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efaultThemeVersion="166925"/>
  <mc:AlternateContent xmlns:mc="http://schemas.openxmlformats.org/markup-compatibility/2006">
    <mc:Choice Requires="x15">
      <x15ac:absPath xmlns:x15ac="http://schemas.microsoft.com/office/spreadsheetml/2010/11/ac" url="https://unidadvictimas-my.sharepoint.com/personal/alexander_zorro_unidadvictimas_gov_co/Documents/Escritorio/"/>
    </mc:Choice>
  </mc:AlternateContent>
  <xr:revisionPtr revIDLastSave="2258" documentId="13_ncr:1_{497B6636-0B90-4856-90F8-09BA5A297465}" xr6:coauthVersionLast="47" xr6:coauthVersionMax="47" xr10:uidLastSave="{F96903B9-D60D-48A5-8890-60282B0F11E8}"/>
  <bookViews>
    <workbookView showSheetTabs="0" xWindow="-120" yWindow="-120" windowWidth="21840" windowHeight="13140" xr2:uid="{00000000-000D-0000-FFFF-FFFF00000000}"/>
  </bookViews>
  <sheets>
    <sheet name="Mapa de Riesgos" sheetId="1" r:id="rId1"/>
    <sheet name="Control de Cambios" sheetId="8" r:id="rId2"/>
    <sheet name="Hoja2" sheetId="2" r:id="rId3"/>
    <sheet name="Hoja3" sheetId="3" r:id="rId4"/>
    <sheet name="Hoja4" sheetId="4" r:id="rId5"/>
    <sheet name="Hoja5" sheetId="5" r:id="rId6"/>
    <sheet name="Hoja6" sheetId="6" r:id="rId7"/>
    <sheet name="Hoja 7" sheetId="7" r:id="rId8"/>
    <sheet name="Hoja8" sheetId="9" r:id="rId9"/>
  </sheets>
  <definedNames>
    <definedName name="_xlnm._FilterDatabase" localSheetId="0" hidden="1">'Mapa de Riesgos'!$A$7:$AU$551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154" i="1" l="1"/>
  <c r="AF154" i="1"/>
  <c r="AE154" i="1"/>
  <c r="AG154" i="1" s="1"/>
  <c r="AH154" i="1" s="1"/>
  <c r="AD154" i="1" s="1"/>
  <c r="X154" i="1"/>
  <c r="AK154" i="1" s="1"/>
  <c r="U154" i="1"/>
  <c r="S154" i="1"/>
  <c r="L154" i="1"/>
  <c r="X153" i="1"/>
  <c r="U153" i="1"/>
  <c r="S153" i="1"/>
  <c r="L153" i="1"/>
  <c r="AL154" i="1" l="1"/>
  <c r="AM154" i="1" s="1"/>
  <c r="AI154" i="1" s="1"/>
  <c r="X82" i="1"/>
  <c r="X81" i="1"/>
  <c r="X80" i="1"/>
  <c r="AF82" i="1"/>
  <c r="AE82" i="1"/>
  <c r="AF81" i="1"/>
  <c r="AE81" i="1"/>
  <c r="AF80" i="1"/>
  <c r="AE80" i="1"/>
  <c r="AG80" i="1" l="1"/>
  <c r="AH80" i="1" s="1"/>
  <c r="AG81" i="1" s="1"/>
  <c r="AH81" i="1" s="1"/>
  <c r="AG82" i="1" l="1"/>
  <c r="AH82" i="1" s="1"/>
  <c r="AJ207" i="1" l="1"/>
  <c r="AF207" i="1"/>
  <c r="AE207" i="1"/>
  <c r="X207" i="1"/>
  <c r="AK207" i="1" s="1"/>
  <c r="X206" i="1"/>
  <c r="AJ24" i="1" l="1"/>
  <c r="AF24" i="1"/>
  <c r="AE24" i="1"/>
  <c r="X24" i="1"/>
  <c r="AK24" i="1" s="1"/>
  <c r="U24" i="1"/>
  <c r="S24" i="1"/>
  <c r="AG24" i="1" s="1"/>
  <c r="L24" i="1"/>
  <c r="AJ23" i="1"/>
  <c r="AJ22" i="1"/>
  <c r="AF23" i="1"/>
  <c r="AE23" i="1"/>
  <c r="AF22" i="1"/>
  <c r="AE22" i="1"/>
  <c r="X23" i="1"/>
  <c r="AK23" i="1" s="1"/>
  <c r="X22" i="1"/>
  <c r="AK22" i="1" s="1"/>
  <c r="U22" i="1"/>
  <c r="S22" i="1"/>
  <c r="L22" i="1"/>
  <c r="AL24" i="1" l="1"/>
  <c r="AM24" i="1" s="1"/>
  <c r="AI24" i="1" s="1"/>
  <c r="AG22" i="1"/>
  <c r="AH22" i="1" s="1"/>
  <c r="AL22" i="1"/>
  <c r="AM22" i="1" s="1"/>
  <c r="AH24" i="1"/>
  <c r="AD24" i="1" s="1"/>
  <c r="AG23" i="1" l="1"/>
  <c r="AH23" i="1" s="1"/>
  <c r="AD22" i="1" s="1"/>
  <c r="AL23" i="1"/>
  <c r="AM23" i="1" s="1"/>
  <c r="AI22" i="1" s="1"/>
  <c r="AJ551" i="1" l="1"/>
  <c r="AK551" i="1"/>
  <c r="AJ548" i="1"/>
  <c r="AJ549" i="1"/>
  <c r="AJ550" i="1"/>
  <c r="AJ547" i="1"/>
  <c r="AJ546" i="1"/>
  <c r="AE550" i="1"/>
  <c r="AF550" i="1"/>
  <c r="AE551" i="1"/>
  <c r="AF551" i="1"/>
  <c r="AE548" i="1"/>
  <c r="AF548" i="1"/>
  <c r="AE549" i="1"/>
  <c r="AF549" i="1"/>
  <c r="AF547" i="1"/>
  <c r="AE547" i="1"/>
  <c r="AF546" i="1"/>
  <c r="AE546" i="1"/>
  <c r="X550" i="1"/>
  <c r="AK550" i="1" s="1"/>
  <c r="X549" i="1"/>
  <c r="AK549" i="1" s="1"/>
  <c r="X548" i="1"/>
  <c r="AK548" i="1" s="1"/>
  <c r="X547" i="1"/>
  <c r="AK547" i="1" s="1"/>
  <c r="X546" i="1"/>
  <c r="AK546" i="1" s="1"/>
  <c r="U546" i="1"/>
  <c r="S546" i="1"/>
  <c r="AL546" i="1" l="1"/>
  <c r="AM546" i="1" s="1"/>
  <c r="AL547" i="1" s="1"/>
  <c r="AM547" i="1" s="1"/>
  <c r="AL548" i="1" s="1"/>
  <c r="AM548" i="1" s="1"/>
  <c r="AG546" i="1"/>
  <c r="AH546" i="1" s="1"/>
  <c r="AG547" i="1" s="1"/>
  <c r="AH547" i="1" s="1"/>
  <c r="AG548" i="1" s="1"/>
  <c r="AH548" i="1" s="1"/>
  <c r="AG549" i="1" s="1"/>
  <c r="AH549" i="1" s="1"/>
  <c r="AG550" i="1" s="1"/>
  <c r="AH550" i="1" s="1"/>
  <c r="AG551" i="1" l="1"/>
  <c r="AH551" i="1" s="1"/>
  <c r="AD546" i="1" s="1"/>
  <c r="AL549" i="1"/>
  <c r="AM549" i="1" s="1"/>
  <c r="AL550" i="1" s="1"/>
  <c r="AM550" i="1" s="1"/>
  <c r="AL551" i="1" s="1"/>
  <c r="AM551" i="1" s="1"/>
  <c r="AI546" i="1" s="1"/>
  <c r="AJ417" i="1" l="1"/>
  <c r="AK417" i="1"/>
  <c r="AJ539" i="1"/>
  <c r="AK539" i="1"/>
  <c r="AJ536" i="1"/>
  <c r="AK536" i="1"/>
  <c r="AJ531" i="1"/>
  <c r="AK531" i="1"/>
  <c r="AJ502" i="1"/>
  <c r="AK502" i="1"/>
  <c r="AJ499" i="1"/>
  <c r="AK499" i="1"/>
  <c r="AJ494" i="1"/>
  <c r="AK494" i="1"/>
  <c r="AJ479" i="1"/>
  <c r="AK479" i="1"/>
  <c r="AJ476" i="1"/>
  <c r="AK476" i="1"/>
  <c r="AJ469" i="1"/>
  <c r="AK469" i="1"/>
  <c r="AJ461" i="1"/>
  <c r="AK461" i="1"/>
  <c r="AJ456" i="1"/>
  <c r="AK456" i="1"/>
  <c r="AJ457" i="1"/>
  <c r="AK457" i="1"/>
  <c r="AJ451" i="1"/>
  <c r="AK451" i="1"/>
  <c r="AJ446" i="1"/>
  <c r="AK446" i="1"/>
  <c r="AJ443" i="1"/>
  <c r="AK443" i="1"/>
  <c r="AJ440" i="1"/>
  <c r="AK440" i="1"/>
  <c r="AJ437" i="1"/>
  <c r="AK437" i="1"/>
  <c r="AJ434" i="1"/>
  <c r="AK434" i="1"/>
  <c r="AJ424" i="1"/>
  <c r="AK424" i="1"/>
  <c r="AJ420" i="1"/>
  <c r="AK420" i="1"/>
  <c r="AJ421" i="1"/>
  <c r="AK421" i="1"/>
  <c r="AJ399" i="1"/>
  <c r="AK399" i="1"/>
  <c r="AJ396" i="1"/>
  <c r="AK396" i="1"/>
  <c r="AJ393" i="1"/>
  <c r="AK393" i="1"/>
  <c r="AJ390" i="1"/>
  <c r="AK390" i="1"/>
  <c r="AJ387" i="1"/>
  <c r="AJ384" i="1"/>
  <c r="AK384" i="1"/>
  <c r="AJ378" i="1"/>
  <c r="AK378" i="1"/>
  <c r="AJ379" i="1"/>
  <c r="AK379" i="1"/>
  <c r="AJ375" i="1"/>
  <c r="AJ372" i="1"/>
  <c r="AJ369" i="1"/>
  <c r="AJ366" i="1"/>
  <c r="AJ363" i="1"/>
  <c r="AJ358" i="1"/>
  <c r="AJ355" i="1"/>
  <c r="AJ352" i="1"/>
  <c r="AJ349" i="1"/>
  <c r="AJ346" i="1"/>
  <c r="AJ343" i="1"/>
  <c r="AJ340" i="1"/>
  <c r="AJ337" i="1"/>
  <c r="AJ332" i="1"/>
  <c r="AJ329" i="1"/>
  <c r="AJ324" i="1"/>
  <c r="AJ323" i="1"/>
  <c r="AJ314" i="1"/>
  <c r="AJ311" i="1"/>
  <c r="AJ307" i="1"/>
  <c r="AJ308" i="1"/>
  <c r="AJ300" i="1"/>
  <c r="AJ297" i="1"/>
  <c r="AJ294" i="1"/>
  <c r="AJ289" i="1"/>
  <c r="AJ290" i="1"/>
  <c r="AJ291" i="1"/>
  <c r="AJ285" i="1"/>
  <c r="AJ286" i="1"/>
  <c r="AJ282" i="1"/>
  <c r="AJ278" i="1"/>
  <c r="AJ279" i="1"/>
  <c r="AJ275" i="1"/>
  <c r="AJ272" i="1"/>
  <c r="AJ267" i="1"/>
  <c r="AJ264" i="1"/>
  <c r="AJ261" i="1"/>
  <c r="AJ257" i="1"/>
  <c r="AJ258" i="1"/>
  <c r="AJ253" i="1"/>
  <c r="AJ254" i="1"/>
  <c r="AJ250" i="1"/>
  <c r="AK250" i="1"/>
  <c r="AJ245" i="1"/>
  <c r="AK245" i="1"/>
  <c r="AJ237" i="1"/>
  <c r="AK237" i="1"/>
  <c r="AJ238" i="1"/>
  <c r="AK238" i="1"/>
  <c r="AJ233" i="1"/>
  <c r="AK233" i="1"/>
  <c r="AJ234" i="1"/>
  <c r="AK234" i="1"/>
  <c r="AJ222" i="1"/>
  <c r="AK222" i="1"/>
  <c r="AJ219" i="1"/>
  <c r="AK219" i="1"/>
  <c r="AJ216" i="1"/>
  <c r="AK216" i="1"/>
  <c r="AJ213" i="1"/>
  <c r="AK213" i="1"/>
  <c r="AJ210" i="1"/>
  <c r="AJ200" i="1"/>
  <c r="AJ191" i="1"/>
  <c r="AJ187" i="1"/>
  <c r="AJ188" i="1"/>
  <c r="AJ181" i="1"/>
  <c r="AK181" i="1"/>
  <c r="AJ172" i="1"/>
  <c r="AK172" i="1"/>
  <c r="AJ167" i="1"/>
  <c r="AK167" i="1"/>
  <c r="AJ164" i="1"/>
  <c r="AK164" i="1"/>
  <c r="AJ150" i="1"/>
  <c r="AJ144" i="1"/>
  <c r="AJ145" i="1"/>
  <c r="AJ140" i="1"/>
  <c r="AJ141" i="1"/>
  <c r="AJ137" i="1"/>
  <c r="AJ134" i="1"/>
  <c r="AJ129" i="1"/>
  <c r="AJ126" i="1"/>
  <c r="AJ123" i="1"/>
  <c r="AJ119" i="1"/>
  <c r="AJ120" i="1"/>
  <c r="AJ116" i="1"/>
  <c r="AJ112" i="1"/>
  <c r="AK112" i="1"/>
  <c r="AJ113" i="1"/>
  <c r="AK113" i="1"/>
  <c r="AJ108" i="1"/>
  <c r="AJ109" i="1"/>
  <c r="AK528" i="1"/>
  <c r="AJ528" i="1"/>
  <c r="AK525" i="1"/>
  <c r="AJ525" i="1"/>
  <c r="AK524" i="1"/>
  <c r="AJ524" i="1"/>
  <c r="AK523" i="1"/>
  <c r="AJ523" i="1"/>
  <c r="AL523" i="1" s="1"/>
  <c r="AM523" i="1" s="1"/>
  <c r="AI523" i="1" s="1"/>
  <c r="AK522" i="1"/>
  <c r="AJ522" i="1"/>
  <c r="AK521" i="1"/>
  <c r="AJ521" i="1"/>
  <c r="AK520" i="1"/>
  <c r="AJ520" i="1"/>
  <c r="AK519" i="1"/>
  <c r="AJ519" i="1"/>
  <c r="AL519" i="1" s="1"/>
  <c r="AM519" i="1" s="1"/>
  <c r="AI519" i="1" s="1"/>
  <c r="AK518" i="1"/>
  <c r="AJ518" i="1"/>
  <c r="AK517" i="1"/>
  <c r="AJ517" i="1"/>
  <c r="AK516" i="1"/>
  <c r="AJ516" i="1"/>
  <c r="AK515" i="1"/>
  <c r="AJ515" i="1"/>
  <c r="AL515" i="1" s="1"/>
  <c r="AM515" i="1" s="1"/>
  <c r="AI515" i="1" s="1"/>
  <c r="AK510" i="1"/>
  <c r="AJ510" i="1"/>
  <c r="AK509" i="1"/>
  <c r="AJ509" i="1"/>
  <c r="AK491" i="1"/>
  <c r="AJ491" i="1"/>
  <c r="AK486" i="1"/>
  <c r="AJ486" i="1"/>
  <c r="AL486" i="1" s="1"/>
  <c r="AM486" i="1" s="1"/>
  <c r="AI486" i="1" s="1"/>
  <c r="AK485" i="1"/>
  <c r="AJ485" i="1"/>
  <c r="AK480" i="1"/>
  <c r="AJ480" i="1"/>
  <c r="AK462" i="1"/>
  <c r="AJ462" i="1"/>
  <c r="AK458" i="1"/>
  <c r="AJ458" i="1"/>
  <c r="AL458" i="1" s="1"/>
  <c r="AM458" i="1" s="1"/>
  <c r="AI458" i="1" s="1"/>
  <c r="AK431" i="1"/>
  <c r="AJ431" i="1"/>
  <c r="AK430" i="1"/>
  <c r="AJ430" i="1"/>
  <c r="AK429" i="1"/>
  <c r="AJ429" i="1"/>
  <c r="AK428" i="1"/>
  <c r="AJ428" i="1"/>
  <c r="AL428" i="1" s="1"/>
  <c r="AM428" i="1" s="1"/>
  <c r="AI428" i="1" s="1"/>
  <c r="AK427" i="1"/>
  <c r="AJ427" i="1"/>
  <c r="AK410" i="1"/>
  <c r="AJ410" i="1"/>
  <c r="AK409" i="1"/>
  <c r="AJ409" i="1"/>
  <c r="AK406" i="1"/>
  <c r="AJ406" i="1"/>
  <c r="AL406" i="1" s="1"/>
  <c r="AM406" i="1" s="1"/>
  <c r="AI406" i="1" s="1"/>
  <c r="AJ240" i="1"/>
  <c r="AJ239" i="1"/>
  <c r="AK226" i="1"/>
  <c r="AJ226" i="1"/>
  <c r="AK225" i="1"/>
  <c r="AJ225" i="1"/>
  <c r="AK206" i="1"/>
  <c r="AJ206" i="1"/>
  <c r="AL206" i="1" s="1"/>
  <c r="AM206" i="1" s="1"/>
  <c r="AL207" i="1" s="1"/>
  <c r="AM207" i="1" s="1"/>
  <c r="AI206" i="1" s="1"/>
  <c r="AK205" i="1"/>
  <c r="AJ205" i="1"/>
  <c r="AK204" i="1"/>
  <c r="AJ204" i="1"/>
  <c r="AK201" i="1"/>
  <c r="AJ201" i="1"/>
  <c r="AJ184" i="1"/>
  <c r="AJ161" i="1"/>
  <c r="AJ160" i="1"/>
  <c r="AJ159" i="1"/>
  <c r="AJ155" i="1"/>
  <c r="AK545" i="1"/>
  <c r="AJ545" i="1"/>
  <c r="AK544" i="1"/>
  <c r="AJ544" i="1"/>
  <c r="AK543" i="1"/>
  <c r="AJ543" i="1"/>
  <c r="AK542" i="1"/>
  <c r="AJ542" i="1"/>
  <c r="AK541" i="1"/>
  <c r="AJ541" i="1"/>
  <c r="AK540" i="1"/>
  <c r="AJ540" i="1"/>
  <c r="AK538" i="1"/>
  <c r="AJ538" i="1"/>
  <c r="AK537" i="1"/>
  <c r="AJ537" i="1"/>
  <c r="AK535" i="1"/>
  <c r="AJ535" i="1"/>
  <c r="AK534" i="1"/>
  <c r="AJ534" i="1"/>
  <c r="AK533" i="1"/>
  <c r="AJ533" i="1"/>
  <c r="AK532" i="1"/>
  <c r="AJ532" i="1"/>
  <c r="AK530" i="1"/>
  <c r="AJ530" i="1"/>
  <c r="AK529" i="1"/>
  <c r="AJ529" i="1"/>
  <c r="AK527" i="1"/>
  <c r="AJ527" i="1"/>
  <c r="AK526" i="1"/>
  <c r="AJ526" i="1"/>
  <c r="AK514" i="1"/>
  <c r="AJ514" i="1"/>
  <c r="AK513" i="1"/>
  <c r="AJ513" i="1"/>
  <c r="AK512" i="1"/>
  <c r="AJ512" i="1"/>
  <c r="AK511" i="1"/>
  <c r="AJ511" i="1"/>
  <c r="AK508" i="1"/>
  <c r="AJ508" i="1"/>
  <c r="AK507" i="1"/>
  <c r="AJ507" i="1"/>
  <c r="AK506" i="1"/>
  <c r="AJ506" i="1"/>
  <c r="AK505" i="1"/>
  <c r="AJ505" i="1"/>
  <c r="AK504" i="1"/>
  <c r="AJ504" i="1"/>
  <c r="AK503" i="1"/>
  <c r="AJ503" i="1"/>
  <c r="AK501" i="1"/>
  <c r="AJ501" i="1"/>
  <c r="AK500" i="1"/>
  <c r="AJ500" i="1"/>
  <c r="AK498" i="1"/>
  <c r="AJ498" i="1"/>
  <c r="AK497" i="1"/>
  <c r="AJ497" i="1"/>
  <c r="AK496" i="1"/>
  <c r="AJ496" i="1"/>
  <c r="AK495" i="1"/>
  <c r="AJ495" i="1"/>
  <c r="AK493" i="1"/>
  <c r="AJ493" i="1"/>
  <c r="AK492" i="1"/>
  <c r="AJ492" i="1"/>
  <c r="AK490" i="1"/>
  <c r="AJ490" i="1"/>
  <c r="AK489" i="1"/>
  <c r="AJ489" i="1"/>
  <c r="AK488" i="1"/>
  <c r="AJ488" i="1"/>
  <c r="AK487" i="1"/>
  <c r="AJ487" i="1"/>
  <c r="AK484" i="1"/>
  <c r="AJ484" i="1"/>
  <c r="AK483" i="1"/>
  <c r="AJ483" i="1"/>
  <c r="AK482" i="1"/>
  <c r="AJ482" i="1"/>
  <c r="AK481" i="1"/>
  <c r="AJ481" i="1"/>
  <c r="AK478" i="1"/>
  <c r="AJ478" i="1"/>
  <c r="AK477" i="1"/>
  <c r="AJ477" i="1"/>
  <c r="AK475" i="1"/>
  <c r="AJ475" i="1"/>
  <c r="AK474" i="1"/>
  <c r="AJ474" i="1"/>
  <c r="AK473" i="1"/>
  <c r="AJ473" i="1"/>
  <c r="AK472" i="1"/>
  <c r="AJ472" i="1"/>
  <c r="AK471" i="1"/>
  <c r="AJ471" i="1"/>
  <c r="AK470" i="1"/>
  <c r="AJ470" i="1"/>
  <c r="AK468" i="1"/>
  <c r="AJ468" i="1"/>
  <c r="AK467" i="1"/>
  <c r="AJ467" i="1"/>
  <c r="AK466" i="1"/>
  <c r="AJ466" i="1"/>
  <c r="AK465" i="1"/>
  <c r="AJ465" i="1"/>
  <c r="AK464" i="1"/>
  <c r="AJ464" i="1"/>
  <c r="AK463" i="1"/>
  <c r="AJ463" i="1"/>
  <c r="AK460" i="1"/>
  <c r="AJ460" i="1"/>
  <c r="AK459" i="1"/>
  <c r="AJ459" i="1"/>
  <c r="AK455" i="1"/>
  <c r="AJ455" i="1"/>
  <c r="AK454" i="1"/>
  <c r="AJ454" i="1"/>
  <c r="AK453" i="1"/>
  <c r="AJ453" i="1"/>
  <c r="AK452" i="1"/>
  <c r="AJ452" i="1"/>
  <c r="AK450" i="1"/>
  <c r="AJ450" i="1"/>
  <c r="AK449" i="1"/>
  <c r="AJ449" i="1"/>
  <c r="AK448" i="1"/>
  <c r="AJ448" i="1"/>
  <c r="AK447" i="1"/>
  <c r="AJ447" i="1"/>
  <c r="AK445" i="1"/>
  <c r="AJ445" i="1"/>
  <c r="AK444" i="1"/>
  <c r="AJ444" i="1"/>
  <c r="AK442" i="1"/>
  <c r="AJ442" i="1"/>
  <c r="AK441" i="1"/>
  <c r="AJ441" i="1"/>
  <c r="AK439" i="1"/>
  <c r="AJ439" i="1"/>
  <c r="AK438" i="1"/>
  <c r="AJ438" i="1"/>
  <c r="AK436" i="1"/>
  <c r="AJ436" i="1"/>
  <c r="AK435" i="1"/>
  <c r="AJ435" i="1"/>
  <c r="AK433" i="1"/>
  <c r="AJ433" i="1"/>
  <c r="AK432" i="1"/>
  <c r="AJ432" i="1"/>
  <c r="AK426" i="1"/>
  <c r="AJ426" i="1"/>
  <c r="AK425" i="1"/>
  <c r="AJ425" i="1"/>
  <c r="AK423" i="1"/>
  <c r="AJ423" i="1"/>
  <c r="AK422" i="1"/>
  <c r="AJ422" i="1"/>
  <c r="AK419" i="1"/>
  <c r="AJ419" i="1"/>
  <c r="AK418" i="1"/>
  <c r="AJ418" i="1"/>
  <c r="AK416" i="1"/>
  <c r="AJ416" i="1"/>
  <c r="AK415" i="1"/>
  <c r="AJ415" i="1"/>
  <c r="AK414" i="1"/>
  <c r="AJ414" i="1"/>
  <c r="AK413" i="1"/>
  <c r="AJ413" i="1"/>
  <c r="AK412" i="1"/>
  <c r="AJ412" i="1"/>
  <c r="AK411" i="1"/>
  <c r="AJ411" i="1"/>
  <c r="AK408" i="1"/>
  <c r="AJ408" i="1"/>
  <c r="AK407" i="1"/>
  <c r="AJ407" i="1"/>
  <c r="AK405" i="1"/>
  <c r="AJ405" i="1"/>
  <c r="AK404" i="1"/>
  <c r="AJ404" i="1"/>
  <c r="AK403" i="1"/>
  <c r="AJ403" i="1"/>
  <c r="AK402" i="1"/>
  <c r="AJ402" i="1"/>
  <c r="AK401" i="1"/>
  <c r="AJ401" i="1"/>
  <c r="AK400" i="1"/>
  <c r="AJ400" i="1"/>
  <c r="AK398" i="1"/>
  <c r="AJ398" i="1"/>
  <c r="AK397" i="1"/>
  <c r="AJ397" i="1"/>
  <c r="AK395" i="1"/>
  <c r="AJ395" i="1"/>
  <c r="AK394" i="1"/>
  <c r="AJ394" i="1"/>
  <c r="AK392" i="1"/>
  <c r="AJ392" i="1"/>
  <c r="AK391" i="1"/>
  <c r="AJ391" i="1"/>
  <c r="AK389" i="1"/>
  <c r="AJ389" i="1"/>
  <c r="AK388" i="1"/>
  <c r="AJ388" i="1"/>
  <c r="AJ386" i="1"/>
  <c r="AJ385" i="1"/>
  <c r="AK383" i="1"/>
  <c r="AJ383" i="1"/>
  <c r="AK382" i="1"/>
  <c r="AJ382" i="1"/>
  <c r="AK381" i="1"/>
  <c r="AJ381" i="1"/>
  <c r="AK380" i="1"/>
  <c r="AJ380" i="1"/>
  <c r="AK377" i="1"/>
  <c r="AJ377" i="1"/>
  <c r="AK376" i="1"/>
  <c r="AJ376" i="1"/>
  <c r="AJ374" i="1"/>
  <c r="AJ373" i="1"/>
  <c r="AJ371" i="1"/>
  <c r="AJ370" i="1"/>
  <c r="AJ368" i="1"/>
  <c r="AJ367" i="1"/>
  <c r="AJ365" i="1"/>
  <c r="AJ364" i="1"/>
  <c r="AJ362" i="1"/>
  <c r="AJ361" i="1"/>
  <c r="AJ360" i="1"/>
  <c r="AJ359" i="1"/>
  <c r="AJ357" i="1"/>
  <c r="AJ356" i="1"/>
  <c r="AJ354" i="1"/>
  <c r="AJ353" i="1"/>
  <c r="AJ351" i="1"/>
  <c r="AJ350" i="1"/>
  <c r="AJ348" i="1"/>
  <c r="AJ347" i="1"/>
  <c r="AJ345" i="1"/>
  <c r="AJ344" i="1"/>
  <c r="AJ342" i="1"/>
  <c r="AJ341" i="1"/>
  <c r="AJ339" i="1"/>
  <c r="AJ338" i="1"/>
  <c r="AJ336" i="1"/>
  <c r="AJ335" i="1"/>
  <c r="AJ334" i="1"/>
  <c r="AJ333" i="1"/>
  <c r="AJ331" i="1"/>
  <c r="AJ330" i="1"/>
  <c r="AJ328" i="1"/>
  <c r="AJ327" i="1"/>
  <c r="AJ326" i="1"/>
  <c r="AJ325" i="1"/>
  <c r="AK322" i="1"/>
  <c r="AJ322" i="1"/>
  <c r="AJ321" i="1"/>
  <c r="AJ320" i="1"/>
  <c r="AJ319" i="1"/>
  <c r="AJ318" i="1"/>
  <c r="AJ317" i="1"/>
  <c r="AJ316" i="1"/>
  <c r="AJ315" i="1"/>
  <c r="AJ313" i="1"/>
  <c r="AJ312" i="1"/>
  <c r="AJ310" i="1"/>
  <c r="AJ309" i="1"/>
  <c r="AK306" i="1"/>
  <c r="AJ306" i="1"/>
  <c r="AJ305" i="1"/>
  <c r="AJ304" i="1"/>
  <c r="AJ303" i="1"/>
  <c r="AJ302" i="1"/>
  <c r="AJ301" i="1"/>
  <c r="AJ299" i="1"/>
  <c r="AJ298" i="1"/>
  <c r="AJ296" i="1"/>
  <c r="AJ295" i="1"/>
  <c r="AJ293" i="1"/>
  <c r="AJ292" i="1"/>
  <c r="AJ288" i="1"/>
  <c r="AJ287" i="1"/>
  <c r="AJ284" i="1"/>
  <c r="AJ283" i="1"/>
  <c r="AJ281" i="1"/>
  <c r="AJ280" i="1"/>
  <c r="AJ277" i="1"/>
  <c r="AJ276" i="1"/>
  <c r="AJ274" i="1"/>
  <c r="AJ273" i="1"/>
  <c r="AJ271" i="1"/>
  <c r="AJ270" i="1"/>
  <c r="AJ269" i="1"/>
  <c r="AJ268" i="1"/>
  <c r="AJ266" i="1"/>
  <c r="AJ265" i="1"/>
  <c r="AJ263" i="1"/>
  <c r="AJ262" i="1"/>
  <c r="AJ260" i="1"/>
  <c r="AJ259" i="1"/>
  <c r="AJ256" i="1"/>
  <c r="AJ255" i="1"/>
  <c r="AJ252" i="1"/>
  <c r="AJ251" i="1"/>
  <c r="AK249" i="1"/>
  <c r="AJ249" i="1"/>
  <c r="AK248" i="1"/>
  <c r="AJ248" i="1"/>
  <c r="AK247" i="1"/>
  <c r="AJ247" i="1"/>
  <c r="AK246" i="1"/>
  <c r="AJ246" i="1"/>
  <c r="AK244" i="1"/>
  <c r="AJ244" i="1"/>
  <c r="AK243" i="1"/>
  <c r="AJ243" i="1"/>
  <c r="AK242" i="1"/>
  <c r="AJ242" i="1"/>
  <c r="AK241" i="1"/>
  <c r="AJ241" i="1"/>
  <c r="AK236" i="1"/>
  <c r="AJ236" i="1"/>
  <c r="AK235" i="1"/>
  <c r="AJ235" i="1"/>
  <c r="AK232" i="1"/>
  <c r="AJ232" i="1"/>
  <c r="AK231" i="1"/>
  <c r="AJ231" i="1"/>
  <c r="AJ230" i="1"/>
  <c r="AJ229" i="1"/>
  <c r="AJ228" i="1"/>
  <c r="AJ227" i="1"/>
  <c r="AK224" i="1"/>
  <c r="AJ224" i="1"/>
  <c r="AK223" i="1"/>
  <c r="AJ223" i="1"/>
  <c r="AK221" i="1"/>
  <c r="AJ221" i="1"/>
  <c r="AJ220" i="1"/>
  <c r="AK218" i="1"/>
  <c r="AJ218" i="1"/>
  <c r="AJ217" i="1"/>
  <c r="AK215" i="1"/>
  <c r="AJ215" i="1"/>
  <c r="AJ214" i="1"/>
  <c r="AK212" i="1"/>
  <c r="AJ212" i="1"/>
  <c r="AJ211" i="1"/>
  <c r="AJ209" i="1"/>
  <c r="AJ208" i="1"/>
  <c r="AK203" i="1"/>
  <c r="AJ203" i="1"/>
  <c r="AJ202" i="1"/>
  <c r="AJ199" i="1"/>
  <c r="AJ198" i="1"/>
  <c r="AK197" i="1"/>
  <c r="AJ197" i="1"/>
  <c r="AJ196" i="1"/>
  <c r="AJ195" i="1"/>
  <c r="AJ194" i="1"/>
  <c r="AJ193" i="1"/>
  <c r="AJ192" i="1"/>
  <c r="AJ190" i="1"/>
  <c r="AJ189" i="1"/>
  <c r="AJ186" i="1"/>
  <c r="AJ185" i="1"/>
  <c r="AJ183" i="1"/>
  <c r="AJ182" i="1"/>
  <c r="AK180" i="1"/>
  <c r="AJ180" i="1"/>
  <c r="AK179" i="1"/>
  <c r="AJ179" i="1"/>
  <c r="AK178" i="1"/>
  <c r="AJ178" i="1"/>
  <c r="AK177" i="1"/>
  <c r="AJ177" i="1"/>
  <c r="AK176" i="1"/>
  <c r="AJ176" i="1"/>
  <c r="AK175" i="1"/>
  <c r="AJ175" i="1"/>
  <c r="AK174" i="1"/>
  <c r="AJ174" i="1"/>
  <c r="AK173" i="1"/>
  <c r="AJ173" i="1"/>
  <c r="AK171" i="1"/>
  <c r="AJ171" i="1"/>
  <c r="AK170" i="1"/>
  <c r="AJ170" i="1"/>
  <c r="AK169" i="1"/>
  <c r="AJ169" i="1"/>
  <c r="AK168" i="1"/>
  <c r="AJ168" i="1"/>
  <c r="AK166" i="1"/>
  <c r="AJ166" i="1"/>
  <c r="AK165" i="1"/>
  <c r="AJ165" i="1"/>
  <c r="AK163" i="1"/>
  <c r="AJ163" i="1"/>
  <c r="AK162" i="1"/>
  <c r="AJ162" i="1"/>
  <c r="AJ158" i="1"/>
  <c r="AJ157" i="1"/>
  <c r="AJ153" i="1"/>
  <c r="AJ152" i="1"/>
  <c r="AJ151" i="1"/>
  <c r="AJ149" i="1"/>
  <c r="AJ148" i="1"/>
  <c r="AJ147" i="1"/>
  <c r="AJ146" i="1"/>
  <c r="AJ143" i="1"/>
  <c r="AJ142" i="1"/>
  <c r="AJ139" i="1"/>
  <c r="AJ138" i="1"/>
  <c r="AJ136" i="1"/>
  <c r="AJ135" i="1"/>
  <c r="AJ133" i="1"/>
  <c r="AJ132" i="1"/>
  <c r="AJ131" i="1"/>
  <c r="AJ130" i="1"/>
  <c r="AJ128" i="1"/>
  <c r="AJ127" i="1"/>
  <c r="AJ125" i="1"/>
  <c r="AJ124" i="1"/>
  <c r="AJ122" i="1"/>
  <c r="AJ121" i="1"/>
  <c r="AJ118" i="1"/>
  <c r="AJ117" i="1"/>
  <c r="AJ115" i="1"/>
  <c r="AJ114" i="1"/>
  <c r="AK111" i="1"/>
  <c r="AJ111" i="1"/>
  <c r="AK110" i="1"/>
  <c r="AJ110" i="1"/>
  <c r="AJ107" i="1"/>
  <c r="AJ106" i="1"/>
  <c r="AJ99" i="1"/>
  <c r="AJ98" i="1"/>
  <c r="AJ105" i="1"/>
  <c r="AJ100" i="1"/>
  <c r="AJ101" i="1"/>
  <c r="AJ102" i="1"/>
  <c r="AJ103" i="1"/>
  <c r="AJ104" i="1"/>
  <c r="AJ97" i="1"/>
  <c r="AJ96" i="1"/>
  <c r="AJ95" i="1"/>
  <c r="AJ94" i="1"/>
  <c r="AJ93" i="1"/>
  <c r="AJ92" i="1"/>
  <c r="AF528" i="1"/>
  <c r="AE528" i="1"/>
  <c r="AF525" i="1"/>
  <c r="AE525" i="1"/>
  <c r="AF524" i="1"/>
  <c r="AE524" i="1"/>
  <c r="AF523" i="1"/>
  <c r="AE523" i="1"/>
  <c r="AF522" i="1"/>
  <c r="AE522" i="1"/>
  <c r="AF521" i="1"/>
  <c r="AE521" i="1"/>
  <c r="AF520" i="1"/>
  <c r="AE520" i="1"/>
  <c r="AF519" i="1"/>
  <c r="AE519" i="1"/>
  <c r="AF518" i="1"/>
  <c r="AE518" i="1"/>
  <c r="AF517" i="1"/>
  <c r="AE517" i="1"/>
  <c r="AF516" i="1"/>
  <c r="AE516" i="1"/>
  <c r="AF515" i="1"/>
  <c r="AE515" i="1"/>
  <c r="AF510" i="1"/>
  <c r="AE510" i="1"/>
  <c r="AF509" i="1"/>
  <c r="AE509" i="1"/>
  <c r="AF491" i="1"/>
  <c r="AE491" i="1"/>
  <c r="AF486" i="1"/>
  <c r="AE486" i="1"/>
  <c r="AF485" i="1"/>
  <c r="AE485" i="1"/>
  <c r="AF480" i="1"/>
  <c r="AE480" i="1"/>
  <c r="AF462" i="1"/>
  <c r="AE462" i="1"/>
  <c r="AF458" i="1"/>
  <c r="AE458" i="1"/>
  <c r="AF431" i="1"/>
  <c r="AE431" i="1"/>
  <c r="AF430" i="1"/>
  <c r="AE430" i="1"/>
  <c r="AF429" i="1"/>
  <c r="AE429" i="1"/>
  <c r="AF428" i="1"/>
  <c r="AE428" i="1"/>
  <c r="AF427" i="1"/>
  <c r="AE427" i="1"/>
  <c r="AF410" i="1"/>
  <c r="AE410" i="1"/>
  <c r="AF409" i="1"/>
  <c r="AE409" i="1"/>
  <c r="AF406" i="1"/>
  <c r="AE406" i="1"/>
  <c r="AE539" i="1"/>
  <c r="AF539" i="1"/>
  <c r="AE536" i="1"/>
  <c r="AF536" i="1"/>
  <c r="AE531" i="1"/>
  <c r="AF531" i="1"/>
  <c r="AE502" i="1"/>
  <c r="AF502" i="1"/>
  <c r="AE499" i="1"/>
  <c r="AF499" i="1"/>
  <c r="AE494" i="1"/>
  <c r="AF494" i="1"/>
  <c r="AE479" i="1"/>
  <c r="AF479" i="1"/>
  <c r="AE476" i="1"/>
  <c r="AF476" i="1"/>
  <c r="AE469" i="1"/>
  <c r="AF469" i="1"/>
  <c r="AE461" i="1"/>
  <c r="AF461" i="1"/>
  <c r="AE456" i="1"/>
  <c r="AF456" i="1"/>
  <c r="AE457" i="1"/>
  <c r="AF457" i="1"/>
  <c r="AE451" i="1"/>
  <c r="AF451" i="1"/>
  <c r="AE446" i="1"/>
  <c r="AF446" i="1"/>
  <c r="AE443" i="1"/>
  <c r="AF443" i="1"/>
  <c r="AE440" i="1"/>
  <c r="AF440" i="1"/>
  <c r="AE437" i="1"/>
  <c r="AF437" i="1"/>
  <c r="AE434" i="1"/>
  <c r="AF434" i="1"/>
  <c r="AE424" i="1"/>
  <c r="AF424" i="1"/>
  <c r="AE420" i="1"/>
  <c r="AF420" i="1"/>
  <c r="AE421" i="1"/>
  <c r="AF421" i="1"/>
  <c r="AE417" i="1"/>
  <c r="AF417" i="1"/>
  <c r="AE399" i="1"/>
  <c r="AF399" i="1"/>
  <c r="AE396" i="1"/>
  <c r="AF396" i="1"/>
  <c r="AF545" i="1"/>
  <c r="AE545" i="1"/>
  <c r="AF544" i="1"/>
  <c r="AE544" i="1"/>
  <c r="AF543" i="1"/>
  <c r="AE543" i="1"/>
  <c r="AF542" i="1"/>
  <c r="AE542" i="1"/>
  <c r="AF541" i="1"/>
  <c r="AE541" i="1"/>
  <c r="AF540" i="1"/>
  <c r="AE540" i="1"/>
  <c r="AF538" i="1"/>
  <c r="AE538" i="1"/>
  <c r="AF537" i="1"/>
  <c r="AE537" i="1"/>
  <c r="AF535" i="1"/>
  <c r="AE535" i="1"/>
  <c r="AF534" i="1"/>
  <c r="AE534" i="1"/>
  <c r="AF533" i="1"/>
  <c r="AE533" i="1"/>
  <c r="AF532" i="1"/>
  <c r="AE532" i="1"/>
  <c r="AF530" i="1"/>
  <c r="AE530" i="1"/>
  <c r="AF529" i="1"/>
  <c r="AE529" i="1"/>
  <c r="AF527" i="1"/>
  <c r="AE527" i="1"/>
  <c r="AF526" i="1"/>
  <c r="AE526" i="1"/>
  <c r="AF514" i="1"/>
  <c r="AE514" i="1"/>
  <c r="AF513" i="1"/>
  <c r="AE513" i="1"/>
  <c r="AF512" i="1"/>
  <c r="AE512" i="1"/>
  <c r="AF511" i="1"/>
  <c r="AE511" i="1"/>
  <c r="AF508" i="1"/>
  <c r="AE508" i="1"/>
  <c r="AF507" i="1"/>
  <c r="AE507" i="1"/>
  <c r="AF506" i="1"/>
  <c r="AE506" i="1"/>
  <c r="AF505" i="1"/>
  <c r="AE505" i="1"/>
  <c r="AF504" i="1"/>
  <c r="AE504" i="1"/>
  <c r="AF503" i="1"/>
  <c r="AE503" i="1"/>
  <c r="AF501" i="1"/>
  <c r="AE501" i="1"/>
  <c r="AF500" i="1"/>
  <c r="AE500" i="1"/>
  <c r="AF498" i="1"/>
  <c r="AE498" i="1"/>
  <c r="AF497" i="1"/>
  <c r="AE497" i="1"/>
  <c r="AF496" i="1"/>
  <c r="AE496" i="1"/>
  <c r="AF495" i="1"/>
  <c r="AE495" i="1"/>
  <c r="AF493" i="1"/>
  <c r="AE493" i="1"/>
  <c r="AF492" i="1"/>
  <c r="AE492" i="1"/>
  <c r="AF490" i="1"/>
  <c r="AE490" i="1"/>
  <c r="AF489" i="1"/>
  <c r="AE489" i="1"/>
  <c r="AF488" i="1"/>
  <c r="AE488" i="1"/>
  <c r="AF487" i="1"/>
  <c r="AE487" i="1"/>
  <c r="AF484" i="1"/>
  <c r="AE484" i="1"/>
  <c r="AF483" i="1"/>
  <c r="AE483" i="1"/>
  <c r="AF482" i="1"/>
  <c r="AE482" i="1"/>
  <c r="AF481" i="1"/>
  <c r="AE481" i="1"/>
  <c r="AF478" i="1"/>
  <c r="AE478" i="1"/>
  <c r="AF477" i="1"/>
  <c r="AE477" i="1"/>
  <c r="AF475" i="1"/>
  <c r="AE475" i="1"/>
  <c r="AF474" i="1"/>
  <c r="AE474" i="1"/>
  <c r="AF473" i="1"/>
  <c r="AE473" i="1"/>
  <c r="AF472" i="1"/>
  <c r="AE472" i="1"/>
  <c r="AF471" i="1"/>
  <c r="AE471" i="1"/>
  <c r="AF470" i="1"/>
  <c r="AE470" i="1"/>
  <c r="AF468" i="1"/>
  <c r="AE468" i="1"/>
  <c r="AF467" i="1"/>
  <c r="AE467" i="1"/>
  <c r="AF466" i="1"/>
  <c r="AE466" i="1"/>
  <c r="AF465" i="1"/>
  <c r="AE465" i="1"/>
  <c r="AF464" i="1"/>
  <c r="AE464" i="1"/>
  <c r="AF463" i="1"/>
  <c r="AE463" i="1"/>
  <c r="AF460" i="1"/>
  <c r="AE460" i="1"/>
  <c r="AF459" i="1"/>
  <c r="AE459" i="1"/>
  <c r="AF455" i="1"/>
  <c r="AE455" i="1"/>
  <c r="AF454" i="1"/>
  <c r="AE454" i="1"/>
  <c r="AF453" i="1"/>
  <c r="AE453" i="1"/>
  <c r="AF452" i="1"/>
  <c r="AE452" i="1"/>
  <c r="AF450" i="1"/>
  <c r="AE450" i="1"/>
  <c r="AF449" i="1"/>
  <c r="AE449" i="1"/>
  <c r="AF448" i="1"/>
  <c r="AE448" i="1"/>
  <c r="AF447" i="1"/>
  <c r="AE447" i="1"/>
  <c r="AF445" i="1"/>
  <c r="AE445" i="1"/>
  <c r="AF444" i="1"/>
  <c r="AE444" i="1"/>
  <c r="AF442" i="1"/>
  <c r="AE442" i="1"/>
  <c r="AF441" i="1"/>
  <c r="AE441" i="1"/>
  <c r="AF439" i="1"/>
  <c r="AE439" i="1"/>
  <c r="AF438" i="1"/>
  <c r="AE438" i="1"/>
  <c r="AF436" i="1"/>
  <c r="AE436" i="1"/>
  <c r="AF435" i="1"/>
  <c r="AE435" i="1"/>
  <c r="AF433" i="1"/>
  <c r="AE433" i="1"/>
  <c r="AF432" i="1"/>
  <c r="AE432" i="1"/>
  <c r="AF426" i="1"/>
  <c r="AE426" i="1"/>
  <c r="AF425" i="1"/>
  <c r="AE425" i="1"/>
  <c r="AF423" i="1"/>
  <c r="AE423" i="1"/>
  <c r="AF422" i="1"/>
  <c r="AE422" i="1"/>
  <c r="AF419" i="1"/>
  <c r="AE419" i="1"/>
  <c r="AF418" i="1"/>
  <c r="AE418" i="1"/>
  <c r="AF416" i="1"/>
  <c r="AE416" i="1"/>
  <c r="AF415" i="1"/>
  <c r="AE415" i="1"/>
  <c r="AF414" i="1"/>
  <c r="AE414" i="1"/>
  <c r="AF413" i="1"/>
  <c r="AE413" i="1"/>
  <c r="AF412" i="1"/>
  <c r="AE412" i="1"/>
  <c r="AF411" i="1"/>
  <c r="AE411" i="1"/>
  <c r="AF408" i="1"/>
  <c r="AE408" i="1"/>
  <c r="AF407" i="1"/>
  <c r="AE407" i="1"/>
  <c r="AF405" i="1"/>
  <c r="AE405" i="1"/>
  <c r="AF404" i="1"/>
  <c r="AE404" i="1"/>
  <c r="AF403" i="1"/>
  <c r="AE403" i="1"/>
  <c r="AF402" i="1"/>
  <c r="AE402" i="1"/>
  <c r="AF401" i="1"/>
  <c r="AE401" i="1"/>
  <c r="AF400" i="1"/>
  <c r="AE400" i="1"/>
  <c r="AF398" i="1"/>
  <c r="AE398" i="1"/>
  <c r="AF397" i="1"/>
  <c r="AE397" i="1"/>
  <c r="AF395" i="1"/>
  <c r="AE395" i="1"/>
  <c r="AF394" i="1"/>
  <c r="AE394" i="1"/>
  <c r="AE393" i="1"/>
  <c r="AF393" i="1"/>
  <c r="AF392" i="1"/>
  <c r="AE392" i="1"/>
  <c r="AF391" i="1"/>
  <c r="AE391" i="1"/>
  <c r="AE390" i="1"/>
  <c r="AF390" i="1"/>
  <c r="AF389" i="1"/>
  <c r="AE389" i="1"/>
  <c r="AF388" i="1"/>
  <c r="AE388" i="1"/>
  <c r="L544" i="1"/>
  <c r="L540" i="1"/>
  <c r="AL204" i="1" l="1"/>
  <c r="AM204" i="1" s="1"/>
  <c r="AI204" i="1" s="1"/>
  <c r="AL454" i="1"/>
  <c r="AM454" i="1" s="1"/>
  <c r="AG391" i="1"/>
  <c r="AH391" i="1" s="1"/>
  <c r="AL162" i="1"/>
  <c r="AM162" i="1" s="1"/>
  <c r="AL163" i="1" s="1"/>
  <c r="AM163" i="1" s="1"/>
  <c r="AL164" i="1" s="1"/>
  <c r="AM164" i="1" s="1"/>
  <c r="AI162" i="1" s="1"/>
  <c r="AL168" i="1"/>
  <c r="AM168" i="1" s="1"/>
  <c r="AL173" i="1"/>
  <c r="AM173" i="1" s="1"/>
  <c r="AL174" i="1" s="1"/>
  <c r="AM174" i="1" s="1"/>
  <c r="AI173" i="1" s="1"/>
  <c r="AL459" i="1"/>
  <c r="AM459" i="1" s="1"/>
  <c r="AL460" i="1" s="1"/>
  <c r="AM460" i="1" s="1"/>
  <c r="AL461" i="1" s="1"/>
  <c r="AM461" i="1" s="1"/>
  <c r="AI459" i="1" s="1"/>
  <c r="AL465" i="1"/>
  <c r="AM465" i="1" s="1"/>
  <c r="AL466" i="1" s="1"/>
  <c r="AM466" i="1" s="1"/>
  <c r="AI465" i="1" s="1"/>
  <c r="AL470" i="1"/>
  <c r="AM470" i="1" s="1"/>
  <c r="AL471" i="1" s="1"/>
  <c r="AM471" i="1" s="1"/>
  <c r="AI470" i="1" s="1"/>
  <c r="AL474" i="1"/>
  <c r="AM474" i="1" s="1"/>
  <c r="AL475" i="1" s="1"/>
  <c r="AM475" i="1" s="1"/>
  <c r="AL476" i="1" s="1"/>
  <c r="AM476" i="1" s="1"/>
  <c r="AI474" i="1" s="1"/>
  <c r="AL481" i="1"/>
  <c r="AM481" i="1" s="1"/>
  <c r="AL487" i="1"/>
  <c r="AM487" i="1" s="1"/>
  <c r="AL492" i="1"/>
  <c r="AM492" i="1" s="1"/>
  <c r="AG507" i="1"/>
  <c r="AH507" i="1" s="1"/>
  <c r="AG508" i="1" s="1"/>
  <c r="AH508" i="1" s="1"/>
  <c r="AD507" i="1" s="1"/>
  <c r="AL410" i="1"/>
  <c r="AM410" i="1" s="1"/>
  <c r="AI410" i="1" s="1"/>
  <c r="AL430" i="1"/>
  <c r="AM430" i="1" s="1"/>
  <c r="AI430" i="1" s="1"/>
  <c r="AL480" i="1"/>
  <c r="AM480" i="1" s="1"/>
  <c r="AI480" i="1" s="1"/>
  <c r="AL517" i="1"/>
  <c r="AM517" i="1" s="1"/>
  <c r="AI517" i="1" s="1"/>
  <c r="AL521" i="1"/>
  <c r="AM521" i="1" s="1"/>
  <c r="AI521" i="1" s="1"/>
  <c r="AL525" i="1"/>
  <c r="AM525" i="1" s="1"/>
  <c r="AI525" i="1" s="1"/>
  <c r="AG394" i="1"/>
  <c r="AH394" i="1" s="1"/>
  <c r="AG400" i="1"/>
  <c r="AH400" i="1" s="1"/>
  <c r="AG401" i="1" s="1"/>
  <c r="AH401" i="1" s="1"/>
  <c r="AD400" i="1" s="1"/>
  <c r="AG404" i="1"/>
  <c r="AH404" i="1" s="1"/>
  <c r="AG405" i="1" s="1"/>
  <c r="AH405" i="1" s="1"/>
  <c r="AD404" i="1" s="1"/>
  <c r="AG411" i="1"/>
  <c r="AH411" i="1" s="1"/>
  <c r="AG412" i="1" s="1"/>
  <c r="AH412" i="1" s="1"/>
  <c r="AD411" i="1" s="1"/>
  <c r="AG415" i="1"/>
  <c r="AH415" i="1" s="1"/>
  <c r="AG416" i="1" s="1"/>
  <c r="AH416" i="1" s="1"/>
  <c r="AG417" i="1" s="1"/>
  <c r="AH417" i="1" s="1"/>
  <c r="AD415" i="1" s="1"/>
  <c r="AG513" i="1"/>
  <c r="AH513" i="1" s="1"/>
  <c r="AG514" i="1" s="1"/>
  <c r="AH514" i="1" s="1"/>
  <c r="AD513" i="1" s="1"/>
  <c r="AG427" i="1"/>
  <c r="AH427" i="1" s="1"/>
  <c r="AD427" i="1" s="1"/>
  <c r="AG431" i="1"/>
  <c r="AH431" i="1" s="1"/>
  <c r="AD431" i="1" s="1"/>
  <c r="AG485" i="1"/>
  <c r="AH485" i="1" s="1"/>
  <c r="AD485" i="1" s="1"/>
  <c r="AG510" i="1"/>
  <c r="AH510" i="1" s="1"/>
  <c r="AD510" i="1" s="1"/>
  <c r="AG518" i="1"/>
  <c r="AH518" i="1" s="1"/>
  <c r="AD518" i="1" s="1"/>
  <c r="AG522" i="1"/>
  <c r="AH522" i="1" s="1"/>
  <c r="AD522" i="1" s="1"/>
  <c r="AG528" i="1"/>
  <c r="AH528" i="1" s="1"/>
  <c r="AD528" i="1" s="1"/>
  <c r="AL165" i="1"/>
  <c r="AM165" i="1" s="1"/>
  <c r="AL166" i="1" s="1"/>
  <c r="AM166" i="1" s="1"/>
  <c r="AL167" i="1" s="1"/>
  <c r="AM167" i="1" s="1"/>
  <c r="AI165" i="1" s="1"/>
  <c r="AL170" i="1"/>
  <c r="AM170" i="1" s="1"/>
  <c r="AL175" i="1"/>
  <c r="AM175" i="1" s="1"/>
  <c r="AL176" i="1" s="1"/>
  <c r="AM176" i="1" s="1"/>
  <c r="AI175" i="1" s="1"/>
  <c r="AL388" i="1"/>
  <c r="AM388" i="1" s="1"/>
  <c r="AL394" i="1"/>
  <c r="AM394" i="1" s="1"/>
  <c r="AL395" i="1" s="1"/>
  <c r="AM395" i="1" s="1"/>
  <c r="AL396" i="1" s="1"/>
  <c r="AM396" i="1" s="1"/>
  <c r="AI394" i="1" s="1"/>
  <c r="AL400" i="1"/>
  <c r="AM400" i="1" s="1"/>
  <c r="AL401" i="1" s="1"/>
  <c r="AM401" i="1" s="1"/>
  <c r="AI400" i="1" s="1"/>
  <c r="AL404" i="1"/>
  <c r="AM404" i="1" s="1"/>
  <c r="AL405" i="1" s="1"/>
  <c r="AM405" i="1" s="1"/>
  <c r="AI404" i="1" s="1"/>
  <c r="AL411" i="1"/>
  <c r="AM411" i="1" s="1"/>
  <c r="AL412" i="1" s="1"/>
  <c r="AM412" i="1" s="1"/>
  <c r="AI411" i="1" s="1"/>
  <c r="AL415" i="1"/>
  <c r="AM415" i="1" s="1"/>
  <c r="AL416" i="1" s="1"/>
  <c r="AM416" i="1" s="1"/>
  <c r="AL417" i="1" s="1"/>
  <c r="AM417" i="1" s="1"/>
  <c r="AI415" i="1" s="1"/>
  <c r="AL422" i="1"/>
  <c r="AM422" i="1" s="1"/>
  <c r="AL432" i="1"/>
  <c r="AM432" i="1" s="1"/>
  <c r="AL433" i="1" s="1"/>
  <c r="AM433" i="1" s="1"/>
  <c r="AL434" i="1" s="1"/>
  <c r="AM434" i="1" s="1"/>
  <c r="AI432" i="1" s="1"/>
  <c r="AL526" i="1"/>
  <c r="AM526" i="1" s="1"/>
  <c r="AL537" i="1"/>
  <c r="AM537" i="1" s="1"/>
  <c r="AL538" i="1" s="1"/>
  <c r="AM538" i="1" s="1"/>
  <c r="AL539" i="1" s="1"/>
  <c r="AM539" i="1" s="1"/>
  <c r="AI537" i="1" s="1"/>
  <c r="AG526" i="1"/>
  <c r="AH526" i="1" s="1"/>
  <c r="AG527" i="1" s="1"/>
  <c r="AH527" i="1" s="1"/>
  <c r="AD526" i="1" s="1"/>
  <c r="AG532" i="1"/>
  <c r="AH532" i="1" s="1"/>
  <c r="AG533" i="1" s="1"/>
  <c r="AH533" i="1" s="1"/>
  <c r="AD532" i="1" s="1"/>
  <c r="AG537" i="1"/>
  <c r="AH537" i="1" s="1"/>
  <c r="AG538" i="1" s="1"/>
  <c r="AH538" i="1" s="1"/>
  <c r="AG539" i="1" s="1"/>
  <c r="AH539" i="1" s="1"/>
  <c r="AD537" i="1" s="1"/>
  <c r="AL382" i="1"/>
  <c r="AM382" i="1" s="1"/>
  <c r="AL383" i="1" s="1"/>
  <c r="AM383" i="1" s="1"/>
  <c r="AL384" i="1" s="1"/>
  <c r="AM384" i="1" s="1"/>
  <c r="AI382" i="1" s="1"/>
  <c r="AL177" i="1"/>
  <c r="AM177" i="1" s="1"/>
  <c r="AL497" i="1"/>
  <c r="AM497" i="1" s="1"/>
  <c r="AL503" i="1"/>
  <c r="AM503" i="1" s="1"/>
  <c r="AL507" i="1"/>
  <c r="AM507" i="1" s="1"/>
  <c r="AL508" i="1" s="1"/>
  <c r="AM508" i="1" s="1"/>
  <c r="AI507" i="1" s="1"/>
  <c r="AG397" i="1"/>
  <c r="AH397" i="1" s="1"/>
  <c r="AG398" i="1" s="1"/>
  <c r="AH398" i="1" s="1"/>
  <c r="AG399" i="1" s="1"/>
  <c r="AH399" i="1" s="1"/>
  <c r="AD397" i="1" s="1"/>
  <c r="AG402" i="1"/>
  <c r="AH402" i="1" s="1"/>
  <c r="AG403" i="1" s="1"/>
  <c r="AH403" i="1" s="1"/>
  <c r="AD402" i="1" s="1"/>
  <c r="AG407" i="1"/>
  <c r="AH407" i="1" s="1"/>
  <c r="AG408" i="1" s="1"/>
  <c r="AH408" i="1" s="1"/>
  <c r="AD407" i="1" s="1"/>
  <c r="AG413" i="1"/>
  <c r="AH413" i="1" s="1"/>
  <c r="AG414" i="1" s="1"/>
  <c r="AH414" i="1" s="1"/>
  <c r="AD413" i="1" s="1"/>
  <c r="AG418" i="1"/>
  <c r="AH418" i="1" s="1"/>
  <c r="AG425" i="1"/>
  <c r="AH425" i="1" s="1"/>
  <c r="AG426" i="1" s="1"/>
  <c r="AH426" i="1" s="1"/>
  <c r="AD425" i="1" s="1"/>
  <c r="AG435" i="1"/>
  <c r="AH435" i="1" s="1"/>
  <c r="AG441" i="1"/>
  <c r="AH441" i="1" s="1"/>
  <c r="AG442" i="1" s="1"/>
  <c r="AH442" i="1" s="1"/>
  <c r="AG443" i="1" s="1"/>
  <c r="AH443" i="1" s="1"/>
  <c r="AD441" i="1" s="1"/>
  <c r="AG447" i="1"/>
  <c r="AH447" i="1" s="1"/>
  <c r="AG448" i="1" s="1"/>
  <c r="AH448" i="1" s="1"/>
  <c r="AD447" i="1" s="1"/>
  <c r="AG452" i="1"/>
  <c r="AH452" i="1" s="1"/>
  <c r="AG453" i="1" s="1"/>
  <c r="AH453" i="1" s="1"/>
  <c r="AD452" i="1" s="1"/>
  <c r="AG459" i="1"/>
  <c r="AH459" i="1" s="1"/>
  <c r="AG460" i="1" s="1"/>
  <c r="AH460" i="1" s="1"/>
  <c r="AG461" i="1" s="1"/>
  <c r="AH461" i="1" s="1"/>
  <c r="AD459" i="1" s="1"/>
  <c r="AG465" i="1"/>
  <c r="AH465" i="1" s="1"/>
  <c r="AG470" i="1"/>
  <c r="AH470" i="1" s="1"/>
  <c r="AG474" i="1"/>
  <c r="AH474" i="1" s="1"/>
  <c r="AG475" i="1" s="1"/>
  <c r="AH475" i="1" s="1"/>
  <c r="AG476" i="1" s="1"/>
  <c r="AH476" i="1" s="1"/>
  <c r="AD474" i="1" s="1"/>
  <c r="AG481" i="1"/>
  <c r="AH481" i="1" s="1"/>
  <c r="AG487" i="1"/>
  <c r="AH487" i="1" s="1"/>
  <c r="AG488" i="1" s="1"/>
  <c r="AH488" i="1" s="1"/>
  <c r="AD487" i="1" s="1"/>
  <c r="AG492" i="1"/>
  <c r="AH492" i="1" s="1"/>
  <c r="AG493" i="1" s="1"/>
  <c r="AH493" i="1" s="1"/>
  <c r="AG494" i="1" s="1"/>
  <c r="AH494" i="1" s="1"/>
  <c r="AD492" i="1" s="1"/>
  <c r="AL452" i="1"/>
  <c r="AM452" i="1" s="1"/>
  <c r="AL453" i="1" s="1"/>
  <c r="AM453" i="1" s="1"/>
  <c r="AI452" i="1" s="1"/>
  <c r="AL201" i="1"/>
  <c r="AM201" i="1" s="1"/>
  <c r="AI201" i="1" s="1"/>
  <c r="AL409" i="1"/>
  <c r="AM409" i="1" s="1"/>
  <c r="AI409" i="1" s="1"/>
  <c r="AL429" i="1"/>
  <c r="AM429" i="1" s="1"/>
  <c r="AI429" i="1" s="1"/>
  <c r="AL462" i="1"/>
  <c r="AM462" i="1" s="1"/>
  <c r="AI462" i="1" s="1"/>
  <c r="AL491" i="1"/>
  <c r="AM491" i="1" s="1"/>
  <c r="AI491" i="1" s="1"/>
  <c r="AL516" i="1"/>
  <c r="AM516" i="1" s="1"/>
  <c r="AI516" i="1" s="1"/>
  <c r="AL520" i="1"/>
  <c r="AM520" i="1" s="1"/>
  <c r="AI520" i="1" s="1"/>
  <c r="AL524" i="1"/>
  <c r="AM524" i="1" s="1"/>
  <c r="AI524" i="1" s="1"/>
  <c r="AL540" i="1"/>
  <c r="AM540" i="1" s="1"/>
  <c r="AL541" i="1" s="1"/>
  <c r="AM541" i="1" s="1"/>
  <c r="AI540" i="1" s="1"/>
  <c r="AL544" i="1"/>
  <c r="AM544" i="1" s="1"/>
  <c r="AL438" i="1"/>
  <c r="AM438" i="1" s="1"/>
  <c r="AL444" i="1"/>
  <c r="AM444" i="1" s="1"/>
  <c r="AL445" i="1" s="1"/>
  <c r="AM445" i="1" s="1"/>
  <c r="AL446" i="1" s="1"/>
  <c r="AM446" i="1" s="1"/>
  <c r="AI444" i="1" s="1"/>
  <c r="AL449" i="1"/>
  <c r="AM449" i="1" s="1"/>
  <c r="AL463" i="1"/>
  <c r="AM463" i="1" s="1"/>
  <c r="AL464" i="1" s="1"/>
  <c r="AM464" i="1" s="1"/>
  <c r="AI463" i="1" s="1"/>
  <c r="AL467" i="1"/>
  <c r="AM467" i="1" s="1"/>
  <c r="AL468" i="1" s="1"/>
  <c r="AM468" i="1" s="1"/>
  <c r="AL469" i="1" s="1"/>
  <c r="AM469" i="1" s="1"/>
  <c r="AI467" i="1" s="1"/>
  <c r="AL472" i="1"/>
  <c r="AM472" i="1" s="1"/>
  <c r="AL473" i="1" s="1"/>
  <c r="AL477" i="1"/>
  <c r="AM477" i="1" s="1"/>
  <c r="AL478" i="1" s="1"/>
  <c r="AM478" i="1" s="1"/>
  <c r="AL479" i="1" s="1"/>
  <c r="AM479" i="1" s="1"/>
  <c r="AI477" i="1" s="1"/>
  <c r="AL483" i="1"/>
  <c r="AM483" i="1" s="1"/>
  <c r="AL484" i="1" s="1"/>
  <c r="AM484" i="1" s="1"/>
  <c r="AI483" i="1" s="1"/>
  <c r="AL489" i="1"/>
  <c r="AM489" i="1" s="1"/>
  <c r="AL495" i="1"/>
  <c r="AM495" i="1" s="1"/>
  <c r="AL496" i="1" s="1"/>
  <c r="AM496" i="1" s="1"/>
  <c r="AI495" i="1" s="1"/>
  <c r="AL500" i="1"/>
  <c r="AM500" i="1" s="1"/>
  <c r="AL505" i="1"/>
  <c r="AM505" i="1" s="1"/>
  <c r="AL506" i="1" s="1"/>
  <c r="AM506" i="1" s="1"/>
  <c r="AI505" i="1" s="1"/>
  <c r="AL511" i="1"/>
  <c r="AM511" i="1" s="1"/>
  <c r="AL512" i="1" s="1"/>
  <c r="AM512" i="1" s="1"/>
  <c r="AI511" i="1" s="1"/>
  <c r="AG497" i="1"/>
  <c r="AH497" i="1" s="1"/>
  <c r="AG498" i="1" s="1"/>
  <c r="AH498" i="1" s="1"/>
  <c r="AG499" i="1" s="1"/>
  <c r="AH499" i="1" s="1"/>
  <c r="AD497" i="1" s="1"/>
  <c r="AG503" i="1"/>
  <c r="AH503" i="1" s="1"/>
  <c r="AG504" i="1" s="1"/>
  <c r="AH504" i="1" s="1"/>
  <c r="AD503" i="1" s="1"/>
  <c r="AG529" i="1"/>
  <c r="AH529" i="1" s="1"/>
  <c r="AG530" i="1" s="1"/>
  <c r="AH530" i="1" s="1"/>
  <c r="AG531" i="1" s="1"/>
  <c r="AH531" i="1" s="1"/>
  <c r="AD529" i="1" s="1"/>
  <c r="AG534" i="1"/>
  <c r="AH534" i="1" s="1"/>
  <c r="AL391" i="1"/>
  <c r="AM391" i="1" s="1"/>
  <c r="AL392" i="1" s="1"/>
  <c r="AM392" i="1" s="1"/>
  <c r="AL393" i="1" s="1"/>
  <c r="AM393" i="1" s="1"/>
  <c r="AI391" i="1" s="1"/>
  <c r="AL397" i="1"/>
  <c r="AM397" i="1" s="1"/>
  <c r="AL402" i="1"/>
  <c r="AM402" i="1" s="1"/>
  <c r="AL403" i="1" s="1"/>
  <c r="AM403" i="1" s="1"/>
  <c r="AI402" i="1" s="1"/>
  <c r="AL407" i="1"/>
  <c r="AM407" i="1" s="1"/>
  <c r="AL408" i="1" s="1"/>
  <c r="AM408" i="1" s="1"/>
  <c r="AI407" i="1" s="1"/>
  <c r="AL413" i="1"/>
  <c r="AM413" i="1" s="1"/>
  <c r="AL414" i="1" s="1"/>
  <c r="AM414" i="1" s="1"/>
  <c r="AI413" i="1" s="1"/>
  <c r="AL418" i="1"/>
  <c r="AM418" i="1" s="1"/>
  <c r="AL419" i="1" s="1"/>
  <c r="AM419" i="1" s="1"/>
  <c r="AL420" i="1" s="1"/>
  <c r="AM420" i="1" s="1"/>
  <c r="AL425" i="1"/>
  <c r="AM425" i="1" s="1"/>
  <c r="AL426" i="1" s="1"/>
  <c r="AM426" i="1" s="1"/>
  <c r="AI425" i="1" s="1"/>
  <c r="AL435" i="1"/>
  <c r="AM435" i="1" s="1"/>
  <c r="AL441" i="1"/>
  <c r="AM441" i="1" s="1"/>
  <c r="AL442" i="1" s="1"/>
  <c r="AM442" i="1" s="1"/>
  <c r="AL443" i="1" s="1"/>
  <c r="AM443" i="1" s="1"/>
  <c r="AI441" i="1" s="1"/>
  <c r="AL447" i="1"/>
  <c r="AM447" i="1" s="1"/>
  <c r="AL205" i="1"/>
  <c r="AM205" i="1" s="1"/>
  <c r="AI205" i="1" s="1"/>
  <c r="AL513" i="1"/>
  <c r="AM513" i="1" s="1"/>
  <c r="AL514" i="1" s="1"/>
  <c r="AM514" i="1" s="1"/>
  <c r="AI513" i="1" s="1"/>
  <c r="AG422" i="1"/>
  <c r="AH422" i="1" s="1"/>
  <c r="AG423" i="1" s="1"/>
  <c r="AH423" i="1" s="1"/>
  <c r="AG424" i="1" s="1"/>
  <c r="AH424" i="1" s="1"/>
  <c r="AD422" i="1" s="1"/>
  <c r="AG432" i="1"/>
  <c r="AH432" i="1" s="1"/>
  <c r="AG433" i="1" s="1"/>
  <c r="AH433" i="1" s="1"/>
  <c r="AG434" i="1" s="1"/>
  <c r="AH434" i="1" s="1"/>
  <c r="AD432" i="1" s="1"/>
  <c r="AG438" i="1"/>
  <c r="AH438" i="1" s="1"/>
  <c r="AG439" i="1" s="1"/>
  <c r="AH439" i="1" s="1"/>
  <c r="AG440" i="1" s="1"/>
  <c r="AH440" i="1" s="1"/>
  <c r="AD438" i="1" s="1"/>
  <c r="AG444" i="1"/>
  <c r="AH444" i="1" s="1"/>
  <c r="AG449" i="1"/>
  <c r="AH449" i="1" s="1"/>
  <c r="AG450" i="1" s="1"/>
  <c r="AH450" i="1" s="1"/>
  <c r="AG451" i="1" s="1"/>
  <c r="AH451" i="1" s="1"/>
  <c r="AD449" i="1" s="1"/>
  <c r="AG454" i="1"/>
  <c r="AH454" i="1" s="1"/>
  <c r="AG463" i="1"/>
  <c r="AH463" i="1" s="1"/>
  <c r="AG464" i="1" s="1"/>
  <c r="AH464" i="1" s="1"/>
  <c r="AD463" i="1" s="1"/>
  <c r="AG467" i="1"/>
  <c r="AH467" i="1" s="1"/>
  <c r="AG468" i="1" s="1"/>
  <c r="AH468" i="1" s="1"/>
  <c r="AG469" i="1" s="1"/>
  <c r="AH469" i="1" s="1"/>
  <c r="AD467" i="1" s="1"/>
  <c r="AG472" i="1"/>
  <c r="AH472" i="1" s="1"/>
  <c r="AG473" i="1" s="1"/>
  <c r="AH473" i="1" s="1"/>
  <c r="AD472" i="1" s="1"/>
  <c r="AG477" i="1"/>
  <c r="AH477" i="1" s="1"/>
  <c r="AG478" i="1" s="1"/>
  <c r="AH478" i="1" s="1"/>
  <c r="AG479" i="1" s="1"/>
  <c r="AH479" i="1" s="1"/>
  <c r="AD477" i="1" s="1"/>
  <c r="AG483" i="1"/>
  <c r="AH483" i="1" s="1"/>
  <c r="AG484" i="1" s="1"/>
  <c r="AH484" i="1" s="1"/>
  <c r="AD483" i="1" s="1"/>
  <c r="AG489" i="1"/>
  <c r="AH489" i="1" s="1"/>
  <c r="AG495" i="1"/>
  <c r="AH495" i="1" s="1"/>
  <c r="AG496" i="1" s="1"/>
  <c r="AH496" i="1" s="1"/>
  <c r="AD495" i="1" s="1"/>
  <c r="AG500" i="1"/>
  <c r="AH500" i="1" s="1"/>
  <c r="AG505" i="1"/>
  <c r="AH505" i="1" s="1"/>
  <c r="AG506" i="1" s="1"/>
  <c r="AH506" i="1" s="1"/>
  <c r="AD505" i="1" s="1"/>
  <c r="AG406" i="1"/>
  <c r="AH406" i="1" s="1"/>
  <c r="AD406" i="1" s="1"/>
  <c r="AG428" i="1"/>
  <c r="AH428" i="1" s="1"/>
  <c r="AD428" i="1" s="1"/>
  <c r="AG458" i="1"/>
  <c r="AH458" i="1" s="1"/>
  <c r="AG486" i="1"/>
  <c r="AH486" i="1" s="1"/>
  <c r="AD486" i="1" s="1"/>
  <c r="AG515" i="1"/>
  <c r="AH515" i="1" s="1"/>
  <c r="AD515" i="1" s="1"/>
  <c r="AG519" i="1"/>
  <c r="AH519" i="1" s="1"/>
  <c r="AD519" i="1" s="1"/>
  <c r="AG523" i="1"/>
  <c r="AH523" i="1" s="1"/>
  <c r="AD523" i="1" s="1"/>
  <c r="AL542" i="1"/>
  <c r="AM542" i="1" s="1"/>
  <c r="AL543" i="1" s="1"/>
  <c r="AM543" i="1" s="1"/>
  <c r="AI542" i="1" s="1"/>
  <c r="AG409" i="1"/>
  <c r="AH409" i="1" s="1"/>
  <c r="AD409" i="1" s="1"/>
  <c r="AG429" i="1"/>
  <c r="AH429" i="1" s="1"/>
  <c r="AD429" i="1" s="1"/>
  <c r="AG462" i="1"/>
  <c r="AH462" i="1" s="1"/>
  <c r="AD462" i="1" s="1"/>
  <c r="AG491" i="1"/>
  <c r="AH491" i="1" s="1"/>
  <c r="AD491" i="1" s="1"/>
  <c r="AG516" i="1"/>
  <c r="AH516" i="1" s="1"/>
  <c r="AD516" i="1" s="1"/>
  <c r="AG520" i="1"/>
  <c r="AH520" i="1" s="1"/>
  <c r="AD520" i="1" s="1"/>
  <c r="AG524" i="1"/>
  <c r="AH524" i="1" s="1"/>
  <c r="AG410" i="1"/>
  <c r="AH410" i="1" s="1"/>
  <c r="AD410" i="1" s="1"/>
  <c r="AG430" i="1"/>
  <c r="AH430" i="1" s="1"/>
  <c r="AD430" i="1" s="1"/>
  <c r="AG480" i="1"/>
  <c r="AH480" i="1" s="1"/>
  <c r="AD480" i="1" s="1"/>
  <c r="AG509" i="1"/>
  <c r="AH509" i="1" s="1"/>
  <c r="AD509" i="1" s="1"/>
  <c r="AG517" i="1"/>
  <c r="AH517" i="1" s="1"/>
  <c r="AD517" i="1" s="1"/>
  <c r="AG521" i="1"/>
  <c r="AH521" i="1" s="1"/>
  <c r="AD521" i="1" s="1"/>
  <c r="AG525" i="1"/>
  <c r="AH525" i="1" s="1"/>
  <c r="AD525" i="1" s="1"/>
  <c r="AL427" i="1"/>
  <c r="AM427" i="1" s="1"/>
  <c r="AI427" i="1" s="1"/>
  <c r="AL431" i="1"/>
  <c r="AM431" i="1" s="1"/>
  <c r="AI431" i="1" s="1"/>
  <c r="AL485" i="1"/>
  <c r="AM485" i="1" s="1"/>
  <c r="AI485" i="1" s="1"/>
  <c r="AL510" i="1"/>
  <c r="AM510" i="1" s="1"/>
  <c r="AI510" i="1" s="1"/>
  <c r="AL518" i="1"/>
  <c r="AM518" i="1" s="1"/>
  <c r="AI518" i="1" s="1"/>
  <c r="AL522" i="1"/>
  <c r="AM522" i="1" s="1"/>
  <c r="AI522" i="1" s="1"/>
  <c r="AL528" i="1"/>
  <c r="AM528" i="1" s="1"/>
  <c r="AI528" i="1" s="1"/>
  <c r="AL231" i="1"/>
  <c r="AM231" i="1" s="1"/>
  <c r="AL232" i="1" s="1"/>
  <c r="AM232" i="1" s="1"/>
  <c r="AL233" i="1" s="1"/>
  <c r="AM233" i="1" s="1"/>
  <c r="AL234" i="1" s="1"/>
  <c r="AM234" i="1" s="1"/>
  <c r="AI231" i="1" s="1"/>
  <c r="AL241" i="1"/>
  <c r="AM241" i="1" s="1"/>
  <c r="AL242" i="1" s="1"/>
  <c r="AM242" i="1" s="1"/>
  <c r="AI241" i="1" s="1"/>
  <c r="AL246" i="1"/>
  <c r="AM246" i="1" s="1"/>
  <c r="AL247" i="1" s="1"/>
  <c r="AM247" i="1" s="1"/>
  <c r="AI246" i="1" s="1"/>
  <c r="AL380" i="1"/>
  <c r="AM380" i="1" s="1"/>
  <c r="AL381" i="1" s="1"/>
  <c r="AM381" i="1" s="1"/>
  <c r="AI380" i="1" s="1"/>
  <c r="AL529" i="1"/>
  <c r="AM529" i="1" s="1"/>
  <c r="AL530" i="1" s="1"/>
  <c r="AM530" i="1" s="1"/>
  <c r="AL531" i="1" s="1"/>
  <c r="AM531" i="1" s="1"/>
  <c r="AI529" i="1" s="1"/>
  <c r="AL534" i="1"/>
  <c r="AM534" i="1" s="1"/>
  <c r="AL535" i="1" s="1"/>
  <c r="AM535" i="1" s="1"/>
  <c r="AL536" i="1" s="1"/>
  <c r="AM536" i="1" s="1"/>
  <c r="AI534" i="1" s="1"/>
  <c r="AL179" i="1"/>
  <c r="AM179" i="1" s="1"/>
  <c r="AL180" i="1" s="1"/>
  <c r="AM180" i="1" s="1"/>
  <c r="AL181" i="1" s="1"/>
  <c r="AM181" i="1" s="1"/>
  <c r="AI179" i="1" s="1"/>
  <c r="AL235" i="1"/>
  <c r="AM235" i="1" s="1"/>
  <c r="AL236" i="1" s="1"/>
  <c r="AM236" i="1" s="1"/>
  <c r="AL237" i="1" s="1"/>
  <c r="AM237" i="1" s="1"/>
  <c r="AL243" i="1"/>
  <c r="AM243" i="1" s="1"/>
  <c r="AL244" i="1" s="1"/>
  <c r="AM244" i="1" s="1"/>
  <c r="AL245" i="1" s="1"/>
  <c r="AM245" i="1" s="1"/>
  <c r="AI243" i="1" s="1"/>
  <c r="AL248" i="1"/>
  <c r="AM248" i="1" s="1"/>
  <c r="AL249" i="1" s="1"/>
  <c r="AM249" i="1" s="1"/>
  <c r="AL250" i="1" s="1"/>
  <c r="AM250" i="1" s="1"/>
  <c r="AI248" i="1" s="1"/>
  <c r="AL376" i="1"/>
  <c r="AM376" i="1" s="1"/>
  <c r="AL532" i="1"/>
  <c r="AM532" i="1" s="1"/>
  <c r="AL533" i="1" s="1"/>
  <c r="AM533" i="1" s="1"/>
  <c r="AI532" i="1" s="1"/>
  <c r="AL509" i="1"/>
  <c r="AM509" i="1" s="1"/>
  <c r="AI509" i="1" s="1"/>
  <c r="AL545" i="1"/>
  <c r="AM545" i="1" s="1"/>
  <c r="AI544" i="1" s="1"/>
  <c r="AL527" i="1"/>
  <c r="AM527" i="1" s="1"/>
  <c r="AI526" i="1" s="1"/>
  <c r="AL504" i="1"/>
  <c r="AM504" i="1" s="1"/>
  <c r="AI503" i="1" s="1"/>
  <c r="AL501" i="1"/>
  <c r="AM501" i="1" s="1"/>
  <c r="AL502" i="1" s="1"/>
  <c r="AM502" i="1" s="1"/>
  <c r="AI500" i="1" s="1"/>
  <c r="AL498" i="1"/>
  <c r="AM498" i="1" s="1"/>
  <c r="AL499" i="1" s="1"/>
  <c r="AM499" i="1" s="1"/>
  <c r="AI497" i="1" s="1"/>
  <c r="AL493" i="1"/>
  <c r="AM493" i="1" s="1"/>
  <c r="AL494" i="1" s="1"/>
  <c r="AM494" i="1" s="1"/>
  <c r="AI492" i="1" s="1"/>
  <c r="AL490" i="1"/>
  <c r="AM490" i="1" s="1"/>
  <c r="AI489" i="1" s="1"/>
  <c r="AL488" i="1"/>
  <c r="AM488" i="1" s="1"/>
  <c r="AI487" i="1" s="1"/>
  <c r="AL482" i="1"/>
  <c r="AM482" i="1" s="1"/>
  <c r="AI481" i="1" s="1"/>
  <c r="AL455" i="1"/>
  <c r="AM455" i="1" s="1"/>
  <c r="AL456" i="1" s="1"/>
  <c r="AM456" i="1" s="1"/>
  <c r="AL450" i="1"/>
  <c r="AM450" i="1" s="1"/>
  <c r="AL451" i="1" s="1"/>
  <c r="AM451" i="1" s="1"/>
  <c r="AI449" i="1" s="1"/>
  <c r="AL448" i="1"/>
  <c r="AM448" i="1" s="1"/>
  <c r="AI447" i="1" s="1"/>
  <c r="AL439" i="1"/>
  <c r="AM439" i="1" s="1"/>
  <c r="AL440" i="1" s="1"/>
  <c r="AM440" i="1" s="1"/>
  <c r="AI438" i="1" s="1"/>
  <c r="AL436" i="1"/>
  <c r="AM436" i="1" s="1"/>
  <c r="AL437" i="1" s="1"/>
  <c r="AM437" i="1" s="1"/>
  <c r="AI435" i="1" s="1"/>
  <c r="AL423" i="1"/>
  <c r="AM423" i="1" s="1"/>
  <c r="AL424" i="1" s="1"/>
  <c r="AM424" i="1" s="1"/>
  <c r="AI422" i="1" s="1"/>
  <c r="AL398" i="1"/>
  <c r="AM398" i="1" s="1"/>
  <c r="AL399" i="1" s="1"/>
  <c r="AM399" i="1" s="1"/>
  <c r="AI397" i="1" s="1"/>
  <c r="AL389" i="1"/>
  <c r="AM389" i="1" s="1"/>
  <c r="AL390" i="1" s="1"/>
  <c r="AM390" i="1" s="1"/>
  <c r="AI388" i="1" s="1"/>
  <c r="AL178" i="1"/>
  <c r="AM178" i="1" s="1"/>
  <c r="AI177" i="1" s="1"/>
  <c r="AL171" i="1"/>
  <c r="AM171" i="1" s="1"/>
  <c r="AL172" i="1" s="1"/>
  <c r="AM172" i="1" s="1"/>
  <c r="AI170" i="1" s="1"/>
  <c r="AL169" i="1"/>
  <c r="AM169" i="1" s="1"/>
  <c r="AI168" i="1" s="1"/>
  <c r="AG511" i="1"/>
  <c r="AH511" i="1" s="1"/>
  <c r="AG512" i="1" s="1"/>
  <c r="AH512" i="1" s="1"/>
  <c r="AD511" i="1" s="1"/>
  <c r="AG540" i="1"/>
  <c r="AH540" i="1" s="1"/>
  <c r="AG541" i="1" s="1"/>
  <c r="AH541" i="1" s="1"/>
  <c r="AD540" i="1" s="1"/>
  <c r="AG544" i="1"/>
  <c r="AH544" i="1" s="1"/>
  <c r="AG545" i="1" s="1"/>
  <c r="AH545" i="1" s="1"/>
  <c r="AD544" i="1" s="1"/>
  <c r="AG388" i="1"/>
  <c r="AH388" i="1" s="1"/>
  <c r="AG389" i="1" s="1"/>
  <c r="AH389" i="1" s="1"/>
  <c r="AG390" i="1" s="1"/>
  <c r="AH390" i="1" s="1"/>
  <c r="AD388" i="1" s="1"/>
  <c r="AG542" i="1"/>
  <c r="AH542" i="1" s="1"/>
  <c r="AG535" i="1"/>
  <c r="AH535" i="1" s="1"/>
  <c r="AG536" i="1" s="1"/>
  <c r="AH536" i="1" s="1"/>
  <c r="AD534" i="1" s="1"/>
  <c r="AG501" i="1"/>
  <c r="AH501" i="1" s="1"/>
  <c r="AG502" i="1" s="1"/>
  <c r="AH502" i="1" s="1"/>
  <c r="AD500" i="1" s="1"/>
  <c r="AG490" i="1"/>
  <c r="AH490" i="1" s="1"/>
  <c r="AD489" i="1" s="1"/>
  <c r="AG482" i="1"/>
  <c r="AH482" i="1" s="1"/>
  <c r="AD481" i="1" s="1"/>
  <c r="AG471" i="1"/>
  <c r="AH471" i="1" s="1"/>
  <c r="AD470" i="1" s="1"/>
  <c r="AG466" i="1"/>
  <c r="AH466" i="1" s="1"/>
  <c r="AD465" i="1" s="1"/>
  <c r="AG455" i="1"/>
  <c r="AH455" i="1" s="1"/>
  <c r="AG456" i="1" s="1"/>
  <c r="AH456" i="1" s="1"/>
  <c r="AG445" i="1"/>
  <c r="AH445" i="1" s="1"/>
  <c r="AG446" i="1" s="1"/>
  <c r="AH446" i="1" s="1"/>
  <c r="AD444" i="1" s="1"/>
  <c r="AG436" i="1"/>
  <c r="AH436" i="1" s="1"/>
  <c r="AG437" i="1" s="1"/>
  <c r="AH437" i="1" s="1"/>
  <c r="AD435" i="1" s="1"/>
  <c r="AG419" i="1"/>
  <c r="AH419" i="1" s="1"/>
  <c r="AG420" i="1" s="1"/>
  <c r="AH420" i="1" s="1"/>
  <c r="AG421" i="1" s="1"/>
  <c r="AH421" i="1" s="1"/>
  <c r="AD418" i="1" s="1"/>
  <c r="AG395" i="1"/>
  <c r="AH395" i="1" s="1"/>
  <c r="AG396" i="1" s="1"/>
  <c r="AH396" i="1" s="1"/>
  <c r="AD394" i="1" s="1"/>
  <c r="AG392" i="1"/>
  <c r="AH392" i="1" s="1"/>
  <c r="AG393" i="1" s="1"/>
  <c r="AH393" i="1" s="1"/>
  <c r="AD391" i="1" s="1"/>
  <c r="L537" i="1"/>
  <c r="L532" i="1"/>
  <c r="AM473" i="1" l="1"/>
  <c r="AI472" i="1" s="1"/>
  <c r="AL377" i="1"/>
  <c r="AM377" i="1" s="1"/>
  <c r="AL378" i="1" s="1"/>
  <c r="AM378" i="1" s="1"/>
  <c r="AL379" i="1" s="1"/>
  <c r="AM379" i="1" s="1"/>
  <c r="AI376" i="1" s="1"/>
  <c r="AL421" i="1"/>
  <c r="AM421" i="1" s="1"/>
  <c r="AI418" i="1" s="1"/>
  <c r="AL238" i="1"/>
  <c r="AM238" i="1" s="1"/>
  <c r="AI235" i="1" s="1"/>
  <c r="AL457" i="1"/>
  <c r="AM457" i="1" s="1"/>
  <c r="AI454" i="1" s="1"/>
  <c r="AD454" i="1"/>
  <c r="AD458" i="1"/>
  <c r="AG457" i="1"/>
  <c r="AH457" i="1" s="1"/>
  <c r="AG543" i="1"/>
  <c r="AH543" i="1" s="1"/>
  <c r="AD542" i="1" s="1"/>
  <c r="L528" i="1"/>
  <c r="L526" i="1"/>
  <c r="L525" i="1"/>
  <c r="L524" i="1"/>
  <c r="L523" i="1"/>
  <c r="L522" i="1" l="1"/>
  <c r="L520" i="1"/>
  <c r="L519" i="1"/>
  <c r="L518" i="1" l="1"/>
  <c r="L517" i="1"/>
  <c r="L516" i="1"/>
  <c r="L515" i="1"/>
  <c r="L511" i="1" l="1"/>
  <c r="L510" i="1"/>
  <c r="L509" i="1"/>
  <c r="L507" i="1" l="1"/>
  <c r="L503" i="1"/>
  <c r="L497" i="1" l="1"/>
  <c r="L495" i="1"/>
  <c r="L492" i="1"/>
  <c r="L491" i="1" l="1"/>
  <c r="L487" i="1"/>
  <c r="L486" i="1" l="1"/>
  <c r="L485" i="1"/>
  <c r="L483" i="1"/>
  <c r="L480" i="1"/>
  <c r="L472" i="1"/>
  <c r="L470" i="1"/>
  <c r="L467" i="1"/>
  <c r="L463" i="1" l="1"/>
  <c r="L462" i="1"/>
  <c r="L458" i="1" l="1"/>
  <c r="L454" i="1"/>
  <c r="L449" i="1" l="1"/>
  <c r="L447" i="1"/>
  <c r="L444" i="1"/>
  <c r="L441" i="1"/>
  <c r="L438" i="1" l="1"/>
  <c r="L435" i="1"/>
  <c r="L431" i="1"/>
  <c r="L429" i="1"/>
  <c r="L428" i="1"/>
  <c r="L427" i="1"/>
  <c r="L422" i="1"/>
  <c r="L418" i="1"/>
  <c r="L415" i="1"/>
  <c r="L410" i="1" l="1"/>
  <c r="L409" i="1"/>
  <c r="L406" i="1" l="1"/>
  <c r="L404" i="1"/>
  <c r="L402" i="1"/>
  <c r="L400" i="1" l="1"/>
  <c r="L397" i="1"/>
  <c r="L394" i="1"/>
  <c r="AE387" i="1" l="1"/>
  <c r="AF387" i="1"/>
  <c r="AE384" i="1"/>
  <c r="AF384" i="1"/>
  <c r="AE378" i="1"/>
  <c r="AF378" i="1"/>
  <c r="AE379" i="1"/>
  <c r="AF379" i="1"/>
  <c r="AE375" i="1"/>
  <c r="AF375" i="1"/>
  <c r="AE372" i="1"/>
  <c r="AF372" i="1"/>
  <c r="AE369" i="1"/>
  <c r="AF369" i="1"/>
  <c r="AE366" i="1"/>
  <c r="AF366" i="1"/>
  <c r="AE363" i="1"/>
  <c r="AF363" i="1"/>
  <c r="AE358" i="1"/>
  <c r="AF358" i="1"/>
  <c r="AE355" i="1"/>
  <c r="AF355" i="1"/>
  <c r="AE352" i="1"/>
  <c r="AF352" i="1"/>
  <c r="AE349" i="1"/>
  <c r="AF349" i="1"/>
  <c r="AE346" i="1"/>
  <c r="AF346" i="1"/>
  <c r="AE343" i="1"/>
  <c r="AF343" i="1"/>
  <c r="AE340" i="1"/>
  <c r="AF340" i="1"/>
  <c r="AE337" i="1"/>
  <c r="AF337" i="1"/>
  <c r="AE332" i="1"/>
  <c r="AF332" i="1"/>
  <c r="AE329" i="1"/>
  <c r="AF329" i="1"/>
  <c r="AE324" i="1"/>
  <c r="AF324" i="1"/>
  <c r="AE323" i="1"/>
  <c r="AF323" i="1"/>
  <c r="AE314" i="1"/>
  <c r="AF314" i="1"/>
  <c r="AE311" i="1"/>
  <c r="AF311" i="1"/>
  <c r="AE307" i="1"/>
  <c r="AF307" i="1"/>
  <c r="AE308" i="1"/>
  <c r="AF308" i="1"/>
  <c r="AE300" i="1"/>
  <c r="AF300" i="1"/>
  <c r="AE297" i="1"/>
  <c r="AF297" i="1"/>
  <c r="AE294" i="1"/>
  <c r="AF294" i="1"/>
  <c r="AE289" i="1"/>
  <c r="AF289" i="1"/>
  <c r="AE290" i="1"/>
  <c r="AF290" i="1"/>
  <c r="AE291" i="1"/>
  <c r="AF291" i="1"/>
  <c r="AE285" i="1"/>
  <c r="AF285" i="1"/>
  <c r="AE286" i="1"/>
  <c r="AF286" i="1"/>
  <c r="AE282" i="1"/>
  <c r="AF282" i="1"/>
  <c r="AE278" i="1"/>
  <c r="AF278" i="1"/>
  <c r="AE279" i="1"/>
  <c r="AF279" i="1"/>
  <c r="AE275" i="1"/>
  <c r="AF275" i="1"/>
  <c r="AE272" i="1"/>
  <c r="AF272" i="1"/>
  <c r="AE267" i="1"/>
  <c r="AF267" i="1"/>
  <c r="AE264" i="1"/>
  <c r="AF264" i="1"/>
  <c r="AE261" i="1"/>
  <c r="AF261" i="1"/>
  <c r="AE257" i="1"/>
  <c r="AF257" i="1"/>
  <c r="AE258" i="1"/>
  <c r="AF258" i="1"/>
  <c r="AE253" i="1"/>
  <c r="AF253" i="1"/>
  <c r="AE254" i="1"/>
  <c r="AF254" i="1"/>
  <c r="AE250" i="1"/>
  <c r="AF250" i="1"/>
  <c r="AE245" i="1"/>
  <c r="AF245" i="1"/>
  <c r="AF240" i="1"/>
  <c r="AE240" i="1"/>
  <c r="AF239" i="1"/>
  <c r="AE239" i="1"/>
  <c r="AE237" i="1"/>
  <c r="AF237" i="1"/>
  <c r="AE238" i="1"/>
  <c r="AF238" i="1"/>
  <c r="AE233" i="1"/>
  <c r="AF233" i="1"/>
  <c r="AE234" i="1"/>
  <c r="AF234" i="1"/>
  <c r="AF226" i="1"/>
  <c r="AE226" i="1"/>
  <c r="AF223" i="1"/>
  <c r="AE223" i="1"/>
  <c r="AE222" i="1"/>
  <c r="AF222" i="1"/>
  <c r="AE219" i="1"/>
  <c r="AF219" i="1"/>
  <c r="AE216" i="1"/>
  <c r="AF216" i="1"/>
  <c r="AF159" i="1"/>
  <c r="AE159" i="1"/>
  <c r="AF160" i="1"/>
  <c r="AE160" i="1"/>
  <c r="AF161" i="1"/>
  <c r="AE161" i="1"/>
  <c r="AF184" i="1"/>
  <c r="AE184" i="1"/>
  <c r="AF201" i="1"/>
  <c r="AE201" i="1"/>
  <c r="AF204" i="1"/>
  <c r="AE204" i="1"/>
  <c r="AF205" i="1"/>
  <c r="AE205" i="1"/>
  <c r="AF206" i="1"/>
  <c r="AE206" i="1"/>
  <c r="AE213" i="1"/>
  <c r="AF213" i="1"/>
  <c r="AE210" i="1"/>
  <c r="AF210" i="1"/>
  <c r="AE200" i="1"/>
  <c r="AF200" i="1"/>
  <c r="AE191" i="1"/>
  <c r="AF191" i="1"/>
  <c r="AE187" i="1"/>
  <c r="AF187" i="1"/>
  <c r="AE188" i="1"/>
  <c r="AF188" i="1"/>
  <c r="AE181" i="1"/>
  <c r="AF181" i="1"/>
  <c r="AE172" i="1"/>
  <c r="AF172" i="1"/>
  <c r="AE167" i="1"/>
  <c r="AF167" i="1"/>
  <c r="AE164" i="1"/>
  <c r="AF164" i="1"/>
  <c r="AF155" i="1"/>
  <c r="AE155" i="1"/>
  <c r="AE150" i="1"/>
  <c r="AF150" i="1"/>
  <c r="AF149" i="1"/>
  <c r="AE149" i="1"/>
  <c r="AF148" i="1"/>
  <c r="AE148" i="1"/>
  <c r="AE144" i="1"/>
  <c r="AF144" i="1"/>
  <c r="AE145" i="1"/>
  <c r="AF145" i="1"/>
  <c r="AE140" i="1"/>
  <c r="AF140" i="1"/>
  <c r="AE141" i="1"/>
  <c r="AF141" i="1"/>
  <c r="AE137" i="1"/>
  <c r="AF137" i="1"/>
  <c r="AE134" i="1"/>
  <c r="AF134" i="1"/>
  <c r="AE129" i="1"/>
  <c r="AF129" i="1"/>
  <c r="AE126" i="1"/>
  <c r="AF126" i="1"/>
  <c r="AE123" i="1"/>
  <c r="AF123" i="1"/>
  <c r="AE120" i="1"/>
  <c r="AF120" i="1"/>
  <c r="AE119" i="1"/>
  <c r="AF119" i="1"/>
  <c r="AE116" i="1"/>
  <c r="AF116" i="1"/>
  <c r="AF386" i="1"/>
  <c r="AE386" i="1"/>
  <c r="AF385" i="1"/>
  <c r="AE385" i="1"/>
  <c r="AF383" i="1"/>
  <c r="AE383" i="1"/>
  <c r="AF382" i="1"/>
  <c r="AE382" i="1"/>
  <c r="AF381" i="1"/>
  <c r="AE381" i="1"/>
  <c r="AF380" i="1"/>
  <c r="AE380" i="1"/>
  <c r="AF377" i="1"/>
  <c r="AE377" i="1"/>
  <c r="AF376" i="1"/>
  <c r="AE376" i="1"/>
  <c r="AF374" i="1"/>
  <c r="AE374" i="1"/>
  <c r="AF373" i="1"/>
  <c r="AE373" i="1"/>
  <c r="AF371" i="1"/>
  <c r="AE371" i="1"/>
  <c r="AF370" i="1"/>
  <c r="AE370" i="1"/>
  <c r="AF368" i="1"/>
  <c r="AE368" i="1"/>
  <c r="AF367" i="1"/>
  <c r="AE367" i="1"/>
  <c r="AF365" i="1"/>
  <c r="AE365" i="1"/>
  <c r="AF364" i="1"/>
  <c r="AE364" i="1"/>
  <c r="AF362" i="1"/>
  <c r="AE362" i="1"/>
  <c r="AF361" i="1"/>
  <c r="AE361" i="1"/>
  <c r="AF360" i="1"/>
  <c r="AE360" i="1"/>
  <c r="AF359" i="1"/>
  <c r="AE359" i="1"/>
  <c r="AF357" i="1"/>
  <c r="AE357" i="1"/>
  <c r="AF356" i="1"/>
  <c r="AE356" i="1"/>
  <c r="AF354" i="1"/>
  <c r="AE354" i="1"/>
  <c r="AF353" i="1"/>
  <c r="AE353" i="1"/>
  <c r="AF351" i="1"/>
  <c r="AE351" i="1"/>
  <c r="AF350" i="1"/>
  <c r="AE350" i="1"/>
  <c r="AF348" i="1"/>
  <c r="AE348" i="1"/>
  <c r="AF347" i="1"/>
  <c r="AE347" i="1"/>
  <c r="AF345" i="1"/>
  <c r="AE345" i="1"/>
  <c r="AF344" i="1"/>
  <c r="AE344" i="1"/>
  <c r="AF342" i="1"/>
  <c r="AE342" i="1"/>
  <c r="AF341" i="1"/>
  <c r="AE341" i="1"/>
  <c r="AF339" i="1"/>
  <c r="AE339" i="1"/>
  <c r="AF338" i="1"/>
  <c r="AE338" i="1"/>
  <c r="AF336" i="1"/>
  <c r="AE336" i="1"/>
  <c r="AF335" i="1"/>
  <c r="AE335" i="1"/>
  <c r="AF334" i="1"/>
  <c r="AE334" i="1"/>
  <c r="AF333" i="1"/>
  <c r="AE333" i="1"/>
  <c r="AF331" i="1"/>
  <c r="AE331" i="1"/>
  <c r="AF330" i="1"/>
  <c r="AE330" i="1"/>
  <c r="AF328" i="1"/>
  <c r="AE328" i="1"/>
  <c r="AF327" i="1"/>
  <c r="AE327" i="1"/>
  <c r="AF326" i="1"/>
  <c r="AE326" i="1"/>
  <c r="AF325" i="1"/>
  <c r="AE325" i="1"/>
  <c r="AF322" i="1"/>
  <c r="AE322" i="1"/>
  <c r="AF321" i="1"/>
  <c r="AE321" i="1"/>
  <c r="AF320" i="1"/>
  <c r="AE320" i="1"/>
  <c r="AF319" i="1"/>
  <c r="AE319" i="1"/>
  <c r="AF318" i="1"/>
  <c r="AE318" i="1"/>
  <c r="AF317" i="1"/>
  <c r="AE317" i="1"/>
  <c r="AF316" i="1"/>
  <c r="AE316" i="1"/>
  <c r="AF315" i="1"/>
  <c r="AE315" i="1"/>
  <c r="AF313" i="1"/>
  <c r="AE313" i="1"/>
  <c r="AF312" i="1"/>
  <c r="AE312" i="1"/>
  <c r="AF310" i="1"/>
  <c r="AE310" i="1"/>
  <c r="AF309" i="1"/>
  <c r="AE309" i="1"/>
  <c r="AF306" i="1"/>
  <c r="AE306" i="1"/>
  <c r="AF305" i="1"/>
  <c r="AE305" i="1"/>
  <c r="AF304" i="1"/>
  <c r="AE304" i="1"/>
  <c r="AF303" i="1"/>
  <c r="AE303" i="1"/>
  <c r="AF302" i="1"/>
  <c r="AE302" i="1"/>
  <c r="AF301" i="1"/>
  <c r="AE301" i="1"/>
  <c r="AF299" i="1"/>
  <c r="AE299" i="1"/>
  <c r="AF298" i="1"/>
  <c r="AE298" i="1"/>
  <c r="AF296" i="1"/>
  <c r="AE296" i="1"/>
  <c r="AF295" i="1"/>
  <c r="AE295" i="1"/>
  <c r="AF293" i="1"/>
  <c r="AE293" i="1"/>
  <c r="AF292" i="1"/>
  <c r="AE292" i="1"/>
  <c r="AF288" i="1"/>
  <c r="AE288" i="1"/>
  <c r="AF287" i="1"/>
  <c r="AE287" i="1"/>
  <c r="AF284" i="1"/>
  <c r="AE284" i="1"/>
  <c r="AF283" i="1"/>
  <c r="AE283" i="1"/>
  <c r="AF281" i="1"/>
  <c r="AE281" i="1"/>
  <c r="AF280" i="1"/>
  <c r="AE280" i="1"/>
  <c r="AF277" i="1"/>
  <c r="AE277" i="1"/>
  <c r="AF276" i="1"/>
  <c r="AE276" i="1"/>
  <c r="AF274" i="1"/>
  <c r="AE274" i="1"/>
  <c r="AF273" i="1"/>
  <c r="AE273" i="1"/>
  <c r="AF271" i="1"/>
  <c r="AE271" i="1"/>
  <c r="AF270" i="1"/>
  <c r="AE270" i="1"/>
  <c r="AF269" i="1"/>
  <c r="AE269" i="1"/>
  <c r="AF268" i="1"/>
  <c r="AE268" i="1"/>
  <c r="AF266" i="1"/>
  <c r="AE266" i="1"/>
  <c r="AF265" i="1"/>
  <c r="AE265" i="1"/>
  <c r="AF263" i="1"/>
  <c r="AE263" i="1"/>
  <c r="AF262" i="1"/>
  <c r="AE262" i="1"/>
  <c r="AF260" i="1"/>
  <c r="AE260" i="1"/>
  <c r="AF259" i="1"/>
  <c r="AE259" i="1"/>
  <c r="AF256" i="1"/>
  <c r="AE256" i="1"/>
  <c r="AF255" i="1"/>
  <c r="AE255" i="1"/>
  <c r="AF252" i="1"/>
  <c r="AE252" i="1"/>
  <c r="AF251" i="1"/>
  <c r="AE251" i="1"/>
  <c r="AF249" i="1"/>
  <c r="AE249" i="1"/>
  <c r="AF248" i="1"/>
  <c r="AE248" i="1"/>
  <c r="AF247" i="1"/>
  <c r="AE247" i="1"/>
  <c r="AF246" i="1"/>
  <c r="AE246" i="1"/>
  <c r="AF244" i="1"/>
  <c r="AE244" i="1"/>
  <c r="AF243" i="1"/>
  <c r="AE243" i="1"/>
  <c r="AF242" i="1"/>
  <c r="AE242" i="1"/>
  <c r="AF241" i="1"/>
  <c r="AE241" i="1"/>
  <c r="AF236" i="1"/>
  <c r="AE236" i="1"/>
  <c r="AF235" i="1"/>
  <c r="AE235" i="1"/>
  <c r="AF232" i="1"/>
  <c r="AE232" i="1"/>
  <c r="AF231" i="1"/>
  <c r="AE231" i="1"/>
  <c r="AF230" i="1"/>
  <c r="AE230" i="1"/>
  <c r="AF229" i="1"/>
  <c r="AE229" i="1"/>
  <c r="AF228" i="1"/>
  <c r="AE228" i="1"/>
  <c r="AF227" i="1"/>
  <c r="AE227" i="1"/>
  <c r="AF225" i="1"/>
  <c r="AE225" i="1"/>
  <c r="AF221" i="1"/>
  <c r="AE221" i="1"/>
  <c r="AF220" i="1"/>
  <c r="AE220" i="1"/>
  <c r="AF218" i="1"/>
  <c r="AE218" i="1"/>
  <c r="AF217" i="1"/>
  <c r="AE217" i="1"/>
  <c r="AF215" i="1"/>
  <c r="AE215" i="1"/>
  <c r="AF214" i="1"/>
  <c r="AE214" i="1"/>
  <c r="AF212" i="1"/>
  <c r="AE212" i="1"/>
  <c r="AF211" i="1"/>
  <c r="AE211" i="1"/>
  <c r="AF209" i="1"/>
  <c r="AE209" i="1"/>
  <c r="AF208" i="1"/>
  <c r="AE208" i="1"/>
  <c r="AF203" i="1"/>
  <c r="AE203" i="1"/>
  <c r="AF202" i="1"/>
  <c r="AE202" i="1"/>
  <c r="AF199" i="1"/>
  <c r="AE199" i="1"/>
  <c r="AF198" i="1"/>
  <c r="AE198" i="1"/>
  <c r="AF197" i="1"/>
  <c r="AE197" i="1"/>
  <c r="AF196" i="1"/>
  <c r="AE196" i="1"/>
  <c r="AF195" i="1"/>
  <c r="AE195" i="1"/>
  <c r="AF194" i="1"/>
  <c r="AE194" i="1"/>
  <c r="AF193" i="1"/>
  <c r="AE193" i="1"/>
  <c r="AF192" i="1"/>
  <c r="AE192" i="1"/>
  <c r="AF190" i="1"/>
  <c r="AE190" i="1"/>
  <c r="AF189" i="1"/>
  <c r="AE189" i="1"/>
  <c r="AF186" i="1"/>
  <c r="AE186" i="1"/>
  <c r="AF185" i="1"/>
  <c r="AE185" i="1"/>
  <c r="AF183" i="1"/>
  <c r="AE183" i="1"/>
  <c r="AF182" i="1"/>
  <c r="AE182" i="1"/>
  <c r="AF180" i="1"/>
  <c r="AE180" i="1"/>
  <c r="AF179" i="1"/>
  <c r="AE179" i="1"/>
  <c r="AF178" i="1"/>
  <c r="AE178" i="1"/>
  <c r="AF177" i="1"/>
  <c r="AE177" i="1"/>
  <c r="AF176" i="1"/>
  <c r="AE176" i="1"/>
  <c r="AF175" i="1"/>
  <c r="AE175" i="1"/>
  <c r="AF174" i="1"/>
  <c r="AE174" i="1"/>
  <c r="AF173" i="1"/>
  <c r="AE173" i="1"/>
  <c r="AF171" i="1"/>
  <c r="AE171" i="1"/>
  <c r="AF170" i="1"/>
  <c r="AE170" i="1"/>
  <c r="AF169" i="1"/>
  <c r="AE169" i="1"/>
  <c r="AF168" i="1"/>
  <c r="AE168" i="1"/>
  <c r="AF166" i="1"/>
  <c r="AE166" i="1"/>
  <c r="AF165" i="1"/>
  <c r="AE165" i="1"/>
  <c r="AF163" i="1"/>
  <c r="AE163" i="1"/>
  <c r="AF162" i="1"/>
  <c r="AE162" i="1"/>
  <c r="AF158" i="1"/>
  <c r="AE158" i="1"/>
  <c r="AF157" i="1"/>
  <c r="AE157" i="1"/>
  <c r="AF153" i="1"/>
  <c r="AE153" i="1"/>
  <c r="AF152" i="1"/>
  <c r="AE152" i="1"/>
  <c r="AF151" i="1"/>
  <c r="AE151" i="1"/>
  <c r="AF147" i="1"/>
  <c r="AE147" i="1"/>
  <c r="AF146" i="1"/>
  <c r="AE146" i="1"/>
  <c r="AF143" i="1"/>
  <c r="AE143" i="1"/>
  <c r="AF142" i="1"/>
  <c r="AE142" i="1"/>
  <c r="AF139" i="1"/>
  <c r="AE139" i="1"/>
  <c r="AF138" i="1"/>
  <c r="AE138" i="1"/>
  <c r="AF136" i="1"/>
  <c r="AE136" i="1"/>
  <c r="AF135" i="1"/>
  <c r="AE135" i="1"/>
  <c r="AF133" i="1"/>
  <c r="AE133" i="1"/>
  <c r="AF132" i="1"/>
  <c r="AE132" i="1"/>
  <c r="AF131" i="1"/>
  <c r="AE131" i="1"/>
  <c r="AF130" i="1"/>
  <c r="AE130" i="1"/>
  <c r="AF128" i="1"/>
  <c r="AE128" i="1"/>
  <c r="AF127" i="1"/>
  <c r="AE127" i="1"/>
  <c r="AF125" i="1"/>
  <c r="AE125" i="1"/>
  <c r="AF124" i="1"/>
  <c r="AE124" i="1"/>
  <c r="AF122" i="1"/>
  <c r="AE122" i="1"/>
  <c r="AF121" i="1"/>
  <c r="AE121" i="1"/>
  <c r="AF118" i="1"/>
  <c r="AE118" i="1"/>
  <c r="AF117" i="1"/>
  <c r="AE117" i="1"/>
  <c r="AF115" i="1"/>
  <c r="AE115" i="1"/>
  <c r="AF114" i="1"/>
  <c r="AE114" i="1"/>
  <c r="AE112" i="1"/>
  <c r="AF112" i="1"/>
  <c r="AE113" i="1"/>
  <c r="AF113" i="1"/>
  <c r="AE109" i="1"/>
  <c r="AF109" i="1"/>
  <c r="AE108" i="1"/>
  <c r="AF108" i="1"/>
  <c r="AF111" i="1"/>
  <c r="AE111" i="1"/>
  <c r="AF110" i="1"/>
  <c r="AE110" i="1"/>
  <c r="AF107" i="1"/>
  <c r="AE107" i="1"/>
  <c r="AF106" i="1"/>
  <c r="AE106" i="1"/>
  <c r="AE105" i="1"/>
  <c r="AF105" i="1"/>
  <c r="AE104" i="1"/>
  <c r="AF104" i="1"/>
  <c r="AE102" i="1"/>
  <c r="AF102" i="1"/>
  <c r="AE103" i="1"/>
  <c r="AF103" i="1"/>
  <c r="AE101" i="1"/>
  <c r="AF101" i="1"/>
  <c r="AE100" i="1"/>
  <c r="AF100" i="1"/>
  <c r="AF99" i="1"/>
  <c r="AE99" i="1"/>
  <c r="AF98" i="1"/>
  <c r="AE98" i="1"/>
  <c r="AF97" i="1"/>
  <c r="AE97" i="1"/>
  <c r="AF96" i="1"/>
  <c r="AE96" i="1"/>
  <c r="AE95" i="1"/>
  <c r="AF95" i="1"/>
  <c r="AF94" i="1"/>
  <c r="AE94" i="1"/>
  <c r="AF93" i="1"/>
  <c r="AE93" i="1"/>
  <c r="AG205" i="1" l="1"/>
  <c r="AH205" i="1" s="1"/>
  <c r="AD205" i="1" s="1"/>
  <c r="AG201" i="1"/>
  <c r="AH201" i="1" s="1"/>
  <c r="AD201" i="1" s="1"/>
  <c r="AG173" i="1"/>
  <c r="AH173" i="1" s="1"/>
  <c r="AG174" i="1" s="1"/>
  <c r="AH174" i="1" s="1"/>
  <c r="AD173" i="1" s="1"/>
  <c r="AG376" i="1"/>
  <c r="AH376" i="1" s="1"/>
  <c r="AG377" i="1" s="1"/>
  <c r="AH377" i="1" s="1"/>
  <c r="AG378" i="1" s="1"/>
  <c r="AH378" i="1" s="1"/>
  <c r="AG379" i="1" s="1"/>
  <c r="AH379" i="1" s="1"/>
  <c r="AD376" i="1" s="1"/>
  <c r="AG380" i="1"/>
  <c r="AH380" i="1" s="1"/>
  <c r="AG381" i="1" s="1"/>
  <c r="AH381" i="1" s="1"/>
  <c r="AD380" i="1" s="1"/>
  <c r="AG382" i="1"/>
  <c r="AH382" i="1" s="1"/>
  <c r="AG383" i="1" s="1"/>
  <c r="AH383" i="1" s="1"/>
  <c r="AG384" i="1" s="1"/>
  <c r="AH384" i="1" s="1"/>
  <c r="AD382" i="1" s="1"/>
  <c r="AG162" i="1"/>
  <c r="AH162" i="1" s="1"/>
  <c r="AG163" i="1" s="1"/>
  <c r="AH163" i="1" s="1"/>
  <c r="AG164" i="1" s="1"/>
  <c r="AH164" i="1" s="1"/>
  <c r="AD162" i="1" s="1"/>
  <c r="AG165" i="1"/>
  <c r="AH165" i="1" s="1"/>
  <c r="AG166" i="1" s="1"/>
  <c r="AH166" i="1" s="1"/>
  <c r="AG167" i="1" s="1"/>
  <c r="AH167" i="1" s="1"/>
  <c r="AD165" i="1" s="1"/>
  <c r="AG168" i="1"/>
  <c r="AH168" i="1" s="1"/>
  <c r="AG169" i="1" s="1"/>
  <c r="AH169" i="1" s="1"/>
  <c r="AD168" i="1" s="1"/>
  <c r="AG170" i="1"/>
  <c r="AH170" i="1" s="1"/>
  <c r="AG171" i="1" s="1"/>
  <c r="AH171" i="1" s="1"/>
  <c r="AG172" i="1" s="1"/>
  <c r="AH172" i="1" s="1"/>
  <c r="AD170" i="1" s="1"/>
  <c r="AG206" i="1"/>
  <c r="AH206" i="1" s="1"/>
  <c r="AG207" i="1" s="1"/>
  <c r="AH207" i="1" s="1"/>
  <c r="AD206" i="1" s="1"/>
  <c r="AG204" i="1"/>
  <c r="AH204" i="1" s="1"/>
  <c r="AD204" i="1" s="1"/>
  <c r="AG175" i="1"/>
  <c r="AH175" i="1" s="1"/>
  <c r="AG176" i="1" s="1"/>
  <c r="AH176" i="1" s="1"/>
  <c r="AD175" i="1" s="1"/>
  <c r="AG177" i="1"/>
  <c r="AH177" i="1" s="1"/>
  <c r="AG178" i="1" s="1"/>
  <c r="AH178" i="1" s="1"/>
  <c r="AD177" i="1" s="1"/>
  <c r="AG179" i="1"/>
  <c r="AH179" i="1" s="1"/>
  <c r="AG180" i="1" s="1"/>
  <c r="AH180" i="1" s="1"/>
  <c r="AG181" i="1" s="1"/>
  <c r="AH181" i="1" s="1"/>
  <c r="AD179" i="1" s="1"/>
  <c r="AG231" i="1"/>
  <c r="AH231" i="1" s="1"/>
  <c r="AG232" i="1" s="1"/>
  <c r="AH232" i="1" s="1"/>
  <c r="AG233" i="1" s="1"/>
  <c r="AH233" i="1" s="1"/>
  <c r="AG234" i="1" s="1"/>
  <c r="AH234" i="1" s="1"/>
  <c r="AD231" i="1" s="1"/>
  <c r="AG235" i="1"/>
  <c r="AH235" i="1" s="1"/>
  <c r="AG236" i="1" s="1"/>
  <c r="AH236" i="1" s="1"/>
  <c r="AG237" i="1" s="1"/>
  <c r="AH237" i="1" s="1"/>
  <c r="AG238" i="1" s="1"/>
  <c r="AH238" i="1" s="1"/>
  <c r="AD235" i="1" s="1"/>
  <c r="AG241" i="1"/>
  <c r="AH241" i="1" s="1"/>
  <c r="AG242" i="1" s="1"/>
  <c r="AH242" i="1" s="1"/>
  <c r="AD241" i="1" s="1"/>
  <c r="AG243" i="1"/>
  <c r="AH243" i="1" s="1"/>
  <c r="AG244" i="1" s="1"/>
  <c r="AH244" i="1" s="1"/>
  <c r="AG245" i="1" s="1"/>
  <c r="AH245" i="1" s="1"/>
  <c r="AD243" i="1" s="1"/>
  <c r="AG246" i="1"/>
  <c r="AH246" i="1" s="1"/>
  <c r="AG247" i="1" s="1"/>
  <c r="AH247" i="1" s="1"/>
  <c r="AD246" i="1" s="1"/>
  <c r="AG248" i="1"/>
  <c r="AH248" i="1" s="1"/>
  <c r="AG249" i="1" s="1"/>
  <c r="AH249" i="1" s="1"/>
  <c r="AG250" i="1" s="1"/>
  <c r="AH250" i="1" s="1"/>
  <c r="AD248" i="1" s="1"/>
  <c r="X387" i="1"/>
  <c r="AK387" i="1" s="1"/>
  <c r="X386" i="1"/>
  <c r="AK386" i="1" s="1"/>
  <c r="X385" i="1"/>
  <c r="AK385" i="1" s="1"/>
  <c r="U385" i="1"/>
  <c r="S385" i="1"/>
  <c r="AG385" i="1" s="1"/>
  <c r="AH385" i="1" s="1"/>
  <c r="AG386" i="1" s="1"/>
  <c r="AH386" i="1" s="1"/>
  <c r="AG387" i="1" s="1"/>
  <c r="AH387" i="1" s="1"/>
  <c r="AD385" i="1" s="1"/>
  <c r="L385" i="1"/>
  <c r="AL385" i="1" l="1"/>
  <c r="AM385" i="1" s="1"/>
  <c r="AL386" i="1" s="1"/>
  <c r="AM386" i="1" s="1"/>
  <c r="AL387" i="1" s="1"/>
  <c r="AM387" i="1" s="1"/>
  <c r="AI385" i="1" s="1"/>
  <c r="L380" i="1"/>
  <c r="L376" i="1"/>
  <c r="X375" i="1" l="1"/>
  <c r="AK375" i="1" s="1"/>
  <c r="X374" i="1"/>
  <c r="AK374" i="1" s="1"/>
  <c r="X373" i="1"/>
  <c r="AK373" i="1" s="1"/>
  <c r="U373" i="1"/>
  <c r="S373" i="1"/>
  <c r="AG373" i="1" s="1"/>
  <c r="AH373" i="1" s="1"/>
  <c r="AG374" i="1" s="1"/>
  <c r="AH374" i="1" s="1"/>
  <c r="AG375" i="1" s="1"/>
  <c r="AH375" i="1" s="1"/>
  <c r="AD373" i="1" s="1"/>
  <c r="L373" i="1"/>
  <c r="X372" i="1"/>
  <c r="AK372" i="1" s="1"/>
  <c r="X371" i="1"/>
  <c r="AK371" i="1" s="1"/>
  <c r="X370" i="1"/>
  <c r="AK370" i="1" s="1"/>
  <c r="U370" i="1"/>
  <c r="S370" i="1"/>
  <c r="AG370" i="1" s="1"/>
  <c r="AH370" i="1" s="1"/>
  <c r="AG371" i="1" s="1"/>
  <c r="AH371" i="1" s="1"/>
  <c r="AG372" i="1" s="1"/>
  <c r="AH372" i="1" s="1"/>
  <c r="AD370" i="1" s="1"/>
  <c r="L370" i="1"/>
  <c r="X369" i="1"/>
  <c r="AK369" i="1" s="1"/>
  <c r="X368" i="1"/>
  <c r="AK368" i="1" s="1"/>
  <c r="X367" i="1"/>
  <c r="AK367" i="1" s="1"/>
  <c r="U367" i="1"/>
  <c r="S367" i="1"/>
  <c r="AG367" i="1" s="1"/>
  <c r="AH367" i="1" s="1"/>
  <c r="AG368" i="1" s="1"/>
  <c r="AH368" i="1" s="1"/>
  <c r="AG369" i="1" s="1"/>
  <c r="AH369" i="1" s="1"/>
  <c r="AD367" i="1" s="1"/>
  <c r="L367" i="1"/>
  <c r="X366" i="1"/>
  <c r="AK366" i="1" s="1"/>
  <c r="X365" i="1"/>
  <c r="AK365" i="1" s="1"/>
  <c r="X364" i="1"/>
  <c r="AK364" i="1" s="1"/>
  <c r="U364" i="1"/>
  <c r="S364" i="1"/>
  <c r="AG364" i="1" s="1"/>
  <c r="AH364" i="1" s="1"/>
  <c r="AG365" i="1" s="1"/>
  <c r="AH365" i="1" s="1"/>
  <c r="AG366" i="1" s="1"/>
  <c r="AH366" i="1" s="1"/>
  <c r="AD364" i="1" s="1"/>
  <c r="L364" i="1"/>
  <c r="X363" i="1"/>
  <c r="AK363" i="1" s="1"/>
  <c r="X362" i="1"/>
  <c r="AK362" i="1" s="1"/>
  <c r="X361" i="1"/>
  <c r="AK361" i="1" s="1"/>
  <c r="U361" i="1"/>
  <c r="S361" i="1"/>
  <c r="AG361" i="1" s="1"/>
  <c r="AH361" i="1" s="1"/>
  <c r="AG362" i="1" s="1"/>
  <c r="AH362" i="1" s="1"/>
  <c r="AG363" i="1" s="1"/>
  <c r="AH363" i="1" s="1"/>
  <c r="AD361" i="1" s="1"/>
  <c r="L361" i="1"/>
  <c r="X360" i="1"/>
  <c r="AK360" i="1" s="1"/>
  <c r="X359" i="1"/>
  <c r="AK359" i="1" s="1"/>
  <c r="U359" i="1"/>
  <c r="S359" i="1"/>
  <c r="AG359" i="1" s="1"/>
  <c r="AH359" i="1" s="1"/>
  <c r="AG360" i="1" s="1"/>
  <c r="AH360" i="1" s="1"/>
  <c r="AD359" i="1" s="1"/>
  <c r="L359" i="1"/>
  <c r="X358" i="1"/>
  <c r="AK358" i="1" s="1"/>
  <c r="X357" i="1"/>
  <c r="AK357" i="1" s="1"/>
  <c r="X356" i="1"/>
  <c r="AK356" i="1" s="1"/>
  <c r="U356" i="1"/>
  <c r="S356" i="1"/>
  <c r="AG356" i="1" s="1"/>
  <c r="AH356" i="1" s="1"/>
  <c r="AG357" i="1" s="1"/>
  <c r="AH357" i="1" s="1"/>
  <c r="AG358" i="1" s="1"/>
  <c r="AH358" i="1" s="1"/>
  <c r="AD356" i="1" s="1"/>
  <c r="L356" i="1"/>
  <c r="X355" i="1"/>
  <c r="AK355" i="1" s="1"/>
  <c r="X354" i="1"/>
  <c r="AK354" i="1" s="1"/>
  <c r="X353" i="1"/>
  <c r="AK353" i="1" s="1"/>
  <c r="U353" i="1"/>
  <c r="S353" i="1"/>
  <c r="AG353" i="1" s="1"/>
  <c r="AH353" i="1" s="1"/>
  <c r="AG354" i="1" s="1"/>
  <c r="AH354" i="1" s="1"/>
  <c r="AG355" i="1" s="1"/>
  <c r="AH355" i="1" s="1"/>
  <c r="AD353" i="1" s="1"/>
  <c r="L353" i="1"/>
  <c r="X352" i="1"/>
  <c r="AK352" i="1" s="1"/>
  <c r="X351" i="1"/>
  <c r="AK351" i="1" s="1"/>
  <c r="X350" i="1"/>
  <c r="AK350" i="1" s="1"/>
  <c r="U350" i="1"/>
  <c r="S350" i="1"/>
  <c r="AG350" i="1" s="1"/>
  <c r="AH350" i="1" s="1"/>
  <c r="AG351" i="1" s="1"/>
  <c r="AH351" i="1" s="1"/>
  <c r="AG352" i="1" s="1"/>
  <c r="AH352" i="1" s="1"/>
  <c r="AD350" i="1" s="1"/>
  <c r="Q350" i="1"/>
  <c r="L350" i="1"/>
  <c r="X349" i="1"/>
  <c r="AK349" i="1" s="1"/>
  <c r="X348" i="1"/>
  <c r="AK348" i="1" s="1"/>
  <c r="X347" i="1"/>
  <c r="AK347" i="1" s="1"/>
  <c r="U347" i="1"/>
  <c r="S347" i="1"/>
  <c r="AG347" i="1" s="1"/>
  <c r="AH347" i="1" s="1"/>
  <c r="AG348" i="1" s="1"/>
  <c r="AH348" i="1" s="1"/>
  <c r="AG349" i="1" s="1"/>
  <c r="AH349" i="1" s="1"/>
  <c r="AD347" i="1" s="1"/>
  <c r="L347" i="1"/>
  <c r="X346" i="1"/>
  <c r="AK346" i="1" s="1"/>
  <c r="X345" i="1"/>
  <c r="AK345" i="1" s="1"/>
  <c r="X344" i="1"/>
  <c r="AK344" i="1" s="1"/>
  <c r="U344" i="1"/>
  <c r="S344" i="1"/>
  <c r="AG344" i="1" s="1"/>
  <c r="AH344" i="1" s="1"/>
  <c r="AG345" i="1" s="1"/>
  <c r="AH345" i="1" s="1"/>
  <c r="AG346" i="1" s="1"/>
  <c r="AH346" i="1" s="1"/>
  <c r="AD344" i="1" s="1"/>
  <c r="L344" i="1"/>
  <c r="X343" i="1"/>
  <c r="AK343" i="1" s="1"/>
  <c r="X342" i="1"/>
  <c r="AK342" i="1" s="1"/>
  <c r="X341" i="1"/>
  <c r="AK341" i="1" s="1"/>
  <c r="U341" i="1"/>
  <c r="S341" i="1"/>
  <c r="AG341" i="1" s="1"/>
  <c r="AH341" i="1" s="1"/>
  <c r="L341" i="1"/>
  <c r="X340" i="1"/>
  <c r="AK340" i="1" s="1"/>
  <c r="X339" i="1"/>
  <c r="AK339" i="1" s="1"/>
  <c r="X338" i="1"/>
  <c r="AK338" i="1" s="1"/>
  <c r="U338" i="1"/>
  <c r="S338" i="1"/>
  <c r="AG338" i="1" s="1"/>
  <c r="AH338" i="1" s="1"/>
  <c r="AG339" i="1" s="1"/>
  <c r="AH339" i="1" s="1"/>
  <c r="AG340" i="1" s="1"/>
  <c r="AH340" i="1" s="1"/>
  <c r="AD338" i="1" s="1"/>
  <c r="L338" i="1"/>
  <c r="X337" i="1"/>
  <c r="AK337" i="1" s="1"/>
  <c r="X336" i="1"/>
  <c r="AK336" i="1" s="1"/>
  <c r="X335" i="1"/>
  <c r="AK335" i="1" s="1"/>
  <c r="U335" i="1"/>
  <c r="S335" i="1"/>
  <c r="AG335" i="1" s="1"/>
  <c r="AH335" i="1" s="1"/>
  <c r="AG336" i="1" s="1"/>
  <c r="AH336" i="1" s="1"/>
  <c r="AG337" i="1" s="1"/>
  <c r="AH337" i="1" s="1"/>
  <c r="AD335" i="1" s="1"/>
  <c r="L335" i="1"/>
  <c r="X334" i="1"/>
  <c r="AK334" i="1" s="1"/>
  <c r="X333" i="1"/>
  <c r="AK333" i="1" s="1"/>
  <c r="U333" i="1"/>
  <c r="S333" i="1"/>
  <c r="AG333" i="1" s="1"/>
  <c r="AH333" i="1" s="1"/>
  <c r="AG334" i="1" s="1"/>
  <c r="AH334" i="1" s="1"/>
  <c r="AD333" i="1" s="1"/>
  <c r="L333" i="1"/>
  <c r="X332" i="1"/>
  <c r="AK332" i="1" s="1"/>
  <c r="X331" i="1"/>
  <c r="AK331" i="1" s="1"/>
  <c r="X330" i="1"/>
  <c r="AK330" i="1" s="1"/>
  <c r="U330" i="1"/>
  <c r="S330" i="1"/>
  <c r="AG330" i="1" s="1"/>
  <c r="AH330" i="1" s="1"/>
  <c r="AG331" i="1" s="1"/>
  <c r="AH331" i="1" s="1"/>
  <c r="L330" i="1"/>
  <c r="X329" i="1"/>
  <c r="AK329" i="1" s="1"/>
  <c r="X328" i="1"/>
  <c r="AK328" i="1" s="1"/>
  <c r="X327" i="1"/>
  <c r="AK327" i="1" s="1"/>
  <c r="U327" i="1"/>
  <c r="S327" i="1"/>
  <c r="AG327" i="1" s="1"/>
  <c r="AH327" i="1" s="1"/>
  <c r="AG328" i="1" s="1"/>
  <c r="AH328" i="1" s="1"/>
  <c r="AG329" i="1" s="1"/>
  <c r="AH329" i="1" s="1"/>
  <c r="AD327" i="1" s="1"/>
  <c r="L327" i="1"/>
  <c r="X326" i="1"/>
  <c r="AK326" i="1" s="1"/>
  <c r="X325" i="1"/>
  <c r="AK325" i="1" s="1"/>
  <c r="U325" i="1"/>
  <c r="S325" i="1"/>
  <c r="AG325" i="1" s="1"/>
  <c r="AH325" i="1" s="1"/>
  <c r="AG326" i="1" s="1"/>
  <c r="AH326" i="1" s="1"/>
  <c r="AD325" i="1" s="1"/>
  <c r="L325" i="1"/>
  <c r="AL325" i="1" l="1"/>
  <c r="AM325" i="1" s="1"/>
  <c r="AL344" i="1"/>
  <c r="AM344" i="1" s="1"/>
  <c r="AL345" i="1" s="1"/>
  <c r="AM345" i="1" s="1"/>
  <c r="AL346" i="1" s="1"/>
  <c r="AM346" i="1" s="1"/>
  <c r="AI344" i="1" s="1"/>
  <c r="AL367" i="1"/>
  <c r="AM367" i="1" s="1"/>
  <c r="AL368" i="1" s="1"/>
  <c r="AM368" i="1" s="1"/>
  <c r="AL369" i="1" s="1"/>
  <c r="AM369" i="1" s="1"/>
  <c r="AI367" i="1" s="1"/>
  <c r="AL326" i="1"/>
  <c r="AM326" i="1" s="1"/>
  <c r="AI325" i="1" s="1"/>
  <c r="AL327" i="1"/>
  <c r="AM327" i="1" s="1"/>
  <c r="AL328" i="1" s="1"/>
  <c r="AM328" i="1" s="1"/>
  <c r="AL329" i="1" s="1"/>
  <c r="AM329" i="1" s="1"/>
  <c r="AI327" i="1" s="1"/>
  <c r="AL341" i="1"/>
  <c r="AM341" i="1" s="1"/>
  <c r="AL342" i="1" s="1"/>
  <c r="AM342" i="1" s="1"/>
  <c r="AL343" i="1" s="1"/>
  <c r="AM343" i="1" s="1"/>
  <c r="AI341" i="1" s="1"/>
  <c r="AL364" i="1"/>
  <c r="AM364" i="1" s="1"/>
  <c r="AL365" i="1" s="1"/>
  <c r="AM365" i="1" s="1"/>
  <c r="AL366" i="1" s="1"/>
  <c r="AM366" i="1" s="1"/>
  <c r="AI364" i="1" s="1"/>
  <c r="AL333" i="1"/>
  <c r="AM333" i="1" s="1"/>
  <c r="AL334" i="1" s="1"/>
  <c r="AM334" i="1" s="1"/>
  <c r="AI333" i="1" s="1"/>
  <c r="AL356" i="1"/>
  <c r="AM356" i="1" s="1"/>
  <c r="AL357" i="1" s="1"/>
  <c r="AM357" i="1" s="1"/>
  <c r="AL358" i="1" s="1"/>
  <c r="AM358" i="1" s="1"/>
  <c r="AI356" i="1" s="1"/>
  <c r="AL338" i="1"/>
  <c r="AM338" i="1" s="1"/>
  <c r="AL339" i="1" s="1"/>
  <c r="AM339" i="1" s="1"/>
  <c r="AL340" i="1" s="1"/>
  <c r="AM340" i="1" s="1"/>
  <c r="AI338" i="1" s="1"/>
  <c r="AL373" i="1"/>
  <c r="AM373" i="1" s="1"/>
  <c r="AL374" i="1" s="1"/>
  <c r="AM374" i="1" s="1"/>
  <c r="AL375" i="1" s="1"/>
  <c r="AM375" i="1" s="1"/>
  <c r="AI373" i="1" s="1"/>
  <c r="AL335" i="1"/>
  <c r="AM335" i="1" s="1"/>
  <c r="AL336" i="1" s="1"/>
  <c r="AM336" i="1" s="1"/>
  <c r="AL337" i="1" s="1"/>
  <c r="AM337" i="1" s="1"/>
  <c r="AI335" i="1" s="1"/>
  <c r="AL347" i="1"/>
  <c r="AM347" i="1" s="1"/>
  <c r="AL348" i="1" s="1"/>
  <c r="AM348" i="1" s="1"/>
  <c r="AL349" i="1" s="1"/>
  <c r="AM349" i="1" s="1"/>
  <c r="AI347" i="1" s="1"/>
  <c r="AL370" i="1"/>
  <c r="AM370" i="1" s="1"/>
  <c r="AL371" i="1" s="1"/>
  <c r="AM371" i="1" s="1"/>
  <c r="AL372" i="1" s="1"/>
  <c r="AM372" i="1" s="1"/>
  <c r="AI370" i="1" s="1"/>
  <c r="AL330" i="1"/>
  <c r="AM330" i="1" s="1"/>
  <c r="AL331" i="1" s="1"/>
  <c r="AM331" i="1" s="1"/>
  <c r="AL332" i="1" s="1"/>
  <c r="AM332" i="1" s="1"/>
  <c r="AI330" i="1" s="1"/>
  <c r="AL353" i="1"/>
  <c r="AM353" i="1" s="1"/>
  <c r="AL354" i="1" s="1"/>
  <c r="AM354" i="1" s="1"/>
  <c r="AL355" i="1" s="1"/>
  <c r="AM355" i="1" s="1"/>
  <c r="AI353" i="1" s="1"/>
  <c r="AL361" i="1"/>
  <c r="AM361" i="1" s="1"/>
  <c r="AL350" i="1"/>
  <c r="AM350" i="1" s="1"/>
  <c r="AL351" i="1" s="1"/>
  <c r="AM351" i="1" s="1"/>
  <c r="AL352" i="1" s="1"/>
  <c r="AM352" i="1" s="1"/>
  <c r="AI350" i="1" s="1"/>
  <c r="AL359" i="1"/>
  <c r="AM359" i="1" s="1"/>
  <c r="AL360" i="1" s="1"/>
  <c r="AM360" i="1" s="1"/>
  <c r="AI359" i="1" s="1"/>
  <c r="AG332" i="1"/>
  <c r="AH332" i="1" s="1"/>
  <c r="AD330" i="1" s="1"/>
  <c r="AG342" i="1"/>
  <c r="AH342" i="1" s="1"/>
  <c r="AG343" i="1" s="1"/>
  <c r="AH343" i="1" s="1"/>
  <c r="AD341" i="1" s="1"/>
  <c r="X324" i="1"/>
  <c r="AK324" i="1" s="1"/>
  <c r="X323" i="1"/>
  <c r="AK323" i="1" s="1"/>
  <c r="X321" i="1"/>
  <c r="AK321" i="1" s="1"/>
  <c r="U321" i="1"/>
  <c r="S321" i="1"/>
  <c r="AG321" i="1" s="1"/>
  <c r="AH321" i="1" s="1"/>
  <c r="AG322" i="1" s="1"/>
  <c r="AH322" i="1" s="1"/>
  <c r="AG323" i="1" s="1"/>
  <c r="AH323" i="1" s="1"/>
  <c r="X320" i="1"/>
  <c r="AK320" i="1" s="1"/>
  <c r="X319" i="1"/>
  <c r="AK319" i="1" s="1"/>
  <c r="U319" i="1"/>
  <c r="S319" i="1"/>
  <c r="AG319" i="1" s="1"/>
  <c r="AH319" i="1" s="1"/>
  <c r="AG320" i="1" s="1"/>
  <c r="AH320" i="1" s="1"/>
  <c r="AD319" i="1" s="1"/>
  <c r="X318" i="1"/>
  <c r="AK318" i="1" s="1"/>
  <c r="X317" i="1"/>
  <c r="AK317" i="1" s="1"/>
  <c r="U317" i="1"/>
  <c r="S317" i="1"/>
  <c r="AG317" i="1" s="1"/>
  <c r="AH317" i="1" s="1"/>
  <c r="AG318" i="1" s="1"/>
  <c r="AH318" i="1" s="1"/>
  <c r="AD317" i="1" s="1"/>
  <c r="X316" i="1"/>
  <c r="AK316" i="1" s="1"/>
  <c r="X315" i="1"/>
  <c r="AK315" i="1" s="1"/>
  <c r="U315" i="1"/>
  <c r="S315" i="1"/>
  <c r="AG315" i="1" s="1"/>
  <c r="AH315" i="1" s="1"/>
  <c r="AG316" i="1" s="1"/>
  <c r="AH316" i="1" s="1"/>
  <c r="AD315" i="1" s="1"/>
  <c r="X314" i="1"/>
  <c r="AK314" i="1" s="1"/>
  <c r="X313" i="1"/>
  <c r="AK313" i="1" s="1"/>
  <c r="X312" i="1"/>
  <c r="AK312" i="1" s="1"/>
  <c r="U312" i="1"/>
  <c r="S312" i="1"/>
  <c r="AG312" i="1" s="1"/>
  <c r="AH312" i="1" s="1"/>
  <c r="AG313" i="1" s="1"/>
  <c r="AH313" i="1" s="1"/>
  <c r="AG314" i="1" s="1"/>
  <c r="AH314" i="1" s="1"/>
  <c r="AD312" i="1" s="1"/>
  <c r="X311" i="1"/>
  <c r="AK311" i="1" s="1"/>
  <c r="X310" i="1"/>
  <c r="AK310" i="1" s="1"/>
  <c r="X309" i="1"/>
  <c r="AK309" i="1" s="1"/>
  <c r="U309" i="1"/>
  <c r="S309" i="1"/>
  <c r="AG309" i="1" s="1"/>
  <c r="AH309" i="1" s="1"/>
  <c r="AG310" i="1" s="1"/>
  <c r="AH310" i="1" s="1"/>
  <c r="AG311" i="1" s="1"/>
  <c r="AH311" i="1" s="1"/>
  <c r="AD309" i="1" s="1"/>
  <c r="X308" i="1"/>
  <c r="AK308" i="1" s="1"/>
  <c r="X307" i="1"/>
  <c r="AK307" i="1" s="1"/>
  <c r="X305" i="1"/>
  <c r="AK305" i="1" s="1"/>
  <c r="U305" i="1"/>
  <c r="S305" i="1"/>
  <c r="AG305" i="1" s="1"/>
  <c r="AH305" i="1" s="1"/>
  <c r="AG306" i="1" s="1"/>
  <c r="AH306" i="1" s="1"/>
  <c r="AG307" i="1" s="1"/>
  <c r="AH307" i="1" s="1"/>
  <c r="AG308" i="1" s="1"/>
  <c r="AH308" i="1" s="1"/>
  <c r="AD305" i="1" s="1"/>
  <c r="X304" i="1"/>
  <c r="AK304" i="1" s="1"/>
  <c r="X303" i="1"/>
  <c r="AK303" i="1" s="1"/>
  <c r="U303" i="1"/>
  <c r="S303" i="1"/>
  <c r="AG303" i="1" s="1"/>
  <c r="AH303" i="1" s="1"/>
  <c r="AG304" i="1" s="1"/>
  <c r="AH304" i="1" s="1"/>
  <c r="AD303" i="1" s="1"/>
  <c r="Q303" i="1"/>
  <c r="X302" i="1"/>
  <c r="AK302" i="1" s="1"/>
  <c r="X301" i="1"/>
  <c r="AK301" i="1" s="1"/>
  <c r="U301" i="1"/>
  <c r="S301" i="1"/>
  <c r="AG301" i="1" s="1"/>
  <c r="AH301" i="1" s="1"/>
  <c r="X300" i="1"/>
  <c r="AK300" i="1" s="1"/>
  <c r="X299" i="1"/>
  <c r="AK299" i="1" s="1"/>
  <c r="X298" i="1"/>
  <c r="AK298" i="1" s="1"/>
  <c r="U298" i="1"/>
  <c r="S298" i="1"/>
  <c r="AG298" i="1" s="1"/>
  <c r="AH298" i="1" s="1"/>
  <c r="AG299" i="1" s="1"/>
  <c r="AH299" i="1" s="1"/>
  <c r="X297" i="1"/>
  <c r="AK297" i="1" s="1"/>
  <c r="X296" i="1"/>
  <c r="AK296" i="1" s="1"/>
  <c r="X295" i="1"/>
  <c r="AK295" i="1" s="1"/>
  <c r="U295" i="1"/>
  <c r="S295" i="1"/>
  <c r="AG295" i="1" s="1"/>
  <c r="AH295" i="1" s="1"/>
  <c r="AG296" i="1" s="1"/>
  <c r="AH296" i="1" s="1"/>
  <c r="AG297" i="1" s="1"/>
  <c r="AH297" i="1" s="1"/>
  <c r="AD295" i="1" s="1"/>
  <c r="X294" i="1"/>
  <c r="AK294" i="1" s="1"/>
  <c r="X293" i="1"/>
  <c r="AK293" i="1" s="1"/>
  <c r="X292" i="1"/>
  <c r="AK292" i="1" s="1"/>
  <c r="U292" i="1"/>
  <c r="S292" i="1"/>
  <c r="AG292" i="1" s="1"/>
  <c r="AH292" i="1" s="1"/>
  <c r="AG293" i="1" s="1"/>
  <c r="AH293" i="1" s="1"/>
  <c r="AG294" i="1" s="1"/>
  <c r="AH294" i="1" s="1"/>
  <c r="AD292" i="1" s="1"/>
  <c r="X291" i="1"/>
  <c r="AK291" i="1" s="1"/>
  <c r="X290" i="1"/>
  <c r="AK290" i="1" s="1"/>
  <c r="X289" i="1"/>
  <c r="AK289" i="1" s="1"/>
  <c r="X288" i="1"/>
  <c r="AK288" i="1" s="1"/>
  <c r="X287" i="1"/>
  <c r="AK287" i="1" s="1"/>
  <c r="U287" i="1"/>
  <c r="S287" i="1"/>
  <c r="AG287" i="1" s="1"/>
  <c r="AH287" i="1" s="1"/>
  <c r="AG288" i="1" s="1"/>
  <c r="AH288" i="1" s="1"/>
  <c r="AG289" i="1" s="1"/>
  <c r="AH289" i="1" s="1"/>
  <c r="AG290" i="1" s="1"/>
  <c r="AH290" i="1" s="1"/>
  <c r="X286" i="1"/>
  <c r="AK286" i="1" s="1"/>
  <c r="X285" i="1"/>
  <c r="AK285" i="1" s="1"/>
  <c r="X284" i="1"/>
  <c r="AK284" i="1" s="1"/>
  <c r="X283" i="1"/>
  <c r="AK283" i="1" s="1"/>
  <c r="U283" i="1"/>
  <c r="S283" i="1"/>
  <c r="AG283" i="1" s="1"/>
  <c r="AH283" i="1" s="1"/>
  <c r="AG284" i="1" s="1"/>
  <c r="AH284" i="1" s="1"/>
  <c r="AG285" i="1" s="1"/>
  <c r="AH285" i="1" s="1"/>
  <c r="AG286" i="1" s="1"/>
  <c r="AH286" i="1" s="1"/>
  <c r="AD283" i="1" s="1"/>
  <c r="X282" i="1"/>
  <c r="AK282" i="1" s="1"/>
  <c r="X281" i="1"/>
  <c r="AK281" i="1" s="1"/>
  <c r="X280" i="1"/>
  <c r="AK280" i="1" s="1"/>
  <c r="U280" i="1"/>
  <c r="S280" i="1"/>
  <c r="AG280" i="1" s="1"/>
  <c r="AH280" i="1" s="1"/>
  <c r="AG281" i="1" s="1"/>
  <c r="AH281" i="1" s="1"/>
  <c r="AG282" i="1" s="1"/>
  <c r="AH282" i="1" s="1"/>
  <c r="AD280" i="1" s="1"/>
  <c r="X279" i="1"/>
  <c r="AK279" i="1" s="1"/>
  <c r="X278" i="1"/>
  <c r="AK278" i="1" s="1"/>
  <c r="X277" i="1"/>
  <c r="AK277" i="1" s="1"/>
  <c r="X276" i="1"/>
  <c r="AK276" i="1" s="1"/>
  <c r="U276" i="1"/>
  <c r="S276" i="1"/>
  <c r="AG276" i="1" s="1"/>
  <c r="AH276" i="1" s="1"/>
  <c r="AG277" i="1" s="1"/>
  <c r="AH277" i="1" s="1"/>
  <c r="AL283" i="1" l="1"/>
  <c r="AM283" i="1" s="1"/>
  <c r="AL317" i="1"/>
  <c r="AM317" i="1" s="1"/>
  <c r="AL318" i="1" s="1"/>
  <c r="AM318" i="1" s="1"/>
  <c r="AI317" i="1" s="1"/>
  <c r="AL321" i="1"/>
  <c r="AM321" i="1" s="1"/>
  <c r="AL276" i="1"/>
  <c r="AM276" i="1" s="1"/>
  <c r="AL277" i="1" s="1"/>
  <c r="AM277" i="1" s="1"/>
  <c r="AL278" i="1" s="1"/>
  <c r="AM278" i="1" s="1"/>
  <c r="AL280" i="1"/>
  <c r="AM280" i="1" s="1"/>
  <c r="AL281" i="1" s="1"/>
  <c r="AM281" i="1" s="1"/>
  <c r="AL282" i="1" s="1"/>
  <c r="AM282" i="1" s="1"/>
  <c r="AI280" i="1" s="1"/>
  <c r="AL298" i="1"/>
  <c r="AM298" i="1" s="1"/>
  <c r="AL299" i="1" s="1"/>
  <c r="AM299" i="1" s="1"/>
  <c r="AL300" i="1" s="1"/>
  <c r="AM300" i="1" s="1"/>
  <c r="AI298" i="1" s="1"/>
  <c r="AL312" i="1"/>
  <c r="AM312" i="1" s="1"/>
  <c r="AL313" i="1" s="1"/>
  <c r="AM313" i="1" s="1"/>
  <c r="AL314" i="1" s="1"/>
  <c r="AM314" i="1" s="1"/>
  <c r="AI312" i="1" s="1"/>
  <c r="AL301" i="1"/>
  <c r="AM301" i="1" s="1"/>
  <c r="AL302" i="1" s="1"/>
  <c r="AL284" i="1"/>
  <c r="AM284" i="1" s="1"/>
  <c r="AL285" i="1" s="1"/>
  <c r="AM285" i="1" s="1"/>
  <c r="AL286" i="1" s="1"/>
  <c r="AM286" i="1" s="1"/>
  <c r="AI283" i="1" s="1"/>
  <c r="AL303" i="1"/>
  <c r="AM303" i="1" s="1"/>
  <c r="AL304" i="1" s="1"/>
  <c r="AM304" i="1" s="1"/>
  <c r="AI303" i="1" s="1"/>
  <c r="AL322" i="1"/>
  <c r="AM322" i="1" s="1"/>
  <c r="AL323" i="1" s="1"/>
  <c r="AM323" i="1" s="1"/>
  <c r="AL324" i="1" s="1"/>
  <c r="AM324" i="1" s="1"/>
  <c r="AI321" i="1" s="1"/>
  <c r="AL295" i="1"/>
  <c r="AM295" i="1" s="1"/>
  <c r="AL296" i="1" s="1"/>
  <c r="AM296" i="1" s="1"/>
  <c r="AL297" i="1" s="1"/>
  <c r="AM297" i="1" s="1"/>
  <c r="AI295" i="1" s="1"/>
  <c r="AL309" i="1"/>
  <c r="AM309" i="1" s="1"/>
  <c r="AL310" i="1" s="1"/>
  <c r="AM310" i="1" s="1"/>
  <c r="AL311" i="1" s="1"/>
  <c r="AM311" i="1" s="1"/>
  <c r="AI309" i="1" s="1"/>
  <c r="AL315" i="1"/>
  <c r="AM315" i="1" s="1"/>
  <c r="AL316" i="1" s="1"/>
  <c r="AM316" i="1" s="1"/>
  <c r="AI315" i="1" s="1"/>
  <c r="AL319" i="1"/>
  <c r="AM319" i="1" s="1"/>
  <c r="AL362" i="1"/>
  <c r="AM362" i="1" s="1"/>
  <c r="AL363" i="1" s="1"/>
  <c r="AM363" i="1" s="1"/>
  <c r="AI361" i="1" s="1"/>
  <c r="AL292" i="1"/>
  <c r="AM292" i="1" s="1"/>
  <c r="AL293" i="1" s="1"/>
  <c r="AM293" i="1" s="1"/>
  <c r="AL294" i="1" s="1"/>
  <c r="AM294" i="1" s="1"/>
  <c r="AI292" i="1" s="1"/>
  <c r="AL305" i="1"/>
  <c r="AM305" i="1" s="1"/>
  <c r="AL306" i="1" s="1"/>
  <c r="AM306" i="1" s="1"/>
  <c r="AL307" i="1" s="1"/>
  <c r="AM307" i="1" s="1"/>
  <c r="AL287" i="1"/>
  <c r="AM287" i="1" s="1"/>
  <c r="AG291" i="1"/>
  <c r="AH291" i="1" s="1"/>
  <c r="AD287" i="1" s="1"/>
  <c r="AG300" i="1"/>
  <c r="AH300" i="1" s="1"/>
  <c r="AD298" i="1" s="1"/>
  <c r="AG278" i="1"/>
  <c r="AH278" i="1" s="1"/>
  <c r="AG324" i="1"/>
  <c r="AH324" i="1" s="1"/>
  <c r="AD321" i="1" s="1"/>
  <c r="AG302" i="1"/>
  <c r="AH302" i="1" s="1"/>
  <c r="AD301" i="1" s="1"/>
  <c r="X275" i="1"/>
  <c r="AK275" i="1" s="1"/>
  <c r="X274" i="1"/>
  <c r="AK274" i="1" s="1"/>
  <c r="X273" i="1"/>
  <c r="AK273" i="1" s="1"/>
  <c r="U273" i="1"/>
  <c r="S273" i="1"/>
  <c r="AG273" i="1" s="1"/>
  <c r="AH273" i="1" s="1"/>
  <c r="AG274" i="1" s="1"/>
  <c r="AH274" i="1" s="1"/>
  <c r="AG275" i="1" s="1"/>
  <c r="AH275" i="1" s="1"/>
  <c r="AD273" i="1" s="1"/>
  <c r="L273" i="1"/>
  <c r="AM302" i="1" l="1"/>
  <c r="AI301" i="1" s="1"/>
  <c r="AL273" i="1"/>
  <c r="AM273" i="1" s="1"/>
  <c r="AL274" i="1" s="1"/>
  <c r="AM274" i="1" s="1"/>
  <c r="AL275" i="1" s="1"/>
  <c r="AM275" i="1" s="1"/>
  <c r="AI273" i="1" s="1"/>
  <c r="AL288" i="1"/>
  <c r="AM288" i="1" s="1"/>
  <c r="AL289" i="1" s="1"/>
  <c r="AM289" i="1" s="1"/>
  <c r="AL290" i="1" s="1"/>
  <c r="AM290" i="1" s="1"/>
  <c r="AL291" i="1" s="1"/>
  <c r="AM291" i="1" s="1"/>
  <c r="AI287" i="1" s="1"/>
  <c r="AL320" i="1"/>
  <c r="AM320" i="1" s="1"/>
  <c r="AI319" i="1" s="1"/>
  <c r="AL279" i="1"/>
  <c r="AM279" i="1" s="1"/>
  <c r="AI276" i="1" s="1"/>
  <c r="AL308" i="1"/>
  <c r="AM308" i="1" s="1"/>
  <c r="AI305" i="1" s="1"/>
  <c r="AG279" i="1"/>
  <c r="AH279" i="1" s="1"/>
  <c r="AD276" i="1" s="1"/>
  <c r="L255" i="1"/>
  <c r="L270" i="1"/>
  <c r="L268" i="1"/>
  <c r="X272" i="1"/>
  <c r="AK272" i="1" s="1"/>
  <c r="X271" i="1"/>
  <c r="AK271" i="1" s="1"/>
  <c r="X270" i="1"/>
  <c r="AK270" i="1" s="1"/>
  <c r="U270" i="1"/>
  <c r="S270" i="1"/>
  <c r="AG270" i="1" s="1"/>
  <c r="AH270" i="1" s="1"/>
  <c r="AG271" i="1" s="1"/>
  <c r="AH271" i="1" s="1"/>
  <c r="AG272" i="1" s="1"/>
  <c r="AH272" i="1" s="1"/>
  <c r="AD270" i="1" s="1"/>
  <c r="X269" i="1"/>
  <c r="AK269" i="1" s="1"/>
  <c r="X268" i="1"/>
  <c r="AK268" i="1" s="1"/>
  <c r="U268" i="1"/>
  <c r="S268" i="1"/>
  <c r="AG268" i="1" s="1"/>
  <c r="AH268" i="1" s="1"/>
  <c r="AG269" i="1" s="1"/>
  <c r="AH269" i="1" s="1"/>
  <c r="AD268" i="1" s="1"/>
  <c r="X267" i="1"/>
  <c r="AK267" i="1" s="1"/>
  <c r="X266" i="1"/>
  <c r="AK266" i="1" s="1"/>
  <c r="X265" i="1"/>
  <c r="AK265" i="1" s="1"/>
  <c r="U265" i="1"/>
  <c r="S265" i="1"/>
  <c r="AG265" i="1" s="1"/>
  <c r="AH265" i="1" s="1"/>
  <c r="AG266" i="1" s="1"/>
  <c r="AH266" i="1" s="1"/>
  <c r="AG267" i="1" s="1"/>
  <c r="AH267" i="1" s="1"/>
  <c r="AD265" i="1" s="1"/>
  <c r="L265" i="1"/>
  <c r="X264" i="1"/>
  <c r="AK264" i="1" s="1"/>
  <c r="X263" i="1"/>
  <c r="AK263" i="1" s="1"/>
  <c r="X262" i="1"/>
  <c r="AK262" i="1" s="1"/>
  <c r="U262" i="1"/>
  <c r="S262" i="1"/>
  <c r="AG262" i="1" s="1"/>
  <c r="AH262" i="1" s="1"/>
  <c r="AG263" i="1" s="1"/>
  <c r="AH263" i="1" s="1"/>
  <c r="AG264" i="1" s="1"/>
  <c r="AH264" i="1" s="1"/>
  <c r="AD262" i="1" s="1"/>
  <c r="L262" i="1"/>
  <c r="X261" i="1"/>
  <c r="AK261" i="1" s="1"/>
  <c r="X260" i="1"/>
  <c r="AK260" i="1" s="1"/>
  <c r="X259" i="1"/>
  <c r="AK259" i="1" s="1"/>
  <c r="U259" i="1"/>
  <c r="S259" i="1"/>
  <c r="AG259" i="1" s="1"/>
  <c r="AH259" i="1" s="1"/>
  <c r="AG260" i="1" s="1"/>
  <c r="AH260" i="1" s="1"/>
  <c r="AG261" i="1" s="1"/>
  <c r="AH261" i="1" s="1"/>
  <c r="AD259" i="1" s="1"/>
  <c r="L259" i="1"/>
  <c r="X258" i="1"/>
  <c r="AK258" i="1" s="1"/>
  <c r="X257" i="1"/>
  <c r="AK257" i="1" s="1"/>
  <c r="X256" i="1"/>
  <c r="AK256" i="1" s="1"/>
  <c r="X255" i="1"/>
  <c r="AK255" i="1" s="1"/>
  <c r="U255" i="1"/>
  <c r="S255" i="1"/>
  <c r="AG255" i="1" s="1"/>
  <c r="AH255" i="1" s="1"/>
  <c r="AG256" i="1" s="1"/>
  <c r="AH256" i="1" s="1"/>
  <c r="AG257" i="1" s="1"/>
  <c r="AH257" i="1" s="1"/>
  <c r="AG258" i="1" s="1"/>
  <c r="AH258" i="1" s="1"/>
  <c r="AD255" i="1" s="1"/>
  <c r="X254" i="1"/>
  <c r="AK254" i="1" s="1"/>
  <c r="X253" i="1"/>
  <c r="AK253" i="1" s="1"/>
  <c r="X252" i="1"/>
  <c r="AK252" i="1" s="1"/>
  <c r="X251" i="1"/>
  <c r="AK251" i="1" s="1"/>
  <c r="U251" i="1"/>
  <c r="S251" i="1"/>
  <c r="AG251" i="1" s="1"/>
  <c r="AH251" i="1" s="1"/>
  <c r="AG252" i="1" s="1"/>
  <c r="AH252" i="1" s="1"/>
  <c r="L251" i="1"/>
  <c r="AL262" i="1" l="1"/>
  <c r="AM262" i="1" s="1"/>
  <c r="AL263" i="1" s="1"/>
  <c r="AM263" i="1" s="1"/>
  <c r="AL264" i="1" s="1"/>
  <c r="AM264" i="1" s="1"/>
  <c r="AI262" i="1" s="1"/>
  <c r="AL259" i="1"/>
  <c r="AM259" i="1" s="1"/>
  <c r="AL260" i="1" s="1"/>
  <c r="AM260" i="1" s="1"/>
  <c r="AL261" i="1" s="1"/>
  <c r="AM261" i="1" s="1"/>
  <c r="AI259" i="1" s="1"/>
  <c r="AL265" i="1"/>
  <c r="AM265" i="1" s="1"/>
  <c r="AL266" i="1" s="1"/>
  <c r="AM266" i="1" s="1"/>
  <c r="AL267" i="1" s="1"/>
  <c r="AM267" i="1" s="1"/>
  <c r="AI265" i="1" s="1"/>
  <c r="AL251" i="1"/>
  <c r="AM251" i="1" s="1"/>
  <c r="AL252" i="1" s="1"/>
  <c r="AM252" i="1" s="1"/>
  <c r="AL253" i="1" s="1"/>
  <c r="AM253" i="1" s="1"/>
  <c r="AL254" i="1" s="1"/>
  <c r="AM254" i="1" s="1"/>
  <c r="AI251" i="1" s="1"/>
  <c r="AL255" i="1"/>
  <c r="AM255" i="1" s="1"/>
  <c r="AL268" i="1"/>
  <c r="AM268" i="1" s="1"/>
  <c r="AL269" i="1" s="1"/>
  <c r="AM269" i="1" s="1"/>
  <c r="AI268" i="1" s="1"/>
  <c r="AL270" i="1"/>
  <c r="AM270" i="1" s="1"/>
  <c r="AL271" i="1" s="1"/>
  <c r="AM271" i="1" s="1"/>
  <c r="AG253" i="1"/>
  <c r="AH253" i="1" s="1"/>
  <c r="L248" i="1"/>
  <c r="L243" i="1"/>
  <c r="L241" i="1"/>
  <c r="AL272" i="1" l="1"/>
  <c r="AM272" i="1" s="1"/>
  <c r="AI270" i="1" s="1"/>
  <c r="AL256" i="1"/>
  <c r="AM256" i="1" s="1"/>
  <c r="AL257" i="1" s="1"/>
  <c r="AM257" i="1" s="1"/>
  <c r="AG254" i="1"/>
  <c r="AH254" i="1" s="1"/>
  <c r="AD251" i="1" s="1"/>
  <c r="U226" i="1"/>
  <c r="AL226" i="1" s="1"/>
  <c r="AM226" i="1" s="1"/>
  <c r="AI226" i="1" s="1"/>
  <c r="S226" i="1"/>
  <c r="AG226" i="1" s="1"/>
  <c r="AH226" i="1" s="1"/>
  <c r="AD226" i="1" s="1"/>
  <c r="U225" i="1"/>
  <c r="AL225" i="1" s="1"/>
  <c r="AM225" i="1" s="1"/>
  <c r="AI225" i="1" s="1"/>
  <c r="S225" i="1"/>
  <c r="AG225" i="1" s="1"/>
  <c r="AH225" i="1" s="1"/>
  <c r="AD225" i="1" s="1"/>
  <c r="U223" i="1"/>
  <c r="AL223" i="1" s="1"/>
  <c r="AM223" i="1" s="1"/>
  <c r="S223" i="1"/>
  <c r="AG223" i="1" s="1"/>
  <c r="AH223" i="1" s="1"/>
  <c r="AD223" i="1" s="1"/>
  <c r="X220" i="1"/>
  <c r="AK220" i="1" s="1"/>
  <c r="U220" i="1"/>
  <c r="S220" i="1"/>
  <c r="AG220" i="1" s="1"/>
  <c r="AH220" i="1" s="1"/>
  <c r="AG221" i="1" s="1"/>
  <c r="AH221" i="1" s="1"/>
  <c r="AG222" i="1" s="1"/>
  <c r="AH222" i="1" s="1"/>
  <c r="AD220" i="1" s="1"/>
  <c r="X217" i="1"/>
  <c r="AK217" i="1" s="1"/>
  <c r="U217" i="1"/>
  <c r="S217" i="1"/>
  <c r="AG217" i="1" s="1"/>
  <c r="AH217" i="1" s="1"/>
  <c r="AG218" i="1" s="1"/>
  <c r="AH218" i="1" s="1"/>
  <c r="AG219" i="1" s="1"/>
  <c r="AH219" i="1" s="1"/>
  <c r="AD217" i="1" s="1"/>
  <c r="X214" i="1"/>
  <c r="AK214" i="1" s="1"/>
  <c r="U214" i="1"/>
  <c r="S214" i="1"/>
  <c r="AG214" i="1" s="1"/>
  <c r="AH214" i="1" s="1"/>
  <c r="AG215" i="1" s="1"/>
  <c r="AH215" i="1" s="1"/>
  <c r="AG216" i="1" s="1"/>
  <c r="AH216" i="1" s="1"/>
  <c r="AD214" i="1" s="1"/>
  <c r="X211" i="1"/>
  <c r="AK211" i="1" s="1"/>
  <c r="U211" i="1"/>
  <c r="S211" i="1"/>
  <c r="AG211" i="1" s="1"/>
  <c r="AH211" i="1" s="1"/>
  <c r="AG212" i="1" s="1"/>
  <c r="AH212" i="1" s="1"/>
  <c r="AG213" i="1" s="1"/>
  <c r="AH213" i="1" s="1"/>
  <c r="AD211" i="1" s="1"/>
  <c r="X210" i="1"/>
  <c r="AK210" i="1" s="1"/>
  <c r="X209" i="1"/>
  <c r="AK209" i="1" s="1"/>
  <c r="X208" i="1"/>
  <c r="AK208" i="1" s="1"/>
  <c r="U208" i="1"/>
  <c r="S208" i="1"/>
  <c r="AG208" i="1" s="1"/>
  <c r="AH208" i="1" s="1"/>
  <c r="AG209" i="1" s="1"/>
  <c r="AH209" i="1" s="1"/>
  <c r="AG210" i="1" s="1"/>
  <c r="AH210" i="1" s="1"/>
  <c r="AD208" i="1" s="1"/>
  <c r="L220" i="1"/>
  <c r="X240" i="1"/>
  <c r="AK240" i="1" s="1"/>
  <c r="U240" i="1"/>
  <c r="S240" i="1"/>
  <c r="AG240" i="1" s="1"/>
  <c r="AH240" i="1" s="1"/>
  <c r="AD240" i="1" s="1"/>
  <c r="L240" i="1"/>
  <c r="X239" i="1"/>
  <c r="AK239" i="1" s="1"/>
  <c r="U239" i="1"/>
  <c r="S239" i="1"/>
  <c r="AG239" i="1" s="1"/>
  <c r="AH239" i="1" s="1"/>
  <c r="AD239" i="1" s="1"/>
  <c r="L239" i="1"/>
  <c r="AL217" i="1" l="1"/>
  <c r="AM217" i="1" s="1"/>
  <c r="AL218" i="1" s="1"/>
  <c r="AM218" i="1" s="1"/>
  <c r="AL219" i="1" s="1"/>
  <c r="AM219" i="1" s="1"/>
  <c r="AI217" i="1" s="1"/>
  <c r="AL240" i="1"/>
  <c r="AM240" i="1" s="1"/>
  <c r="AI240" i="1" s="1"/>
  <c r="AL211" i="1"/>
  <c r="AM211" i="1" s="1"/>
  <c r="AL212" i="1" s="1"/>
  <c r="AM212" i="1" s="1"/>
  <c r="AL213" i="1" s="1"/>
  <c r="AM213" i="1" s="1"/>
  <c r="AI211" i="1" s="1"/>
  <c r="AL220" i="1"/>
  <c r="AM220" i="1" s="1"/>
  <c r="AL221" i="1" s="1"/>
  <c r="AM221" i="1" s="1"/>
  <c r="AL222" i="1" s="1"/>
  <c r="AM222" i="1" s="1"/>
  <c r="AI220" i="1" s="1"/>
  <c r="AL258" i="1"/>
  <c r="AM258" i="1" s="1"/>
  <c r="AI255" i="1" s="1"/>
  <c r="AL239" i="1"/>
  <c r="AM239" i="1" s="1"/>
  <c r="AI239" i="1" s="1"/>
  <c r="AL208" i="1"/>
  <c r="AM208" i="1" s="1"/>
  <c r="AL209" i="1" s="1"/>
  <c r="AM209" i="1" s="1"/>
  <c r="AL210" i="1" s="1"/>
  <c r="AM210" i="1" s="1"/>
  <c r="AI208" i="1" s="1"/>
  <c r="AL214" i="1"/>
  <c r="AM214" i="1" s="1"/>
  <c r="AL224" i="1"/>
  <c r="AM224" i="1" s="1"/>
  <c r="AI223" i="1" s="1"/>
  <c r="L235" i="1"/>
  <c r="X230" i="1"/>
  <c r="AK230" i="1" s="1"/>
  <c r="X229" i="1"/>
  <c r="AK229" i="1" s="1"/>
  <c r="U229" i="1"/>
  <c r="S229" i="1"/>
  <c r="AG229" i="1" s="1"/>
  <c r="AH229" i="1" s="1"/>
  <c r="AG230" i="1" s="1"/>
  <c r="AH230" i="1" s="1"/>
  <c r="AD229" i="1" s="1"/>
  <c r="L229" i="1"/>
  <c r="X228" i="1"/>
  <c r="AK228" i="1" s="1"/>
  <c r="X227" i="1"/>
  <c r="AK227" i="1" s="1"/>
  <c r="U227" i="1"/>
  <c r="S227" i="1"/>
  <c r="AG227" i="1" s="1"/>
  <c r="AH227" i="1" s="1"/>
  <c r="AG228" i="1" s="1"/>
  <c r="AH228" i="1" s="1"/>
  <c r="AD227" i="1" s="1"/>
  <c r="L227" i="1"/>
  <c r="AL229" i="1" l="1"/>
  <c r="AM229" i="1" s="1"/>
  <c r="AL230" i="1" s="1"/>
  <c r="AM230" i="1" s="1"/>
  <c r="AI229" i="1" s="1"/>
  <c r="AL215" i="1"/>
  <c r="AM215" i="1" s="1"/>
  <c r="AL216" i="1" s="1"/>
  <c r="AM216" i="1" s="1"/>
  <c r="AI214" i="1" s="1"/>
  <c r="AL227" i="1"/>
  <c r="AM227" i="1" s="1"/>
  <c r="AL228" i="1" s="1"/>
  <c r="AM228" i="1" s="1"/>
  <c r="AI227" i="1" s="1"/>
  <c r="L206" i="1"/>
  <c r="L204" i="1"/>
  <c r="X202" i="1"/>
  <c r="AK202" i="1" s="1"/>
  <c r="U202" i="1"/>
  <c r="S202" i="1"/>
  <c r="AG202" i="1" s="1"/>
  <c r="AH202" i="1" s="1"/>
  <c r="AG203" i="1" s="1"/>
  <c r="AH203" i="1" s="1"/>
  <c r="AD202" i="1" s="1"/>
  <c r="L202" i="1"/>
  <c r="L201" i="1"/>
  <c r="AL202" i="1" l="1"/>
  <c r="AM202" i="1" s="1"/>
  <c r="AL203" i="1" s="1"/>
  <c r="AM203" i="1" s="1"/>
  <c r="AI202" i="1" s="1"/>
  <c r="X200" i="1"/>
  <c r="AK200" i="1" s="1"/>
  <c r="X199" i="1"/>
  <c r="AK199" i="1" s="1"/>
  <c r="X198" i="1"/>
  <c r="AK198" i="1" s="1"/>
  <c r="U198" i="1"/>
  <c r="S198" i="1"/>
  <c r="AG198" i="1" s="1"/>
  <c r="AH198" i="1" s="1"/>
  <c r="AG199" i="1" s="1"/>
  <c r="AH199" i="1" s="1"/>
  <c r="AG200" i="1" s="1"/>
  <c r="AH200" i="1" s="1"/>
  <c r="AD198" i="1" s="1"/>
  <c r="L198" i="1"/>
  <c r="X196" i="1"/>
  <c r="AK196" i="1" s="1"/>
  <c r="U196" i="1"/>
  <c r="S196" i="1"/>
  <c r="AG196" i="1" s="1"/>
  <c r="AH196" i="1" s="1"/>
  <c r="AG197" i="1" s="1"/>
  <c r="AH197" i="1" s="1"/>
  <c r="AD196" i="1" s="1"/>
  <c r="L196" i="1"/>
  <c r="AL198" i="1" l="1"/>
  <c r="AM198" i="1" s="1"/>
  <c r="AL199" i="1" s="1"/>
  <c r="AM199" i="1" s="1"/>
  <c r="AL200" i="1" s="1"/>
  <c r="AM200" i="1" s="1"/>
  <c r="AI198" i="1" s="1"/>
  <c r="AL196" i="1"/>
  <c r="AM196" i="1" s="1"/>
  <c r="X195" i="1"/>
  <c r="AK195" i="1" s="1"/>
  <c r="X194" i="1"/>
  <c r="AK194" i="1" s="1"/>
  <c r="U194" i="1"/>
  <c r="S194" i="1"/>
  <c r="AG194" i="1" s="1"/>
  <c r="AH194" i="1" s="1"/>
  <c r="AG195" i="1" s="1"/>
  <c r="AH195" i="1" s="1"/>
  <c r="AD194" i="1" s="1"/>
  <c r="L194" i="1"/>
  <c r="X193" i="1"/>
  <c r="AK193" i="1" s="1"/>
  <c r="X192" i="1"/>
  <c r="AK192" i="1" s="1"/>
  <c r="U192" i="1"/>
  <c r="S192" i="1"/>
  <c r="AG192" i="1" s="1"/>
  <c r="AH192" i="1" s="1"/>
  <c r="AG193" i="1" s="1"/>
  <c r="AH193" i="1" s="1"/>
  <c r="AD192" i="1" s="1"/>
  <c r="X191" i="1"/>
  <c r="AK191" i="1" s="1"/>
  <c r="X190" i="1"/>
  <c r="AK190" i="1" s="1"/>
  <c r="X189" i="1"/>
  <c r="AK189" i="1" s="1"/>
  <c r="U189" i="1"/>
  <c r="S189" i="1"/>
  <c r="AG189" i="1" s="1"/>
  <c r="AH189" i="1" s="1"/>
  <c r="AG190" i="1" s="1"/>
  <c r="AH190" i="1" s="1"/>
  <c r="AG191" i="1" s="1"/>
  <c r="AH191" i="1" s="1"/>
  <c r="AD189" i="1" s="1"/>
  <c r="L189" i="1"/>
  <c r="X188" i="1"/>
  <c r="AK188" i="1" s="1"/>
  <c r="X187" i="1"/>
  <c r="AK187" i="1" s="1"/>
  <c r="X186" i="1"/>
  <c r="AK186" i="1" s="1"/>
  <c r="X185" i="1"/>
  <c r="AK185" i="1" s="1"/>
  <c r="U185" i="1"/>
  <c r="AL185" i="1" s="1"/>
  <c r="AM185" i="1" s="1"/>
  <c r="S185" i="1"/>
  <c r="AG185" i="1" s="1"/>
  <c r="AH185" i="1" s="1"/>
  <c r="AG186" i="1" s="1"/>
  <c r="AH186" i="1" s="1"/>
  <c r="AG187" i="1" s="1"/>
  <c r="AH187" i="1" s="1"/>
  <c r="AG188" i="1" s="1"/>
  <c r="AH188" i="1" s="1"/>
  <c r="AD185" i="1" s="1"/>
  <c r="X184" i="1"/>
  <c r="AK184" i="1" s="1"/>
  <c r="U184" i="1"/>
  <c r="S184" i="1"/>
  <c r="AG184" i="1" s="1"/>
  <c r="AH184" i="1" s="1"/>
  <c r="AD184" i="1" s="1"/>
  <c r="L184" i="1"/>
  <c r="X183" i="1"/>
  <c r="AK183" i="1" s="1"/>
  <c r="X182" i="1"/>
  <c r="AK182" i="1" s="1"/>
  <c r="AL182" i="1" s="1"/>
  <c r="AM182" i="1" s="1"/>
  <c r="S182" i="1"/>
  <c r="AG182" i="1" s="1"/>
  <c r="AH182" i="1" s="1"/>
  <c r="AG183" i="1" s="1"/>
  <c r="AH183" i="1" s="1"/>
  <c r="AD182" i="1" s="1"/>
  <c r="L182" i="1"/>
  <c r="AL189" i="1" l="1"/>
  <c r="AM189" i="1" s="1"/>
  <c r="AL190" i="1" s="1"/>
  <c r="AM190" i="1" s="1"/>
  <c r="AL191" i="1" s="1"/>
  <c r="AM191" i="1" s="1"/>
  <c r="AI189" i="1" s="1"/>
  <c r="AL186" i="1"/>
  <c r="AM186" i="1" s="1"/>
  <c r="AL187" i="1" s="1"/>
  <c r="AM187" i="1" s="1"/>
  <c r="AL183" i="1"/>
  <c r="AM183" i="1" s="1"/>
  <c r="AI182" i="1" s="1"/>
  <c r="AL194" i="1"/>
  <c r="AM194" i="1" s="1"/>
  <c r="AL192" i="1"/>
  <c r="AM192" i="1" s="1"/>
  <c r="AL193" i="1" s="1"/>
  <c r="AM193" i="1" s="1"/>
  <c r="AI192" i="1" s="1"/>
  <c r="AL197" i="1"/>
  <c r="AM197" i="1" s="1"/>
  <c r="AI196" i="1" s="1"/>
  <c r="AL184" i="1"/>
  <c r="AM184" i="1" s="1"/>
  <c r="AI184" i="1" s="1"/>
  <c r="L179" i="1"/>
  <c r="L177" i="1"/>
  <c r="L175" i="1"/>
  <c r="L173" i="1"/>
  <c r="L168" i="1"/>
  <c r="L165" i="1"/>
  <c r="L162" i="1"/>
  <c r="AL188" i="1" l="1"/>
  <c r="AM188" i="1" s="1"/>
  <c r="AI185" i="1" s="1"/>
  <c r="AL195" i="1"/>
  <c r="AM195" i="1" s="1"/>
  <c r="AI194" i="1" s="1"/>
  <c r="X155" i="1"/>
  <c r="AK155" i="1" s="1"/>
  <c r="X161" i="1"/>
  <c r="AK161" i="1" s="1"/>
  <c r="X160" i="1"/>
  <c r="AK160" i="1" s="1"/>
  <c r="X159" i="1"/>
  <c r="AK159" i="1" s="1"/>
  <c r="X158" i="1"/>
  <c r="AK158" i="1" s="1"/>
  <c r="X157" i="1"/>
  <c r="AK157" i="1" s="1"/>
  <c r="AK153" i="1"/>
  <c r="X152" i="1"/>
  <c r="AK152" i="1" s="1"/>
  <c r="X151" i="1"/>
  <c r="AK151" i="1" s="1"/>
  <c r="X150" i="1"/>
  <c r="AK150" i="1" s="1"/>
  <c r="X149" i="1"/>
  <c r="AK149" i="1" s="1"/>
  <c r="X148" i="1"/>
  <c r="AK148" i="1" s="1"/>
  <c r="X147" i="1"/>
  <c r="AK147" i="1" s="1"/>
  <c r="X146" i="1"/>
  <c r="AK146" i="1" s="1"/>
  <c r="X145" i="1"/>
  <c r="AK145" i="1" s="1"/>
  <c r="X144" i="1"/>
  <c r="AK144" i="1" s="1"/>
  <c r="X143" i="1"/>
  <c r="AK143" i="1" s="1"/>
  <c r="X142" i="1"/>
  <c r="AK142" i="1" s="1"/>
  <c r="X141" i="1"/>
  <c r="AK141" i="1" s="1"/>
  <c r="X140" i="1"/>
  <c r="AK140" i="1" s="1"/>
  <c r="X139" i="1"/>
  <c r="AK139" i="1" s="1"/>
  <c r="X138" i="1"/>
  <c r="AK138" i="1" s="1"/>
  <c r="X137" i="1"/>
  <c r="AK137" i="1" s="1"/>
  <c r="X136" i="1"/>
  <c r="AK136" i="1" s="1"/>
  <c r="X135" i="1"/>
  <c r="AK135" i="1" s="1"/>
  <c r="X134" i="1"/>
  <c r="AK134" i="1" s="1"/>
  <c r="X133" i="1"/>
  <c r="AK133" i="1" s="1"/>
  <c r="X132" i="1"/>
  <c r="AK132" i="1" s="1"/>
  <c r="X131" i="1"/>
  <c r="AK131" i="1" s="1"/>
  <c r="X130" i="1"/>
  <c r="AK130" i="1" s="1"/>
  <c r="X129" i="1"/>
  <c r="AK129" i="1" s="1"/>
  <c r="X128" i="1"/>
  <c r="AK128" i="1" s="1"/>
  <c r="X127" i="1"/>
  <c r="AK127" i="1" s="1"/>
  <c r="X126" i="1"/>
  <c r="AK126" i="1" s="1"/>
  <c r="X125" i="1"/>
  <c r="AK125" i="1" s="1"/>
  <c r="X124" i="1"/>
  <c r="AK124" i="1" s="1"/>
  <c r="X123" i="1"/>
  <c r="AK123" i="1" s="1"/>
  <c r="X122" i="1"/>
  <c r="AK122" i="1" s="1"/>
  <c r="X121" i="1"/>
  <c r="AK121" i="1" s="1"/>
  <c r="U161" i="1" l="1"/>
  <c r="AL161" i="1" s="1"/>
  <c r="AM161" i="1" s="1"/>
  <c r="AI161" i="1" s="1"/>
  <c r="S161" i="1"/>
  <c r="AG161" i="1" s="1"/>
  <c r="AH161" i="1" s="1"/>
  <c r="AD161" i="1" s="1"/>
  <c r="L161" i="1"/>
  <c r="U160" i="1"/>
  <c r="AL160" i="1" s="1"/>
  <c r="AM160" i="1" s="1"/>
  <c r="AI160" i="1" s="1"/>
  <c r="S160" i="1"/>
  <c r="AG160" i="1" s="1"/>
  <c r="AH160" i="1" s="1"/>
  <c r="AD160" i="1" s="1"/>
  <c r="L160" i="1"/>
  <c r="U159" i="1"/>
  <c r="AL159" i="1" s="1"/>
  <c r="AM159" i="1" s="1"/>
  <c r="AI159" i="1" s="1"/>
  <c r="S159" i="1"/>
  <c r="AG159" i="1" s="1"/>
  <c r="AH159" i="1" s="1"/>
  <c r="AD159" i="1" s="1"/>
  <c r="L159" i="1"/>
  <c r="U157" i="1"/>
  <c r="AL157" i="1" s="1"/>
  <c r="AM157" i="1" s="1"/>
  <c r="AL158" i="1" s="1"/>
  <c r="AM158" i="1" s="1"/>
  <c r="AI157" i="1" s="1"/>
  <c r="S157" i="1"/>
  <c r="AG157" i="1" s="1"/>
  <c r="AH157" i="1" s="1"/>
  <c r="AG158" i="1" s="1"/>
  <c r="AH158" i="1" s="1"/>
  <c r="AD157" i="1" s="1"/>
  <c r="L157" i="1"/>
  <c r="U155" i="1"/>
  <c r="AL155" i="1" s="1"/>
  <c r="AM155" i="1" s="1"/>
  <c r="AI155" i="1" s="1"/>
  <c r="S155" i="1"/>
  <c r="AG155" i="1" s="1"/>
  <c r="AH155" i="1" s="1"/>
  <c r="AD155" i="1" s="1"/>
  <c r="AL153" i="1"/>
  <c r="AM153" i="1" s="1"/>
  <c r="AI153" i="1" s="1"/>
  <c r="AG153" i="1"/>
  <c r="AH153" i="1" s="1"/>
  <c r="AD153" i="1" s="1"/>
  <c r="U151" i="1"/>
  <c r="AL151" i="1" s="1"/>
  <c r="AM151" i="1" s="1"/>
  <c r="AL152" i="1" s="1"/>
  <c r="AM152" i="1" s="1"/>
  <c r="AI151" i="1" s="1"/>
  <c r="S151" i="1"/>
  <c r="AG151" i="1" s="1"/>
  <c r="AH151" i="1" s="1"/>
  <c r="AG152" i="1" s="1"/>
  <c r="AH152" i="1" s="1"/>
  <c r="AD151" i="1" s="1"/>
  <c r="L151" i="1"/>
  <c r="U148" i="1" l="1"/>
  <c r="AL148" i="1" s="1"/>
  <c r="AM148" i="1" s="1"/>
  <c r="AL149" i="1" s="1"/>
  <c r="AM149" i="1" s="1"/>
  <c r="AL150" i="1" s="1"/>
  <c r="AM150" i="1" s="1"/>
  <c r="AI148" i="1" s="1"/>
  <c r="S148" i="1"/>
  <c r="AG148" i="1" s="1"/>
  <c r="AH148" i="1" s="1"/>
  <c r="AG149" i="1" s="1"/>
  <c r="AH149" i="1" s="1"/>
  <c r="AG150" i="1" s="1"/>
  <c r="AH150" i="1" s="1"/>
  <c r="AD148" i="1" s="1"/>
  <c r="L148" i="1"/>
  <c r="U146" i="1"/>
  <c r="AL146" i="1" s="1"/>
  <c r="AM146" i="1" s="1"/>
  <c r="AL147" i="1" s="1"/>
  <c r="AM147" i="1" s="1"/>
  <c r="AI146" i="1" s="1"/>
  <c r="S146" i="1"/>
  <c r="AG146" i="1" s="1"/>
  <c r="AH146" i="1" s="1"/>
  <c r="AG147" i="1" s="1"/>
  <c r="AH147" i="1" s="1"/>
  <c r="AD146" i="1" s="1"/>
  <c r="L146" i="1"/>
  <c r="U142" i="1"/>
  <c r="AL142" i="1" s="1"/>
  <c r="AM142" i="1" s="1"/>
  <c r="AL143" i="1" s="1"/>
  <c r="AM143" i="1" s="1"/>
  <c r="AL144" i="1" s="1"/>
  <c r="AM144" i="1" s="1"/>
  <c r="AL145" i="1" s="1"/>
  <c r="AM145" i="1" s="1"/>
  <c r="AI142" i="1" s="1"/>
  <c r="S142" i="1"/>
  <c r="AG142" i="1" s="1"/>
  <c r="AH142" i="1" s="1"/>
  <c r="AG143" i="1" s="1"/>
  <c r="AH143" i="1" s="1"/>
  <c r="L142" i="1"/>
  <c r="U138" i="1"/>
  <c r="AL138" i="1" s="1"/>
  <c r="AM138" i="1" s="1"/>
  <c r="S138" i="1"/>
  <c r="AG138" i="1" s="1"/>
  <c r="AH138" i="1" s="1"/>
  <c r="AG139" i="1" s="1"/>
  <c r="AH139" i="1" s="1"/>
  <c r="AG140" i="1" s="1"/>
  <c r="AH140" i="1" s="1"/>
  <c r="AG141" i="1" s="1"/>
  <c r="AH141" i="1" s="1"/>
  <c r="AD138" i="1" s="1"/>
  <c r="L138" i="1"/>
  <c r="U135" i="1"/>
  <c r="AL135" i="1" s="1"/>
  <c r="AM135" i="1" s="1"/>
  <c r="AL136" i="1" s="1"/>
  <c r="AM136" i="1" s="1"/>
  <c r="AL137" i="1" s="1"/>
  <c r="AM137" i="1" s="1"/>
  <c r="AI135" i="1" s="1"/>
  <c r="S135" i="1"/>
  <c r="AG135" i="1" s="1"/>
  <c r="AH135" i="1" s="1"/>
  <c r="AG136" i="1" s="1"/>
  <c r="AH136" i="1" s="1"/>
  <c r="L135" i="1"/>
  <c r="U132" i="1"/>
  <c r="AL132" i="1" s="1"/>
  <c r="AM132" i="1" s="1"/>
  <c r="AL133" i="1" s="1"/>
  <c r="AM133" i="1" s="1"/>
  <c r="AL134" i="1" s="1"/>
  <c r="AM134" i="1" s="1"/>
  <c r="AI132" i="1" s="1"/>
  <c r="S132" i="1"/>
  <c r="AG132" i="1" s="1"/>
  <c r="AH132" i="1" s="1"/>
  <c r="AG133" i="1" s="1"/>
  <c r="AH133" i="1" s="1"/>
  <c r="AG134" i="1" s="1"/>
  <c r="AH134" i="1" s="1"/>
  <c r="AD132" i="1" s="1"/>
  <c r="L132" i="1"/>
  <c r="U130" i="1"/>
  <c r="AL130" i="1" s="1"/>
  <c r="AM130" i="1" s="1"/>
  <c r="AL131" i="1" s="1"/>
  <c r="AM131" i="1" s="1"/>
  <c r="AI130" i="1" s="1"/>
  <c r="S130" i="1"/>
  <c r="AG130" i="1" s="1"/>
  <c r="AH130" i="1" s="1"/>
  <c r="AG131" i="1" s="1"/>
  <c r="AH131" i="1" s="1"/>
  <c r="AD130" i="1" s="1"/>
  <c r="L130" i="1"/>
  <c r="U127" i="1"/>
  <c r="AL127" i="1" s="1"/>
  <c r="AM127" i="1" s="1"/>
  <c r="S127" i="1"/>
  <c r="AG127" i="1" s="1"/>
  <c r="AH127" i="1" s="1"/>
  <c r="AG128" i="1" s="1"/>
  <c r="AH128" i="1" s="1"/>
  <c r="L127" i="1"/>
  <c r="U124" i="1"/>
  <c r="AL124" i="1" s="1"/>
  <c r="AM124" i="1" s="1"/>
  <c r="AL125" i="1" s="1"/>
  <c r="AM125" i="1" s="1"/>
  <c r="AL126" i="1" s="1"/>
  <c r="AM126" i="1" s="1"/>
  <c r="AI124" i="1" s="1"/>
  <c r="S124" i="1"/>
  <c r="AG124" i="1" s="1"/>
  <c r="AH124" i="1" s="1"/>
  <c r="AG125" i="1" s="1"/>
  <c r="AH125" i="1" s="1"/>
  <c r="AG126" i="1" s="1"/>
  <c r="AH126" i="1" s="1"/>
  <c r="AD124" i="1" s="1"/>
  <c r="L124" i="1"/>
  <c r="U121" i="1"/>
  <c r="AL121" i="1" s="1"/>
  <c r="AM121" i="1" s="1"/>
  <c r="S121" i="1"/>
  <c r="AG121" i="1" s="1"/>
  <c r="AH121" i="1" s="1"/>
  <c r="AG122" i="1" s="1"/>
  <c r="AH122" i="1" s="1"/>
  <c r="AG123" i="1" s="1"/>
  <c r="AH123" i="1" s="1"/>
  <c r="AD121" i="1" s="1"/>
  <c r="L121" i="1"/>
  <c r="AL128" i="1" l="1"/>
  <c r="AM128" i="1" s="1"/>
  <c r="AL129" i="1" s="1"/>
  <c r="AM129" i="1" s="1"/>
  <c r="AI127" i="1" s="1"/>
  <c r="AL122" i="1"/>
  <c r="AM122" i="1" s="1"/>
  <c r="AL123" i="1" s="1"/>
  <c r="AM123" i="1" s="1"/>
  <c r="AI121" i="1" s="1"/>
  <c r="AL139" i="1"/>
  <c r="AM139" i="1" s="1"/>
  <c r="AL140" i="1" s="1"/>
  <c r="AM140" i="1" s="1"/>
  <c r="AG144" i="1"/>
  <c r="AH144" i="1" s="1"/>
  <c r="AG145" i="1" s="1"/>
  <c r="AH145" i="1" s="1"/>
  <c r="AD142" i="1" s="1"/>
  <c r="AG129" i="1"/>
  <c r="AH129" i="1" s="1"/>
  <c r="AD127" i="1" s="1"/>
  <c r="AG137" i="1"/>
  <c r="AH137" i="1" s="1"/>
  <c r="AD135" i="1" s="1"/>
  <c r="C117" i="1"/>
  <c r="C114" i="1"/>
  <c r="C110" i="1"/>
  <c r="X120" i="1"/>
  <c r="AK120" i="1" s="1"/>
  <c r="X119" i="1"/>
  <c r="AK119" i="1" s="1"/>
  <c r="X118" i="1"/>
  <c r="AK118" i="1" s="1"/>
  <c r="X117" i="1"/>
  <c r="AK117" i="1" s="1"/>
  <c r="U117" i="1"/>
  <c r="S117" i="1"/>
  <c r="AG117" i="1" s="1"/>
  <c r="AH117" i="1" s="1"/>
  <c r="AG118" i="1" s="1"/>
  <c r="AH118" i="1" s="1"/>
  <c r="L117" i="1"/>
  <c r="X116" i="1"/>
  <c r="AK116" i="1" s="1"/>
  <c r="X115" i="1"/>
  <c r="AK115" i="1" s="1"/>
  <c r="X114" i="1"/>
  <c r="AK114" i="1" s="1"/>
  <c r="U114" i="1"/>
  <c r="S114" i="1"/>
  <c r="AG114" i="1" s="1"/>
  <c r="AH114" i="1" s="1"/>
  <c r="AG115" i="1" s="1"/>
  <c r="AH115" i="1" s="1"/>
  <c r="AG116" i="1" s="1"/>
  <c r="AH116" i="1" s="1"/>
  <c r="AD114" i="1" s="1"/>
  <c r="L114" i="1"/>
  <c r="U110" i="1"/>
  <c r="AL110" i="1" s="1"/>
  <c r="AM110" i="1" s="1"/>
  <c r="AL111" i="1" s="1"/>
  <c r="AM111" i="1" s="1"/>
  <c r="S110" i="1"/>
  <c r="AG110" i="1" s="1"/>
  <c r="AH110" i="1" s="1"/>
  <c r="AG111" i="1" s="1"/>
  <c r="AH111" i="1" s="1"/>
  <c r="AG112" i="1" s="1"/>
  <c r="AH112" i="1" s="1"/>
  <c r="AG113" i="1" s="1"/>
  <c r="AH113" i="1" s="1"/>
  <c r="AD110" i="1" s="1"/>
  <c r="L110" i="1"/>
  <c r="C106" i="1"/>
  <c r="C98" i="1"/>
  <c r="C96" i="1"/>
  <c r="C93" i="1"/>
  <c r="L93" i="1"/>
  <c r="Q93" i="1"/>
  <c r="S93" i="1"/>
  <c r="AG93" i="1" s="1"/>
  <c r="AH93" i="1" s="1"/>
  <c r="AG94" i="1" s="1"/>
  <c r="AH94" i="1" s="1"/>
  <c r="AG95" i="1" s="1"/>
  <c r="AH95" i="1" s="1"/>
  <c r="AD93" i="1" s="1"/>
  <c r="U93" i="1"/>
  <c r="X93" i="1"/>
  <c r="AK93" i="1" s="1"/>
  <c r="X94" i="1"/>
  <c r="AK94" i="1" s="1"/>
  <c r="X2039" i="1"/>
  <c r="X2038" i="1"/>
  <c r="X2037" i="1"/>
  <c r="X2036" i="1"/>
  <c r="U2036" i="1"/>
  <c r="S2036" i="1"/>
  <c r="L2036" i="1"/>
  <c r="X109" i="1"/>
  <c r="AK109" i="1" s="1"/>
  <c r="X108" i="1"/>
  <c r="AK108" i="1" s="1"/>
  <c r="X107" i="1"/>
  <c r="AK107" i="1" s="1"/>
  <c r="X106" i="1"/>
  <c r="AK106" i="1" s="1"/>
  <c r="U106" i="1"/>
  <c r="S106" i="1"/>
  <c r="AG106" i="1" s="1"/>
  <c r="AH106" i="1" s="1"/>
  <c r="AG107" i="1" s="1"/>
  <c r="AH107" i="1" s="1"/>
  <c r="AG108" i="1" s="1"/>
  <c r="AH108" i="1" s="1"/>
  <c r="AG109" i="1" s="1"/>
  <c r="AH109" i="1" s="1"/>
  <c r="AD106" i="1" s="1"/>
  <c r="Q106" i="1"/>
  <c r="L106" i="1"/>
  <c r="X105" i="1"/>
  <c r="AK105" i="1" s="1"/>
  <c r="X104" i="1"/>
  <c r="AK104" i="1" s="1"/>
  <c r="X103" i="1"/>
  <c r="AK103" i="1" s="1"/>
  <c r="X102" i="1"/>
  <c r="AK102" i="1" s="1"/>
  <c r="X101" i="1"/>
  <c r="AK101" i="1" s="1"/>
  <c r="X100" i="1"/>
  <c r="AK100" i="1" s="1"/>
  <c r="X99" i="1"/>
  <c r="AK99" i="1" s="1"/>
  <c r="X98" i="1"/>
  <c r="AK98" i="1" s="1"/>
  <c r="U98" i="1"/>
  <c r="S98" i="1"/>
  <c r="AG98" i="1" s="1"/>
  <c r="AH98" i="1" s="1"/>
  <c r="AG99" i="1" s="1"/>
  <c r="AH99" i="1" s="1"/>
  <c r="AG100" i="1" s="1"/>
  <c r="AH100" i="1" s="1"/>
  <c r="AG101" i="1" s="1"/>
  <c r="AH101" i="1" s="1"/>
  <c r="L98" i="1"/>
  <c r="X97" i="1"/>
  <c r="AK97" i="1" s="1"/>
  <c r="X96" i="1"/>
  <c r="AK96" i="1" s="1"/>
  <c r="U96" i="1"/>
  <c r="S96" i="1"/>
  <c r="AG96" i="1" s="1"/>
  <c r="AH96" i="1" s="1"/>
  <c r="AG97" i="1" s="1"/>
  <c r="AH97" i="1" s="1"/>
  <c r="AD96" i="1" s="1"/>
  <c r="L96" i="1"/>
  <c r="X95" i="1"/>
  <c r="AK95" i="1" s="1"/>
  <c r="X92" i="1"/>
  <c r="AK92" i="1" s="1"/>
  <c r="U92" i="1"/>
  <c r="S92" i="1"/>
  <c r="L92" i="1"/>
  <c r="C92" i="1"/>
  <c r="C1989" i="1"/>
  <c r="C1992" i="1"/>
  <c r="C1995" i="1"/>
  <c r="C1998" i="1"/>
  <c r="C2001" i="1"/>
  <c r="C2004" i="1"/>
  <c r="C2007" i="1"/>
  <c r="C2010" i="1"/>
  <c r="C2013" i="1"/>
  <c r="C2016" i="1"/>
  <c r="C2019" i="1"/>
  <c r="C2022" i="1"/>
  <c r="C2025" i="1"/>
  <c r="C2028" i="1"/>
  <c r="C2031" i="1"/>
  <c r="C2034" i="1"/>
  <c r="C2037" i="1"/>
  <c r="AL98" i="1" l="1"/>
  <c r="AM98" i="1" s="1"/>
  <c r="AL93" i="1"/>
  <c r="AM93" i="1" s="1"/>
  <c r="AL94" i="1" s="1"/>
  <c r="AM94" i="1" s="1"/>
  <c r="AL95" i="1" s="1"/>
  <c r="AM95" i="1" s="1"/>
  <c r="AL114" i="1"/>
  <c r="AM114" i="1" s="1"/>
  <c r="AL115" i="1" s="1"/>
  <c r="AM115" i="1" s="1"/>
  <c r="AL116" i="1" s="1"/>
  <c r="AM116" i="1" s="1"/>
  <c r="AI114" i="1" s="1"/>
  <c r="AL96" i="1"/>
  <c r="AM96" i="1" s="1"/>
  <c r="AL97" i="1" s="1"/>
  <c r="AM97" i="1" s="1"/>
  <c r="AI96" i="1" s="1"/>
  <c r="AL106" i="1"/>
  <c r="AM106" i="1" s="1"/>
  <c r="AL107" i="1" s="1"/>
  <c r="AM107" i="1" s="1"/>
  <c r="AL108" i="1" s="1"/>
  <c r="AM108" i="1" s="1"/>
  <c r="AL92" i="1"/>
  <c r="AM92" i="1" s="1"/>
  <c r="AL99" i="1"/>
  <c r="AM99" i="1" s="1"/>
  <c r="AL100" i="1" s="1"/>
  <c r="AM100" i="1" s="1"/>
  <c r="AL101" i="1" s="1"/>
  <c r="AM101" i="1" s="1"/>
  <c r="AL102" i="1" s="1"/>
  <c r="AM102" i="1" s="1"/>
  <c r="AL103" i="1" s="1"/>
  <c r="AM103" i="1" s="1"/>
  <c r="AL141" i="1"/>
  <c r="AM141" i="1" s="1"/>
  <c r="AI138" i="1" s="1"/>
  <c r="AL112" i="1"/>
  <c r="AM112" i="1" s="1"/>
  <c r="AL117" i="1"/>
  <c r="AM117" i="1" s="1"/>
  <c r="AL118" i="1" s="1"/>
  <c r="AM118" i="1" s="1"/>
  <c r="AL119" i="1" s="1"/>
  <c r="AM119" i="1" s="1"/>
  <c r="AL120" i="1" s="1"/>
  <c r="AM120" i="1" s="1"/>
  <c r="AI117" i="1" s="1"/>
  <c r="AG102" i="1"/>
  <c r="AH102" i="1" s="1"/>
  <c r="AG103" i="1" s="1"/>
  <c r="AH103" i="1" s="1"/>
  <c r="AG104" i="1" s="1"/>
  <c r="AH104" i="1" s="1"/>
  <c r="AG105" i="1" s="1"/>
  <c r="AH105" i="1" s="1"/>
  <c r="AD98" i="1" s="1"/>
  <c r="AG119" i="1"/>
  <c r="AH119" i="1" s="1"/>
  <c r="X91" i="1"/>
  <c r="X90" i="1"/>
  <c r="U90" i="1"/>
  <c r="S90" i="1"/>
  <c r="L90" i="1"/>
  <c r="X89" i="1"/>
  <c r="X88" i="1"/>
  <c r="U88" i="1"/>
  <c r="S88" i="1"/>
  <c r="L88" i="1"/>
  <c r="X87" i="1"/>
  <c r="X86" i="1"/>
  <c r="U86" i="1"/>
  <c r="S86" i="1"/>
  <c r="L86" i="1"/>
  <c r="X85" i="1"/>
  <c r="U85" i="1"/>
  <c r="S85" i="1"/>
  <c r="X84" i="1"/>
  <c r="X83" i="1"/>
  <c r="U83" i="1"/>
  <c r="S83" i="1"/>
  <c r="AL104" i="1" l="1"/>
  <c r="AM104" i="1" s="1"/>
  <c r="AL105" i="1" s="1"/>
  <c r="AM105" i="1" s="1"/>
  <c r="AI98" i="1" s="1"/>
  <c r="AL113" i="1"/>
  <c r="AM113" i="1" s="1"/>
  <c r="AI110" i="1" s="1"/>
  <c r="AL109" i="1"/>
  <c r="AM109" i="1" s="1"/>
  <c r="AI106" i="1" s="1"/>
  <c r="AG120" i="1"/>
  <c r="AH120" i="1" s="1"/>
  <c r="AD117" i="1" s="1"/>
  <c r="AJ85" i="1"/>
  <c r="AK85" i="1"/>
  <c r="AJ86" i="1"/>
  <c r="AK86" i="1"/>
  <c r="AJ87" i="1"/>
  <c r="AK87" i="1"/>
  <c r="AJ88" i="1"/>
  <c r="AK88" i="1"/>
  <c r="AJ89" i="1"/>
  <c r="AK89" i="1"/>
  <c r="AJ90" i="1"/>
  <c r="AK90" i="1"/>
  <c r="AJ91" i="1"/>
  <c r="AK91" i="1"/>
  <c r="AJ1988" i="1"/>
  <c r="AJ1989" i="1"/>
  <c r="AJ1990" i="1"/>
  <c r="AJ1991" i="1"/>
  <c r="AJ1992" i="1"/>
  <c r="AJ1993" i="1"/>
  <c r="AJ1994" i="1"/>
  <c r="AJ1995" i="1"/>
  <c r="AJ1996" i="1"/>
  <c r="AJ1997" i="1"/>
  <c r="AJ1998" i="1"/>
  <c r="AJ1999" i="1"/>
  <c r="AJ2000" i="1"/>
  <c r="AJ2001" i="1"/>
  <c r="AJ2002" i="1"/>
  <c r="AJ2003" i="1"/>
  <c r="AJ2004" i="1"/>
  <c r="AJ2005" i="1"/>
  <c r="AJ2006" i="1"/>
  <c r="AJ2007" i="1"/>
  <c r="AJ2008" i="1"/>
  <c r="AJ2009" i="1"/>
  <c r="AJ2010" i="1"/>
  <c r="AJ2011" i="1"/>
  <c r="AJ2012" i="1"/>
  <c r="AJ2013" i="1"/>
  <c r="AJ2014" i="1"/>
  <c r="AJ2015" i="1"/>
  <c r="AJ2016" i="1"/>
  <c r="AJ2017" i="1"/>
  <c r="AJ2018" i="1"/>
  <c r="AJ2019" i="1"/>
  <c r="AJ2020" i="1"/>
  <c r="AJ2021" i="1"/>
  <c r="AJ2022" i="1"/>
  <c r="AJ2023" i="1"/>
  <c r="AJ2024" i="1"/>
  <c r="AJ2025" i="1"/>
  <c r="AJ2026" i="1"/>
  <c r="AJ2027" i="1"/>
  <c r="AJ2028" i="1"/>
  <c r="AJ2029" i="1"/>
  <c r="AJ2030" i="1"/>
  <c r="AJ2031" i="1"/>
  <c r="AJ2032" i="1"/>
  <c r="AJ2033" i="1"/>
  <c r="AJ2034" i="1"/>
  <c r="AJ2035" i="1"/>
  <c r="AJ2036" i="1"/>
  <c r="AJ2037" i="1"/>
  <c r="AJ2038" i="1"/>
  <c r="AJ2039" i="1"/>
  <c r="AJ2040" i="1"/>
  <c r="AJ2041" i="1"/>
  <c r="AJ2042" i="1"/>
  <c r="AJ2043" i="1"/>
  <c r="AJ2044" i="1"/>
  <c r="AJ2045" i="1"/>
  <c r="AJ2046" i="1"/>
  <c r="AJ2047" i="1"/>
  <c r="AJ2048" i="1"/>
  <c r="AJ2049" i="1"/>
  <c r="AJ2050" i="1"/>
  <c r="AJ2051" i="1"/>
  <c r="AJ2052" i="1"/>
  <c r="AJ2053" i="1"/>
  <c r="AJ2054" i="1"/>
  <c r="AJ2055" i="1"/>
  <c r="AJ2056" i="1"/>
  <c r="AJ2057" i="1"/>
  <c r="AJ2058" i="1"/>
  <c r="AJ2059" i="1"/>
  <c r="AJ2060" i="1"/>
  <c r="AE85" i="1"/>
  <c r="AF85" i="1"/>
  <c r="AE86" i="1"/>
  <c r="AF86" i="1"/>
  <c r="AE87" i="1"/>
  <c r="AF87" i="1"/>
  <c r="AE88" i="1"/>
  <c r="AF88" i="1"/>
  <c r="AE89" i="1"/>
  <c r="AF89" i="1"/>
  <c r="AE90" i="1"/>
  <c r="AF90" i="1"/>
  <c r="AE91" i="1"/>
  <c r="AF91" i="1"/>
  <c r="AE92" i="1"/>
  <c r="AF92" i="1"/>
  <c r="AE1988" i="1"/>
  <c r="AF1988" i="1"/>
  <c r="AE1989" i="1"/>
  <c r="AF1989" i="1"/>
  <c r="AE1990" i="1"/>
  <c r="AF1990" i="1"/>
  <c r="AE1991" i="1"/>
  <c r="AF1991" i="1"/>
  <c r="AE1992" i="1"/>
  <c r="AF1992" i="1"/>
  <c r="AE1993" i="1"/>
  <c r="AF1993" i="1"/>
  <c r="AE1994" i="1"/>
  <c r="AF1994" i="1"/>
  <c r="AE1995" i="1"/>
  <c r="AF1995" i="1"/>
  <c r="AE1996" i="1"/>
  <c r="AF1996" i="1"/>
  <c r="AE1997" i="1"/>
  <c r="AF1997" i="1"/>
  <c r="AE1998" i="1"/>
  <c r="AF1998" i="1"/>
  <c r="AE1999" i="1"/>
  <c r="AF1999" i="1"/>
  <c r="AE2000" i="1"/>
  <c r="AF2000" i="1"/>
  <c r="AE2001" i="1"/>
  <c r="AF2001" i="1"/>
  <c r="AE2002" i="1"/>
  <c r="AF2002" i="1"/>
  <c r="AE2003" i="1"/>
  <c r="AF2003" i="1"/>
  <c r="AE2004" i="1"/>
  <c r="AF2004" i="1"/>
  <c r="AE2005" i="1"/>
  <c r="AF2005" i="1"/>
  <c r="AE2006" i="1"/>
  <c r="AF2006" i="1"/>
  <c r="AE2007" i="1"/>
  <c r="AF2007" i="1"/>
  <c r="AE2008" i="1"/>
  <c r="AF2008" i="1"/>
  <c r="AE2009" i="1"/>
  <c r="AF2009" i="1"/>
  <c r="AE2010" i="1"/>
  <c r="AF2010" i="1"/>
  <c r="AE2011" i="1"/>
  <c r="AF2011" i="1"/>
  <c r="AE2012" i="1"/>
  <c r="AF2012" i="1"/>
  <c r="AE2013" i="1"/>
  <c r="AF2013" i="1"/>
  <c r="AE2014" i="1"/>
  <c r="AF2014" i="1"/>
  <c r="AE2015" i="1"/>
  <c r="AF2015" i="1"/>
  <c r="AE2016" i="1"/>
  <c r="AF2016" i="1"/>
  <c r="AE2017" i="1"/>
  <c r="AF2017" i="1"/>
  <c r="AE2018" i="1"/>
  <c r="AF2018" i="1"/>
  <c r="AE2019" i="1"/>
  <c r="AF2019" i="1"/>
  <c r="AE2020" i="1"/>
  <c r="AF2020" i="1"/>
  <c r="AE2021" i="1"/>
  <c r="AF2021" i="1"/>
  <c r="AE2022" i="1"/>
  <c r="AF2022" i="1"/>
  <c r="AE2023" i="1"/>
  <c r="AF2023" i="1"/>
  <c r="AE2024" i="1"/>
  <c r="AF2024" i="1"/>
  <c r="AE2025" i="1"/>
  <c r="AF2025" i="1"/>
  <c r="AE2026" i="1"/>
  <c r="AF2026" i="1"/>
  <c r="AE2027" i="1"/>
  <c r="AF2027" i="1"/>
  <c r="AE2028" i="1"/>
  <c r="AF2028" i="1"/>
  <c r="AE2029" i="1"/>
  <c r="AF2029" i="1"/>
  <c r="AE2030" i="1"/>
  <c r="AF2030" i="1"/>
  <c r="AE2031" i="1"/>
  <c r="AF2031" i="1"/>
  <c r="AE2032" i="1"/>
  <c r="AF2032" i="1"/>
  <c r="AE2033" i="1"/>
  <c r="AF2033" i="1"/>
  <c r="AE2034" i="1"/>
  <c r="AF2034" i="1"/>
  <c r="AE2035" i="1"/>
  <c r="AF2035" i="1"/>
  <c r="AE2036" i="1"/>
  <c r="AF2036" i="1"/>
  <c r="AE2037" i="1"/>
  <c r="AF2037" i="1"/>
  <c r="AE2038" i="1"/>
  <c r="AF2038" i="1"/>
  <c r="AE2039" i="1"/>
  <c r="AF2039" i="1"/>
  <c r="AE2040" i="1"/>
  <c r="AF2040" i="1"/>
  <c r="AE2041" i="1"/>
  <c r="AF2041" i="1"/>
  <c r="AE2042" i="1"/>
  <c r="AF2042" i="1"/>
  <c r="AE2043" i="1"/>
  <c r="AF2043" i="1"/>
  <c r="AE2044" i="1"/>
  <c r="AF2044" i="1"/>
  <c r="AE2045" i="1"/>
  <c r="AF2045" i="1"/>
  <c r="AE2046" i="1"/>
  <c r="AF2046" i="1"/>
  <c r="AE2047" i="1"/>
  <c r="AF2047" i="1"/>
  <c r="AE2048" i="1"/>
  <c r="AF2048" i="1"/>
  <c r="AE2049" i="1"/>
  <c r="AF2049" i="1"/>
  <c r="AE2050" i="1"/>
  <c r="AF2050" i="1"/>
  <c r="AE2051" i="1"/>
  <c r="AF2051" i="1"/>
  <c r="AE2052" i="1"/>
  <c r="AF2052" i="1"/>
  <c r="AE2053" i="1"/>
  <c r="AF2053" i="1"/>
  <c r="AE2054" i="1"/>
  <c r="AF2054" i="1"/>
  <c r="AE2055" i="1"/>
  <c r="AF2055" i="1"/>
  <c r="AE2056" i="1"/>
  <c r="AF2056" i="1"/>
  <c r="AE2057" i="1"/>
  <c r="AF2057" i="1"/>
  <c r="AE2058" i="1"/>
  <c r="AF2058" i="1"/>
  <c r="AE2059" i="1"/>
  <c r="AF2059" i="1"/>
  <c r="AE2060" i="1"/>
  <c r="AF2060" i="1"/>
  <c r="L80" i="1"/>
  <c r="L78" i="1"/>
  <c r="L59" i="1"/>
  <c r="AL88" i="1" l="1"/>
  <c r="AM88" i="1" s="1"/>
  <c r="AL89" i="1" s="1"/>
  <c r="AM89" i="1" s="1"/>
  <c r="AI88" i="1" s="1"/>
  <c r="AL90" i="1"/>
  <c r="AM90" i="1" s="1"/>
  <c r="AL91" i="1" s="1"/>
  <c r="AM91" i="1" s="1"/>
  <c r="AI90" i="1" s="1"/>
  <c r="AG92" i="1"/>
  <c r="AH92" i="1" s="1"/>
  <c r="AD92" i="1" s="1"/>
  <c r="AL86" i="1"/>
  <c r="AM86" i="1" s="1"/>
  <c r="AL87" i="1" s="1"/>
  <c r="AM87" i="1" s="1"/>
  <c r="AI86" i="1" s="1"/>
  <c r="AG90" i="1"/>
  <c r="AG86" i="1"/>
  <c r="AH86" i="1" s="1"/>
  <c r="AG87" i="1" s="1"/>
  <c r="AH87" i="1" s="1"/>
  <c r="AD86" i="1" s="1"/>
  <c r="AL85" i="1"/>
  <c r="AM85" i="1" s="1"/>
  <c r="AI85" i="1" s="1"/>
  <c r="AG88" i="1"/>
  <c r="AH88" i="1" s="1"/>
  <c r="AG89" i="1" s="1"/>
  <c r="AG85" i="1"/>
  <c r="AH85" i="1" s="1"/>
  <c r="AD85" i="1" s="1"/>
  <c r="AH90" i="1" l="1"/>
  <c r="AG91" i="1" s="1"/>
  <c r="AH91" i="1" s="1"/>
  <c r="AD90" i="1" s="1"/>
  <c r="AH89" i="1"/>
  <c r="AD88" i="1" s="1"/>
  <c r="AJ49" i="1" l="1"/>
  <c r="AK49" i="1"/>
  <c r="AJ50" i="1"/>
  <c r="AE49" i="1"/>
  <c r="AF49" i="1"/>
  <c r="AE50" i="1"/>
  <c r="AF50" i="1"/>
  <c r="AE48" i="1"/>
  <c r="AJ43" i="1"/>
  <c r="AE43" i="1"/>
  <c r="AF43" i="1"/>
  <c r="AJ41" i="1"/>
  <c r="AK41" i="1"/>
  <c r="AJ42" i="1"/>
  <c r="AK42" i="1"/>
  <c r="AE41" i="1"/>
  <c r="AF41" i="1"/>
  <c r="AE42" i="1"/>
  <c r="AF42" i="1"/>
  <c r="AJ37" i="1"/>
  <c r="AK37" i="1"/>
  <c r="AJ38" i="1"/>
  <c r="AE37" i="1"/>
  <c r="AF37" i="1"/>
  <c r="AE38" i="1"/>
  <c r="AF38" i="1"/>
  <c r="AJ33" i="1"/>
  <c r="AK33" i="1"/>
  <c r="AJ34" i="1"/>
  <c r="AE33" i="1"/>
  <c r="AF33" i="1"/>
  <c r="AE34" i="1"/>
  <c r="AF34" i="1"/>
  <c r="C85" i="1" l="1"/>
  <c r="C86" i="1"/>
  <c r="AI92" i="1"/>
  <c r="AK1988" i="1"/>
  <c r="AK1989" i="1"/>
  <c r="AL1989" i="1" s="1"/>
  <c r="AM1989" i="1" s="1"/>
  <c r="AK1990" i="1"/>
  <c r="AK1991" i="1"/>
  <c r="AK1992" i="1"/>
  <c r="AK1993" i="1"/>
  <c r="AK1994" i="1"/>
  <c r="AK1995" i="1"/>
  <c r="AK1996" i="1"/>
  <c r="AK1997" i="1"/>
  <c r="AK1998" i="1"/>
  <c r="AK1999" i="1"/>
  <c r="AK2000" i="1"/>
  <c r="AK2001" i="1"/>
  <c r="AL2001" i="1" s="1"/>
  <c r="AM2001" i="1" s="1"/>
  <c r="AK2002" i="1"/>
  <c r="AK2003" i="1"/>
  <c r="AK2004" i="1"/>
  <c r="AK2005" i="1"/>
  <c r="AK2006" i="1"/>
  <c r="AK2007" i="1"/>
  <c r="AK2008" i="1"/>
  <c r="AK2009" i="1"/>
  <c r="AK2010" i="1"/>
  <c r="AK2011" i="1"/>
  <c r="AK2012" i="1"/>
  <c r="AK2013" i="1"/>
  <c r="AL2013" i="1" s="1"/>
  <c r="AM2013" i="1" s="1"/>
  <c r="AK2014" i="1"/>
  <c r="AK2015" i="1"/>
  <c r="AK2016" i="1"/>
  <c r="AK2017" i="1"/>
  <c r="AK2018" i="1"/>
  <c r="AK2019" i="1"/>
  <c r="AK2020" i="1"/>
  <c r="AK2021" i="1"/>
  <c r="AK2022" i="1"/>
  <c r="AK2023" i="1"/>
  <c r="AK2024" i="1"/>
  <c r="AK2025" i="1"/>
  <c r="AL2025" i="1" s="1"/>
  <c r="AM2025" i="1" s="1"/>
  <c r="AK2026" i="1"/>
  <c r="AK2027" i="1"/>
  <c r="AK2028" i="1"/>
  <c r="AK2029" i="1"/>
  <c r="AK2030" i="1"/>
  <c r="AK2031" i="1"/>
  <c r="AK2032" i="1"/>
  <c r="AK2033" i="1"/>
  <c r="AK2034" i="1"/>
  <c r="AK2035" i="1"/>
  <c r="AK2036" i="1"/>
  <c r="AK2037" i="1"/>
  <c r="AK2038" i="1"/>
  <c r="AK2039" i="1"/>
  <c r="C2040" i="1"/>
  <c r="L2040" i="1"/>
  <c r="S2040" i="1"/>
  <c r="U2040" i="1"/>
  <c r="X2040" i="1"/>
  <c r="AK2040" i="1" s="1"/>
  <c r="X2041" i="1"/>
  <c r="AK2041" i="1" s="1"/>
  <c r="X2042" i="1"/>
  <c r="AK2042" i="1" s="1"/>
  <c r="C2043" i="1"/>
  <c r="L2043" i="1"/>
  <c r="S2043" i="1"/>
  <c r="U2043" i="1"/>
  <c r="X2043" i="1"/>
  <c r="AK2043" i="1" s="1"/>
  <c r="X2044" i="1"/>
  <c r="AK2044" i="1" s="1"/>
  <c r="X2045" i="1"/>
  <c r="AK2045" i="1" s="1"/>
  <c r="C2046" i="1"/>
  <c r="L2046" i="1"/>
  <c r="S2046" i="1"/>
  <c r="U2046" i="1"/>
  <c r="X2046" i="1"/>
  <c r="AK2046" i="1" s="1"/>
  <c r="X2047" i="1"/>
  <c r="AK2047" i="1" s="1"/>
  <c r="X2048" i="1"/>
  <c r="AK2048" i="1" s="1"/>
  <c r="C2049" i="1"/>
  <c r="L2049" i="1"/>
  <c r="S2049" i="1"/>
  <c r="U2049" i="1"/>
  <c r="X2049" i="1"/>
  <c r="AK2049" i="1" s="1"/>
  <c r="X2050" i="1"/>
  <c r="AK2050" i="1" s="1"/>
  <c r="X2051" i="1"/>
  <c r="AK2051" i="1" s="1"/>
  <c r="C2052" i="1"/>
  <c r="L2052" i="1"/>
  <c r="S2052" i="1"/>
  <c r="U2052" i="1"/>
  <c r="X2052" i="1"/>
  <c r="AK2052" i="1" s="1"/>
  <c r="X2053" i="1"/>
  <c r="AK2053" i="1" s="1"/>
  <c r="X2054" i="1"/>
  <c r="AK2054" i="1" s="1"/>
  <c r="C2055" i="1"/>
  <c r="L2055" i="1"/>
  <c r="S2055" i="1"/>
  <c r="U2055" i="1"/>
  <c r="X2055" i="1"/>
  <c r="AK2055" i="1" s="1"/>
  <c r="X2056" i="1"/>
  <c r="AK2056" i="1" s="1"/>
  <c r="X2057" i="1"/>
  <c r="AK2057" i="1" s="1"/>
  <c r="C2058" i="1"/>
  <c r="L2058" i="1"/>
  <c r="S2058" i="1"/>
  <c r="U2058" i="1"/>
  <c r="X2058" i="1"/>
  <c r="AK2058" i="1" s="1"/>
  <c r="X2059" i="1"/>
  <c r="AK2059" i="1" s="1"/>
  <c r="X2060" i="1"/>
  <c r="AK2060" i="1" s="1"/>
  <c r="C83" i="1"/>
  <c r="AK83" i="1"/>
  <c r="AE83" i="1"/>
  <c r="AF83" i="1"/>
  <c r="AJ83" i="1"/>
  <c r="AK84" i="1"/>
  <c r="AE84" i="1"/>
  <c r="AF84" i="1"/>
  <c r="AJ84" i="1"/>
  <c r="AL83" i="1" l="1"/>
  <c r="AL2058" i="1"/>
  <c r="AM2058" i="1" s="1"/>
  <c r="AL2049" i="1"/>
  <c r="AM2049" i="1" s="1"/>
  <c r="AL2050" i="1" s="1"/>
  <c r="AM2050" i="1" s="1"/>
  <c r="AL2051" i="1" s="1"/>
  <c r="AM2051" i="1" s="1"/>
  <c r="AL2046" i="1"/>
  <c r="AM2046" i="1" s="1"/>
  <c r="AL2047" i="1" s="1"/>
  <c r="AM2047" i="1" s="1"/>
  <c r="AL2048" i="1" s="1"/>
  <c r="AM2048" i="1" s="1"/>
  <c r="AL2037" i="1"/>
  <c r="AM2037" i="1" s="1"/>
  <c r="AL2038" i="1" s="1"/>
  <c r="AM2038" i="1" s="1"/>
  <c r="AL2039" i="1" s="1"/>
  <c r="AM2039" i="1" s="1"/>
  <c r="AL2031" i="1"/>
  <c r="AM2031" i="1" s="1"/>
  <c r="AL2032" i="1" s="1"/>
  <c r="AM2032" i="1" s="1"/>
  <c r="AL2033" i="1" s="1"/>
  <c r="AM2033" i="1" s="1"/>
  <c r="AL2019" i="1"/>
  <c r="AM2019" i="1" s="1"/>
  <c r="AL2020" i="1" s="1"/>
  <c r="AM2020" i="1" s="1"/>
  <c r="AL2021" i="1" s="1"/>
  <c r="AM2021" i="1" s="1"/>
  <c r="AL2007" i="1"/>
  <c r="AM2007" i="1" s="1"/>
  <c r="AL2008" i="1" s="1"/>
  <c r="AM2008" i="1" s="1"/>
  <c r="AL2009" i="1" s="1"/>
  <c r="AM2009" i="1" s="1"/>
  <c r="AL1995" i="1"/>
  <c r="AM1995" i="1" s="1"/>
  <c r="AL1996" i="1" s="1"/>
  <c r="AM1996" i="1" s="1"/>
  <c r="AL2059" i="1"/>
  <c r="AM2059" i="1" s="1"/>
  <c r="AG2019" i="1"/>
  <c r="AH2019" i="1" s="1"/>
  <c r="AG2007" i="1"/>
  <c r="AH2007" i="1" s="1"/>
  <c r="AL1990" i="1"/>
  <c r="AM1990" i="1" s="1"/>
  <c r="AG2058" i="1"/>
  <c r="AH2058" i="1" s="1"/>
  <c r="AL2052" i="1"/>
  <c r="AM2052" i="1" s="1"/>
  <c r="AL2053" i="1" s="1"/>
  <c r="AM2053" i="1" s="1"/>
  <c r="AL2054" i="1" s="1"/>
  <c r="AM2054" i="1" s="1"/>
  <c r="AG2046" i="1"/>
  <c r="AH2046" i="1" s="1"/>
  <c r="AL2040" i="1"/>
  <c r="AM2040" i="1" s="1"/>
  <c r="AL2041" i="1" s="1"/>
  <c r="AM2041" i="1" s="1"/>
  <c r="AG2034" i="1"/>
  <c r="AH2034" i="1" s="1"/>
  <c r="AL2028" i="1"/>
  <c r="AM2028" i="1" s="1"/>
  <c r="AL2029" i="1" s="1"/>
  <c r="AM2029" i="1" s="1"/>
  <c r="AG2022" i="1"/>
  <c r="AH2022" i="1" s="1"/>
  <c r="AL2016" i="1"/>
  <c r="AM2016" i="1" s="1"/>
  <c r="AL2017" i="1" s="1"/>
  <c r="AM2017" i="1" s="1"/>
  <c r="AG2010" i="1"/>
  <c r="AH2010" i="1" s="1"/>
  <c r="AL2004" i="1"/>
  <c r="AM2004" i="1" s="1"/>
  <c r="AL2005" i="1" s="1"/>
  <c r="AM2005" i="1" s="1"/>
  <c r="AL2006" i="1" s="1"/>
  <c r="AM2006" i="1" s="1"/>
  <c r="AG1998" i="1"/>
  <c r="AH1998" i="1" s="1"/>
  <c r="AL1992" i="1"/>
  <c r="AM1992" i="1" s="1"/>
  <c r="AG2031" i="1"/>
  <c r="AH2031" i="1" s="1"/>
  <c r="AL2014" i="1"/>
  <c r="AM2014" i="1" s="1"/>
  <c r="AL2002" i="1"/>
  <c r="AM2002" i="1" s="1"/>
  <c r="AL2003" i="1" s="1"/>
  <c r="AM2003" i="1" s="1"/>
  <c r="AG2049" i="1"/>
  <c r="AH2049" i="1" s="1"/>
  <c r="AG2037" i="1"/>
  <c r="AH2037" i="1" s="1"/>
  <c r="AG2025" i="1"/>
  <c r="AH2025" i="1" s="1"/>
  <c r="AG2013" i="1"/>
  <c r="AH2013" i="1" s="1"/>
  <c r="AG2001" i="1"/>
  <c r="AH2001" i="1" s="1"/>
  <c r="AG1989" i="1"/>
  <c r="AH1989" i="1" s="1"/>
  <c r="AG2055" i="1"/>
  <c r="AH2055" i="1" s="1"/>
  <c r="AG2043" i="1"/>
  <c r="AH2043" i="1" s="1"/>
  <c r="AL2026" i="1"/>
  <c r="AM2026" i="1" s="1"/>
  <c r="AL2027" i="1" s="1"/>
  <c r="AM2027" i="1" s="1"/>
  <c r="AG1995" i="1"/>
  <c r="AH1995" i="1" s="1"/>
  <c r="AL2055" i="1"/>
  <c r="AM2055" i="1" s="1"/>
  <c r="AL2056" i="1" s="1"/>
  <c r="AM2056" i="1" s="1"/>
  <c r="AG2052" i="1"/>
  <c r="AH2052" i="1" s="1"/>
  <c r="AL2043" i="1"/>
  <c r="AM2043" i="1" s="1"/>
  <c r="AG2040" i="1"/>
  <c r="AH2040" i="1" s="1"/>
  <c r="AL2034" i="1"/>
  <c r="AM2034" i="1" s="1"/>
  <c r="AG2028" i="1"/>
  <c r="AH2028" i="1" s="1"/>
  <c r="AL2022" i="1"/>
  <c r="AM2022" i="1" s="1"/>
  <c r="AL2023" i="1" s="1"/>
  <c r="AM2023" i="1" s="1"/>
  <c r="AG2016" i="1"/>
  <c r="AH2016" i="1" s="1"/>
  <c r="AL2010" i="1"/>
  <c r="AM2010" i="1" s="1"/>
  <c r="AL2011" i="1" s="1"/>
  <c r="AM2011" i="1" s="1"/>
  <c r="AG2004" i="1"/>
  <c r="AH2004" i="1" s="1"/>
  <c r="AL1998" i="1"/>
  <c r="AM1998" i="1" s="1"/>
  <c r="AG1992" i="1"/>
  <c r="AH1992" i="1" s="1"/>
  <c r="AG83" i="1"/>
  <c r="S11" i="1"/>
  <c r="S13" i="1"/>
  <c r="S16" i="1"/>
  <c r="S17" i="1"/>
  <c r="S18" i="1"/>
  <c r="S19" i="1"/>
  <c r="S20" i="1"/>
  <c r="S21" i="1"/>
  <c r="S25" i="1"/>
  <c r="S28" i="1"/>
  <c r="S31" i="1"/>
  <c r="S35" i="1"/>
  <c r="S39" i="1"/>
  <c r="S44" i="1"/>
  <c r="S47" i="1"/>
  <c r="S51" i="1"/>
  <c r="S54" i="1"/>
  <c r="S56" i="1"/>
  <c r="S57" i="1"/>
  <c r="S58" i="1"/>
  <c r="S61" i="1"/>
  <c r="S64" i="1"/>
  <c r="S67" i="1"/>
  <c r="S69" i="1"/>
  <c r="S72" i="1"/>
  <c r="S73" i="1"/>
  <c r="S75" i="1"/>
  <c r="S9" i="1"/>
  <c r="L11" i="1"/>
  <c r="L13" i="1"/>
  <c r="L16" i="1"/>
  <c r="L17" i="1"/>
  <c r="L18" i="1"/>
  <c r="L19" i="1"/>
  <c r="L20" i="1"/>
  <c r="L21" i="1"/>
  <c r="L25" i="1"/>
  <c r="L28" i="1"/>
  <c r="L31" i="1"/>
  <c r="L35" i="1"/>
  <c r="L39" i="1"/>
  <c r="L44" i="1"/>
  <c r="L47" i="1"/>
  <c r="L51" i="1"/>
  <c r="L54" i="1"/>
  <c r="L56" i="1"/>
  <c r="L57" i="1"/>
  <c r="L58" i="1"/>
  <c r="L61" i="1"/>
  <c r="L64" i="1"/>
  <c r="L67" i="1"/>
  <c r="L69" i="1"/>
  <c r="L72" i="1"/>
  <c r="L73" i="1"/>
  <c r="L75" i="1"/>
  <c r="L9" i="1"/>
  <c r="C61" i="1"/>
  <c r="C64" i="1"/>
  <c r="C67" i="1"/>
  <c r="C69" i="1"/>
  <c r="C47" i="1"/>
  <c r="C54" i="1"/>
  <c r="C56" i="1"/>
  <c r="C57" i="1"/>
  <c r="C58" i="1"/>
  <c r="C19" i="1"/>
  <c r="C20" i="1"/>
  <c r="C21" i="1"/>
  <c r="C25" i="1"/>
  <c r="C28" i="1"/>
  <c r="C31" i="1"/>
  <c r="C35" i="1"/>
  <c r="C39" i="1"/>
  <c r="C44" i="1"/>
  <c r="C11" i="1"/>
  <c r="C13" i="1"/>
  <c r="C17" i="1"/>
  <c r="C18" i="1"/>
  <c r="C9" i="1"/>
  <c r="X9" i="1"/>
  <c r="X10" i="1"/>
  <c r="X11" i="1"/>
  <c r="X12" i="1"/>
  <c r="X13" i="1"/>
  <c r="X14" i="1"/>
  <c r="X15" i="1"/>
  <c r="X16" i="1"/>
  <c r="X17" i="1"/>
  <c r="X18" i="1"/>
  <c r="X19" i="1"/>
  <c r="X20" i="1"/>
  <c r="X21" i="1"/>
  <c r="X25" i="1"/>
  <c r="X26" i="1"/>
  <c r="X27" i="1"/>
  <c r="X28" i="1"/>
  <c r="X29" i="1"/>
  <c r="X30" i="1"/>
  <c r="X31" i="1"/>
  <c r="X32" i="1"/>
  <c r="X34" i="1"/>
  <c r="AK34" i="1" s="1"/>
  <c r="X35" i="1"/>
  <c r="X36" i="1"/>
  <c r="X38" i="1"/>
  <c r="AK38" i="1" s="1"/>
  <c r="X39" i="1"/>
  <c r="X40" i="1"/>
  <c r="X43" i="1"/>
  <c r="AK43" i="1" s="1"/>
  <c r="X44" i="1"/>
  <c r="X45" i="1"/>
  <c r="X46" i="1"/>
  <c r="X47" i="1"/>
  <c r="X48" i="1"/>
  <c r="X50" i="1"/>
  <c r="AK50" i="1" s="1"/>
  <c r="X51" i="1"/>
  <c r="X52" i="1"/>
  <c r="X53" i="1"/>
  <c r="X54" i="1"/>
  <c r="X55" i="1"/>
  <c r="X56" i="1"/>
  <c r="X57" i="1"/>
  <c r="X58" i="1"/>
  <c r="X61" i="1"/>
  <c r="X62" i="1"/>
  <c r="X63" i="1"/>
  <c r="X64" i="1"/>
  <c r="X65" i="1"/>
  <c r="X66" i="1"/>
  <c r="X67" i="1"/>
  <c r="X68" i="1"/>
  <c r="X69" i="1"/>
  <c r="X70" i="1"/>
  <c r="X71" i="1"/>
  <c r="X72" i="1"/>
  <c r="X73" i="1"/>
  <c r="X74" i="1"/>
  <c r="X75" i="1"/>
  <c r="X76" i="1"/>
  <c r="X77" i="1"/>
  <c r="AG2020" i="1" l="1"/>
  <c r="AH2020" i="1" s="1"/>
  <c r="AG1990" i="1"/>
  <c r="AH1990" i="1" s="1"/>
  <c r="AL2015" i="1"/>
  <c r="AM2015" i="1" s="1"/>
  <c r="AG2047" i="1"/>
  <c r="AH2047" i="1" s="1"/>
  <c r="AG2053" i="1"/>
  <c r="AH2053" i="1" s="1"/>
  <c r="AG2005" i="1"/>
  <c r="AH2005" i="1" s="1"/>
  <c r="AG2050" i="1"/>
  <c r="AH2050" i="1" s="1"/>
  <c r="AG2011" i="1"/>
  <c r="AH2011" i="1" s="1"/>
  <c r="AL1991" i="1"/>
  <c r="AM1991" i="1" s="1"/>
  <c r="AG2044" i="1"/>
  <c r="AH2044" i="1" s="1"/>
  <c r="AG2029" i="1"/>
  <c r="AH2029" i="1" s="1"/>
  <c r="AG2035" i="1"/>
  <c r="AH2035" i="1" s="1"/>
  <c r="AG2008" i="1"/>
  <c r="AH2008" i="1" s="1"/>
  <c r="AL2060" i="1"/>
  <c r="AM2060" i="1" s="1"/>
  <c r="AL2057" i="1"/>
  <c r="AM2057" i="1" s="1"/>
  <c r="AG1996" i="1"/>
  <c r="AH1996" i="1" s="1"/>
  <c r="AL1997" i="1"/>
  <c r="AM1997" i="1" s="1"/>
  <c r="AG2032" i="1"/>
  <c r="AH2032" i="1" s="1"/>
  <c r="AG1999" i="1"/>
  <c r="AH1999" i="1" s="1"/>
  <c r="AL2030" i="1"/>
  <c r="AM2030" i="1" s="1"/>
  <c r="AG2059" i="1"/>
  <c r="AH2059" i="1" s="1"/>
  <c r="AL1999" i="1"/>
  <c r="AM1999" i="1" s="1"/>
  <c r="AL2000" i="1" s="1"/>
  <c r="AM2000" i="1" s="1"/>
  <c r="AL2044" i="1"/>
  <c r="AM2044" i="1" s="1"/>
  <c r="AL2045" i="1" s="1"/>
  <c r="AM2045" i="1" s="1"/>
  <c r="AL2018" i="1"/>
  <c r="AM2018" i="1" s="1"/>
  <c r="AL2012" i="1"/>
  <c r="AM2012" i="1" s="1"/>
  <c r="AL1988" i="1"/>
  <c r="AM1988" i="1" s="1"/>
  <c r="AG2017" i="1"/>
  <c r="AH2017" i="1" s="1"/>
  <c r="AL2035" i="1"/>
  <c r="AM2035" i="1" s="1"/>
  <c r="AL2036" i="1" s="1"/>
  <c r="AM2036" i="1" s="1"/>
  <c r="AG2056" i="1"/>
  <c r="AH2056" i="1" s="1"/>
  <c r="AG2002" i="1"/>
  <c r="AH2002" i="1" s="1"/>
  <c r="AG2014" i="1"/>
  <c r="AH2014" i="1" s="1"/>
  <c r="AG2026" i="1"/>
  <c r="AH2026" i="1" s="1"/>
  <c r="AG2038" i="1"/>
  <c r="AH2038" i="1" s="1"/>
  <c r="AG2023" i="1"/>
  <c r="AH2023" i="1" s="1"/>
  <c r="AG1993" i="1"/>
  <c r="AH1993" i="1" s="1"/>
  <c r="AG2041" i="1"/>
  <c r="AH2041" i="1" s="1"/>
  <c r="AL2024" i="1"/>
  <c r="AM2024" i="1" s="1"/>
  <c r="AL1993" i="1"/>
  <c r="AM1993" i="1" s="1"/>
  <c r="AL2042" i="1"/>
  <c r="AM2042" i="1" s="1"/>
  <c r="AH83" i="1"/>
  <c r="AG84" i="1" s="1"/>
  <c r="AK10" i="1"/>
  <c r="AK11" i="1"/>
  <c r="AK12" i="1"/>
  <c r="AK13" i="1"/>
  <c r="AK14" i="1"/>
  <c r="AK15" i="1"/>
  <c r="AK16" i="1"/>
  <c r="AK17" i="1"/>
  <c r="AK18" i="1"/>
  <c r="AK19" i="1"/>
  <c r="AK20" i="1"/>
  <c r="AK21" i="1"/>
  <c r="AK25" i="1"/>
  <c r="AK26" i="1"/>
  <c r="AK27" i="1"/>
  <c r="AK28" i="1"/>
  <c r="AK29" i="1"/>
  <c r="AK30" i="1"/>
  <c r="AK31" i="1"/>
  <c r="AK32" i="1"/>
  <c r="AK35" i="1"/>
  <c r="AK36" i="1"/>
  <c r="AK39" i="1"/>
  <c r="AK40" i="1"/>
  <c r="AK44" i="1"/>
  <c r="AK45" i="1"/>
  <c r="AK46" i="1"/>
  <c r="AK47" i="1"/>
  <c r="AK48"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2" i="1"/>
  <c r="AK9" i="1"/>
  <c r="AJ10" i="1"/>
  <c r="AJ11" i="1"/>
  <c r="AJ12" i="1"/>
  <c r="AJ13" i="1"/>
  <c r="AJ14" i="1"/>
  <c r="AJ15" i="1"/>
  <c r="AJ16" i="1"/>
  <c r="AJ17" i="1"/>
  <c r="AJ18" i="1"/>
  <c r="AJ19" i="1"/>
  <c r="AJ20" i="1"/>
  <c r="AJ21" i="1"/>
  <c r="AJ25" i="1"/>
  <c r="AJ26" i="1"/>
  <c r="AJ27" i="1"/>
  <c r="AJ28" i="1"/>
  <c r="AJ29" i="1"/>
  <c r="AJ30" i="1"/>
  <c r="AJ31" i="1"/>
  <c r="AJ32" i="1"/>
  <c r="AJ35" i="1"/>
  <c r="AJ36" i="1"/>
  <c r="AJ39" i="1"/>
  <c r="AJ40" i="1"/>
  <c r="AJ44" i="1"/>
  <c r="AJ45" i="1"/>
  <c r="AJ46" i="1"/>
  <c r="AJ47" i="1"/>
  <c r="AJ48"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2" i="1"/>
  <c r="AJ9" i="1"/>
  <c r="AF10" i="1"/>
  <c r="AF11" i="1"/>
  <c r="AF12" i="1"/>
  <c r="AF13" i="1"/>
  <c r="AF14" i="1"/>
  <c r="AF15" i="1"/>
  <c r="AF16" i="1"/>
  <c r="AF17" i="1"/>
  <c r="AF18" i="1"/>
  <c r="AF19" i="1"/>
  <c r="AF20" i="1"/>
  <c r="AF21" i="1"/>
  <c r="AF25" i="1"/>
  <c r="AF26" i="1"/>
  <c r="AF27" i="1"/>
  <c r="AF28" i="1"/>
  <c r="AF29" i="1"/>
  <c r="AF30" i="1"/>
  <c r="AF31" i="1"/>
  <c r="AF32" i="1"/>
  <c r="AF35" i="1"/>
  <c r="AF36" i="1"/>
  <c r="AF39" i="1"/>
  <c r="AF40" i="1"/>
  <c r="AF44" i="1"/>
  <c r="AF45" i="1"/>
  <c r="AF46" i="1"/>
  <c r="AF47" i="1"/>
  <c r="AF48"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9" i="1"/>
  <c r="AE10" i="1"/>
  <c r="AE11" i="1"/>
  <c r="AE12" i="1"/>
  <c r="AE13" i="1"/>
  <c r="AE14" i="1"/>
  <c r="AE15" i="1"/>
  <c r="AE16" i="1"/>
  <c r="AE17" i="1"/>
  <c r="AE18" i="1"/>
  <c r="AE19" i="1"/>
  <c r="AE20" i="1"/>
  <c r="AE21" i="1"/>
  <c r="AE25" i="1"/>
  <c r="AE26" i="1"/>
  <c r="AE27" i="1"/>
  <c r="AE28" i="1"/>
  <c r="AE29" i="1"/>
  <c r="AE30" i="1"/>
  <c r="AE31" i="1"/>
  <c r="AE32" i="1"/>
  <c r="AE35" i="1"/>
  <c r="AE36" i="1"/>
  <c r="AE39" i="1"/>
  <c r="AE40" i="1"/>
  <c r="AE44" i="1"/>
  <c r="AE45" i="1"/>
  <c r="AE46" i="1"/>
  <c r="AE47"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9" i="1"/>
  <c r="U11" i="1"/>
  <c r="U13" i="1"/>
  <c r="U16" i="1"/>
  <c r="U17" i="1"/>
  <c r="U18" i="1"/>
  <c r="U19" i="1"/>
  <c r="U20" i="1"/>
  <c r="U21" i="1"/>
  <c r="U25" i="1"/>
  <c r="U28" i="1"/>
  <c r="U31" i="1"/>
  <c r="U35" i="1"/>
  <c r="U39" i="1"/>
  <c r="U44" i="1"/>
  <c r="U47" i="1"/>
  <c r="U51" i="1"/>
  <c r="U54" i="1"/>
  <c r="U56" i="1"/>
  <c r="U57" i="1"/>
  <c r="U58" i="1"/>
  <c r="U61" i="1"/>
  <c r="U64" i="1"/>
  <c r="U67" i="1"/>
  <c r="U69" i="1"/>
  <c r="U72" i="1"/>
  <c r="U73" i="1"/>
  <c r="U75" i="1"/>
  <c r="U9" i="1"/>
  <c r="AG2060" i="1" l="1"/>
  <c r="AH2060" i="1" s="1"/>
  <c r="AG2036" i="1"/>
  <c r="AH2036" i="1" s="1"/>
  <c r="AG2021" i="1"/>
  <c r="AH2021" i="1" s="1"/>
  <c r="AG2039" i="1"/>
  <c r="AH2039" i="1" s="1"/>
  <c r="AG2009" i="1"/>
  <c r="AH2009" i="1" s="1"/>
  <c r="AG2051" i="1"/>
  <c r="AH2051" i="1" s="1"/>
  <c r="AG2054" i="1"/>
  <c r="AH2054" i="1" s="1"/>
  <c r="AG2015" i="1"/>
  <c r="AH2015" i="1" s="1"/>
  <c r="AG2030" i="1"/>
  <c r="AH2030" i="1" s="1"/>
  <c r="AG1994" i="1"/>
  <c r="AH1994" i="1" s="1"/>
  <c r="AG2033" i="1"/>
  <c r="AH2033" i="1" s="1"/>
  <c r="AG1991" i="1"/>
  <c r="AH1991" i="1" s="1"/>
  <c r="AG1988" i="1"/>
  <c r="AH1988" i="1" s="1"/>
  <c r="AG2048" i="1"/>
  <c r="AH2048" i="1" s="1"/>
  <c r="AG2000" i="1"/>
  <c r="AH2000" i="1" s="1"/>
  <c r="AG2006" i="1"/>
  <c r="AH2006" i="1" s="1"/>
  <c r="AL1994" i="1"/>
  <c r="AM1994" i="1" s="1"/>
  <c r="AG2042" i="1"/>
  <c r="AH2042" i="1" s="1"/>
  <c r="AG2024" i="1"/>
  <c r="AH2024" i="1" s="1"/>
  <c r="AG2027" i="1"/>
  <c r="AH2027" i="1" s="1"/>
  <c r="AG2003" i="1"/>
  <c r="AH2003" i="1" s="1"/>
  <c r="AG2057" i="1"/>
  <c r="AH2057" i="1" s="1"/>
  <c r="AG2018" i="1"/>
  <c r="AH2018" i="1" s="1"/>
  <c r="AG1997" i="1"/>
  <c r="AH1997" i="1" s="1"/>
  <c r="AG2045" i="1"/>
  <c r="AH2045" i="1" s="1"/>
  <c r="AG2012" i="1"/>
  <c r="AH2012" i="1" s="1"/>
  <c r="AM83" i="1"/>
  <c r="AL84" i="1" s="1"/>
  <c r="AG51" i="1"/>
  <c r="AG58" i="1"/>
  <c r="AG73" i="1"/>
  <c r="AG16" i="1"/>
  <c r="AL58" i="1"/>
  <c r="AL17" i="1"/>
  <c r="AL35" i="1"/>
  <c r="AL56" i="1"/>
  <c r="AL28" i="1"/>
  <c r="AL13" i="1"/>
  <c r="AL73" i="1"/>
  <c r="AL64" i="1"/>
  <c r="AG19" i="1"/>
  <c r="AG25" i="1"/>
  <c r="AG11" i="1"/>
  <c r="AG54" i="1"/>
  <c r="AL69" i="1"/>
  <c r="AG47" i="1"/>
  <c r="AL57" i="1"/>
  <c r="AL47" i="1"/>
  <c r="AL20" i="1"/>
  <c r="AG67" i="1"/>
  <c r="AL80" i="1"/>
  <c r="AL61" i="1"/>
  <c r="AG78" i="1"/>
  <c r="AG69" i="1"/>
  <c r="AG59" i="1"/>
  <c r="AG18" i="1"/>
  <c r="AL25" i="1"/>
  <c r="AL11" i="1"/>
  <c r="AG17" i="1"/>
  <c r="AL21" i="1"/>
  <c r="AG75" i="1"/>
  <c r="AL72" i="1"/>
  <c r="AG28" i="1"/>
  <c r="AG13" i="1"/>
  <c r="AG35" i="1"/>
  <c r="AL78" i="1"/>
  <c r="AL18" i="1"/>
  <c r="AG61" i="1"/>
  <c r="AL75" i="1"/>
  <c r="AG56" i="1"/>
  <c r="AL54" i="1"/>
  <c r="AG72" i="1"/>
  <c r="AL67" i="1"/>
  <c r="AG57" i="1"/>
  <c r="AL51" i="1"/>
  <c r="AG64" i="1"/>
  <c r="AL59" i="1"/>
  <c r="AL44" i="1"/>
  <c r="AL39" i="1"/>
  <c r="AL19" i="1"/>
  <c r="AG31" i="1"/>
  <c r="AL31" i="1"/>
  <c r="AL16" i="1"/>
  <c r="AG20" i="1"/>
  <c r="AG21" i="1"/>
  <c r="AG39" i="1"/>
  <c r="AG44" i="1"/>
  <c r="AL9" i="1"/>
  <c r="AG9" i="1"/>
  <c r="AM58" i="1" l="1"/>
  <c r="AI58" i="1" s="1"/>
  <c r="AM21" i="1"/>
  <c r="AI21" i="1" s="1"/>
  <c r="AM17" i="1"/>
  <c r="AI17" i="1" s="1"/>
  <c r="AH72" i="1"/>
  <c r="AD72" i="1" s="1"/>
  <c r="AH61" i="1"/>
  <c r="AG62" i="1" s="1"/>
  <c r="AM20" i="1"/>
  <c r="AI20" i="1" s="1"/>
  <c r="AM35" i="1"/>
  <c r="AL36" i="1" s="1"/>
  <c r="AM16" i="1"/>
  <c r="AI16" i="1" s="1"/>
  <c r="AH21" i="1"/>
  <c r="AD21" i="1" s="1"/>
  <c r="AH17" i="1"/>
  <c r="AD17" i="1" s="1"/>
  <c r="AH56" i="1"/>
  <c r="AD56" i="1" s="1"/>
  <c r="AH44" i="1"/>
  <c r="AG45" i="1" s="1"/>
  <c r="AH75" i="1"/>
  <c r="AG76" i="1" s="1"/>
  <c r="AH67" i="1"/>
  <c r="AG68" i="1" s="1"/>
  <c r="AM25" i="1"/>
  <c r="AL26" i="1" s="1"/>
  <c r="AM18" i="1"/>
  <c r="AI18" i="1" s="1"/>
  <c r="AM28" i="1"/>
  <c r="AL29" i="1" s="1"/>
  <c r="AM78" i="1"/>
  <c r="AL79" i="1" s="1"/>
  <c r="AM69" i="1"/>
  <c r="AL70" i="1" s="1"/>
  <c r="AM59" i="1"/>
  <c r="AL60" i="1" s="1"/>
  <c r="AH25" i="1"/>
  <c r="AG26" i="1" s="1"/>
  <c r="AH18" i="1"/>
  <c r="AD18" i="1" s="1"/>
  <c r="AH28" i="1"/>
  <c r="AG29" i="1" s="1"/>
  <c r="AH47" i="1"/>
  <c r="AG48" i="1" s="1"/>
  <c r="AH78" i="1"/>
  <c r="AG79" i="1" s="1"/>
  <c r="AH59" i="1"/>
  <c r="AG60" i="1" s="1"/>
  <c r="AM13" i="1"/>
  <c r="AL14" i="1" s="1"/>
  <c r="AM19" i="1"/>
  <c r="AI19" i="1" s="1"/>
  <c r="AM31" i="1"/>
  <c r="AL32" i="1" s="1"/>
  <c r="AM51" i="1"/>
  <c r="AL52" i="1" s="1"/>
  <c r="AM72" i="1"/>
  <c r="AI72" i="1" s="1"/>
  <c r="AH19" i="1"/>
  <c r="AD19" i="1" s="1"/>
  <c r="AH31" i="1"/>
  <c r="AG32" i="1" s="1"/>
  <c r="AH51" i="1"/>
  <c r="AG52" i="1" s="1"/>
  <c r="AH16" i="1"/>
  <c r="AD16" i="1" s="1"/>
  <c r="AH20" i="1"/>
  <c r="AD20" i="1" s="1"/>
  <c r="AH35" i="1"/>
  <c r="AG36" i="1" s="1"/>
  <c r="AH54" i="1"/>
  <c r="AG55" i="1" s="1"/>
  <c r="AH39" i="1"/>
  <c r="AG40" i="1" s="1"/>
  <c r="AH73" i="1"/>
  <c r="AG74" i="1" s="1"/>
  <c r="AH64" i="1"/>
  <c r="AG65" i="1" s="1"/>
  <c r="AM80" i="1"/>
  <c r="AM11" i="1"/>
  <c r="AL12" i="1" s="1"/>
  <c r="AH11" i="1"/>
  <c r="AG12" i="1" s="1"/>
  <c r="AM61" i="1"/>
  <c r="AL62" i="1" s="1"/>
  <c r="AM57" i="1"/>
  <c r="AI57" i="1" s="1"/>
  <c r="AM56" i="1"/>
  <c r="AI56" i="1" s="1"/>
  <c r="AM44" i="1"/>
  <c r="AL45" i="1" s="1"/>
  <c r="AM67" i="1"/>
  <c r="AL68" i="1" s="1"/>
  <c r="AM73" i="1"/>
  <c r="AL74" i="1" s="1"/>
  <c r="AH57" i="1"/>
  <c r="AD57" i="1" s="1"/>
  <c r="AH58" i="1"/>
  <c r="AD58" i="1" s="1"/>
  <c r="AH13" i="1"/>
  <c r="AG14" i="1" s="1"/>
  <c r="AH69" i="1"/>
  <c r="AG70" i="1" s="1"/>
  <c r="AM75" i="1"/>
  <c r="AM64" i="1"/>
  <c r="AL65" i="1" s="1"/>
  <c r="AM47" i="1"/>
  <c r="AL48" i="1" s="1"/>
  <c r="AM54" i="1"/>
  <c r="AL55" i="1" s="1"/>
  <c r="AM39" i="1"/>
  <c r="AL40" i="1" s="1"/>
  <c r="AM9" i="1"/>
  <c r="AL10" i="1" s="1"/>
  <c r="AH9" i="1"/>
  <c r="AG10" i="1" s="1"/>
  <c r="AL76" i="1" l="1"/>
  <c r="AM76" i="1" s="1"/>
  <c r="AL77" i="1" s="1"/>
  <c r="AL82" i="1"/>
  <c r="AM82" i="1" s="1"/>
  <c r="AI80" i="1" s="1"/>
  <c r="AM84" i="1"/>
  <c r="AI83" i="1" s="1"/>
  <c r="AD80" i="1"/>
  <c r="AH84" i="1"/>
  <c r="AD83" i="1" s="1"/>
  <c r="AM29" i="1"/>
  <c r="AL30" i="1" s="1"/>
  <c r="AM26" i="1"/>
  <c r="AL27" i="1" s="1"/>
  <c r="AM14" i="1"/>
  <c r="AL15" i="1" s="1"/>
  <c r="AM12" i="1"/>
  <c r="AI11" i="1" s="1"/>
  <c r="AM45" i="1"/>
  <c r="AL46" i="1" s="1"/>
  <c r="AM55" i="1"/>
  <c r="AI54" i="1" s="1"/>
  <c r="AM65" i="1"/>
  <c r="AL66" i="1" s="1"/>
  <c r="AM36" i="1"/>
  <c r="AL37" i="1" s="1"/>
  <c r="AM37" i="1" s="1"/>
  <c r="AM52" i="1"/>
  <c r="AL53" i="1" s="1"/>
  <c r="AM79" i="1"/>
  <c r="AI78" i="1" s="1"/>
  <c r="AM40" i="1"/>
  <c r="AL41" i="1" s="1"/>
  <c r="AM41" i="1" s="1"/>
  <c r="AL42" i="1" s="1"/>
  <c r="AM42" i="1" s="1"/>
  <c r="AM70" i="1"/>
  <c r="AL71" i="1" s="1"/>
  <c r="AM60" i="1"/>
  <c r="AI59" i="1" s="1"/>
  <c r="AM74" i="1"/>
  <c r="AI73" i="1" s="1"/>
  <c r="AM62" i="1"/>
  <c r="AL63" i="1" s="1"/>
  <c r="AM48" i="1"/>
  <c r="AL49" i="1" s="1"/>
  <c r="AM49" i="1" s="1"/>
  <c r="AM68" i="1"/>
  <c r="AI67" i="1" s="1"/>
  <c r="AM32" i="1"/>
  <c r="AH62" i="1"/>
  <c r="AG63" i="1" s="1"/>
  <c r="AH48" i="1"/>
  <c r="AG49" i="1" s="1"/>
  <c r="AH49" i="1" s="1"/>
  <c r="AH32" i="1"/>
  <c r="AH74" i="1"/>
  <c r="AD73" i="1" s="1"/>
  <c r="AH65" i="1"/>
  <c r="AG66" i="1" s="1"/>
  <c r="AH70" i="1"/>
  <c r="AG71" i="1" s="1"/>
  <c r="AH68" i="1"/>
  <c r="AD67" i="1" s="1"/>
  <c r="AH55" i="1"/>
  <c r="AD54" i="1" s="1"/>
  <c r="AH60" i="1"/>
  <c r="AD59" i="1" s="1"/>
  <c r="AH36" i="1"/>
  <c r="AG37" i="1" s="1"/>
  <c r="AH37" i="1" s="1"/>
  <c r="AG38" i="1" s="1"/>
  <c r="AH38" i="1" s="1"/>
  <c r="AH45" i="1"/>
  <c r="AG46" i="1" s="1"/>
  <c r="AH76" i="1"/>
  <c r="AG77" i="1" s="1"/>
  <c r="AH12" i="1"/>
  <c r="AD11" i="1" s="1"/>
  <c r="AH29" i="1"/>
  <c r="AG30" i="1" s="1"/>
  <c r="AH52" i="1"/>
  <c r="AG53" i="1" s="1"/>
  <c r="AH26" i="1"/>
  <c r="AG27" i="1" s="1"/>
  <c r="AH40" i="1"/>
  <c r="AH14" i="1"/>
  <c r="AG15" i="1" s="1"/>
  <c r="AH79" i="1"/>
  <c r="AD78" i="1" s="1"/>
  <c r="AM10" i="1"/>
  <c r="AI9" i="1" s="1"/>
  <c r="AH10" i="1"/>
  <c r="AD9" i="1" s="1"/>
  <c r="AI93" i="1" l="1"/>
  <c r="AG50" i="1"/>
  <c r="AH50" i="1" s="1"/>
  <c r="AD47" i="1" s="1"/>
  <c r="AL50" i="1"/>
  <c r="AM50" i="1" s="1"/>
  <c r="AI47" i="1" s="1"/>
  <c r="AG41" i="1"/>
  <c r="AH41" i="1" s="1"/>
  <c r="AG42" i="1" s="1"/>
  <c r="AH42" i="1" s="1"/>
  <c r="AG43" i="1" s="1"/>
  <c r="AH43" i="1" s="1"/>
  <c r="AD39" i="1" s="1"/>
  <c r="AL38" i="1"/>
  <c r="AM38" i="1" s="1"/>
  <c r="AI35" i="1" s="1"/>
  <c r="AG33" i="1"/>
  <c r="AH33" i="1" s="1"/>
  <c r="AL33" i="1"/>
  <c r="AM33" i="1" s="1"/>
  <c r="AL43" i="1"/>
  <c r="AM43" i="1" s="1"/>
  <c r="AI39" i="1" s="1"/>
  <c r="AI2004" i="1"/>
  <c r="AI2052" i="1"/>
  <c r="AI1995" i="1"/>
  <c r="AI2019" i="1"/>
  <c r="AI2034" i="1"/>
  <c r="AI2049" i="1"/>
  <c r="AI2046" i="1"/>
  <c r="AI1992" i="1"/>
  <c r="AI2001" i="1"/>
  <c r="AI2037" i="1"/>
  <c r="AI2016" i="1"/>
  <c r="AI2022" i="1"/>
  <c r="AI2058" i="1"/>
  <c r="AI1989" i="1"/>
  <c r="AI2007" i="1"/>
  <c r="AI2013" i="1"/>
  <c r="AI2040" i="1"/>
  <c r="AI2043" i="1"/>
  <c r="AI2055" i="1"/>
  <c r="AI2025" i="1"/>
  <c r="AI2028" i="1"/>
  <c r="AI1998" i="1"/>
  <c r="AI2031" i="1"/>
  <c r="AI2010" i="1"/>
  <c r="AD2037" i="1"/>
  <c r="AD2016" i="1"/>
  <c r="AD2031" i="1"/>
  <c r="AD2013" i="1"/>
  <c r="AD2040" i="1"/>
  <c r="AD2007" i="1"/>
  <c r="AD1992" i="1"/>
  <c r="AD2055" i="1"/>
  <c r="AD1998" i="1"/>
  <c r="AD2019" i="1"/>
  <c r="AD2034" i="1"/>
  <c r="AD2049" i="1"/>
  <c r="AD2004" i="1"/>
  <c r="AD2025" i="1"/>
  <c r="AD2022" i="1"/>
  <c r="AD2046" i="1"/>
  <c r="AD1995" i="1"/>
  <c r="AD2058" i="1"/>
  <c r="AD2028" i="1"/>
  <c r="AD2010" i="1"/>
  <c r="AD2052" i="1"/>
  <c r="AD2043" i="1"/>
  <c r="AD1989" i="1"/>
  <c r="AD2001" i="1"/>
  <c r="AM15" i="1"/>
  <c r="AI13" i="1" s="1"/>
  <c r="AM63" i="1"/>
  <c r="AI61" i="1" s="1"/>
  <c r="AM71" i="1"/>
  <c r="AI69" i="1" s="1"/>
  <c r="AM53" i="1"/>
  <c r="AI51" i="1" s="1"/>
  <c r="AM30" i="1"/>
  <c r="AI28" i="1" s="1"/>
  <c r="AM46" i="1"/>
  <c r="AI44" i="1" s="1"/>
  <c r="AM66" i="1"/>
  <c r="AI64" i="1" s="1"/>
  <c r="AM77" i="1"/>
  <c r="AI75" i="1" s="1"/>
  <c r="AD35" i="1"/>
  <c r="AH63" i="1"/>
  <c r="AD61" i="1" s="1"/>
  <c r="AH30" i="1"/>
  <c r="AD28" i="1" s="1"/>
  <c r="AH27" i="1"/>
  <c r="AD25" i="1" s="1"/>
  <c r="AH53" i="1"/>
  <c r="AD51" i="1" s="1"/>
  <c r="AH71" i="1"/>
  <c r="AD69" i="1" s="1"/>
  <c r="AH15" i="1"/>
  <c r="AD13" i="1" s="1"/>
  <c r="AH77" i="1"/>
  <c r="AD75" i="1" s="1"/>
  <c r="AH66" i="1"/>
  <c r="AD64" i="1" s="1"/>
  <c r="AH46" i="1"/>
  <c r="AD44" i="1" s="1"/>
  <c r="AM27" i="1"/>
  <c r="AI25" i="1" s="1"/>
  <c r="AL34" i="1" l="1"/>
  <c r="AM34" i="1" s="1"/>
  <c r="AI31" i="1" s="1"/>
  <c r="AG34" i="1"/>
  <c r="AH34" i="1" s="1"/>
  <c r="AD3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Hernandez Zorro</author>
    <author>Alexander</author>
  </authors>
  <commentList>
    <comment ref="C7" authorId="0" shapeId="0" xr:uid="{CC045A62-3A34-4114-BE10-AC45939B05FE}">
      <text>
        <r>
          <rPr>
            <sz val="9"/>
            <color indexed="81"/>
            <rFont val="Tahoma"/>
            <family val="2"/>
          </rPr>
          <t xml:space="preserve">Propósito para el cual fue creado el proceso y sus sistemas de gestión implementados
</t>
        </r>
      </text>
    </comment>
    <comment ref="D7" authorId="1" shapeId="0" xr:uid="{5FD9C9DB-7BA5-41AD-AD60-0FFB9DCDF41D}">
      <text>
        <r>
          <rPr>
            <sz val="9"/>
            <color indexed="81"/>
            <rFont val="Tahoma"/>
            <family val="2"/>
          </rPr>
          <t xml:space="preserve">Actividades claves que permiten alcanzar el objetivo del proceso
</t>
        </r>
      </text>
    </comment>
    <comment ref="L7" authorId="0" shapeId="0" xr:uid="{7E42C980-2040-4354-B866-FD694BF6D3A9}">
      <text>
        <r>
          <rPr>
            <sz val="9"/>
            <color indexed="81"/>
            <rFont val="Tahoma"/>
            <family val="2"/>
          </rPr>
          <t>Permite entender la 
forma como se puede manifestar el riesgo</t>
        </r>
      </text>
    </comment>
    <comment ref="M7" authorId="0" shapeId="0" xr:uid="{68321B3C-8C81-4D2F-AFC3-EFC065DAD0C5}">
      <text>
        <r>
          <rPr>
            <sz val="9"/>
            <color indexed="81"/>
            <rFont val="Tahoma"/>
            <family val="2"/>
          </rPr>
          <t>Agrupación de riesgos de acuerdo a sus características</t>
        </r>
        <r>
          <rPr>
            <sz val="9"/>
            <color indexed="81"/>
            <rFont val="Tahoma"/>
            <family val="2"/>
          </rPr>
          <t xml:space="preserve">
</t>
        </r>
      </text>
    </comment>
    <comment ref="N7" authorId="1" shapeId="0" xr:uid="{B7D5458B-A315-45C9-866F-995018FCD606}">
      <text>
        <r>
          <rPr>
            <sz val="9"/>
            <color indexed="81"/>
            <rFont val="Tahoma"/>
            <family val="2"/>
          </rPr>
          <t xml:space="preserve">Se asocian los activos de información críticos de acuerdo al inventario de activos de información asociados al proceso
</t>
        </r>
      </text>
    </comment>
    <comment ref="O7" authorId="1" shapeId="0" xr:uid="{CCA5A59C-325C-4E9E-8B51-A71F1DA0E845}">
      <text>
        <r>
          <rPr>
            <sz val="9"/>
            <color indexed="81"/>
            <rFont val="Tahoma"/>
            <family val="2"/>
          </rPr>
          <t xml:space="preserve">Fuentes generadoras del riesgo
</t>
        </r>
      </text>
    </comment>
    <comment ref="P7" authorId="0" shapeId="0" xr:uid="{DB2DB821-FA3F-48B2-A75A-2577E8A732D2}">
      <text>
        <r>
          <rPr>
            <sz val="9"/>
            <color indexed="81"/>
            <rFont val="Tahoma"/>
            <family val="2"/>
          </rPr>
          <t xml:space="preserve">Agrupación del riesgo de acuerdo al factor generador del riesgo
</t>
        </r>
      </text>
    </comment>
    <comment ref="Q7" authorId="1" shapeId="0" xr:uid="{2716193D-4EFB-43FF-B5C7-28532D282EE1}">
      <text>
        <r>
          <rPr>
            <sz val="9"/>
            <color indexed="81"/>
            <rFont val="Tahoma"/>
            <family val="2"/>
          </rPr>
          <t xml:space="preserve">Número de veces que se realiza la actividad al año
</t>
        </r>
      </text>
    </comment>
    <comment ref="R7" authorId="0" shapeId="0" xr:uid="{59A92E8B-EB21-4434-A8B1-3FF1BAE69532}">
      <text>
        <r>
          <rPr>
            <sz val="9"/>
            <color indexed="81"/>
            <rFont val="Tahoma"/>
            <family val="2"/>
          </rPr>
          <t>posibilidad de ocurrencia 
del riesgo sin tener en cuenta controles</t>
        </r>
      </text>
    </comment>
    <comment ref="T7" authorId="0" shapeId="0" xr:uid="{869A5023-7DEA-4FD4-9988-C2CC6007A3A5}">
      <text>
        <r>
          <rPr>
            <sz val="9"/>
            <color indexed="81"/>
            <rFont val="Tahoma"/>
            <family val="2"/>
          </rPr>
          <t>Es la consecuencia económica o reputacional a la cual se ve 
expuesta la organización en caso de materializarse un riesgo sin tener en cuenta controles actuales</t>
        </r>
      </text>
    </comment>
    <comment ref="V7" authorId="0" shapeId="0" xr:uid="{7B7F7224-E04A-4EF3-B936-59EB390A0974}">
      <text>
        <r>
          <rPr>
            <sz val="9"/>
            <color indexed="81"/>
            <rFont val="Tahoma"/>
            <family val="2"/>
          </rPr>
          <t xml:space="preserve">Combinación entre la probabilidad y el impacto
</t>
        </r>
      </text>
    </comment>
    <comment ref="W7" authorId="0" shapeId="0" xr:uid="{C35BFC2C-A715-4A81-9981-B22C6A79B97D}">
      <text>
        <r>
          <rPr>
            <sz val="9"/>
            <color indexed="81"/>
            <rFont val="Tahoma"/>
            <family val="2"/>
          </rPr>
          <t xml:space="preserve">Medida que permite reducir o mitigar el riesgo
</t>
        </r>
      </text>
    </comment>
    <comment ref="X7" authorId="0" shapeId="0" xr:uid="{B154953C-98A8-4809-9B36-46559CBDA0D2}">
      <text>
        <r>
          <rPr>
            <sz val="9"/>
            <color indexed="81"/>
            <rFont val="Tahoma"/>
            <family val="2"/>
          </rPr>
          <t>Disminución de la probabilidad inherente ante la existencia de Controles Preventivos y Detectivos
Disminución del impacto inherente ante la existencia de Controles Correctivos</t>
        </r>
      </text>
    </comment>
    <comment ref="Y7" authorId="0" shapeId="0" xr:uid="{A4DF085E-B06E-40E0-9FFD-0944E7534A67}">
      <text>
        <r>
          <rPr>
            <b/>
            <sz val="9"/>
            <color indexed="81"/>
            <rFont val="Tahoma"/>
            <family val="2"/>
          </rPr>
          <t>Control preventivo</t>
        </r>
        <r>
          <rPr>
            <sz val="9"/>
            <color indexed="81"/>
            <rFont val="Tahoma"/>
            <family val="2"/>
          </rPr>
          <t xml:space="preserve">: control accionado en la entrada del proceso y antes de que se realice la actividad originadora del riesgo, se busca establecer las condiciones que aseguren el resultado final esperado. 
</t>
        </r>
        <r>
          <rPr>
            <b/>
            <sz val="9"/>
            <color indexed="81"/>
            <rFont val="Tahoma"/>
            <family val="2"/>
          </rPr>
          <t>Control detectivo:</t>
        </r>
        <r>
          <rPr>
            <sz val="9"/>
            <color indexed="81"/>
            <rFont val="Tahoma"/>
            <family val="2"/>
          </rPr>
          <t xml:space="preserve"> control accionado durante la ejecución del proceso. Estos controles detectan el riesgo, pero generan reprocesos.
</t>
        </r>
        <r>
          <rPr>
            <b/>
            <sz val="9"/>
            <color indexed="81"/>
            <rFont val="Tahoma"/>
            <family val="2"/>
          </rPr>
          <t>Control correctivo:</t>
        </r>
        <r>
          <rPr>
            <sz val="9"/>
            <color indexed="81"/>
            <rFont val="Tahoma"/>
            <family val="2"/>
          </rPr>
          <t xml:space="preserve"> control accionado en la salida del proceso y después de que se materializa el riesgo. Estos controles tienen costos implícitos
</t>
        </r>
      </text>
    </comment>
    <comment ref="Z7" authorId="0" shapeId="0" xr:uid="{AD8BFC25-D578-4F1F-A097-377DCAD3B783}">
      <text>
        <r>
          <rPr>
            <b/>
            <sz val="9"/>
            <color indexed="81"/>
            <rFont val="Tahoma"/>
            <family val="2"/>
          </rPr>
          <t xml:space="preserve">Manual: </t>
        </r>
        <r>
          <rPr>
            <sz val="9"/>
            <color indexed="81"/>
            <rFont val="Tahoma"/>
            <family val="2"/>
          </rPr>
          <t xml:space="preserve">Controles que son ejecutados por una persona, tiene implícito el error humano.
</t>
        </r>
        <r>
          <rPr>
            <b/>
            <sz val="9"/>
            <color indexed="81"/>
            <rFont val="Tahoma"/>
            <family val="2"/>
          </rPr>
          <t xml:space="preserve">
Automatizado:</t>
        </r>
        <r>
          <rPr>
            <sz val="9"/>
            <color indexed="81"/>
            <rFont val="Tahoma"/>
            <family val="2"/>
          </rPr>
          <t xml:space="preserve"> Son actividades de 
procesamiento o validación de 
información que se ejecutan por 
un sistema y/o aplicativo de 
manera automática sin la 
intervención de personas para 
su realización.
</t>
        </r>
        <r>
          <rPr>
            <b/>
            <sz val="9"/>
            <color indexed="81"/>
            <rFont val="Tahoma"/>
            <family val="2"/>
          </rPr>
          <t xml:space="preserve">
</t>
        </r>
      </text>
    </comment>
    <comment ref="AA7" authorId="0" shapeId="0" xr:uid="{F1F4F7E6-811C-4959-B7A8-E5A5A9C1C0E0}">
      <text>
        <r>
          <rPr>
            <b/>
            <sz val="9"/>
            <color indexed="81"/>
            <rFont val="Tahoma"/>
            <family val="2"/>
          </rPr>
          <t>Documentado</t>
        </r>
        <r>
          <rPr>
            <sz val="9"/>
            <color indexed="81"/>
            <rFont val="Tahoma"/>
            <family val="2"/>
          </rPr>
          <t xml:space="preserve">
Controles que están documentados en el proceso, ya sea en manuales, 
procedimientos, flujogramas o 
cualquier otro documento propio 
del proceso.
</t>
        </r>
        <r>
          <rPr>
            <b/>
            <sz val="9"/>
            <color indexed="81"/>
            <rFont val="Tahoma"/>
            <family val="2"/>
          </rPr>
          <t>Sin documentar</t>
        </r>
        <r>
          <rPr>
            <sz val="9"/>
            <color indexed="81"/>
            <rFont val="Tahoma"/>
            <family val="2"/>
          </rPr>
          <t xml:space="preserve">
Identifica a los controles que 
pese a que se ejecutan en el 
proceso no se encuentran 
documentados en ningún 
documento propio del proceso .
</t>
        </r>
      </text>
    </comment>
    <comment ref="AB7" authorId="0" shapeId="0" xr:uid="{F24AB076-D37C-4D1D-893E-B84DDD176343}">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Sin registro</t>
        </r>
        <r>
          <rPr>
            <sz val="9"/>
            <color indexed="81"/>
            <rFont val="Tahoma"/>
            <family val="2"/>
          </rPr>
          <t xml:space="preserve">
El control no deja registro de la 
ejecución del control.</t>
        </r>
      </text>
    </comment>
    <comment ref="AC7" authorId="0" shapeId="0" xr:uid="{3E2D25EF-B827-495E-8538-757F23B4D501}">
      <text>
        <r>
          <rPr>
            <b/>
            <sz val="9"/>
            <color indexed="81"/>
            <rFont val="Tahoma"/>
            <family val="2"/>
          </rPr>
          <t xml:space="preserve">Continuo
</t>
        </r>
        <r>
          <rPr>
            <sz val="9"/>
            <color indexed="81"/>
            <rFont val="Tahoma"/>
            <family val="2"/>
          </rPr>
          <t xml:space="preserve">El control se aplica siempre que 
se realiza la actividad que conlleva el riesgo.
</t>
        </r>
        <r>
          <rPr>
            <b/>
            <sz val="9"/>
            <color indexed="81"/>
            <rFont val="Tahoma"/>
            <family val="2"/>
          </rPr>
          <t xml:space="preserve">Aleatorio
</t>
        </r>
        <r>
          <rPr>
            <sz val="9"/>
            <color indexed="81"/>
            <rFont val="Tahoma"/>
            <family val="2"/>
          </rPr>
          <t>El control se aplica aleatoriamente a la actividad que conlleva el riesgo</t>
        </r>
      </text>
    </comment>
    <comment ref="AD7" authorId="0" shapeId="0" xr:uid="{8A22D9EC-B70F-4819-89D7-495BAEC0FD9E}">
      <text>
        <r>
          <rPr>
            <sz val="9"/>
            <color indexed="81"/>
            <rFont val="Tahoma"/>
            <family val="2"/>
          </rPr>
          <t xml:space="preserve">Posibilidad de ocurrencia 
del riesgo teniendo en cuenta sus controles actuales y efectividad de los mismos
</t>
        </r>
      </text>
    </comment>
    <comment ref="AI7" authorId="0" shapeId="0" xr:uid="{9F71BB96-73C8-401F-9975-61B3158344E2}">
      <text>
        <r>
          <rPr>
            <sz val="9"/>
            <color indexed="81"/>
            <rFont val="Tahoma"/>
            <family val="2"/>
          </rPr>
          <t xml:space="preserve">Es la consecuencia económica o reputacional a la cual se ve 
expuesta la organización en caso de materializarse teniendo en cuenta sus controles actuales y efectividad de los mismos
</t>
        </r>
      </text>
    </comment>
    <comment ref="AN7" authorId="0" shapeId="0" xr:uid="{74D6D7FF-B7B3-498F-8380-7A9F39B94EF4}">
      <text>
        <r>
          <rPr>
            <sz val="9"/>
            <color indexed="81"/>
            <rFont val="Tahoma"/>
            <family val="2"/>
          </rPr>
          <t>Combinación entre la probabilidad y el impacto</t>
        </r>
      </text>
    </comment>
    <comment ref="AO7" authorId="0" shapeId="0" xr:uid="{A6C48BFA-0BCD-4631-9C1B-85508917814E}">
      <text>
        <r>
          <rPr>
            <b/>
            <sz val="9"/>
            <color indexed="81"/>
            <rFont val="Tahoma"/>
            <family val="2"/>
          </rPr>
          <t xml:space="preserve">Reducir - Transferencia
</t>
        </r>
        <r>
          <rPr>
            <sz val="9"/>
            <color indexed="81"/>
            <rFont val="Tahoma"/>
            <family val="2"/>
          </rPr>
          <t xml:space="preserve">Después de realizar un análisis, se considera que la mejor estrategia es tercerizar el proceso o trasladar el riesgo a través de seguros o pólizas. La responsabilidad económica recae sobre el tercero, pero no se transfiere la responsabilidad sobre el tema reputacional
</t>
        </r>
        <r>
          <rPr>
            <b/>
            <sz val="9"/>
            <color indexed="81"/>
            <rFont val="Tahoma"/>
            <family val="2"/>
          </rPr>
          <t xml:space="preserve">Reducir - Mitigar
</t>
        </r>
        <r>
          <rPr>
            <sz val="9"/>
            <color indexed="81"/>
            <rFont val="Tahoma"/>
            <family val="2"/>
          </rPr>
          <t xml:space="preserve">Después de realizar un análisis y considerar los niveles de riesgo se implementan acciones que mitiguen el nivel de riesgo. No necesariamente es un control adicional
</t>
        </r>
        <r>
          <rPr>
            <b/>
            <sz val="9"/>
            <color indexed="81"/>
            <rFont val="Tahoma"/>
            <family val="2"/>
          </rPr>
          <t xml:space="preserve">Aceptar
</t>
        </r>
        <r>
          <rPr>
            <sz val="9"/>
            <color indexed="81"/>
            <rFont val="Tahoma"/>
            <family val="2"/>
          </rPr>
          <t>Después de realizar un análisis y considerar los niveles de riesgo se determina asumir el mismo conociendo los efectos de su posible materialización (Esta decisión es solo aplicable para los riesgos en Nivel de Severidad Bajo)</t>
        </r>
        <r>
          <rPr>
            <b/>
            <sz val="9"/>
            <color indexed="81"/>
            <rFont val="Tahoma"/>
            <family val="2"/>
          </rPr>
          <t xml:space="preserve">
Evitar
</t>
        </r>
        <r>
          <rPr>
            <sz val="9"/>
            <color indexed="81"/>
            <rFont val="Tahoma"/>
            <family val="2"/>
          </rPr>
          <t>Después de realizar un análisis y considerar que el nivel de riesgo es demasiado alto o extremo, se determina NO asumir la actividad que genera este riesgo</t>
        </r>
      </text>
    </comment>
    <comment ref="AP7" authorId="0" shapeId="0" xr:uid="{09C1CDAB-0212-47F9-ABEA-B5F863636ABA}">
      <text>
        <r>
          <rPr>
            <sz val="9"/>
            <color indexed="81"/>
            <rFont val="Tahoma"/>
            <family val="2"/>
          </rPr>
          <t xml:space="preserve">Argumento de la decisión tomada para dar tratamiento al riesgo
</t>
        </r>
      </text>
    </comment>
    <comment ref="AQ7" authorId="0" shapeId="0" xr:uid="{90A62FD8-1584-45BE-A219-3A5098B8EEAB}">
      <text>
        <r>
          <rPr>
            <sz val="9"/>
            <color indexed="81"/>
            <rFont val="Tahoma"/>
            <family val="2"/>
          </rPr>
          <t xml:space="preserve">Actividad adicional que se define para ayudar al control existente con el fin de evitar la materialización del riesgo.
</t>
        </r>
      </text>
    </comment>
    <comment ref="AR7" authorId="0" shapeId="0" xr:uid="{C875974B-3686-4805-AB1C-AF211C1B3443}">
      <text>
        <r>
          <rPr>
            <sz val="9"/>
            <color indexed="81"/>
            <rFont val="Tahoma"/>
            <family val="2"/>
          </rPr>
          <t xml:space="preserve">Fecha considerada para comenzar la implementación del plan de acción definido
</t>
        </r>
      </text>
    </comment>
    <comment ref="AS7" authorId="0" shapeId="0" xr:uid="{F1CCB355-4AA5-4CE2-9886-EC278AB549BA}">
      <text>
        <r>
          <rPr>
            <sz val="9"/>
            <color indexed="81"/>
            <rFont val="Tahoma"/>
            <family val="2"/>
          </rPr>
          <t xml:space="preserve">Fecha considerada para terminar la implementación del plan de acción definida
</t>
        </r>
      </text>
    </comment>
    <comment ref="AT7" authorId="0" shapeId="0" xr:uid="{0CEF2D45-AF00-4AE4-8E0B-3E85725B1266}">
      <text>
        <r>
          <rPr>
            <sz val="9"/>
            <color indexed="81"/>
            <rFont val="Tahoma"/>
            <family val="2"/>
          </rPr>
          <t xml:space="preserve">Intervalo de verificación del estado de avance de la implementación del plan de acción y en caso aplicable tomar correctivos que permita alcanzar la implementación del plan de acción
</t>
        </r>
      </text>
    </comment>
    <comment ref="AU7" authorId="0" shapeId="0" xr:uid="{305FAA0A-2C38-4245-8D9F-F41CB9A16AB7}">
      <text>
        <r>
          <rPr>
            <sz val="9"/>
            <color indexed="81"/>
            <rFont val="Tahoma"/>
            <family val="2"/>
          </rPr>
          <t xml:space="preserve">Cargo responsable de implementar el plan de acción definido
</t>
        </r>
      </text>
    </comment>
    <comment ref="E8" authorId="0" shapeId="0" xr:uid="{00000000-0006-0000-0000-000001000000}">
      <text>
        <r>
          <rPr>
            <i/>
            <sz val="9"/>
            <color indexed="81"/>
            <rFont val="Tahoma"/>
            <family val="2"/>
          </rPr>
          <t xml:space="preserve">Impacto: </t>
        </r>
        <r>
          <rPr>
            <sz val="9"/>
            <color indexed="81"/>
            <rFont val="Tahoma"/>
            <family val="2"/>
          </rPr>
          <t>es la consecuencia económica o reputacional a la cual se ve expuesta la organización en caso de materializarse un riesgo.</t>
        </r>
      </text>
    </comment>
    <comment ref="F8" authorId="0" shapeId="0" xr:uid="{00000000-0006-0000-0000-000002000000}">
      <text>
        <r>
          <rPr>
            <sz val="9"/>
            <color indexed="81"/>
            <rFont val="Tahoma"/>
            <family val="2"/>
          </rPr>
          <t xml:space="preserve">Circunstancias o situaciones más evidentes sobre las cuales se presenta el riesgo. 
</t>
        </r>
      </text>
    </comment>
    <comment ref="G8" authorId="0" shapeId="0" xr:uid="{00000000-0006-0000-0000-000003000000}">
      <text>
        <r>
          <rPr>
            <sz val="9"/>
            <color indexed="81"/>
            <rFont val="Tahoma"/>
            <family val="2"/>
          </rPr>
          <t>Causa  principal  o básica, corresponde a las razones por la cuales se puede presentar  el riesgo, son la base para la definición de controles en la etapa de valoración del riesgo</t>
        </r>
        <r>
          <rPr>
            <b/>
            <sz val="9"/>
            <color indexed="81"/>
            <rFont val="Tahoma"/>
            <family val="2"/>
          </rPr>
          <t xml:space="preserve">. </t>
        </r>
        <r>
          <rPr>
            <sz val="9"/>
            <color indexed="81"/>
            <rFont val="Tahoma"/>
            <family val="2"/>
          </rPr>
          <t xml:space="preserve">
</t>
        </r>
      </text>
    </comment>
    <comment ref="H8" authorId="1" shapeId="0" xr:uid="{153D6F0C-501B-4405-A891-142B6F02E73E}">
      <text>
        <r>
          <rPr>
            <sz val="9"/>
            <color indexed="81"/>
            <rFont val="Tahoma"/>
            <family val="2"/>
          </rPr>
          <t>cambios o modificaciones indebidas
Se comienza con la palabra Posibilidad de ..</t>
        </r>
      </text>
    </comment>
    <comment ref="I8" authorId="1" shapeId="0" xr:uid="{119113FC-BDB5-41D4-A3D8-9F5934A551D1}">
      <text>
        <r>
          <rPr>
            <sz val="9"/>
            <color indexed="81"/>
            <rFont val="Tahoma"/>
            <family val="2"/>
          </rPr>
          <t>Quien ejerce o tiene la potestad de realizar la acción u omisión</t>
        </r>
      </text>
    </comment>
    <comment ref="J8" authorId="1" shapeId="0" xr:uid="{6B37E17D-41E3-400A-B679-F89A0131688C}">
      <text>
        <r>
          <rPr>
            <sz val="9"/>
            <color indexed="81"/>
            <rFont val="Tahoma"/>
            <family val="2"/>
          </rPr>
          <t xml:space="preserve">Actividad sobre la cual se realiza la acción u omisión
</t>
        </r>
      </text>
    </comment>
    <comment ref="K8" authorId="1" shapeId="0" xr:uid="{86B02D1B-3917-4F62-9A76-1D51C2907B88}">
      <text>
        <r>
          <rPr>
            <sz val="9"/>
            <color indexed="81"/>
            <rFont val="Tahoma"/>
            <family val="2"/>
          </rPr>
          <t xml:space="preserve">Quien se beneficia de la acción indebida realizada
</t>
        </r>
      </text>
    </comment>
  </commentList>
</comments>
</file>

<file path=xl/sharedStrings.xml><?xml version="1.0" encoding="utf-8"?>
<sst xmlns="http://schemas.openxmlformats.org/spreadsheetml/2006/main" count="8466" uniqueCount="2114">
  <si>
    <t xml:space="preserve">FORMATO PARA EL LEVANTAMIENTO DEL MAPA DE RIESGOS </t>
  </si>
  <si>
    <t>Código: 130.01.15-2</t>
  </si>
  <si>
    <t>DIRECCIONAMIENTO ESTRATEGICO</t>
  </si>
  <si>
    <t>Versión: 10</t>
  </si>
  <si>
    <t>PROCEDIMIENTO DE ADMINISTRACIÓN DE RIESGOS</t>
  </si>
  <si>
    <t>Fecha: 04/12/2023</t>
  </si>
  <si>
    <t>Paginas</t>
  </si>
  <si>
    <t>Fecha Actualización de los Registros: Enero 2024</t>
  </si>
  <si>
    <t># Riesgo</t>
  </si>
  <si>
    <t>Proceso / Dirección Territorial / Dueño del Riesgo</t>
  </si>
  <si>
    <t>Objetivo del Proceso</t>
  </si>
  <si>
    <t>Actividad</t>
  </si>
  <si>
    <t>Estructura redacción Riesgos Gestión -Seguridad Información - SST - Ambiental -Documental - Fiscal</t>
  </si>
  <si>
    <t>Estructura redacción Riesgo de Corrupción</t>
  </si>
  <si>
    <t xml:space="preserve">Redacción del riesgo </t>
  </si>
  <si>
    <t>Tipología del Riesgo</t>
  </si>
  <si>
    <t>Activos de Información</t>
  </si>
  <si>
    <t>Factor de Riesgo</t>
  </si>
  <si>
    <t>Clasificación
 del Riesgo</t>
  </si>
  <si>
    <t>Frecuencia de la Actividad</t>
  </si>
  <si>
    <t xml:space="preserve">Probabilidad Inherente </t>
  </si>
  <si>
    <t>% Probabilidad</t>
  </si>
  <si>
    <t>Impacto Inherente</t>
  </si>
  <si>
    <t>% Impacto</t>
  </si>
  <si>
    <t>Nivel de Severidad Riesgo Inherente</t>
  </si>
  <si>
    <t>Descripción del control</t>
  </si>
  <si>
    <t>Afectación del control</t>
  </si>
  <si>
    <t>Tipo de Control</t>
  </si>
  <si>
    <t>Implementación</t>
  </si>
  <si>
    <t>Documentación</t>
  </si>
  <si>
    <t>Evidencia</t>
  </si>
  <si>
    <t>Frecuencia</t>
  </si>
  <si>
    <t xml:space="preserve">Probabilidad Residual </t>
  </si>
  <si>
    <t>% Probabilidad Tipo</t>
  </si>
  <si>
    <t>Impacto Residual</t>
  </si>
  <si>
    <t>Nivel de Severidad Riesgo Residual</t>
  </si>
  <si>
    <t>Tratamiento</t>
  </si>
  <si>
    <t>Comentario Tratamiento</t>
  </si>
  <si>
    <t>Plan de Acción</t>
  </si>
  <si>
    <t>Fecha Inicio</t>
  </si>
  <si>
    <t>Fecha Fin</t>
  </si>
  <si>
    <t>Fecha Seguimiento</t>
  </si>
  <si>
    <t>Responsable</t>
  </si>
  <si>
    <t>Impacto</t>
  </si>
  <si>
    <t>Causa Inmediata</t>
  </si>
  <si>
    <t>Causa Raíz</t>
  </si>
  <si>
    <t>Acción u Omisión</t>
  </si>
  <si>
    <t>Uso del Poder</t>
  </si>
  <si>
    <t>Desviación Gestión Pública</t>
  </si>
  <si>
    <t>Beneficio Propio/Tercero</t>
  </si>
  <si>
    <t>% Probabilidad Implementación</t>
  </si>
  <si>
    <t>Calculo Probabilidad</t>
  </si>
  <si>
    <t>Calculo Probabilidad 1</t>
  </si>
  <si>
    <t>% Impacto Tipo</t>
  </si>
  <si>
    <t>% Impacto Implementación</t>
  </si>
  <si>
    <t>Calculo Impacto</t>
  </si>
  <si>
    <t>Calculo Impacto 1</t>
  </si>
  <si>
    <t>Comunicación Estratégica</t>
  </si>
  <si>
    <t>Implementar la estrategia de comunicación política para la dignificación de las víctimas del conflicto armado y la construcción de la paz</t>
  </si>
  <si>
    <t>Posibilidad de pérdida económica y reputacional</t>
  </si>
  <si>
    <t xml:space="preserve">ante nuestras partes interesadas por quejas o sanciones ocasionados por la generación de comunicación externa y/o interna inadecuada  </t>
  </si>
  <si>
    <t>debido a la falta de garantías del personal que se desplaza a territorio por situaciones de sanidad u orden publico, así como por envío de información tardía y/o sin debida aprobación por parte de las áreas.</t>
  </si>
  <si>
    <t>Gestión</t>
  </si>
  <si>
    <t>Procesos</t>
  </si>
  <si>
    <t>Ejecución y administración de procesos</t>
  </si>
  <si>
    <t>Baja</t>
  </si>
  <si>
    <t>Mayor</t>
  </si>
  <si>
    <t>Alto</t>
  </si>
  <si>
    <t xml:space="preserve">La Oficina Asesora de Comunicaciones realiza mensualmente consejos editoriales, donde se analizan, se planifican y aprueban todas las actividades presentadas por los periodistas designados en cada grupo de Bogotá y los enlaces de comunicación en cada dirección territorial con el fin garantizar la implementación de la estrategia de comunicación masiva para la dignificación de las víctimas y la construcción de la paz con enfoque diferencial y territorial. En caso de que surjan cambios serán evaluados por el jefe de comunicaciones  para evaluar su pertinencia de incluirlos o no.  La evidencia de estas reuniones quedan recopiladas en las actas y listas de asistencia. </t>
  </si>
  <si>
    <t>Preventivo</t>
  </si>
  <si>
    <t>Manual</t>
  </si>
  <si>
    <t>Documentado</t>
  </si>
  <si>
    <t>Con registro</t>
  </si>
  <si>
    <t>Continuo</t>
  </si>
  <si>
    <t>Moderado</t>
  </si>
  <si>
    <t>Reducir - Mitigación</t>
  </si>
  <si>
    <t>Se definen Planes de Acción adicionales con el fin de evitar la materialización del riesgo.</t>
  </si>
  <si>
    <t xml:space="preserve">La Oficina Asesora de Comunicaciones socializará a nivel nacional cada actualización que surja en los lineamientos de comunicación que se encuentran publicados en la página web. </t>
  </si>
  <si>
    <t>Semestral</t>
  </si>
  <si>
    <t>Funcionarios y contratistas de la Oficina Asesora de Comunicaciones y Enlace Sig</t>
  </si>
  <si>
    <t>En la Oficina Asesora de Comunicaciones se  realiza la revisión de contenido diariamente a los boletines de prensa que llegan a nivel nacional,  con el propósito de verificar que la información sea veraz y tenga los parámetros establecidos por la oficina, en caso de que algún dato no pueda ser constatado debe ser omitido y/o devuelto para su corrección. La evidencia son los correos con los comunicados de prensa originales y los correos de las correspondientes revisiones y/o publicaciones.</t>
  </si>
  <si>
    <t>Correctivo</t>
  </si>
  <si>
    <t xml:space="preserve">Uso indebido de información </t>
  </si>
  <si>
    <t xml:space="preserve">por parte de funcionarios y contratistas </t>
  </si>
  <si>
    <t xml:space="preserve">que tienen acceso a obras literarias, artísticas, musicales, científicas o didácticas publicadas o inéditas pertenecientes a una víctima </t>
  </si>
  <si>
    <t>para beneficio propio y/o de terceros</t>
  </si>
  <si>
    <t>Corrupción</t>
  </si>
  <si>
    <t>Recurso Humano</t>
  </si>
  <si>
    <t>Fraude Interno</t>
  </si>
  <si>
    <t>Improbable</t>
  </si>
  <si>
    <t>Los periodistas de la Oficina Asesora de Comunicaciones a nivel nacional, siempre que requieran como insumo alguna obra o material (video, audio o fotografía) y/o hagan parte de alguna entrevista, de una víctima, familiar de las mismas o ciudadano en general, deben utilizar el formato escrito para autorizar  dicha participación, para que el producto final pueda ser usado comunicacionalmente por la Unidad. Cualquier insumo que no cuente con el formato diligenciado, no podrá ser utilizado. Dicho formato queda como evidencia en archivo de la Oficina Asesora de Comunicaciones.</t>
  </si>
  <si>
    <t>Detectivo</t>
  </si>
  <si>
    <t xml:space="preserve">Socializar el formato de consentimiento y cesión de derechos a todos los funcionarios y contratistas de la Unidad, que en su labor diaria tengan contacto con víctimas y requieran del uso de estos bienes, con el fin de que sea utilizado debidamente y se recuerde la importancia que conlleva el acceso y manejo de alguna obra, bien o producto generado por una víctima y también informar cuando se le realice alguna actualización al mismo. </t>
  </si>
  <si>
    <t>Cuatrimestral</t>
  </si>
  <si>
    <t>Fortalecer la imagen de la Unidad con las diferentes partes interesadas</t>
  </si>
  <si>
    <t xml:space="preserve">Utilización indebida de los productos de comunicación de la oficina </t>
  </si>
  <si>
    <t xml:space="preserve">por parte de los funcionarios y/o contratistas </t>
  </si>
  <si>
    <t>que los producen y divulgan</t>
  </si>
  <si>
    <t>para lograr beneficios personales.</t>
  </si>
  <si>
    <t>Fraude Externo</t>
  </si>
  <si>
    <t>Los periodistas de la Oficina Asesora de Comunicaciones, funcionarios y contratistas deben comprometerse permanentemente a mantener la confidencialidad y un debido manejo de la información pública. Para los funcionarios esto está estipulado en el código de ética y para los contratistas, en los contractos se pacta la cláusula denominada "Confidencialidad y Manejo de la Información"; para ambos el no cumplimiento genera investigaciones e implicaciones legales. La evidencia son los documentos antes mencionados y los informes mensuales que presentan los contratistas sobre su gestión.</t>
  </si>
  <si>
    <t>La Oficina Asesora de Comunicaciones, debe diligenciar mensualmente por parte de sus comunicaciones externas e internas, una bitácora de productos con los links de destino, con el fin de evidenciar  la trazabilidad y el tratamiento dado a cada producto, dando constancia y los controles establecidos para los riesgos de corrupción.</t>
  </si>
  <si>
    <t xml:space="preserve">La Oficina Asesora de Comunicaciones ha diseñado un manual de imagen institucional, bajo los parámetros establecidos por la Presidencia de la República, con las pautas básicas de uso y manejo de logo, para el conocimiento y análisis de todos. Dicho manual se encuentra publicado en la página web de la Unidad, se actualiza periódicamente y aplica como material de verificación en temas de uso de información institucional, si la comunicación no cumple estos parámetros, no puede ser publicada. El manual es la evidencia.  </t>
  </si>
  <si>
    <t xml:space="preserve">Salvaguardar la información bajo los principios de seguridad, privacidad, confidencialidad e integridad con transparencia y efectividad en la gestión y promover la disponibilidad de activos y de la información que permita una adecuada toma de decisiones en materia de política de víctimas. </t>
  </si>
  <si>
    <t xml:space="preserve">ante nuestras partes interesadas, por quejas o sanciones ocasionadas por comunicaciones internas y/o externas inadecuadas, generado de la pérdida de Integridad de la Información de la Entidad </t>
  </si>
  <si>
    <t>debido a la falla o ausencia de controles relacionados con el uso adecuado de la misma.</t>
  </si>
  <si>
    <t>Seguridad Información/Digital</t>
  </si>
  <si>
    <t>CE-DOT-001
CE-DOT-002
CE-DOT-003
CE-DOT-004
CE-DOT-005
CE-DOT-006
CE-DOT-007
CE-DOT-008
CE-DOT-009
CE-DOT-010
CE-DOT-011
CE-DOT-012</t>
  </si>
  <si>
    <r>
      <t xml:space="preserve">El grupo de comunicación digital de la Oficina Asesora de Comunicaciones, tiene establecido un código de verificación en dos pasos que se activa cada vez que alguno de los funcionarios autorizados con contraseña acceden desde otro dispositivo a cualquiera de las redes sociales de la Unidad.  Los códigos solo serán recibidos por el funcionario de planta que hace parte del equipo digital. En el caso de las transmisiones con otras entidades o usuarios externos, no se comparten las contraseñas de las redes, se realiza por transmisión cruzada y envío de rtmp (protocolo de mensajería en tiempo real) por parte de la Unidad.
Evidencia: Correo por parte del líder de comunicación digital que indique que se presento o no solicitudes en el periodo.
</t>
    </r>
    <r>
      <rPr>
        <b/>
        <sz val="11"/>
        <color theme="1"/>
        <rFont val="Calibri"/>
        <family val="2"/>
        <scheme val="minor"/>
      </rPr>
      <t xml:space="preserve">(A.8.5, A.8.24)  </t>
    </r>
  </si>
  <si>
    <t>Automatizado</t>
  </si>
  <si>
    <t>Sin Documentar</t>
  </si>
  <si>
    <r>
      <t xml:space="preserve">El Proceso de Comunicación Estratégica asistirá y participará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color theme="1"/>
        <rFont val="Calibri"/>
        <family val="2"/>
        <scheme val="minor"/>
      </rPr>
      <t>Evidencia:</t>
    </r>
    <r>
      <rPr>
        <sz val="11"/>
        <color theme="1"/>
        <rFont val="Calibri"/>
        <family val="2"/>
        <scheme val="minor"/>
      </rPr>
      <t xml:space="preserve"> Correo electrónico con invitación a participar en las charlas de seguridad de la información, comunicación interna del material de seguridad generada por la Oficina de la Tecnologías de la Información (OTI) y listas de asistencia; replicadas por el enlace del proceso.
</t>
    </r>
    <r>
      <rPr>
        <b/>
        <sz val="11"/>
        <color theme="1"/>
        <rFont val="Calibri"/>
        <family val="2"/>
        <scheme val="minor"/>
      </rPr>
      <t>(A.6.3)</t>
    </r>
  </si>
  <si>
    <t>Enlace SIG del Proceso de Comunicación Estratégica y el equipo digital.</t>
  </si>
  <si>
    <t>Control Interno Disciplinario</t>
  </si>
  <si>
    <t>Posibilidad de pérdida reputacional</t>
  </si>
  <si>
    <t>ante las partes interesadas  por no efectuar una correcta evaluación de la noticia disciplinaria</t>
  </si>
  <si>
    <t xml:space="preserve">por parte de los sustanciadores a cargo de los procesos al no dar una debida aplicación a los criterios señalados por la Ley. </t>
  </si>
  <si>
    <t>Daño Antijurídico</t>
  </si>
  <si>
    <t>Menor</t>
  </si>
  <si>
    <t>Se efectúan reuniones de seguimiento de los procesos disciplinarios, dentro de los diez (10) días siguientes a la asignación por reparto de la noticia disciplinaria,  en el cual participan el abogado sustanciador, el Coordinador  y tres integrantes del Grupo, con la finalidad de evaluar la posición jurídica del abogado a cargo del proceso frente al Auto a proyectar. Una vez  concertado el auto a proyectar se levanta un Acta del Comité firmada por los integrantes que asistieron a este.</t>
  </si>
  <si>
    <t>Aleatorio</t>
  </si>
  <si>
    <t>Validar la implementación de los compromisos que surjan de las reuniones de seguimiento de los procesos disciplinarios</t>
  </si>
  <si>
    <t>Abogados sustanciadores</t>
  </si>
  <si>
    <t>ante las partes interesadas, por la indebida aplicación por parte de los sustanciadores de los criterios de pertinencia, utilidad y necesidad</t>
  </si>
  <si>
    <t>al momento de decretar las pruebas en los procesos disciplinarios y en la evaluación de éstas.</t>
  </si>
  <si>
    <t>Socialización bimestral de temas relacionados con el recaudo y valoración de los elementos probatorios dentro de los procesos disciplinarios, por parte de los integrantes del Grupo, adicionalmente, para la aprobación y firma de los autos que impulsan la actuación procesal, se efectúan revisiones de calidad y de fondo, tanto por un integrante del Grupo como por el Coordinador de este. Como evidencia queda el Acta de reunión y el auto debidamente aprobado.</t>
  </si>
  <si>
    <t>Revisar la calidad, forma y fondo de las decisiones jurídicas que se toman en las reuniones de seguimiento de los procesos disciplinarios</t>
  </si>
  <si>
    <t xml:space="preserve">
Coordinador del grupo y abogados sustanciadores</t>
  </si>
  <si>
    <t>ante las partes interesadas, por la materialización de la Institución de la prescripción en los procesos disciplinarios a cargo del Grupo Control Interno Disciplinario de la Unidad</t>
  </si>
  <si>
    <t>debido a demoras en las etapas procesales por parte de los sustanciadores a cargo de los procesos.</t>
  </si>
  <si>
    <t>Seguimiento quincenal, por parte del analista de sistemas,  al cuadro de procesos disciplinarios alimentado por los abogados sustanciadores del Grupo, en el cual se generan alertas tempranas sobre los términos procesales en cada una de las actuaciones. Como evidencia queda el reporte presentado al Coordinador del Grupo del seguimiento a través de correo electrónico.</t>
  </si>
  <si>
    <t>Crear un cuadro de procesos que se encuentra en la carpeta de share point, el cual debe ser  actualizado por parte de los abogados sustanciadores al cual se realizara seguimiento quincenal frente a los términos procesales.</t>
  </si>
  <si>
    <t>Analista de sistemas, Coordinador del grupo, abogados sustanciadores</t>
  </si>
  <si>
    <t xml:space="preserve">Solicitar o aceptar sobornos o dádivas </t>
  </si>
  <si>
    <t xml:space="preserve"> por parte de los integrantes del GCID</t>
  </si>
  <si>
    <t>que implique la toma de decisiones en el proceso disciplinario</t>
  </si>
  <si>
    <t xml:space="preserve">que beneficie a alguna de las partes intervinientes en el proceso.  </t>
  </si>
  <si>
    <t>Catastrófico</t>
  </si>
  <si>
    <t>Extremo</t>
  </si>
  <si>
    <t>Se efectúan revisiones de calidad y de fondo, por demanda, a los autos proyectados por los abogados sustanciadores, tanto por un integrante del Grupo como por el Coordinador de este, encaminadas a salvaguardar la idoneidad del auto a proferir. Como evidencia queda el auto aprobado.</t>
  </si>
  <si>
    <t>Por la Tipología del Riesgo, se define Plan de Acción para fortalecer los controles existentes y evitar su materialización.</t>
  </si>
  <si>
    <t>Realizar jornadas de sensibilización al interior del proceso sobre las consecuencias de incurrir en alguna de las conductas reprochables por parte de algún servidor o exservidor público al solicitar o aceptar cualquier tipo de dádiva, utilidad  o beneficio, ofrecido por quién está interesado en un asunto que es de su competencia.</t>
  </si>
  <si>
    <t>Trimestral</t>
  </si>
  <si>
    <t>Coordinador y abogados sustanciadores del GCID</t>
  </si>
  <si>
    <t xml:space="preserve">Materialización de la extinción de la acción disciplinaria </t>
  </si>
  <si>
    <t xml:space="preserve"> en contraprestación de dádivas o amenazas</t>
  </si>
  <si>
    <t xml:space="preserve">por el vencimiento de términos </t>
  </si>
  <si>
    <t>con el propósito de favorecer a los sujetos procesales</t>
  </si>
  <si>
    <t>Se efectúan revisiones de calidad y de fondo, por demanda, a los autos proyectados por los abogados sustanciadores, tanto por un integrante del Grupo como por el Coordinador de este, generando los reportes correspondientes a los órganos de Control y Judiciales correspondientes. Como evidencia queda el auto aprobado y los reportes a los entes de Control.</t>
  </si>
  <si>
    <t>Realizar jornadas de sensibilización al interior del proceso sobre las consecuencias de incurrir en alguna de las conductas reprochables por parte de algún servidor o exservidor al materializar  la extinción de la acción disciplinaria por el vencimiento de términos con el propósito de favorecer a los sujetos procesales en contraprestación de dádivas o amenazas</t>
  </si>
  <si>
    <t>Direccionamiento Estratégico</t>
  </si>
  <si>
    <t>Gestionar y revisar los tramites presupuestales de la Unidad
Actualizar y revisar técnicamente los proyectos de inversión</t>
  </si>
  <si>
    <t>ante las partes interesadas por la inoportunidad  en la gestión de los trámites presupuestales y proyectos de inversión</t>
  </si>
  <si>
    <t>por la falta de planeación en la ejecución de los recursos asociados a cada dependencia</t>
  </si>
  <si>
    <t>El profesional designado por la OAP en el primer Semestre del año a todas las dependencias la identificación de las vigencias futuras que requieren realizar durante el año, con el fin de gestionar de manera oportuna las VF. En caso de encontrar alguna inconsistencia se informará al encargado para su respectiva corrección. Se dejan correos electrónicos  documentados asociados de soporte.</t>
  </si>
  <si>
    <t>Realizar seguimiento y acciones que permitan la priorización de los tramites presupuestales pendientes por realizar en cada uno de los proyectos.</t>
  </si>
  <si>
    <t>OAP - Presupuesto</t>
  </si>
  <si>
    <t>El profesional de la OAP realiza la  revisión técnica de las justificaciones y costeos entregados por las dependencias cuando estas requieran realizar un tramite presupuestal, con el fin de cumplir con los requisitos para que las entidades correspondientes aprueben los recursos solicitados. En caso de encontrar alguna inconsistencia se informa al enlace para su respectiva corrección. Como evidencia queda el correo con la solicitud de la revisión.</t>
  </si>
  <si>
    <t>El profesional de la OAP, solicita con antelación mediante correo  electrónico la entrega de los insumos para los trámites presupuestales, de acuerdo a los lineamientos establecidos por el proceso. En caso de encontrar alguna inconsistencia se informa al enlace para su respectiva corrección. Como evidencia queda el correo con la solicitud.</t>
  </si>
  <si>
    <t>Gestionar apoyo técnico y financiero a través del sector oficial o no oficial de la cooperación, para la implementación de acciones en el marco de la Ley 1448, Decretos Ley Étnicos 4633, 4634 y 4635 de 2011</t>
  </si>
  <si>
    <t>ante las partes interesadas por el incumplimiento en la consecución de recursos técnicos o financieros apoyados por los Aliados Estratégicos y Cooperación Internacional</t>
  </si>
  <si>
    <t>debido a la falta de seguimiento y adecuada articulación con los socios del sector oficial y no oficial; al cambio de prioridades de la política exterior del país y  la falta de articulación con las Direcciones Territoriales desconociendo las actividades de implementación y líneas de acción prioritarias.</t>
  </si>
  <si>
    <t>La coordinación del Grupo de Cooperación Internacional y Alianzas Estratégicas realiza la asignación de enlaces para cada cooperante o aliado estratégico, cuando se suscribe un instrumento de cooperación, el cual será el encargado de mantener una comunicación activa, validar los compromisos y realizar el acompañamiento requerido por las partes el cual estará articulado con las necesidades de las áreas misionales. Esta actividad contará con el respectivo control a través de correo electrónico, actas de reunión u otro instrumento de seguimiento que disponga el Grupo de Cooperación que de cuenta del seguimiento. En caso de no evidenciarse el respectivo seguimiento, desde la Coordinación del Grupo se realizará una mesa de trabajo para validar el estado actual del cooperante y se elaborará un plan de mejora que fortalezca la relación con el cooperante, como evidencias se cuenta con actas, correos electrónicos o instrumentos de seguimiento determinados.</t>
  </si>
  <si>
    <t>Realizar revisión de la documentación asociada al Grupo de Cooperación Internacional y Alianzas Estratégicas realizando la actualización, eliminación o creación de nuevos documentos de acuerdo a lo identificado por la coordinación y colaboradores del Grupo.</t>
  </si>
  <si>
    <t>Grupo de Cooperación Internacional y Alianzas estratégicas</t>
  </si>
  <si>
    <t>Se asignarán profesional(es) del Grupo de Cooperación Internacional el cual es el encargado de mantener una comunicación activa y efectiva con los enlaces de cooperación en las Direcciones territoriales adelantando acciones de seguimiento, socialización y retroalimentación de los actores, metodologías de fortalecimiento técnico y acciones implementadas por la Cooperación del Sector Oficial y no Oficial. Como evidencia se contará con los espacios de socialización, listados de asistencia, actas, reportes, ayudas de memoria, o correos electrónicos.</t>
  </si>
  <si>
    <t>Consolidar el Plan de Acción Institucional y realizar seguimiento al cumplimiento de las metas de los planes de acción del nivel nacional y territorial</t>
  </si>
  <si>
    <t>ante las partes interesadas por el incumplimiento en las metas establecidas en el Plan de Acción Institucional de acuerdo con la programación y criterios establecidos</t>
  </si>
  <si>
    <t>debido a una inadecuada planeación de los recursos, recortes en el presupuesto, inoportunidad en el seguimiento y generación de alertas, cambios de lineamientos y normativa que afecten las actividades.</t>
  </si>
  <si>
    <t xml:space="preserve">El equipo de Planeación Estratégica de la OAP, trimestralmente,  realiza el informe de avance del Plan de Acción, con el fin de generar alertas correspondientes para el mejoramiento y cumplimiento de las actividades, en caso de incumplimiento en alguna meta de acuerdo a programación, se genera un reporte de no conformidad a la dependencia para que analice las causas y establezca las correcciones pertinentes, como evidencia se cuenta con los informes de avance y no conformidades en aplicativo dispuesto. </t>
  </si>
  <si>
    <t>Presentar ante Comité Directivo el avance del seguimiento del Plan de Acción Institucional, con el fin de toma de decisiones.</t>
  </si>
  <si>
    <t>Jefe Oficina Asesora de Planeación</t>
  </si>
  <si>
    <t>Los profesionales de la OAP, revisan las solicitudes de cambio a los indicadores de acuerdo con los  criterios de operación, establecidos en el procedimiento de formulación y aprobación al plan de acción en relación a la solicitud de actas de cambios , esto con el fin de mantener la viabilidad de ejecución del plan. En caso de que la dependencia genere incumplimiento en los criterios establecidos, se mantendrá la información inicial del plan. Como evidencia se cuentan con actas de cambios y/o correos eléctricos</t>
  </si>
  <si>
    <t>La OAP realiza el acompañamiento y la revisión de la formulación del Plan de Acción a las dependencias y Direcciones territoriales, de acuerdo al cronograma establecido, con el objetivo de validar su  concordancia con los compromisos institucionales.  En caso de encontrar información inconsistente  se informa a la dependencia para que realice el ajuste respectivo, como evidencia se cuentan con actas de mesas de trabajo y/o los correos electrónicos.</t>
  </si>
  <si>
    <t>El equipo de Planeación Estratégica, realiza sensibilización o capacitación a los enlaces de planeación en los temas relacionados con el plan de acción de la dependencia y las direcciones territoriales, de acuerdo a requerimiento, con el fin de facilitar su reporte y seguimiento de cada uno de los indicadores; en caso de no poder realizar la socialización se reprogramará previa concertación con la dependencia solicitante.  Como evidencia se cuentan con listados de asistencias o actas de reunión.</t>
  </si>
  <si>
    <t>Realizar seguimiento a las actividades del Plan de Implementación del nivel nacional y territorial, así como a los temas de: Acciones Correctivas, Salidas No Conformes, Diseño y Desarrollo, Gestión del Cambio, demás generalidades del SIG.</t>
  </si>
  <si>
    <t>ante las partes interesadas por la inoportunidad en el cumplimiento del Plan de Implementación - SIG</t>
  </si>
  <si>
    <t xml:space="preserve">debido al no adecuado seguimiento por demoras en los reportes y en las verificaciones del plan de implementación, existen actividades que no cuentan con lineamientos de los diferentes sistemas y su reporte es negativo. </t>
  </si>
  <si>
    <t>Muy baja</t>
  </si>
  <si>
    <t>El equipo del SIG de la OAP realiza seguimientos a los procesos, con el fin de garantizar el reporte del plan de implementación en las fechas establecidas. Este seguimiento, se realiza en el aplicativo dispuesto según programación definida, con el fin que los procesos, dependencias y direcciones territoriales den cumplimiento al procedimiento. En caso  que no se realice dicho reporte  en el tiempo establecido, se generara una NC por dicho incumplimiento. Como evidencia quedan las aprobaciones o rechazos en el aplicativo dispuesto.</t>
  </si>
  <si>
    <t>Profesional de la OAP designado a la actividad asociada al riesgo</t>
  </si>
  <si>
    <t>ante las partes interesadas por el incumplimiento en los requisitos establecidos , de acuerdo al ítem Revisión por Dirección para la vigencia</t>
  </si>
  <si>
    <t>El equipo SIG de la OAP, se encarga de revisar los compromisos de la Revisión por Dirección de la vigencia inmediatamente anterior, con el fin de dar cumplimiento a las normas internacionales. Se solicitan los respectivos insumos a los procesos o direcciones territoriales para dar respuesta a los compromisos. En caso de que estos compromisos no se cumplieran durante la vigencia, el proceso o dirección territorial, deberá dar cuenta del por que del incumplimiento y realizar un plan de trabajo para  subsanar el mismo. Como evidencia quedan los correos electrónicos</t>
  </si>
  <si>
    <t xml:space="preserve">Divulgar los compromisos derivados del último espacio de revisión de la dirección al sistema integrado de gestión y efectuar seguimiento </t>
  </si>
  <si>
    <t>El profesional de la OAP realiza un seguimiento según los tiempos establecidos por el proceso o la dirección territorial, el cual se realiza mediante correo electrónico esto con el fin de solicitar avances sobre los compromisos que se establecieron durante la revisión por la Dirección y poder realizar el informe con todas las entradas que solicita la Norma ISO, para la Revisión. En caso de evidenciar incumplimiento se reiterará la solicitud.  Como evidencia quedaran los correos electrónicos, informe final de la revisión.</t>
  </si>
  <si>
    <t>El profesional encargado del proceso realiza (cuando se requiera) mesas técnicas de trabajo, revisando el procedimiento con el fin de dar cumplimiento a las normas internacionales y a lo establecido por la entidad. En caso de que no se realicen dichas mesas, se enviaran alertas para el mejoramiento continuo. Como evidencia quedan las actas de las mesas de trabajo y/o los correos electrónicos.</t>
  </si>
  <si>
    <t xml:space="preserve"> La Oficina Asesora de Planeación presenta de manera trimestral ante el Comité Directivo los avances del Plan de Implementación y los avances en los compromisos de la Revisión por la Dirección anterior, en caso de no presentar ante el Comité el Plan y los Compromisos, se enviarán las respectivas alertas para dar cumplimiento a los compromisos. Como evidencia quedan las actas o listas de asistencia.</t>
  </si>
  <si>
    <t>Desde la OAP se emitirá vía correo electrónico un reporte  con el avance del plan de implementación a los directivos de la entidad.</t>
  </si>
  <si>
    <t>El profesional designado por la oficina Asesora de Planeación implementará metodología, alistamiento y estrategia de convocatoria para garantizar participación directiva y de los colaboradores de la Entidad para participar en el evento. En caso de no implementar la metodología se deberá hacer una convocatoria masiva de choque que garantice la convocatoria.  Como evidencia se cuenta con la metodología y la convocatoria del evento de revisión por la Dirección.</t>
  </si>
  <si>
    <t xml:space="preserve">Realizar comités, con el fin de comunicar los lineamientos a los directivos de la Unidad. </t>
  </si>
  <si>
    <t>ante las partes interesadas por la falta de implementación de los lineamientos institucionales</t>
  </si>
  <si>
    <t>debido a la falta definición de canales de comunicación entre los niveles directivo y operativo, socialización y sensibilización a los diferentes procesos  y Direcciones Territoriales de los lineamientos establecidos.</t>
  </si>
  <si>
    <t>La Dirección General convoca comité Directivo de acuerdo a la necesidad, con el fin de comunicar lineamientos que permitan garantizar el cumplimiento de la misión de la Unidad. En caso de que no se complete el quorum, o las personas no puedan asistir, se convocará en una nueva fecha. Como evidencia quedan actas con lista de asistencia y documentos asociados según el desarrollo de la agenda.</t>
  </si>
  <si>
    <t>Socializar los lineamientos a través de correo electrónico a los responsables para su implementación</t>
  </si>
  <si>
    <t>Profesionales Enlaces Direccionamiento Estratégico</t>
  </si>
  <si>
    <t>La Subdirección General convoca mediante citación y cuando sea necesario el comité misional para hacer seguimiento a las actividades relacionadas con el cumplimiento de la misión de la Unidad. Si se evidencian incumplimientos en las actividades por parte de los procesos, se procede a dejar compromisos dentro del comité, con fechas para su cumplimiento y se realizará seguimiento mediante correo electrónico. Como evidencia quedan acta del comité, listados  de asistencia, y correos electrónicos</t>
  </si>
  <si>
    <t>Las dependencias responsables del proceso de Direccionamiento Estratégico realizan reuniones de seguimiento de acuerdo a la necesidad, con el fin de hacer seguimiento a la gestión y con dar cumplimiento a los compromisos que se establecen en los espacios. Si es necesario se interpondrán NC de acuerdo a los compromisos incumplidos. Como evidencia quedan comunicados o actas y listado de asistencia y correos electrónicos. Esta actividad se desarrollará de acuerdo con las necesidades de cada dependencia.</t>
  </si>
  <si>
    <t>Remisión de las actas de compromisos y/o correos electrónicos con estos</t>
  </si>
  <si>
    <t>Delegados del proceso</t>
  </si>
  <si>
    <t>Realizar la rendición de cuentas con el fin de informar, explicar y dar a conocer los resultados de su gestión a los ciudadanos</t>
  </si>
  <si>
    <t>Uso del poder</t>
  </si>
  <si>
    <t xml:space="preserve">por parte de los funcionarios </t>
  </si>
  <si>
    <t xml:space="preserve">para tomar decisiones sobre recursos </t>
  </si>
  <si>
    <t xml:space="preserve">que favorezcan a un tercero o en beneficio propio. </t>
  </si>
  <si>
    <t>Grupos de Valor, Productos o servicios y prácticas de la Entidad</t>
  </si>
  <si>
    <t>Rara vez</t>
  </si>
  <si>
    <t xml:space="preserve">La Dirección General con el apoyo de la OAP y la OAC realiza la audiencia publica de rendición de cuentas nacional de acuerdo con el manual, e involucra a todas las dependencias con el fin de informar a la ciudadanía la ejecución de los recursos y el cumplimiento de planes, programas y proyectos de la Unidad.  Previo al evento se consulta con la ciudadanía los temas de interés y se publica el informe previo sobre la gestión de la Unidad  y en el desarrollo de la Audiencia se contestan preguntas de los ciudadanos y se hace una encuesta con el objetivo de que la ciudadanía participe y exponga sus inquietudes.  Dejando como evidencia las actas de las mesas de trabajo,  cronograma,  informe de rendición de cuentas, las presentaciones, listados de asistencia y demás registros que se generen. </t>
  </si>
  <si>
    <t>Reducir - Transferencia</t>
  </si>
  <si>
    <t>Funcionario de la DG designado por el Proceso</t>
  </si>
  <si>
    <t>El Grupo de Cooperación Internacional &amp; Alianzas Estratégicas contará con el aval de la Subdirección General en la creación de las líneas de cooperación acordadas en las cartas de entendimiento, memorandos de entendimiento y/o convenios de cooperación, adicionalmente se cuenta con la revisión por parte de las áreas de apoyó designadas para acompañar el proceso lo que permitirá evidenciar el cumplimiento de los requisitos  necesarios cada vez que se acuerde suscribir un instrumento atendiendo y subsanando los cambios técnicos, legales y demás que resulten y que sean solicitados por cada una de las partes involucradas antes de la suscripción de los instrumentos. En caso de encontrarse alguna dificultad se realizará una retroalimentación al  cooperante o aliado estratégico con el fin de  subsanar y realizar nuevamente el proceso descrito.
Como evidencia se contará con la digitalización de los instrumentos suscritos por las partes, con los vistos buenos de cada una de las áreas involucradas</t>
  </si>
  <si>
    <t xml:space="preserve">Se realizará durante la vigencia 3 reportes que den informe de los recursos captados por el Grupo de Cooperación Internacional &amp; Alianzas Estratégicas a los cooperantes. </t>
  </si>
  <si>
    <t>La OAP  realiza mensualmente seguimiento y monitoreo a la ejecución presupuestal de los proyectos de inversión con el objetivo de generar alertas e insumos para la toma de decisiones. Si se llega a evidenciar que existe baja ejecución presupuestal, se generan alertas con el fin de subsanar y mejorar el monitoreo de los proyectos. Como evidencia  correo electrónico con la actualización del tablero de control.</t>
  </si>
  <si>
    <t>la Dirección General en conjunto con la OAJ y OAP consolidan información necesaria frente a los temas de interés asociados a combatir la corrupción. Estas comunicaciones se realizarán cuando sean necesarias, y cuando se cuenta con la información. Como evidencia quedan los correos electrónicos.</t>
  </si>
  <si>
    <t>Realizar una actividad para la sensibilización de los funcionarios y contratistas frente a temas anticorrupción</t>
  </si>
  <si>
    <t>Enlace del proceso designado</t>
  </si>
  <si>
    <t>Implementar las estrategias establecidas por el Sistema de Seguridad de la Información al interior del proceso</t>
  </si>
  <si>
    <t>de la entidad por la divulgación o alteración no autorizada de los activos de información</t>
  </si>
  <si>
    <t>debido a ausencia o insuficiencia de copias de respaldo, falta de apropiación de las políticas de privacidad de la información y ausencia o insuficiencia de documentación de uso y/o administración.</t>
  </si>
  <si>
    <t>DE-DIG-005
DE-GAVE-003
DE-GAVE-004
DE-ARH-001
DE-ARH-002
DE-DIG-003
DE-DIG-005
DE-DIG-006
DE-DIG-007
DE-SCG-002
DE-GFEEV-001</t>
  </si>
  <si>
    <t>Leve</t>
  </si>
  <si>
    <t>Bajo</t>
  </si>
  <si>
    <r>
      <t xml:space="preserve">El profesional de la OAP, se encarga de revisar e inactivar los usuarios, cuando se retiran de la Unidad, o cambian de proceso en la herramienta utilizada por la OAP, en los módulos Plan de Acción y SIG. Esta actualización se realiza mediante correo electrónico. En caso de que no se solicite una revisión, la misma se realizara de manera trimestral para mantener la herramienta actualizada.
</t>
    </r>
    <r>
      <rPr>
        <b/>
        <sz val="11"/>
        <color theme="1"/>
        <rFont val="Calibri"/>
        <family val="2"/>
        <scheme val="minor"/>
      </rPr>
      <t>Evidencia:</t>
    </r>
    <r>
      <rPr>
        <sz val="11"/>
        <color theme="1"/>
        <rFont val="Calibri"/>
        <family val="2"/>
        <scheme val="minor"/>
      </rPr>
      <t xml:space="preserve"> Correos electrónicos de solicitud y/o correo electrónico de la revisión trimestral de la herramienta del proceso.
</t>
    </r>
    <r>
      <rPr>
        <b/>
        <sz val="11"/>
        <rFont val="Calibri"/>
        <family val="2"/>
        <scheme val="minor"/>
      </rPr>
      <t>(A.5.15, A.5.16, A.5.18)</t>
    </r>
  </si>
  <si>
    <t>Aceptar</t>
  </si>
  <si>
    <t>Se acepta el riesgo teniendo el cuenta su severidad residual y eficacia de los controles existentes</t>
  </si>
  <si>
    <t>N/A</t>
  </si>
  <si>
    <r>
      <t xml:space="preserve">El Proceso de Direccionamiento Estratégico define la herramientas SharePoint para el almacenamiento de la información del proceso, por lo que cada vez que se requiera un permisos especifico de acceso se remitirá solicitud a la Oficina de Tecnología de Información (OTI).
</t>
    </r>
    <r>
      <rPr>
        <b/>
        <sz val="11"/>
        <color theme="1"/>
        <rFont val="Calibri"/>
        <family val="2"/>
        <scheme val="minor"/>
      </rPr>
      <t xml:space="preserve">Evidencia: </t>
    </r>
    <r>
      <rPr>
        <sz val="11"/>
        <color theme="1"/>
        <rFont val="Calibri"/>
        <family val="2"/>
        <scheme val="minor"/>
      </rPr>
      <t xml:space="preserve">Correo de solicitud cada vez que se requiera el acceso. En caso de no tener solicitudes, se deberá enviar correo por parte del líder del proceso indicando que en el periodo no se efectuó dicho requerimiento.
</t>
    </r>
    <r>
      <rPr>
        <b/>
        <sz val="11"/>
        <color theme="1"/>
        <rFont val="Calibri"/>
        <family val="2"/>
        <scheme val="minor"/>
      </rPr>
      <t>(A.5.16, A.8.2, A.8.3, A.8.13)</t>
    </r>
  </si>
  <si>
    <r>
      <t xml:space="preserve">El Proceso de Direccionamiento Estratégico asiste y participa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color theme="1"/>
        <rFont val="Calibri"/>
        <family val="2"/>
        <scheme val="minor"/>
      </rPr>
      <t xml:space="preserve">Evidencia: </t>
    </r>
    <r>
      <rPr>
        <sz val="11"/>
        <color theme="1"/>
        <rFont val="Calibri"/>
        <family val="2"/>
        <scheme val="minor"/>
      </rPr>
      <t xml:space="preserve">Correo electrónico con invitación a participar en las charlas de seguridad de la información, comunicación interna del material de seguridad generada por la Oficina de la Tecnologías de la Información (OTI) y listas de asistencia; replicadas por el enlace del proceso.
</t>
    </r>
    <r>
      <rPr>
        <b/>
        <sz val="11"/>
        <color theme="1"/>
        <rFont val="Calibri"/>
        <family val="2"/>
        <scheme val="minor"/>
      </rPr>
      <t>(A.6.3)</t>
    </r>
  </si>
  <si>
    <t>Evaluación Independiente</t>
  </si>
  <si>
    <t>(gestión de auditorias) por la dificultad en el cumplimiento de la  ejecución  del plan anual de auditorias aprobado por el comité institucional de coordinación  de Control Interno</t>
  </si>
  <si>
    <t>debido a  cambios  o cancelaciones programadas e inconsistencia en el conocimiento por parte de los auditores en la aplicación de los  lineamientos  suministrados para el desarrollo de las auditorias</t>
  </si>
  <si>
    <t>El Jefe de la Oficina de Control Interno durante el primer trimestre asigna los funcionarios y contratistas del proceso de Evaluación Independiente de manera  equitativa y según los perfiles para el desarrollo de las auditorias de gestión; esto con con el fin de cumplir el plan anual de auditoria. Esta selección y asignación de auditores se da a conocer a través de correo electrónico  de acuerdo al cronograma de auditorias. Si llegase el caso de presentarse algún inconveniente con los servidores designados, se procede de acuerdo a los criterios de selección de auditores, escoger el profesional idóneo y competitivo para asumir el rol de auditor. Como evidencia queda los correos electrónicos de notificación y/o demás instrumentos de comunicación utilizado.</t>
  </si>
  <si>
    <t xml:space="preserve">El jefe de la Oficina de control Interno un mes antes de la ejecución de las auditorias, define y verifica las directrices y/o lineamientos para la planificación y ejecución de la auditoria teniendo en cuenta factores como (situaciones de orden publico, emergencias sanitarias , entre otros),  con el objeto de dar cumplimiento al programa de auditoria y subsanar los inconvenientes que se presenten  en los tiempos acordes a la planificación establecida por las directrices dadas ; donde a través de correo electrónico se envía a los lideres de los procesos y Direcciones Territoriales. En caso de presentarse situaciones o inconvenientes en la ejecución de las auditorias se reprogramará y se tomaran otras mecanismos para el desarrollo de las mismas (Auditorias remotas). Como evidencia queda los correos electrónicos y directrices y/o lineamientos. </t>
  </si>
  <si>
    <t>(relación con entes de control, administración de riesgos y otras partes interesadas) por no cumplir los planes de mejoramiento de los hallazgos por parte de los entes de control y auditorias de gestión</t>
  </si>
  <si>
    <t>debido al incumplimiento de la emisión de las acciones en los tiempos establecidos y la entrega de los informes de Ley contemplados en el plan anual de auditorias.</t>
  </si>
  <si>
    <t xml:space="preserve">El Jefe de la Oficina de Control Interno verifica el avance de la ejecución de las actividades programadas en el Plan Anual de Auditoría acorde a los tiempos establecidos, con el fin de identificar el cumplimiento de los planes de mejoramiento y los términos de los informes de ley, si se detectar posibles fallas o desviaciones se toman las medidas pertinentes (reprogramación) para dar cumplimiento. Como evidencia de la ejecución del control quedan listas de asistencias de las reuniones o actas. </t>
  </si>
  <si>
    <t>Realizar a través de la asesoría acompañamiento técnico, evaluación y seguimiento a los diferentes pasos de la gestión del riesgo institucional.</t>
  </si>
  <si>
    <t>(liderazgo estratégico y prevención) por el incumplimiento en la aplicación de las directrices de la administración del riesgo en la asesoría y  acompañamiento para el fortalecimiento del sistema de control interno</t>
  </si>
  <si>
    <t>esto debido  a que se debe fortalecer la coordinación con la Oficina Asesora de Planeación para la unificación de términos, criterios, metodologías, así como con los demás procesos que lo requieran sobre las competencias y habilidades en algunos temas de control interno en lo pertinente a la gestión de riesgos</t>
  </si>
  <si>
    <t>El jefe de la Oficina de Control Interno cuando aplica coordina con la Oficina Asesora de Planeación mesas de trabajo para revisar las directrices, metodologías y demás lineamientos de la evaluación y seguimiento de la administración de riesgos, donde se definen y se ajustan dichos requerimientos para ser implementados en el marco de la gestión. En caso de presentarse inconveniente en la ejecución de las actividades, se programa nuevamente para tomar las decisiones pertinentes. Como evidencia queda soportes de los temas tratados.</t>
  </si>
  <si>
    <t>Asignar y coordinar entrega de respuestas a las partes interesadas y realizar informes de Ley aplicables a la oficina de control interno.
Realizar las auditorías internas de acuerdo con el plan anual de auditorías.
Realizar Seguimiento a los planes de mejoramiento suscritos con los procesos de la entidad, direcciones territoriales y con los entes de control.</t>
  </si>
  <si>
    <t>Omitir el cumplimiento de requisitos legales y normativos</t>
  </si>
  <si>
    <t>por parte de los funcionarios o contratistas del proceso</t>
  </si>
  <si>
    <t xml:space="preserve">en la emisión de informes de seguimientos o de auditorías </t>
  </si>
  <si>
    <t>para beneficiar a un proceso, persona, área etc.</t>
  </si>
  <si>
    <t xml:space="preserve">Los servidores de la Oficina de Control Interno anualmente en su marco de sus funciones aplican los atributos Internacional de Prácticas profesional de Auditoría – MIPP y el estatuto del código de ética con el fin de dar cumplimiento a la normatividad y evitar actos de corrupción. Si se encuentran desviaciones se toman las medidas pertinentes actuando acorde a la Ley. Como evidencias quedan los soportes, correos electrónicos, etc. (Si aplica). </t>
  </si>
  <si>
    <t>Establecer plan de acción.</t>
  </si>
  <si>
    <t>Realizar y publicar los informe de ley de acuerdo  con los tiempos establecidos y requeridos por la normatividad vigente</t>
  </si>
  <si>
    <t>Designado por el líder del proceso</t>
  </si>
  <si>
    <t>Elaborar informes de Ley de acuerdo con la normatividad vigente.</t>
  </si>
  <si>
    <t>por divulgación o alteración no autorizada o indisponibilidad de los activos de información del proceso</t>
  </si>
  <si>
    <t>esto debido a fallas  en la seguridad de la información, posibilidad de ataques cibernéticos y el incumplimiento de la entrega de la información por parte de los diferentes procesos afectando los tiempos normativos de entrega</t>
  </si>
  <si>
    <t>CI-OCI-001, CI-OCI-003, CI-ACI-004, CI-ACI-005, CI-SIG-006, CI-OCI-008, CI-OCI-009, CI-OCI-010, CI-OCI-011, CI-OCI-012, CI-OCI-018</t>
  </si>
  <si>
    <r>
      <t xml:space="preserve">El jefe de la Oficina de Control Interno, anualmente mediante correos electrónicos solicita con anterioridad a las dependencias, toda la información necesaria para la elaboración de los informes de Ley, con el fin de dar cumplimiento a los requerimientos de los entes externos y  la entrega de la información de acuerdo a los tiempos establecidos en la normatividad vigente; en caso de evidenciarse que no se cumple con el envío de la información o no coincide con el propósito requerido, se solicita nuevamente la informando. Como evidencia queda los correos de solicitud y alertas (si aplica). 
</t>
    </r>
    <r>
      <rPr>
        <b/>
        <sz val="11"/>
        <color theme="1"/>
        <rFont val="Calibri"/>
        <family val="2"/>
        <scheme val="minor"/>
      </rPr>
      <t>(A.18.1.1)</t>
    </r>
  </si>
  <si>
    <t>Probabilidad</t>
  </si>
  <si>
    <r>
      <t xml:space="preserve">El jefe de la Oficina de Control Interno, anualmente de acuerdo a los tiempos programados en el cumplimiento de la elaboración y entrega de los informes de Ley, determina los usuarios necesarios para acceder a los sistemas de información y carpetas creadas en Teams; con el fin de almacenar la información, realizar Backup y prevenir la materialización de los riesgos relacionados con la perdida de la información y/o ataque cibernéticos sobre la documentación. En caso de encontrarse desviaciones se informa a la OTI para que se encargue del tratamiento de los incidentes encontrados. Como evidencia queda los correos de los usuarios designados o las solicitudes y alertas a la OTI (si aplica). 
</t>
    </r>
    <r>
      <rPr>
        <b/>
        <sz val="11"/>
        <color theme="1"/>
        <rFont val="Calibri"/>
        <family val="2"/>
        <scheme val="minor"/>
      </rPr>
      <t>(A.12.3.1 )</t>
    </r>
  </si>
  <si>
    <t>Gestión Administrativa</t>
  </si>
  <si>
    <t>ante la Unidad y entes de control por sanciones ocasionadas por desactualización de información registrada en aplicativo de control de inventarios</t>
  </si>
  <si>
    <t>debido a la alta rotación del personal (funcionarios y contratistas)  o perdida de elementos del almacén.</t>
  </si>
  <si>
    <t>El administrador del aplicativo actualiza el inventario  que se encuentra en uso cada vez que hay  un movimiento y traslado de bienes con el objetivo de tener el control de la ubicación del bien y a cargo de quien se encuentra generando comprobantes de traslado. En caso que el traslado sea por retiro de la entidad se debe solicitar un paz y salvo de los bienes asignados al área de almacén. Evidencia: Registro del aplicativo de los movimientos realizados, Formato de paz y salvo diligenciado por el servidor, correos electrónicos con solicitudes de traslado.</t>
  </si>
  <si>
    <t xml:space="preserve">Socializar el procedimiento de propiedad planta y  equipo a todos los colaboradores de la entidad con el fin de dar a conocer lineamientos en caso de movimiento de funcionarios y contratistas. </t>
  </si>
  <si>
    <t>Coordinador Gestión Administrativa y Documental</t>
  </si>
  <si>
    <r>
      <t>Los colaboradores del procedimiento de propiedad, planta y equipo realiza una identificación de bienes  periódicamente con una placa de identificación, la cual permite validar a quien se encuentra cargado en el inventario, realizando la verificación en el aplicativo de almacén</t>
    </r>
    <r>
      <rPr>
        <sz val="11"/>
        <color rgb="FFFF0000"/>
        <rFont val="Calibri"/>
        <family val="2"/>
        <scheme val="minor"/>
      </rPr>
      <t xml:space="preserve">. </t>
    </r>
    <r>
      <rPr>
        <sz val="11"/>
        <rFont val="Calibri"/>
        <family val="2"/>
        <scheme val="minor"/>
      </rPr>
      <t>Observación:</t>
    </r>
    <r>
      <rPr>
        <sz val="11"/>
        <color theme="1"/>
        <rFont val="Calibri"/>
        <family val="2"/>
        <scheme val="minor"/>
      </rPr>
      <t xml:space="preserve"> Los puestos de trabajo  son asignados únicamente a personal de planta y contratistas para mayor control. En el caso de identificar equipos sin placa o sin asignar son cargados al inventario del supervisor de sus respectivos contratos o responsables de cada área o Dirección Territorial si este acepta, de lo contrario serna reintegrados almacén. Evidencia: Formato levantamiento individual de inventarios, Registros en el aplicativo al serial que contiene la placa. </t>
    </r>
  </si>
  <si>
    <t>El procedimiento de propiedad planta y equipo establece que dos veces al año se realiza la verificación presencial de los inventarios en las Direcciones Territoriales y central, con el objetivo de validar a quien se encuentra cargado y el estado de los bienes. En caso de no poder realizar el inventario en Direcciones Territoriales se solicita al enlace administrativo realizar la verificación respectivo de los bienes asignados.
Evidencia Formato levantamiento individual de inventarios, registro aplicativo de almacén o correo electrónico enviado por los auxiliares administrativos.</t>
  </si>
  <si>
    <t>por demandas o quejas de nuestros grupos de valor por la no prestación del servicio administrativos</t>
  </si>
  <si>
    <t xml:space="preserve"> a causa de interrupciones de servicios administrativos</t>
  </si>
  <si>
    <t>El coordinador y los colaboradores del proceso de Gestión Administrativa anualmente  realiza la planificación de recursos y análisis de necesidades administrativas desde la vigencia anterior, para solicitar a la OAP los recursos necesarias para el cumplimiento de las actividades propias del proceso con el objetivo de garantizar la prestación de todos los servicios administrativos y dar cumplimiento a la misionalidad de la  entidad. En caso de no contar con los recursos se informa a secretaría general para dar solución a los imprevistos administrativos presentados. Evidencia: Correos electrónicos, Actas de reunión.</t>
  </si>
  <si>
    <t>Realizar reuniones de seguimiento  desde la supervisión de los  contratos con los  operadores  y  solicitar seguimiento a los  enlaces administrativos en las Direcciones Territoriales para garantizar  que las necesidades sean atendidas</t>
  </si>
  <si>
    <t xml:space="preserve">Los supervisores de los contratos de servicios generales del proceso de Gestión Administrativa realizan  seguimiento  periódico  a los servicios prestados por medio de reuniones de seguimiento o correos electrónicos y verificación de los informes, con el objetivo de garantizar el cumplimiento contractual. En los casos en que la supervisión identifique posibles incumplimientos del operador se debe informar oportunamente al Grupo de Gestión Contractual  para adelantar las acciones que procedan y hacer efectivas las pólizas de cumplimiento. Evidencia: Correos electrónicos, actas de reunión, listado de asistencia, o el Informe de supervisión .   </t>
  </si>
  <si>
    <t>El Grupo de Gestión Administrativa realiza a la Oficina de planeación la solicitud  de vigencias futuras para los  contratos que apliquen, cuando se identifica la necesidad, con el objetivo de  garantizar la continuidad de los  servicios que se requieren. En caso de no ser viable se analiza la aprobación de las vigencias futuras de acuerdo a los requisitos, se requiere de la aprobación del DPS, DNP y Ministerio de Hacienda. Evidencias: Correos electrónicos y formatos de solicitud y justificación de vigencias futuras.</t>
  </si>
  <si>
    <t xml:space="preserve">Establecer un control efectivo en el ofrecimiento, recepción, planeación, organización, ingreso, aseguramiento, distribución y uso en la gestión de donaciones de bienes en especie aceptados en calidad de donación por la Unidad para las Víctimas. </t>
  </si>
  <si>
    <t>por errores en la entrega de donaciones  en  eventos masivos, en los que participan población victima y población vulnerable</t>
  </si>
  <si>
    <t>debido a la falta  de controles en la priorización de víctimas al momento de la  entrega de donaciones.</t>
  </si>
  <si>
    <t>Los colaboradores del GGAD sólo harán alistamiento de las donaciones que sean aprobadas por el Comité de Gestión y Desempeño y que se individualicen en la postulación por parte de los Directores Territoriales y en la Resolución de Baja.
Los directores Territoriales al momento de la entrega deben suscribir el respectivo informe que evidencie la entrega final al beneficiario autorizado de la donación y suscribir las actas que correspondan. Evidencia: formatos de entrega de mercancía a las víctimas firmados y correo electrónico con el listado de los bienes, registro fotográfico.</t>
  </si>
  <si>
    <t>Realizar  revisión de los controles establecidos en el procedimiento de Donaciones en conjunto con el grupo de propiedad planta y equipo para garantizar el cumplimiento de las actividades de ingreso y salida de almacén</t>
  </si>
  <si>
    <t>El responsable de la bodega hace control de la salida de los elementos y reporta al personal de vigilancia para el registro de la minuta correspondiente. En la salida se hace inspección de los elementos con el objetivo de control en el inventario de la mercancía. En caso de identificar inconsistencias en el momento de la salida se procede a realizar su verificación y ajuste respectivo.
Evidencias: Correos electrónicos, minutas y registro fotográfico</t>
  </si>
  <si>
    <t>Administrar y actualizar el inventario de bienes</t>
  </si>
  <si>
    <t xml:space="preserve">Hurto de bienes </t>
  </si>
  <si>
    <t>por parte de un funcionario de la Unidad</t>
  </si>
  <si>
    <t>que se encuentren en el almacén</t>
  </si>
  <si>
    <t>para beneficio propio o de un tercero</t>
  </si>
  <si>
    <t>El proceso de Gestión Administrativa para cada vigencia cuenta  con la contratación de  seguridad y vigilancia, asignando un  guarda y cámaras de seguridad  exclusivamente para el área de almacén, con el objetivo de garantizar la seguridad y custodia de los bienes de la entidad. Observación:  Para el caso de la bodega, el control de seguridad lo tendrán los funcionarios encargados del almacén quienes son los responsables de la entrada y salida  de elementos. En caso de detectar o presentar hallazgos se procede a revisar cámaras de seguridad los encargados de la vigilancia. Evidencia: Contrato de vigilancia. Lineamientos establecidos en el instructivo de vigilancia del proceso de Gestión Administrativa.</t>
  </si>
  <si>
    <t>Realizar sensibilización a todos los colaboradores de la entidad  sobre  la importancia de la aplicación de la  normatividad vigente y lineamientos generados en el procedimiento de propiedad planta y equipo a través de boletín informativo de la entidad</t>
  </si>
  <si>
    <t>El responsable del almacén al momento de cierre de jornada laboral da aviso al grupo de vigilancia para que sea colocado y registrado un sello de seguridad en la puerta de ingreso firmado con hora y fecha del cierre y se realiza registro fotográfico, el cual solo podrá levantarse al día siguiente de la jornada laboral en presencia del responsable con registro fotográfico enviado al área de vigilancia, lo anterior para restringir el acceso al almacén de personal no autorizado en horario no laboral. Evidencia; Registro fotográfico de cierre y apertura del área de almacén enviado a monitoreo.</t>
  </si>
  <si>
    <t>El área de almacén realiza control de ingreso implementando casilleros para que ningún funcionario y/o visitantes ingrese maletines, bolsas u otros elementos donde se pueden sustraer elementos, en la minuta de deja registro de hora y fecha de ingreso de otras personas ajenas al grupo de almacén. Así mismo al momento de la salida el personal de vigilancia revisa los bolsos o bolsa u otros elementos. Evidencia: Minuta de vigilancia ingreso y salida área de almacén.</t>
  </si>
  <si>
    <t>Impulsar estrategias, programas y controles necesarios para alcanzar una mayor responsabilidad sobre la protección del medioambiente, por
medio de la identificación de sus impactos ambientales, establecimiento, aplicación y evaluación de controles que permitan mejorar continuamente el sistema y el desempeño ambiental.</t>
  </si>
  <si>
    <t>Realizar actividades en el marco de implementación del Sistema de Gestión Ambiental bajo estándar internacional NTC ISO 14001:2015</t>
  </si>
  <si>
    <t>ante las partes interesadas por incumplimiento de los objetivos del sistema de gestión ambiental</t>
  </si>
  <si>
    <t>debido a la falta de identificación y evaluación de aspectos e impactos ambientales de la entidad, la planeación y personal competente encargado de la realización e implementación de las actividades y programas definidos.</t>
  </si>
  <si>
    <t>Ambiental</t>
  </si>
  <si>
    <t>El equipo implementador del Sistema de Gestión Ambiental realiza el acompañamiento en las direcciones territoriales y procesos para la actualización de la "Matriz de identificación y evaluación de aspectos e impactos ambientales" anualmente, con el fin de enfocar las actividades de control, fomento y prevención que permitan atender de manera efectiva los impactos ambientales determinados; en caso de no desarrollar la actividad, el equipo implementador convocará a una sesión extraordinaria. Evidencia: Correos electrónicos, actas de reunión  (fase 2 y 4), listados de asistencia, formato diligenciado "Encuesta para la identificación de aspectos e impactos ambientales", formato diligenciado "Reporte de condiciones ambientales" matriz final de identificación y evaluación de aspectos e impactos ambientales de la vigencia evaluada.</t>
  </si>
  <si>
    <t>Realización de jornadas de identificación de condiciones ambientales a nivel nacional y territorial.
Acondicionar un espacio con las especificaciones técnicas necesarias para asegurar el almacenamiento de residuos aprovechables a nivel nacional y territorial</t>
  </si>
  <si>
    <t>Realizar la identificación y verificación de los requisitos legales ambientales y otros requisitos con ámbito de aplicación a la Unidad para las Víctimas a nivel nacional, regional y local.</t>
  </si>
  <si>
    <t>por sanciones de entes de control a causa de Incumplimiento de los requisitos legales ambientales aplicables a la entidad.</t>
  </si>
  <si>
    <t>debido a la ausencia de personal calificado que permita la adecuada actualización e identificación periódica de normatividad aplicable en materia ambiental a nivel nacional, regional y/o local, y su respectivo cumplimiento.</t>
  </si>
  <si>
    <t>El profesional ambiental apoya la implementación del SGA, se encarga de actualizar el Normograma mediante remisión de formatos de encuesta a la oficina asesora jurídica, esto con periodicidad bimestral. En caso de no realizar el reporte a tiempo se solicita a la Oficina asesora Jurídica una actualización extemporánea o se espera ala próxima a actualización para la inclusión de la norma. Evidencia: Correo electrónico y registro en el formulario enviado por el área Jurídica.</t>
  </si>
  <si>
    <t>Realizar capacitaciones a Direcciones Territoriales cada 6 meses respecto a la adecuada identificación y verificación de los requisito legales</t>
  </si>
  <si>
    <t>El equipo implementador realiza socialización de la identificación de requisitos legales ambientales en Direcciones Territoriales para garantizar el ámbito de aplicación a la entidad, con periodicidad semestral utilizando infografía, en caso de no realizar el envío a tiempo se realiza la socialización en los espacios de orientación virtual. Evidencia Infografías y listados de asistencias correos electrónicos.</t>
  </si>
  <si>
    <t>Realizar actividades que permitan la implementación, mantenimiento y mejora continua del Sistema de Gestión Ambiental de la Unidad en las 20 direcciones territoriales y 18 procesos, bajo la norma estándar internacional NCT ISO 14001:2015 o aquella que la sustituya.</t>
  </si>
  <si>
    <t>ante nuestras partes interesadas internas y externas, por afectación en el desempeño ambiental y sanciones ante entes de control</t>
  </si>
  <si>
    <t>debido a la ausencia de implementación de buenas practicas ambientales, manejo integral de residuos sólidos (Identificación, almacenamiento y disposición), disposición de funcionarios y contratistas frente a la realización de actividades asociadas con la gestión ambiental y falta de destinación de recursos al SGA necesarios para dar cumplimiento a obligaciones establecidas en la norma técnica colombiana NTC ISO 14001:2015.</t>
  </si>
  <si>
    <t>El equipo implementador del SGA, se encargan de establecer lineamientos y realizar el seguimiento a las actividades del plan de implementación que permitan dar cumplimiento a los requisitos establecidos en la ISO14001:2015 cada que se requiera, con el fin de asegurar el cumplimiento de las metas establecidas por el SGA. En caso de no realizarse se debe realiza un plan de mejora para revisar metas Evidencia: Plan de implementación y seguimiento registrado en el aplicativo dispuesto</t>
  </si>
  <si>
    <t>Realizar inspecciones ambientales en todas las sedes de la entidad, con el propósito de revisar el estado actual de las condiciones ambientales tanto internas como externas.</t>
  </si>
  <si>
    <t>El equipo implementador del Sistema de Gestión Ambiental, mensualmente revisa el desarrollo de las actividades programas en el plan de trabajo definido para la vigencia, con el propósito de asegurar el cumplimiento del Plan Institucional de Gestión Ambiental - PIGA de la entidad, en el caso de incumplimiento o retraso en la ejecución se realiza una observación al Plan Anual de Trabajo (PAT) y se reprograma la tarea. Evidencia: Plan Anual de Trabajo y la documentación que soporta el desarrollo de las actividades ejecutadas.</t>
  </si>
  <si>
    <t>El profesional ambiental cada que vez que se requiera, apoya la implementación del SGA remitiendo la información asociada con los principios ambientales para dar cumplimiento a los Objetivos de Desarrollo Sostenible (ODS), en caso de incumplimiento se comunicará a la coordinación respectiva con el fin de tomar las medidas pertinentes. Evidencia: Correos electrónicos.</t>
  </si>
  <si>
    <t>por indisponibilidad de activos de información debido a la falta de controles de acceso físico y perimetrales a edificaciones y recintos de la entidad</t>
  </si>
  <si>
    <t>ante el  ingreso de personal no autorizado</t>
  </si>
  <si>
    <t xml:space="preserve">Todos los activos de la entidad 
</t>
  </si>
  <si>
    <t xml:space="preserve">Todos los procedimientos soportados en la sede Nivel Central. Riesgo Seguridad de la Información </t>
  </si>
  <si>
    <t>ante los colaboradores de la Entidad por indisponibilidad de activos fijos y documentación</t>
  </si>
  <si>
    <t>debido a  perdida y/o daño de información  como consecuencia de la falla en los equipos por cortes de energía e interrupción en la planta eléctrica.</t>
  </si>
  <si>
    <t>Activos fijos y documentación</t>
  </si>
  <si>
    <t>Daños a activos físicos</t>
  </si>
  <si>
    <t>Promedio 1 vez en el semestre</t>
  </si>
  <si>
    <t>Se define plan de acción para evitar su materialización</t>
  </si>
  <si>
    <r>
      <t xml:space="preserve">Solicitar a la Administración la revisión y solución del funcionamiento de las UPS.
</t>
    </r>
    <r>
      <rPr>
        <b/>
        <sz val="11"/>
        <color theme="1"/>
        <rFont val="Calibri"/>
        <family val="2"/>
        <scheme val="minor"/>
      </rPr>
      <t xml:space="preserve"> (A.11.2.2 - A.11.2.4)</t>
    </r>
  </si>
  <si>
    <t>Gestión Contractual</t>
  </si>
  <si>
    <t>Ante las partes interesadas por sanciones de entes de control en los procesos de contratación.</t>
  </si>
  <si>
    <t>No aplica</t>
  </si>
  <si>
    <t>Alta</t>
  </si>
  <si>
    <t>El Equipo Estructurador del Grupo de Gestión Contractual realiza la estructuración de procesos (Estudios Previos, análisis del sector y estudio de mercado) de acuerdo con la solicitud que realizan las áreas en el documento de "Justificación de la Necesidad", con el objetivo de dar continuidad al proceso contractual, esto se realiza cada vez que se gestiona un proceso de selección, posteriormente el abogado del Grupo de Gestión Contractual realiza el control de legalidad a los documentos precontractuales, con el fin de, verificar que se cumpla con los criterios normativos, si no cumplen se dará orientación y sugerencias de cambio. La evidencia son los correos electrónicos con las sugerencias dadas en cada revisión.</t>
  </si>
  <si>
    <t>Enlace SIG GGC o designado por el Líder del proceso</t>
  </si>
  <si>
    <t>Cada vez que se requiera el GGC realizara la verificación y actualización, creación o eliminación de documentos para la gestión contractual de la UARIV, en caso de evidenciar que algún documento se encuentre desactualizado u obsoleto, se realizara el trámite de actualización y formalización ante el SIG. La evidencia se soporta con la trazabilidad de las actualizaciones, modificaciones o eliminaciones documentales y actas respectivas.</t>
  </si>
  <si>
    <t>Ante las partes interesadas por sanciones de entes de control en los procesos de contratación,</t>
  </si>
  <si>
    <t>Debido a una equivocada identificación de la modalidad contractual al momento de estructurar el proceso de selección.</t>
  </si>
  <si>
    <t>El Equipo Profesional del Grupo de Gestión Contractual designado realiza la estructuración de los procesos de selección y  acompañamiento a las áreas , por su parte, el profesional jurídico realiza el control de legalidad cada vez que se gestiona un contrato de acuerdo con la modalidad, En caso de evidenciar en algún proceso de selección que no se cumpla con los lineamientos, registrara la trazabilidad por medio de correos electrónicos de retroalimentación.  Como evidencia quedan Correos de acompañamiento de acuerdo con el componente jurídico, técnico, financiero y económico.</t>
  </si>
  <si>
    <t xml:space="preserve">Elaborar documentos precontractuales </t>
  </si>
  <si>
    <t xml:space="preserve"> a la medida de un proveedor en particular</t>
  </si>
  <si>
    <t xml:space="preserve">por parte de los profesionales del Grupo de gestión Contractual </t>
  </si>
  <si>
    <t>de obtener un beneficio propio o beneficiar a un tercero.</t>
  </si>
  <si>
    <t>El equipo profesional designado en la etapa precontractual, cada vez que recibe documentos precontractuales, debe en su estructuración y/o validación dar aplicación a las normas y procedimientos vigentes en materia contractual, en el marco de lo establecido en el Compromiso de Transparencia y Confidencialidad, procurando por la participación plural de oferentes. En caso de evidenciar incumplimiento a la normatividad, se informará de acuerdo a lo establecido en cada procedimiento y en los canales correspondientes. Se evidencia a través de correos electrónicos de seguimiento y diligenciamiento del Formato Compromiso de Transparencia.</t>
  </si>
  <si>
    <t>De acuerdo a la tipología del riesgo se define Plan de Acción con el fin de evitar su materialización</t>
  </si>
  <si>
    <t>En caso de evidenciarse la elaboración de documentos precontractuales manipulados para favorecer a un tercero se debe avisar a la coordinación del GGC y/o ordenación del gasto, así mismo a los entes de control a que haya lugar por correo electrónico u oficio</t>
  </si>
  <si>
    <t>El ordenador del gasto y la Coordinación del Grupo de Gestión Contractual, cada vez que se identifique una necesidad contractual, designarán a los profesionales para el comité estructurador y/o comité verificador y evaluador, con el fin de actuar con absoluta diligencia y transparencia durante el desarrollo de su labor.  En caso de cualquier omisión, desatención, extralimitación y/o incumplimiento de las responsabilidades a cargo de quienes lo integren, deberá ser informada por escrito al(la) Ordenador(a) del Gasto, por parte del director (a), subdirector (a), jefe de área, coordinador de Grupo de Trabajo o área solicitante, o Coordinador(a) del Grupo de Gestión Contractual, con el fin de adoptar las medidas que correspondan y/o adelantar si es el caso, las actuaciones disciplinarias y/o sancionatorias contractuales a que haya lugar Como se evidencia quedan  la asignación mediante acta del ordenador del gasto y asignación por medio de correo electrónico por parte la coordinación del grupo de gestión contractual.</t>
  </si>
  <si>
    <t>Elaborar las minutas de los contratos derivados de los procesos de contratación adelantados por la entidad, de acuerdo a la modalidad de contratación.</t>
  </si>
  <si>
    <t>por pérdida a la Confidencialidad de la Información de la Entidad.</t>
  </si>
  <si>
    <t>debido a la falla o ausencia de controles relacionados con el acceso a información clasificada y/o reservada.</t>
  </si>
  <si>
    <t>GC-PGC-004
GC-PGC-005
GC-PGC-006
GC-PGC-007
GC-PGC-008
GC-PGC-009
GC-PGC-010
GC-PGC-011
GC-PGC-012
GC-PGC-013</t>
  </si>
  <si>
    <r>
      <t xml:space="preserve">El Proceso de Gestión Contractual suscribe un "Acuerdo de Confidencialidad" con cada uno de los funcionarios y/o contratistas del Proceso cuando se requiere acceder a los Sistemas de información y/o Servicios TI en las que se procesa y/o almacena la información de la Entidad, en caso de NO contar con el "Acuerdo", no se asignara accesos ni usuarios; para el caso de que se venza el "Acuerdo" el usuario será deshabilitado . 
Este control permite dar cumplimiento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Evidencia: Los Acuerdos de Confidencialidad suscritos por el proceso de Gestión Contractual y/o reporte de dicho registro.
</t>
    </r>
    <r>
      <rPr>
        <b/>
        <sz val="11"/>
        <color theme="1"/>
        <rFont val="Calibri"/>
        <family val="2"/>
        <scheme val="minor"/>
      </rPr>
      <t>(A.6.6)</t>
    </r>
  </si>
  <si>
    <t>Se define planes de acción adicionales con el fin de evitar la materialización del riesgo.</t>
  </si>
  <si>
    <t>Enlace SIG del Grupo de Gestión Contractual o designado por el líder del Proceso.</t>
  </si>
  <si>
    <r>
      <t xml:space="preserve">El Proceso de Gestión Contractual firma Acuerdo de Confidencialidad con Gestión Documental para el cargue y descarga de expedientes contractuales de la herramienta de ARCHIDU.
Evidencia: Los Acuerdos de Confidencialidad de ARCHIDU suscritos por el proceso de Gestión Contractual.
</t>
    </r>
    <r>
      <rPr>
        <b/>
        <sz val="11"/>
        <color theme="1"/>
        <rFont val="Calibri"/>
        <family val="2"/>
        <scheme val="minor"/>
      </rPr>
      <t>(A.6..6)</t>
    </r>
  </si>
  <si>
    <t>por pérdida de la Disponibilidad de la Información de la Entidad.</t>
  </si>
  <si>
    <t>debido a la falla o ausencia de controles de seguridad aplicables.</t>
  </si>
  <si>
    <t>Gestión de la Información</t>
  </si>
  <si>
    <t xml:space="preserve">Gestionar sistemas de información
</t>
  </si>
  <si>
    <t>del proceso, del cliente interno (Unidad) y/o de las  partes interesadas que este atiende por el Incumplimiento en la entrega y/o adquisición de desarrollo de sistemas de información,</t>
  </si>
  <si>
    <t>Falta y/o cambio de personal técnico o administrativo; Desatención de los lineamientos del procedimiento formalizado por la OTI; Requerimientos funcionales extensos que deben ser fragmentados para entregas por fases, presentando una brecha entre la expectativa del usuario y la capacidad real de recursos; Solicitudes de cambios, ajustes y/o mejoras que implican ampliar la fecha comprometida de entrega; Resistencia al cambio por parte del usuario final a la implementación de nuevas versiones o nuevos sistemas de información; Falta de documentación de las aplicaciones entregadas a la OTI y las que están en proceso de desarrollo y/o implementación.</t>
  </si>
  <si>
    <t>El personal del dominio de sistemas de información implementa y controla el ciclo de desarrollo a través de la herramienta de gestión de desarrollo, atendiendo las solicitudes de requerimientos por demanda bajo responsabilidad del área funcional y gestionando los impedimentos en caso de desviaciones (tales como reasignación de tareas o ampliación de tiempos de implementación), según lo establecido en el procedimiento de sistemas de información, lo cual se evidencia en la trazabilidad de la herramienta de gestión de desarrollo</t>
  </si>
  <si>
    <t>Recopilar la información técnica y funcional de los nuevos sistemas de información para garantizar el registro de derechos de autor, incentivar y fortalecer la construcción documental alrededor de los requerimientos y solicitudes con relación a sistemas de información y procesamiento de datos, como la misma gestión de cada uno de los colaboradores.</t>
  </si>
  <si>
    <t xml:space="preserve">Responsable del dominio de Sistema de Información </t>
  </si>
  <si>
    <t xml:space="preserve">Gestionar servicios e infraestructura TI 
</t>
  </si>
  <si>
    <t>del proceso, del cliente interno (Unidad) y/o de las  partes interesadas que este atiende por la Indisponibilidad y/o inoportunidad de los servicios tecnológicos y de la infraestructura TI para los procesos de la Unidad según  los acuerdos de niveles de servicio establecidos por OTI,</t>
  </si>
  <si>
    <t>debido a: La falta de personal técnico y/o administrativo suficiente y/o idóneo para apoyar las tareas a nivel central y territorial así como el ingreso de personal que retrase la atención durante la apropiación de su cargo, ; Indisponibilidad de los usuarios en el momento de la atención; Falta de planeación y fallas en la comunicación por parte de gestión administrativa y direccionamiento estratégico para dimensionar el crecimiento de sedes y la dotación tecnológica, canales, herramienta tecnológicas y conectividad; Afectación por factores culturales, por factores ambientales, de salud pública, origen natural, terrorismo y orden público y/o por las condiciones geográficas en el nivel nacional o territorial; Fallas en la prestación de servicios y recursos tecnológicos brindados por terceros que no están bajo el control de la OTI en los puntos de atención a víctimas y/o en la entidad ; Retrasos en la entrega de recursos y/o servicios por parte de terceros o interrupción de los mismos; Uso indebido de los recursos y servicios tecnológicos de terceros en las direcciones territoriales y/o procesos.</t>
  </si>
  <si>
    <t>Tecnología</t>
  </si>
  <si>
    <t>Fallas tecnológicas</t>
  </si>
  <si>
    <t>Muy Alta</t>
  </si>
  <si>
    <r>
      <t>El personal de soporte de segundo nivel</t>
    </r>
    <r>
      <rPr>
        <sz val="11"/>
        <color rgb="FFFF0000"/>
        <rFont val="Calibri"/>
        <family val="2"/>
        <scheme val="minor"/>
      </rPr>
      <t xml:space="preserve"> </t>
    </r>
    <r>
      <rPr>
        <sz val="11"/>
        <color theme="1"/>
        <rFont val="Calibri"/>
        <family val="2"/>
        <scheme val="minor"/>
      </rPr>
      <t>diariamente diagnostica y/o ejecuta y/o reporta las actividades derivadas de la atención de la solicitud de soporte registrándolo en la herramienta de gestión (escalamientos) establecida, según la demanda y el tiempo definido para el tipo de caso en el Acuerdo de Nivel de Servicio, con el fin dar continuidad a la operación y atender las necesidades tecnológicas de la Unidad oportunamente. Si se presentan usuarios insatisfechos con el soporte se toman acciones operativas puntuales según el caso para optimizar la atención y la gestión del servicio, lo cual se evidencia con la matriz de seguimiento de soporte y con el informe mensual, donde se consolida el resultado de la medición de satisfacción y de las acciones implementadas si aplica.</t>
    </r>
  </si>
  <si>
    <t>Dar continuidad a la renovación tecnológica conforme a los resultados del 2023 en las direcciones territoriales y nivel central según los recursos disponibles</t>
  </si>
  <si>
    <t>Responsables de los dominios de servicios e infraestructura TI</t>
  </si>
  <si>
    <t>El personal del dominio de Cultura y Apropiación de TI envía un kit de bienvenida vía correo electrónico al personal nuevo de la oficina de tecnologías de la información con copia al responsable de dominio respectivo, que incluye enlace al proceso, al documento de roles y responsabilidades y a la información general de cada uno de los dominios. El envío se realiza por demanda según ingrese personal. En caso de que no se reciba el correo, el responsable de dominio debe informar al personal de cultura y apropiación para reenviar. Como soporte se cuenta con el correo remitido.</t>
  </si>
  <si>
    <t>El enlace SIG de la OTI apoyado por l@s responsables de las líneas de servicios e infraestructura TI, realiza la identificación, recolección de evidencia, descripción según la norma, cargue y levantamiento de no conformidades a los procesos o direcciones territoriales que hacen uso inadecuado de los recursos y servicios tecnológicos, con una frecuencia variable dependiendo de que se presente dicha situación, con el fin  de concientizar a los procesos frente al correcto uso  del recurso o servicio TI, evitar que se presente de nuevo y que se genere un proceso disciplinario en contra del usuario, dejando como evidencia los soportes para el levantamiento y el cargue de la no conformidad en la herramienta y su aprobación por parte del enlace de la OAP, y soportes del proceso disciplinario si aplica.</t>
  </si>
  <si>
    <r>
      <t xml:space="preserve">Implementar los dominios de Cultura y Apropiación e Información del marco de referencia de arquitectura </t>
    </r>
    <r>
      <rPr>
        <sz val="11"/>
        <color theme="1"/>
        <rFont val="Calibri (Cuerpo)"/>
      </rPr>
      <t>TI vigente.</t>
    </r>
  </si>
  <si>
    <r>
      <t xml:space="preserve">del proceso, del cliente interno (Unidad) y/o de las  partes interesadas que este atiende por el Incumplimiento en la implementación de los dominios de Cultura y Apropiación e Información del marco de referencia de arquitectura </t>
    </r>
    <r>
      <rPr>
        <sz val="11"/>
        <color theme="1"/>
        <rFont val="Calibri (Cuerpo)"/>
      </rPr>
      <t xml:space="preserve">TI vigente, </t>
    </r>
  </si>
  <si>
    <t>debido a: Ingreso de personal que retrase la operación de los dominios TI durante la apropiación de su cargo; Debilidades en cuanto a la articulación con otros equipos de divulgación sobre herramientas de TI;  Limitación en el alcance de la divulgación para personal de operadores; Debilidades en cuanto a gobierno y/o gestión de información asociadas a: 1) Entendimiento, calidad, aprovechamiento y ciclo de vida del dato; 2) Articulación con la SRNI y otras dependencias dificultando alineación, control e información; 3) No intercambio de información y diseño de modelos de solución de aplicaciones y bases de datos; 4) No recibir requerimientos de los procesos nuevos o de mantenimiento en relación a datos e información; 5) Datos e información que no esté debidamente tipificada y caracterizada, afectando toma de decisiones; 6) Ausencia o no identificación del lenguaje común para el intercambio de información.</t>
  </si>
  <si>
    <t xml:space="preserve">El personal del dominio de Cultura y Apropiación de TI formula y ejecuta un plan de cultura y apropiación anual definiendo actividades por vigencia en función del resultado de indicadores y encuestas,  herramientas y capacidades disponibles para fortalecer el uso y la apropiación de las tecnologías de la información, según las necesidades de los usuarios, la atención de lineamientos del marco de referencia de MinTIC en cuanto a este dominio, dejando como evidencia el plan aprobado y los soportes de ejecución de actividades allí establecidas. En caso de presentarse desviaciones se toman las acciones requeridas frente al incumplimiento conforme al seguimiento. </t>
  </si>
  <si>
    <t xml:space="preserve">Gestionar la estrategia, el gobierno TI y la arquitectura empresarial.
</t>
  </si>
  <si>
    <t>del proceso, del cliente interno (Unidad) y/o de las  partes interesadas que este atiende por la inadecuada gestión frente a la estrategia TI y/o la omisión de la alineación al Gobierno TI y a la arquitectura empresarial en la Unidad,</t>
  </si>
  <si>
    <t>debido a: Limitación y/o disminución de la asignación de recursos presupuestales al proyecto de inversión de la OTI, Fluctuaciones en las condiciones del mercado que encarezcan el acceso al software licenciado, Volatilidad del dólar que afecte el valor de los recursos, Mecanismos de participación limitados cuando se realiza contratación de productos y servicios tecnológicos en dependencias diferentes a la OTI; Fallas en la comunicación y articulación con los demás procesos para dimensionar el crecimiento de sedes, dotación tecnológica, canales, herramientas tecnológicas y conectividad; Falta de personal para apoyar las tareas asociadas a cada dominio del proceso, Personal nuevo que retrase la atención de los dominios durante la apropiación del su cargo, Perfiles técnicos y profesionales con debilidades en cuanto a sus habilidades/competencia necesarias para apoyar las labores en los dominios, Se generan expectativas y/o se adquieren compromisos transversales que no pueden ser atendidos (FURAG, MinTIC, auditorias, administrativos etc.) sin aumentar los recursos y capacidades actuales; Debilidades frente a la gestión de control de cambios que genera improvisación y fallas en los dominios de TI; Falta de Gestión/ transferencia del conocimiento, afectando la operación de los dominios en caso de retiros, renuncias, terminaciones anticipadas, cesiones de contratos y concurso de méritos; Debilidades en cuanto a la apropiación de la arquitectura empresarial en todos los niveles organizacionales; No se cuenta con un procedimiento de Arquitectura Empresarial de la Unidad aprobado e incluido en el SIG; Cambios tecnológicos que impliquen ajustes en la adquisición/compras/operación y/o que generen resistencia en su implementación; Falta de formalización y/o apropiación de políticas, lineamientos y/o procedimientos de la OTI que atiendan la totalidad de los dominios TI de la Unidad; Cambios en los Marcos de Referencia de Arquitectura TI, MIPG, estándares adoptados en la Unidad que impliquen ajustes en la adquisición/compras, gestión al interior de la Unidad frente a los dominios de TI; Cambios en la normatividad y/o instrumentos de Colombia Compra Eficiente que impacten las contrataciones de TI.</t>
  </si>
  <si>
    <t xml:space="preserve">El responsable de la gestión del portafolio de proyectos gestiona la definición de dicho portafolio de proyectos y/o las operaciones, conforme a las necesidades por demanda de la Unidad, asociándolos a uno de los dominios del marco de referencia de arquitectura TI Colombia, a los habilitadores, y/o a las capacidades TI del Plan Estratégico de Tecnologías de la Información (PETI) y realiza seguimiento a su ejecución en función  del ciclo de vida de gestión de proyectos TI basado principalmente en el estándar PMBOK® del PMI®, avanzando en cuanto a la implementación de los lineamientos de MinTIC frente a los dominios, según la contribución que realice el proyecto u operación al dominio, capacidad o componente del PETI con el fin de lograr la transformación digital en alineación con la estrategia de la Unidad, del sector y del Plan Nacional de Desarrollo, conforme a lo establecido en el procedimiento de estrategia y gobierno TI, labor que se realiza mínimo una vez al año o según demanda, dejando como evidencia el documento PETI y acta del CIGD con su aprobación, así como el repositorio donde se almacena la información asociada a las operaciones y proyectos del PETI. En caso de desviaciones frente al indicador de desempeño de proyecto (DP), es decir menor o igual a 75% (DP≤75%), en cualquiera de los proyectos el Gerente debe identificar si se requiere una acción correctiva o si puede recuperarse frente a la ejecución del cronograma y/o del presupuesto para el próximo monitoreo,  continuando con la ejecución; si el Gerente de proyecto como parte del monitoreo identifica que además de encontrarse con un desempeño del proyecto menor al 75% se requiere acción correctiva, deberá realizar una solicitud de cambio, ya que no es posible recuperarse en cuanto al cronograma y/o el /presupuesto. </t>
  </si>
  <si>
    <t>Actualizar el documento de lineamientos con criterios definidos de adopción y de compras TI, con apoyo de los enlaces transversales de jurídica, contratos, y sistema integrado de gestión.</t>
  </si>
  <si>
    <t>Responsable gestión jurídica</t>
  </si>
  <si>
    <t>El responsable de gobierno TI coordina el desarrollo de la reunión de gobierno TI con una frecuencia mensual si aplica, en la cual se validan los compromisos y los responsables de dominio presentan los avances y estado de los temas a su cargo, se realiza seguimiento a la gestión de calidad y gestión presupuestal y según la información presentada de avances y alertas se toman decisiones que permitan dar continuidad a la estrategia establecida en los diferentes dominios en caso de desviaciones. Como soporte se genera acta de la reunión y se almacena en repositorio.</t>
  </si>
  <si>
    <t>Ejercicio de arquitectura empresarial soportado en elementos de gobierno y patrocinio efectivo de la Unidad que permita establecer el mapa integral (Documentos Arquitectura completa de referencia, arquitectura, As-Is y To-Be) y las iniciativas.</t>
  </si>
  <si>
    <t xml:space="preserve">Responsable de Arquitectura </t>
  </si>
  <si>
    <t>La jefatura de la Oficina de Tecnologías de la Información, preside la mesa de gobierno digital, la cual se crea en circular interna 00036 del 2/08/208 con el fin de cumplir los logros establecidos en el marco de la política y estrategia de Gobierno Digital y para desarrollar la capacidad de Arquitectura y Gobierno Empresarial de TI en la Unidad, la cual se reúne con una frecuencia mensual, se presentan iniciativas, proyectos y estado de los planes estratégicos e institucionales a cargo del proceso y se toman las decisiones estratégicas en cuanto a la información y tecnología. Como evidencia se generan actas de cada reunión los soportes de lo presentado y aprobado en la sesión. En caso de desviaciones se establecen las correcciones o acciones preventivas que las eviten.</t>
  </si>
  <si>
    <t xml:space="preserve">Gestionar la formalización de políticas, lineamientos y procedimientos asociados a los dominios de TI según aplique. </t>
  </si>
  <si>
    <t>Responsable de gobierno TI</t>
  </si>
  <si>
    <t>El responsable de gestión financiera y los responsables de dominio TI según aplique gestionan la contratación al interior del proceso a través de Acuerdo Marco de Precios, agregación por demanda y demás modalidades de contratación según el cumplimiento de las características técnicas de la necesidad, lo cual permite la optimización de compras de servicios y recursos tecnológico y racionalización de estos. Su frecuencia es según la necesidad y programación de plan anual de adquisiciones. Como evidencia se generan las órdenes de compra y contratos que se adjudican. En caso de desviaciones frente a la contratación se informa al proveedor que el proceso se encuentra en trámite de requisitos de perfeccionamiento para garantizar que se dé continuidad al servicio.</t>
  </si>
  <si>
    <t>El responsable de avalar los requerimientos técnicos y tecnológicos relacionados con elementos, recursos o servicios tecnológicos en diferentes modalidades de contratación, da un aval a la solución o a los estudios de contratación, con el fin de validar que se cumplen los requerimientos técnicos para su uso, recibiendo los documentos requeridos, gestionando internamente la validación y dando el visto bueno final, labor que se ejecuta según las necesidades por demanda. En caso de que no consiga el aval, se solicita ajustar el o los documentos al solicitante hasta su aprobación por parte de OTI. Como soporte se incluyen: actas, estudios previos avalados, correos y/o otras evidencias según la solicitud.</t>
  </si>
  <si>
    <t>Solicitar apoyo a los procesos de la Unidad o a las entidades que aplique en caso de que se presenten cambios frente a los lineamientos, marcos de referencia o ajustes que afecten al proceso (si aplica) durante su adopción</t>
  </si>
  <si>
    <t xml:space="preserve">El responsable de la gestión financiera y los profesionales delegados de los dominios de TI de la OTI mensualmente realizan seguimiento a las capacidades de las diferentes líneas de servicio tecnológico, contemplando variables financieras y cuantitativas, con el objeto de mantener un uso óptimo de los recursos, permitiendo dar respuesta a la demanda de los servicios en la Entidad y a su vez tomar acciones de optimización o de aprovisionamiento de capacidades bajo una planeación técnica y financiera ajustada a las necesidades actuales, lo cual se evidencia en el informe de capacidad, informe de rendimiento y acciones establecidas si aplica. </t>
  </si>
  <si>
    <t>Configurar un repositorio en SharePoint para el almacenamiento de los documentos precontractuales allegados en el marco de la solicitud de aval para la revisión de los responsables de los dominios de TI y  envío de correo o alerta a quienes correspondan para su atención a partir de la configuración del repositorio</t>
  </si>
  <si>
    <t>Conforme a lo establecido en el protocolo de gestión de cambios de tecnologías de la información vigente, el grupo de gestión del cambio evalúa la viabilidad de implementar un cambio si aplica, según la solicitud de cambio realizado por el solicitante. En caso de definirse, el cambio se ejecuta por parte del profesional implementador según las actividades establecidas. La gestión del cambio de tecnologías de la información se implementa según solicitud por demanda y en caso de desviaciones en las etapas del protocolo definido que apliquen se solicitarán ajustes al solicitante. Como soporte se generan los registros establecidos en el protocolo mencionado.</t>
  </si>
  <si>
    <t xml:space="preserve">Gestionar sistemas de información
Gestionar servicios e infraestructura TI
</t>
  </si>
  <si>
    <t>Posibilidad de modificar o extraer</t>
  </si>
  <si>
    <t xml:space="preserve"> por parte de funcionarios o contratistas</t>
  </si>
  <si>
    <t xml:space="preserve">la Información alojada en los servidores o bases de datos asociada a las victimas, </t>
  </si>
  <si>
    <t>para obtener un beneficio personal o para un tercero</t>
  </si>
  <si>
    <t>El equipo de sistemas de información implementa el control de acceso a aplicativos mediante usuario y clave a los sistemas de información que gestionan información no publica. La frecuencia de implementación es por demanda según solicitudes de desarrollo y su evidencia es la funcionalidad implementada en el sistema de información. En caso de que no se implemente este control la aplicación no se lleva a producción</t>
  </si>
  <si>
    <t>El equipo de infraestructura TI de la Oficina de Tecnologías de la Información, implementa el procedimiento de gestión de servicios e infraestructura TI vigente, generando entre otros productos el acceso remoto a servidores y bases de datos, con el fin de controlar de acceso a servidores teniendo en cuenta las IPs autorizadas, que aplica únicamente a la necesidad del equipo de Sistemas de Información y soporte aplicaciones, según solicitud por demanda. Cómo evidencia se generan los registros del procedimiento establecido.  En caso de fallos frente a este control se realiza el diagnostico y análisis de la situación y se toman acciones puntuales para atenderla.</t>
  </si>
  <si>
    <t>Cada administrador funcional de los sistemas de información es el responsable de la creación, modificación o inactivación de credenciales de acceso de usuarios del aplicativo a su cargo o en su defecto el autorizado delegado por parte de la Dirección General, con base en las solicitudes que reciba por parte de los lideres del proceso según lo establecido en el procedimiento de creación de usuarios vigente, para controlar los permisos y el acceso de los usuarios a las aplicaciones del alcance del procedimiento. La frecuencia depende de la demanda de solicitudes, y como evidencia se cuenta con los registros de solicitudes de creación de usuario. En caso de no implementarse se realiza el diagnostico identificando el responsable de la asignación de permisos y se toman acciones puntuales administrativas, legales y/o técnicas para atenderla.</t>
  </si>
  <si>
    <t>Gestionar el plan anual de adquisiciones con base en el presupuesto asignado en cada vigencia para brindar soluciones y/o servicios tecnológicos requeridos en la Unidad</t>
  </si>
  <si>
    <t>Posibilidad de efecto dañoso sobre recursos públicos</t>
  </si>
  <si>
    <t>por el inadecuado manejo del recurso público asociado a los procesos de precontractuales, contractuales y postcontractuales</t>
  </si>
  <si>
    <t>debido a desconocimiento, falta de gestión y/o falta de seguimiento frente a los lineamientos y directrices emitidos desde los procesos de gestión contractual y gestión financiera y/o por parte de los responsables de TI que apoyan estos procesos.</t>
  </si>
  <si>
    <t>Fiscal</t>
  </si>
  <si>
    <t>Dado el nivel de severidad residual del riesgo no se hace necesario implementar un plan de acción.</t>
  </si>
  <si>
    <t>El jefe de la OTI y los responsables de gestión financiera, gestión jurídica y del dominio TI que aplique, ejecutan el procedimiento definido de contratación y supervisión con una frecuencia según lo establecido en el plan anual de adquisiciones y según aplique al tipo de contratación.  En caso de que se omita alguna(s) de las actividades del procedimiento, será devuelto para ajustes internos por parte del área contractual. Como soporte se generan los registras definidos como parte del procedimiento según aplique el tipo de contrato y se almacena copia en el repositorio de la OTI.</t>
  </si>
  <si>
    <t>Dar trámite a las solicitudes de información realizadas por el cliente interno o entidades externas</t>
  </si>
  <si>
    <t>por la imposibilidad de gestionar solicitudes de información realizadas por el cliente interno y externo,</t>
  </si>
  <si>
    <t>debido a que Las entidades limitan el intercambio de información bajo argumentos políticos legales, voluntades personales o de desconocimiento, las fuentes de información dispuestas en la RNI no cubren las necesidades y requerimientos que permitan generar los insumos solicitados, se presenta demora en los procesos de contratación que afecta la continuidad de los procesos debido a que el personal de planta no alcanza a cubrir la demanda de solicitudes recibidas.</t>
  </si>
  <si>
    <t>El procedimiento  Articulación interinstitucional y dinamización de la información-AIDI, cada vez que se oficializa el acuerdo o convenio de intercambio de información genera un anexo técnico  a dicho acuerdo o convenio, donde se encuentran las reglas que rigen el intercambio, acompañado del diccionario de datos que es el insumo para el entendimiento de la fuente. Para las entidades que no aplica el documento técnico esta información queda en un oficio, correo electrónico o acta. De igual manera se realiza un seguimiento a lo estipulado en el documento técnico a través del oficio, correos electrónicos o actas de reunión. Evidencia: Anexo técnico, oficio, correo electrónico o acta.</t>
  </si>
  <si>
    <t>Los procedimientos de la SRNI o dependencias de la unidad cada vez que identifiquen la necesidad de una nueva fuente de información, realizan la solicitud al grupo de AIDI para la gestión de la fuente o variable de información a través de acta de reunión, correos electrónicos u oficios en los cuales se establece un cronograma  que permite al solicitante  realizar el seguimiento correspondiente. En caso de no recibir respuesta oportuna a través de los mismos canales se describen las dificultades existentes en la consecución de la información.  El soporte de este control es la solicitud mediante correo, oficio, acta de reunión o acuerdo de información para la gestión de la nueva fuente o variable.</t>
  </si>
  <si>
    <t>El grupo de Instrumentalización cada vez que se requiera aseguran el manejo adecuado de la información que se comparte, asignaran usuarios y contraseñas de canales de interoperabilidad a través de las herramientas de intercambio web service dinámicos, intercambio de archivos planos encriptados a través de llaves públicas y privadas. Gestionando las solicitudes del grupo de AIDI mediante el correo electrónico de soporte RNI. En caso de que no se cuente con correo electrónico de solicitud no será gestionado.</t>
  </si>
  <si>
    <t>* Dar trámite a las solicitudes de información realizadas por el cliente interno o entidades externas.
* Alistar y disponer las fuentes y bases de datos de información de la población víctima de acuerdo con la necesidad, en las herramientas, aplicativos y visores utilizados por la SRNI.</t>
  </si>
  <si>
    <t>Posibilidad de perdida reputacional</t>
  </si>
  <si>
    <t>por parte del personal de la SRNI</t>
  </si>
  <si>
    <t>por el uso indebido de la información dispuesta</t>
  </si>
  <si>
    <t>Por demanda</t>
  </si>
  <si>
    <t>Media</t>
  </si>
  <si>
    <t>Cada vez que los procedimientos de la Subdirección Red Nacional de Información-SRNI reciban una solicitud de información a través de sus correos institucionales o plataforma Aranda deben canalizarla y/o copiar lo emitido a los correos oficiales de la SRNI, así mismo, con el objetivo de tener la trazabilidad para los casos en que se dé respuesta mediante el correo individual institucional, se debe copiar al correo oficial los insumos entregados por parte de la SRNI. Como evidencia queda el envío a los correos oficiales con sus adjuntos (si los hubo) y socializaciones.</t>
  </si>
  <si>
    <t>Se define establecer planes de acción para mitigar y/o reducir el nivel y para atender las causas por las que se puede presentar el riesgo, atendiendo lo establecido en la metodología de administración del riesgo</t>
  </si>
  <si>
    <t>Responsable Procedimiento Instrumentalización</t>
  </si>
  <si>
    <t>Cada vez que la Subdirección Red Nacional de Información-SRNI detecte un uso o acceso indebido de la información, remite alertas sobre dichos eventos al grupo antifraudes de la oficina jurídica por medio de correo electrónico con el fin de poner en conocimiento la falencia detectada y para que se tomen las medidas que consideren pertinentes dentro de su competencia. Como evidencia queda el envío del correo electrónico.</t>
  </si>
  <si>
    <r>
      <t xml:space="preserve">Cada vez que un usuario requiere la creación de credenciales de acceso para la herramienta Vivanto, el procedimiento Articulación interinstitucional y dinamización de la información-AIDI de la Subdirección Red Nacional de Información-SRNI solicita el diligenciamiento y remisión del formato de aceptación de acuerdo de confidencialidad junto con el documento de identidad a través de los enlaces establecidos tanto nacionales como territoriales,  con el fin de garantizar el uso adecuado e institucional del usuario y asegurar que las personas que consultan la información de la población victima son funcionarios, servidores públicos </t>
    </r>
    <r>
      <rPr>
        <sz val="11"/>
        <rFont val="Calibri"/>
        <family val="2"/>
        <scheme val="minor"/>
      </rPr>
      <t>y/o colaboradores designados con previa autorización del jefe de área cuando soliciten en el marco de sus funciones acceder a esta información</t>
    </r>
    <r>
      <rPr>
        <sz val="11"/>
        <color theme="1"/>
        <rFont val="Calibri"/>
        <family val="2"/>
        <scheme val="minor"/>
      </rPr>
      <t>, en caso de no cumplir con estos documentos no se tramita la solicitud. Como evidencia del control queda cargado el acuerdo de confidencialidad diligenciado y firmado, así como el documento de identidad en el aplicativo Vivanto.</t>
    </r>
  </si>
  <si>
    <t xml:space="preserve">Con el objetivo de asegurar que las personas que consultan la información de la población victima son funcionarios y servidores públicos y que se aplican protocolos de seguridad al acceder a información en la herramienta Vivanto, la mesa de servicio del procedimiento Articulación interinstitucional y dinamización de la información-AIDI, inactiva y otorga acceso de perfiles y roles a los usuarios de la siguiente forma 
1. los usuarios se inactivan de acuerdo a su periodo de vinculación contractual.
2. El 31 de diciembre de cada vigencia se inactivan todos los accesos a Vivanto.
3. Bloqueo automático por no registrar actividad del usuario en un periodo de 30 días calendario.
4. A solicitud de las entidades externas o cliente interno a través de los colaboradores designados.
5. Los perfiles y roles deben estar evidenciados en el digencilimiento de los acuerdos de confidencialidad, que a su vez deben estar avalados y firmados por el líder del proceso. 
En caso de detectar mal uso de la herramienta se inactivará el usuario. Evidencia: Correo electrónico del estado inactivo en la herramienta Vivanto.
 </t>
  </si>
  <si>
    <t>Gestionar la capacidad de los recursos y servicios TI, con el fin de controlar y racionalizar la oferta y el rendimiento de la infraestructura informática. Gestionar la infraestructura tecnológica asociada a los servicios de: buzones de correo institucional, acceso a servidores y bases de datos (solo aplica a desarrolladores),telefonía IP.</t>
  </si>
  <si>
    <t xml:space="preserve">por pérdida de la Disponibilidad de la Información de la Entidad,  </t>
  </si>
  <si>
    <t>TI-IFR-148
TI-IFR-149
TI-IFR-150
TI-IFR-151
TI-IFR-152
TI-IFR-153
TI-IFR-154
TI-IFR-155
TI-IFR-156
TI-IFR-157
TI-IFR-158
TI-IFR-159
TI-IFR-160
TI-IFR-161
TI-IFR-162
TI-IFR-163
TI-IFR-164
TI-IFR-165
TI-IFR-166
TI-IFR-167
TI-IFR-168
TI-IFR-169
TI-IFR-170
TI-IFR-171
TI-IFR-172
TI-IFR-173
TI-IFR-174
TI-IFR-175
TI-IFR-176
TI-IFR-177
TI-IFR-178
TI-IFR-179
TI-IFR-180
TI-IFR-181
TI-IFR-182
TI-IFR-183
TI-IFR-184
TI-IFR-185
TI-IFR-186
TI-IFR-187
TI-IFR-188
TI-IFR-189
TI-IFR-190
TI-IFR-191
TI-IFR-192
TI-IFR-193
TI-IFR-194
TI-IFR-195
TI-IFR-196
TI-IFR-197
TI-IFR-198
TI-IFR-199
TI-IFR-200
TI-IFR-201
TI-IFR-202
TI-IFR-203
TI-IFR-204
TI-IFR-205
TI-IFR-206
TI-IFR-207
TI-IFR-208
TI-IFR-209
TI-IFR-210
TI-IFR-211
TI-IFR-212
TI-IFR-213
TI-IFR-214
TI-IFR-215
TI-IFR-216
TI-IFR-217
TI-IFR-218
TI-IFR-219
TI-IFR-220
TI-IFR-221
TI-IFR-222
TI-SEG-004
TI-SEG-019
TI-SEG-020
TI-SIF-001
TI-SIF-003
TI-SIF-008
TI-SIF-012
TI-SIF-031
TI-SIF-032
TI-SIF-001</t>
  </si>
  <si>
    <t>Diaria</t>
  </si>
  <si>
    <r>
      <t xml:space="preserve">El procesos de Gestión de la Información, en cabeza del Dominio de Infraestructura TI, realiza ejecución de los backups de acuerdo a la periodicidad estabelcidaspara las bases de datos.
</t>
    </r>
    <r>
      <rPr>
        <b/>
        <sz val="11"/>
        <color theme="1"/>
        <rFont val="Calibri"/>
        <family val="2"/>
        <scheme val="minor"/>
      </rPr>
      <t xml:space="preserve">Evidencia: </t>
    </r>
    <r>
      <rPr>
        <sz val="11"/>
        <color theme="1"/>
        <rFont val="Calibri"/>
        <family val="2"/>
        <scheme val="minor"/>
      </rPr>
      <t xml:space="preserve">Reporte donde se observa los backups y/o logs de ejecución del backup de las bases de datos </t>
    </r>
    <r>
      <rPr>
        <sz val="11"/>
        <rFont val="Calibri"/>
        <family val="2"/>
        <scheme val="minor"/>
      </rPr>
      <t xml:space="preserve">realizadas en el periodo por el del Dominio de Infraestructura TI.
</t>
    </r>
    <r>
      <rPr>
        <b/>
        <sz val="11"/>
        <rFont val="Calibri"/>
        <family val="2"/>
        <scheme val="minor"/>
      </rPr>
      <t xml:space="preserve">
(A.8.13)</t>
    </r>
  </si>
  <si>
    <r>
      <t xml:space="preserve">El procesos de Gestión de la Información, en cabeza del Dominio de Infraestructura TI, realizará pruebas de restauración Backup.
</t>
    </r>
    <r>
      <rPr>
        <b/>
        <sz val="11"/>
        <color theme="1"/>
        <rFont val="Calibri"/>
        <family val="2"/>
        <scheme val="minor"/>
      </rPr>
      <t>Evidencia:</t>
    </r>
    <r>
      <rPr>
        <sz val="11"/>
        <color theme="1"/>
        <rFont val="Calibri"/>
        <family val="2"/>
        <scheme val="minor"/>
      </rPr>
      <t xml:space="preserve"> Reporte donde se observa la restauración de backups ejecutados en el periodo el Dominio de Infraestructura TI.
</t>
    </r>
    <r>
      <rPr>
        <b/>
        <sz val="11"/>
        <color theme="1"/>
        <rFont val="Calibri"/>
        <family val="2"/>
        <scheme val="minor"/>
      </rPr>
      <t>(A.8.13)</t>
    </r>
  </si>
  <si>
    <t>Dominio de Infraestructura TI de la OTI o designado por el líder del Proceso.</t>
  </si>
  <si>
    <t>Desarrollar nuevas aplicaciones y sistemas de información. Soportar sistemas de información y aplicaciones.</t>
  </si>
  <si>
    <t xml:space="preserve">por pérdida a la Integridad y disponibilidad de la Información de la Entidad, </t>
  </si>
  <si>
    <t xml:space="preserve">debido a la falla o ausencia de controles de seguridad aplicables para el acceso a los recursos, uso adecuado de la información y la ejecución del control de cambios de (nuevos desarrollos y/o actualizaciones).
</t>
  </si>
  <si>
    <t>TI-IFR-148
TI-IFR-149
TI-IFR-150
TI-IFR-151
TI-IFR-152
TI-IFR-153
TI-IFR-154
TI-IFR-155
TI-IFR-156
TI-IFR-157
TI-IFR-158
TI-IFR-159
TI-IFR-160
TI-IFR-161
TI-IFR-162
TI-IFR-163
TI-IFR-164
TI-IFR-165
TI-IFR-166
TI-IFR-167
TI-IFR-168
TI-IFR-169
TI-IFR-170
TI-IFR-171
TI-IFR-172
TI-IFR-173
TI-IFR-174
TI-IFR-175
TI-IFR-176
TI-IFR-177
TI-IFR-178
TI-IFR-179
TI-IFR-180
TI-IFR-181
TI-IFR-182
TI-IFR-183
TI-IFR-184
TI-IFR-185
TI-IFR-186
TI-IFR-187
TI-IFR-188
TI-IFR-189
TI-IFR-190
TI-IFR-191
TI-IFR-192
TI-IFR-193
TI-IFR-194
TI-IFR-195
TI-IFR-196
TI-IFR-197
TI-IFR-198
TI-IFR-199
TI-IFR-200
TI-IFR-201
TI-IFR-202
TI-IFR-203
TI-IFR-204
TI-IFR-205
TI-IFR-206
TI-IFR-207
TI-IFR-208
TI-IFR-209
TI-IFR-210
TI-IFR-211
TI-IFR-212
TI-IFR-213
TI-IFR-214
TI-IFR-215
TI-IFR-216
TI-IFR-217
TI-IFR-218
TI-IFR-219
TI-IFR-220
TI-IFR-221
TI-IFR-222
TI-SEG-004
TI-SEG-019
TI-SEG-020
TI-SIF-001
TI-SIF-003
TI-SIF-008
TI-SIF-012
TI-SIF-031
TI-SIF-032
TI-SEG-006
TI-SEG-008
TI-SEG-009
TI-SEG-010
TI-SIF-011
TI-SIF-025
TI-SIF-034
TI-SIF-002
TI-SIF-027
TI-SIF-035
TI-SIF-004
TI-SIF-005
TI-SIF-006
TI-SIF-009
TI-SIF-010
TI-SIF-036
TI-SIF-007
TI-SIF-013
TI-SIF-019
TI-SIF-020
TI-SIF-037
TI-SIF-038
TI-SIF-039
TI-SIF-040
TI-SIF-021
TI-SIF-041
TI-SIF-024
TI-SIF-029
TI-SIF-042
TI-SIF-043
TI-SIF-044
TI-SIF-018
TI-SIF-045
TI-SIF-047
TI-SIF-048
TI-SIF-049
TI-SIF-050
TI-SIF-051
TI-SIF-022
TI-SIF-023
TI-SIF-014
TI-SIF-015
TI-SIF-030</t>
  </si>
  <si>
    <t>Dominio de Sistemas de información de la OTI o designado por el líder del Proceso.</t>
  </si>
  <si>
    <r>
      <t xml:space="preserve">El Proceso de Gestión de la Información desde el dominio de Sistemas de Información, asistirá y participará en las capacitaciones del Sistema de Gestión de Seguridad de la Información SGSI, brindadas por la Oficina de Tecnología de Información (OTI) cada vez que se programen.
Evidencia: Lista de asistencia de las charlas de seguridad de la información donde se evidencia la participación de los Colaboradores del Dominio de Sistemas de Información.
</t>
    </r>
    <r>
      <rPr>
        <b/>
        <sz val="11"/>
        <color theme="1"/>
        <rFont val="Calibri"/>
        <family val="2"/>
        <scheme val="minor"/>
      </rPr>
      <t>(A.6.3)</t>
    </r>
  </si>
  <si>
    <t>Dotar tecnológicamente en casos de traslado de sede, nueva sede o adicionales, así como realizar la validación de infraestructura e inventario tecnológico en las sedes.</t>
  </si>
  <si>
    <t xml:space="preserve">por pérdida de la Confidencialidad de la Información de la Entidad,  </t>
  </si>
  <si>
    <t>TI-SEG-004
TI-SEG-006
TI-SEG-008
TI-SEG-019
TI-SEG-020
TI-SIF-011
TI-SIF-025
TI-SIF-034
TI-SIF-002
TI-SIF-035
TI-SIF-001
TI-SIF-003
TI-SIF-004
TI-SIF-005
TI-SIF-006
TI-SIF-009
TI-SIF-010
TI-SIF-036
TI-SIF-007
TI-SIF-013
TI-SIF-019
TI-SIF-020
TI-SIF-037
TI-SIF-038
TI-SIF-039
TI-SIF-040
TI-SIF-021
TI-SIF-041
TI-SIF-024
TI-SIF-029
TI-SIF-042
TI-SIF-043
TI-SIF-031
TI-SIF-044
TI-SIF-012
TI-SIF-008
TI-SIF-032
TI-SIF-018
TI-SIF-045
TI-SIF-047
TI-SIF-048
TI-SIF-049
TI-SIF-050
TI-SIF-051
TI-SIF-022
TI-SIF-023
TI-SIF-007
TI-SIF-018
TI-SIF-019
TI-SIF-020
TI-SIF-003
TI-SIF-006
TI-SIF-009
TI-SIF-008
TI-SIF-012
TI-SIF-031
TI-SIF-032
TI-SIF-005
TI-SIF-014
TI-SIF-015
TI-SIF-001
TI-SIF-030
TI-SIF-013
TI-SIF-038
TI-SIF-010
TI-SIF-024</t>
  </si>
  <si>
    <t>Sin registro</t>
  </si>
  <si>
    <r>
      <t xml:space="preserve">El Proceso de Gestión de la Información desde el Dominio de Servicios TI, asistirá y participará en las capacitaciones del Sistema de Gestión de Seguridad de la Información SGSI, brindadas por la Oficina de Tecnología de Información (OTI) cada vez que se programen.
Evidencia: Lista de asistencia de las charlas de seguridad de la información donde se evidencia la participación de los Colaboradores del Dominio de Sistemas de Información.
</t>
    </r>
    <r>
      <rPr>
        <b/>
        <sz val="11"/>
        <color theme="1"/>
        <rFont val="Calibri"/>
        <family val="2"/>
        <scheme val="minor"/>
      </rPr>
      <t>(A.6.3)</t>
    </r>
  </si>
  <si>
    <t>Dominio de Servicios TI de la OTI o designado por el líder del Proceso.</t>
  </si>
  <si>
    <r>
      <t xml:space="preserve">El procesos de Gestión de la Información, en cabeza del Dominio de Servicios TI, realiza la segregación de tareas en la atención o ejecución del soporte técnico solicitado a través de la Mesa de Servicios Tecnológicos.
</t>
    </r>
    <r>
      <rPr>
        <b/>
        <sz val="11"/>
        <color theme="1"/>
        <rFont val="Calibri"/>
        <family val="2"/>
        <scheme val="minor"/>
      </rPr>
      <t>Evidencia:</t>
    </r>
    <r>
      <rPr>
        <sz val="11"/>
        <color theme="1"/>
        <rFont val="Calibri"/>
        <family val="2"/>
        <scheme val="minor"/>
      </rPr>
      <t xml:space="preserve"> Segregación de tareas en la herramienta de gestión "ARANDA".
</t>
    </r>
    <r>
      <rPr>
        <b/>
        <sz val="11"/>
        <color theme="1"/>
        <rFont val="Calibri"/>
        <family val="2"/>
        <scheme val="minor"/>
      </rPr>
      <t>(A 5.2, A.5.3, A.5.4)</t>
    </r>
  </si>
  <si>
    <t>Formular políticas, planes, estrategias y/o proyectos, adoptando lineamientos y estándares según corresponda.</t>
  </si>
  <si>
    <t xml:space="preserve">por pérdida de la Disponibilidad de la Información de la Entidad, </t>
  </si>
  <si>
    <t>debido a la falla o ausencia de controles de seguridad aplicables que permiten dar cumplimiento a las políticas y lineamientos relacionados con los principios de Arquitectura Empresarial.</t>
  </si>
  <si>
    <t>TI-IFR-148
TI-IFR-149
TI-IFR-150
TI-IFR-151
TI-IFR-152
TI-IFR-153
TI-IFR-154
TI-IFR-155
TI-IFR-156
TI-IFR-157
TI-IFR-158
TI-IFR-159
TI-IFR-160
TI-IFR-161
TI-IFR-162
TI-IFR-163
TI-IFR-164
TI-IFR-165
TI-IFR-166
TI-IFR-167
TI-IFR-168
TI-IFR-169
TI-IFR-170
TI-IFR-171
TI-IFR-172
TI-IFR-173
TI-IFR-174
TI-IFR-175
TI-IFR-176
TI-IFR-177
TI-IFR-178
TI-IFR-179
TI-IFR-180
TI-IFR-181
TI-IFR-182
TI-IFR-183
TI-IFR-184
TI-IFR-185
TI-IFR-186
TI-IFR-187
TI-IFR-188
TI-IFR-189
TI-IFR-190
TI-IFR-191
TI-IFR-192
TI-IFR-193
TI-IFR-194
TI-IFR-195
TI-IFR-196
TI-IFR-197
TI-IFR-198
TI-IFR-199
TI-IFR-200
TI-IFR-201
TI-IFR-202
TI-IFR-203
TI-IFR-204
TI-IFR-205
TI-IFR-206
TI-IFR-207
TI-IFR-208
TI-IFR-209
TI-IFR-210
TI-IFR-211
TI-IFR-212
TI-IFR-213
TI-IFR-214
TI-IFR-215
TI-IFR-216
TI-IFR-217
TI-IFR-218
TI-IFR-219
TI-IFR-220
TI-IFR-221
TI-IFR-222
TI-SEG-004
TI-SEG-019
TI-SEG-020
TI-SIF-001
TI-SIF-003
TI-SIF-008
TI-SIF-012
TI-SIF-031
TI-SIF-032</t>
  </si>
  <si>
    <t>Domino de Arquitectura Empresarial de la OTI o designado por el líder del Proceso.</t>
  </si>
  <si>
    <r>
      <t xml:space="preserve">El Proceso de Gestión de la Información desde el Dominio de Arquitectura Empresarial, asistirá y participará en las capacitaciones del Sistema de Gestión de Seguridad de la Información SGSI, brindadas por la Oficina de Tecnología de Información (OTI) cada vez que se programen.
Evidencia: Lista de asistencia de las charlas de seguridad de la información donde se evidencia la participación de los Colaboradores del Dominio de Sistemas de Información.
</t>
    </r>
    <r>
      <rPr>
        <b/>
        <sz val="11"/>
        <color theme="1"/>
        <rFont val="Calibri"/>
        <family val="2"/>
        <scheme val="minor"/>
      </rPr>
      <t>(A.6.3)</t>
    </r>
  </si>
  <si>
    <t>Identificar los riesgos, aplicar los controles e implementar el plan de respuesta a los riesgos. Gestionar las actividades derivadas de la implementación del subsistema de gestión de seguridad de la información.</t>
  </si>
  <si>
    <t>debido a la fallas en la identificación y seguimiento de los riesgos de Seguridad y desactualización del Inventario de Activos de Información de la Entidad.</t>
  </si>
  <si>
    <t>Anual</t>
  </si>
  <si>
    <r>
      <t xml:space="preserve">El procesos de Gestión de la Información, en cabeza del Dominio de Seguridad, realiza seguimiento y gestión para aumentar el porcentaje de cumplimiento del Instrumento del Modelo de Seguridad y Privacidad de la Información (MSPI).
</t>
    </r>
    <r>
      <rPr>
        <b/>
        <sz val="11"/>
        <color theme="1"/>
        <rFont val="Calibri"/>
        <family val="2"/>
        <scheme val="minor"/>
      </rPr>
      <t xml:space="preserve">Evidencia: </t>
    </r>
    <r>
      <rPr>
        <sz val="11"/>
        <color theme="1"/>
        <rFont val="Calibri"/>
        <family val="2"/>
        <scheme val="minor"/>
      </rPr>
      <t xml:space="preserve">Instrumento del Modelo de Seguridad y Privacidad de la Información (MSPI).
</t>
    </r>
    <r>
      <rPr>
        <b/>
        <sz val="11"/>
        <color theme="1"/>
        <rFont val="Calibri"/>
        <family val="2"/>
        <scheme val="minor"/>
      </rPr>
      <t>(A.5.36)</t>
    </r>
  </si>
  <si>
    <t>Domino de Seguridad de la Información de la OTI o designado por el líder del Proceso.</t>
  </si>
  <si>
    <t xml:space="preserve">Identificar los riesgos, aplicar los controles e implementar el plan de respuesta a los riesgos. </t>
  </si>
  <si>
    <t xml:space="preserve">por pérdida a la Integridad y Disponibilidad de la Información de la Entidad, </t>
  </si>
  <si>
    <t>Diario / Mensual</t>
  </si>
  <si>
    <r>
      <t xml:space="preserve">El procesos de Gestión de la Información, en cabeza del Dominio de Seguridad, realiza semestral análisis de vulnerabilidades a la Infraestructura Tecnológica (Sistemas de Información y Servicios TI) de la Entidad.
</t>
    </r>
    <r>
      <rPr>
        <b/>
        <sz val="11"/>
        <rFont val="Calibri"/>
        <family val="2"/>
        <scheme val="minor"/>
      </rPr>
      <t xml:space="preserve">Evidencia: </t>
    </r>
    <r>
      <rPr>
        <sz val="11"/>
        <rFont val="Calibri"/>
        <family val="2"/>
        <scheme val="minor"/>
      </rPr>
      <t xml:space="preserve">Reporte de análisis de vulnerabilidades a la Infraestructura Tecnológica (Sistemas de Información y Servicios TI) semestral.
</t>
    </r>
    <r>
      <rPr>
        <b/>
        <sz val="11"/>
        <rFont val="Calibri"/>
        <family val="2"/>
        <scheme val="minor"/>
      </rPr>
      <t>(A.8.8)</t>
    </r>
  </si>
  <si>
    <t>Alistar y disponer las fuentes y bases de datos de información de la población víctima de acuerdo con la necesidad, en las herramientas, aplicativos y visores utilizados por la SRNI.</t>
  </si>
  <si>
    <t xml:space="preserve">por la indisponibilidad de fuentes, bases de datos de información y/o sistemas de información de la población víctima de acuerdo con la necesidad, en las herramientas, aplicativos y visores utilizados por la SRNI, </t>
  </si>
  <si>
    <t>debido a que las entidades limitan el intercambio de información bajo argumentos políticos legales o voluntades personales, la falta de infraestructura tecnológica adecuada y disponible, el incumplimiento por parte de las entidades externas receptoras de la información, de los acuerdos y/o convenios de intercambio de información firmados con la Unidad, o porque la información de los sistemas de información internos tienen deficiencias en la calidad de los datos que se generan y que se utiliza como insumo para la gestión.</t>
  </si>
  <si>
    <t>RN-AID-006
RN-AID-007
RN-AID-009
RN-ANL-001
RN-ANL-002
RN-CAR-001
RN-CAR-002
RN-CAR-003
RN-CAR-004
RN-DOT-001
RN-GIS-003
RN-INST-001
RN-INST-002
RN-INST-003
RN-INST-004
RN-INST-005
RN-INST-006
RN-INST-007
RN-INST-008
RN-INST-010
RN-INST-011
RN-INST-012
RN-INST-013
RN-INST-014
RN-INST-015
RN-INST-016
RN-LIC-001
RN-LIC-002
RN-LIC-003
RN-LIC-004
RN-LIC-005
RN-LIC-006
RN-LIC-007
RN-LIC-008
RN-LIC-009
RN-LIC-010
RN-LIC-011
RN-LIC-013
RN-LIC-014
RN-LIC-015
RN-LIC-016
RN-ARH-001
RN-ARH-002</t>
  </si>
  <si>
    <r>
      <t xml:space="preserve">El procedimiento de Articulación interinstitucional y dinamización de la información AIDI, realiza por demanda la oficialización del acuerdo de intercambio de información, generando  un anexo técnico  al anterior documento donde se encuentran las reglas que rigen el intercambio, acompañado del diccionario de datos, que es el insumo para el entendimiento de la fuente; para las entidades que no aplican documento técnico esta información queda en un oficio, correo electrónico o acta. De igual manera se realiza un seguimiento a lo estipulado en el documento técnico a través del oficio, correos electrónicos o actas de reunión.
</t>
    </r>
    <r>
      <rPr>
        <b/>
        <sz val="11"/>
        <color theme="1"/>
        <rFont val="Calibri"/>
        <family val="2"/>
        <scheme val="minor"/>
      </rPr>
      <t>Evidencia:</t>
    </r>
    <r>
      <rPr>
        <sz val="11"/>
        <color theme="1"/>
        <rFont val="Calibri"/>
        <family val="2"/>
        <scheme val="minor"/>
      </rPr>
      <t xml:space="preserve"> Anexo técnico, oficio, correo electrónico o acta. En caso de que la solicitud no tenga acuerdo o este incompleta, no se realizara el cargue de información a los sistemas de la SRNI. 
</t>
    </r>
    <r>
      <rPr>
        <b/>
        <sz val="11"/>
        <color theme="1"/>
        <rFont val="Calibri"/>
        <family val="2"/>
        <scheme val="minor"/>
      </rPr>
      <t>(A.5.14)</t>
    </r>
  </si>
  <si>
    <t xml:space="preserve">Dado el nivel de severidad residual del riesgo no se hace necesario implementar un plan de acción </t>
  </si>
  <si>
    <r>
      <t xml:space="preserve">La Subdirección Red Nacional de Información-SRNI, cada vez que se requiera, solicita a través de correo electrónico o acta de reunión a la Oficina de Tecnologías de Información o al personal encargado de la actividad la ampliación del recurso tecnológico, con el fin de soportar las nuevas necesidades en el intercambio de información. En caso de no recibir respuesta por parte del personal encargado se programa reunión con los jefes de las áreas técnicas para definir los alcances y motivos de la demora en la respuesta.
</t>
    </r>
    <r>
      <rPr>
        <b/>
        <sz val="11"/>
        <color theme="1"/>
        <rFont val="Calibri"/>
        <family val="2"/>
        <scheme val="minor"/>
      </rPr>
      <t>Evidencia:</t>
    </r>
    <r>
      <rPr>
        <sz val="11"/>
        <color theme="1"/>
        <rFont val="Calibri"/>
        <family val="2"/>
        <scheme val="minor"/>
      </rPr>
      <t xml:space="preserve"> Correo electrónico o Acta de reunión.
</t>
    </r>
    <r>
      <rPr>
        <b/>
        <sz val="11"/>
        <color theme="1"/>
        <rFont val="Calibri"/>
        <family val="2"/>
        <scheme val="minor"/>
      </rPr>
      <t>(A.8.6)</t>
    </r>
  </si>
  <si>
    <r>
      <t xml:space="preserve">El Procedimiento de Articulación interinstitucional y dinamización de la información-AIDI, cada vez que se realiza el corte de las fuentes verifica el cumplimiento de lo establecido en los acuerdos y/o convenios entre la Unidad y las Entidades Nacionales, a través de los cortes dispuestos en la herramienta Vivanto contra lo establecido en los acuerdos de intercambio, con el objetivo de garantizar información actualizada que dé cuenta de los datos asociados a la población víctima. En caso de incumplimiento, se notifica a la entidad respectiva.
</t>
    </r>
    <r>
      <rPr>
        <b/>
        <sz val="11"/>
        <color theme="1"/>
        <rFont val="Calibri"/>
        <family val="2"/>
        <scheme val="minor"/>
      </rPr>
      <t>Evidencia:</t>
    </r>
    <r>
      <rPr>
        <sz val="11"/>
        <color theme="1"/>
        <rFont val="Calibri"/>
        <family val="2"/>
        <scheme val="minor"/>
      </rPr>
      <t xml:space="preserve"> Como evidencia de lo anterior se encuentra el envío del correo electrónico, acta u oficio.
</t>
    </r>
    <r>
      <rPr>
        <b/>
        <sz val="11"/>
        <color theme="1"/>
        <rFont val="Calibri"/>
        <family val="2"/>
        <scheme val="minor"/>
      </rPr>
      <t xml:space="preserve">
(A.5.14)</t>
    </r>
  </si>
  <si>
    <r>
      <t xml:space="preserve">El profesional de Gestión de la Información (AIDI), cada vez que reciba una fuente realiza una validación de la misma en particular para las mediciones de Subsistencia Mínima, Superación de Situación de Vulnerabilidad e Indicadores de Goce Efectivo de Derechos, de acuerdo a las variables mínimas requeridas con el fin de validar la consistencia de variables a intercambiar con la entidad o área misional que se tiene el intercambio. En caso de inconsistencias se devuelve la fuente solicitando aclaraciones.
</t>
    </r>
    <r>
      <rPr>
        <b/>
        <sz val="11"/>
        <color theme="1"/>
        <rFont val="Calibri"/>
        <family val="2"/>
        <scheme val="minor"/>
      </rPr>
      <t xml:space="preserve">Evidencia: </t>
    </r>
    <r>
      <rPr>
        <sz val="11"/>
        <color theme="1"/>
        <rFont val="Calibri"/>
        <family val="2"/>
        <scheme val="minor"/>
      </rPr>
      <t xml:space="preserve">El soporte de este control es la aprobación del metadato en el inventario de fuentes. Correo electrónico o el cargue en Vivanto.
</t>
    </r>
    <r>
      <rPr>
        <b/>
        <sz val="11"/>
        <color theme="1"/>
        <rFont val="Calibri"/>
        <family val="2"/>
        <scheme val="minor"/>
      </rPr>
      <t>(A.5.14)</t>
    </r>
  </si>
  <si>
    <t>Levantamiento de información a través de entrevista de caracterización.</t>
  </si>
  <si>
    <t xml:space="preserve">por divulgación o alteración no autorizada de información, con ocasión a la perdida o hurto de la misma, </t>
  </si>
  <si>
    <t>debido al extravío o hurto del dispositivo en campo o herramientas donde se está tomando la encuesta en el esquema de acompañamiento presencial del levantamiento de información a través de entrevista de caracterización.</t>
  </si>
  <si>
    <t>RN-AID-006
RN-AID-007
RN-AID-009
RN-ANL-001
RN-ANL-002
RN-CAR-001
RN-CAR-002
RN-CAR-003
RN-CAR-004
RN-DOT-001
RN-GIS-003
RN-INST-001
RN-INST-002
RN-INST-003
RN-INST-004
RN-INST-005
RN-INST-006
RN-INST-007
RN-INST-008
RN-INST-010
RN-INST-011
RN-INST-012
RN-INST-013
RN-INST-014
RN-INST-015
RN-INST-016
RN-LIC-001
RN-LIC-002
RN-LIC-003
RN-LIC-004
RN-LIC-005
RN-LIC-006
RN-LIC-007
RN-LIC-008
RN-LIC-009
RN-LIC-010
RN-LIC-011
RN-LIC-013
RN-LIC-014
RN-LIC-015
RN-LIC-016
RN-ARH-001
RN-ARH-002
RN-INST-009</t>
  </si>
  <si>
    <t>Demanda</t>
  </si>
  <si>
    <r>
      <t xml:space="preserve">El equipo SRNI a demanda realiza configuración de dispositivos que son propiedad de la Subdirección Red Nacional de Información con bloqueo por contraseña. Una contraseña para que el dispositivo salga del modo de suspensión en el que ingresa, tras un período de inactividad. Medida que se  complementa con el cifrado de la memoria y  dicha clave solo está en poder de la SRNI.
</t>
    </r>
    <r>
      <rPr>
        <b/>
        <sz val="11"/>
        <color theme="1"/>
        <rFont val="Calibri"/>
        <family val="2"/>
        <scheme val="minor"/>
      </rPr>
      <t>Evidencia:</t>
    </r>
    <r>
      <rPr>
        <sz val="11"/>
        <color theme="1"/>
        <rFont val="Calibri"/>
        <family val="2"/>
        <scheme val="minor"/>
      </rPr>
      <t xml:space="preserve"> Se evidencia con las tablets utilizadas en los levantamientos de información las cuales se encuentran bajo custodia de la Subdirección.
</t>
    </r>
    <r>
      <rPr>
        <b/>
        <sz val="11"/>
        <rFont val="Calibri"/>
        <family val="2"/>
        <scheme val="minor"/>
      </rPr>
      <t>(A.5.3, A.5.16, A.8.2)</t>
    </r>
  </si>
  <si>
    <t>SNRI o designado por el líder del Proceso.</t>
  </si>
  <si>
    <r>
      <t xml:space="preserve">El equipo SRNI  a demanda articula la implementación de la caracterización con las mesas de victimas y demás actores del territorio.
</t>
    </r>
    <r>
      <rPr>
        <b/>
        <sz val="11"/>
        <color theme="1"/>
        <rFont val="Calibri"/>
        <family val="2"/>
        <scheme val="minor"/>
      </rPr>
      <t>Evidencia:</t>
    </r>
    <r>
      <rPr>
        <sz val="11"/>
        <color theme="1"/>
        <rFont val="Calibri"/>
        <family val="2"/>
        <scheme val="minor"/>
      </rPr>
      <t xml:space="preserve"> como evidencia se tiene actas de reuniones, convenios interinstitucionales, oficios o correos electrónicos. En caso de no contar con la solicitud no se podrá atender esta clase de requerimiento.
</t>
    </r>
    <r>
      <rPr>
        <b/>
        <sz val="11"/>
        <color theme="1"/>
        <rFont val="Calibri"/>
        <family val="2"/>
        <scheme val="minor"/>
      </rPr>
      <t>(A.6.3)</t>
    </r>
  </si>
  <si>
    <r>
      <t xml:space="preserve">El equipo SRNI  socializa y capacita el manejo de herramientas tecnológicas y aplicativo al personal que realiza el levantamiento de información (presencial y no presencial), cada vez que la entidad solicita acompañamiento.
</t>
    </r>
    <r>
      <rPr>
        <b/>
        <sz val="11"/>
        <color theme="1"/>
        <rFont val="Calibri"/>
        <family val="2"/>
        <scheme val="minor"/>
      </rPr>
      <t xml:space="preserve">Evidencia: </t>
    </r>
    <r>
      <rPr>
        <sz val="11"/>
        <color theme="1"/>
        <rFont val="Calibri"/>
        <family val="2"/>
        <scheme val="minor"/>
      </rPr>
      <t xml:space="preserve">como evidencia se tiene actas de reunión, listas de asistencia , oficios o correos electrónicos de la capacitación. En caso de no ser viable su ejecución, no se podrá activar usuarios para el levantamiento de información.
</t>
    </r>
    <r>
      <rPr>
        <b/>
        <sz val="11"/>
        <color theme="1"/>
        <rFont val="Calibri"/>
        <family val="2"/>
        <scheme val="minor"/>
      </rPr>
      <t>(A.6.3)</t>
    </r>
  </si>
  <si>
    <r>
      <t xml:space="preserve">La mesa de servicio, inactiva los usuarios del modulo de caracterización (versión WEB y OFFLINE )de la siguiente forma
1. los usuarios se inactivan de acuerdo a su periodo de vinculación contractual.
2. El primero de enero de cada vigencia se inactivan todos los accesos a Vivanto.
3. Bloqueo automático por no registrar actividad del usuario en un periodo de 30 días calendario.
4. A solicitud de las entidades externas o cliente interno.
En caso de detectar mal uso de la herramienta se inactivará el usuario.
</t>
    </r>
    <r>
      <rPr>
        <b/>
        <sz val="11"/>
        <color theme="1"/>
        <rFont val="Calibri"/>
        <family val="2"/>
        <scheme val="minor"/>
      </rPr>
      <t>Evidencia:</t>
    </r>
    <r>
      <rPr>
        <sz val="11"/>
        <color theme="1"/>
        <rFont val="Calibri"/>
        <family val="2"/>
        <scheme val="minor"/>
      </rPr>
      <t xml:space="preserve"> Estado inactivo en la herramienta Vivanto.
Con el objetivo de asegurar que las personas que consultan la información de la población victima son funcionarios y servidores públicos que en el marco de sus funciones necesitan acceder a esta información.
</t>
    </r>
    <r>
      <rPr>
        <b/>
        <sz val="11"/>
        <color theme="1"/>
        <rFont val="Calibri"/>
        <family val="2"/>
        <scheme val="minor"/>
      </rPr>
      <t>(A.5.3, A.5.16, A.8.2, A.5.17, A.5.18)</t>
    </r>
  </si>
  <si>
    <t>* Dar trámite a las solicitudes de información realizadas por el cliente interno o entidades externas.</t>
  </si>
  <si>
    <t>RN-AID-006
RN-AID-007
RN-AID-009
RN-CAR-001
RN-CAR-002
RN-CAR-003
RN-CAR-004
RN-INST-003
RN-INST-004
RN-INST-005
RN-INST-006
RN-INST-008
RN-INST-009
RN-INST-010
RN-INST-012
RN-INST-013
RN-INST-015
RN-INST-016
RN-ARH-001
RN-ARH-002</t>
  </si>
  <si>
    <t>Alistar y disponer las fuentes y bases de datos de información de la población víctima de acuerdo con la necesidad, en las herramientas, aplicativos y visores utilizados por la SRNI</t>
  </si>
  <si>
    <t>Posibilidad de pérdida de confidencialidad</t>
  </si>
  <si>
    <t xml:space="preserve">por el uso indebido de la información dispuesta por la SRNI, </t>
  </si>
  <si>
    <t>ocasionado por un alto nivel de consultas en el aplicativo de VIVANTO para el modulo de consulta individual.</t>
  </si>
  <si>
    <t xml:space="preserve"> Eventos externos (Terceros)</t>
  </si>
  <si>
    <r>
      <t xml:space="preserve">El procesos de Gestión de la Información, en cabeza de la Subdirección Red Nacional de Información (SRNI), brindar socializaciones sobre el uso adecuado del Portal VIVANTO.
</t>
    </r>
    <r>
      <rPr>
        <b/>
        <sz val="11"/>
        <color theme="1"/>
        <rFont val="Calibri"/>
        <family val="2"/>
        <scheme val="minor"/>
      </rPr>
      <t>Evidencia:</t>
    </r>
    <r>
      <rPr>
        <sz val="11"/>
        <color theme="1"/>
        <rFont val="Calibri"/>
        <family val="2"/>
        <scheme val="minor"/>
      </rPr>
      <t xml:space="preserve"> Socialización del uso adecuado y/o lista de asistencia.
</t>
    </r>
    <r>
      <rPr>
        <b/>
        <sz val="11"/>
        <rFont val="Calibri"/>
        <family val="2"/>
        <scheme val="minor"/>
      </rPr>
      <t>(A.6.3)</t>
    </r>
  </si>
  <si>
    <r>
      <t xml:space="preserve">El procesos de Gestión de la Información, en cabeza de la Subdirección Red Nacional de Información (SRNI), inactivar usuario cuando se evidencien consultas elevadas en el mes inmediatamente anterior.
</t>
    </r>
    <r>
      <rPr>
        <b/>
        <sz val="11"/>
        <color theme="1"/>
        <rFont val="Calibri"/>
        <family val="2"/>
        <scheme val="minor"/>
      </rPr>
      <t xml:space="preserve">Evidencias: </t>
    </r>
    <r>
      <rPr>
        <sz val="11"/>
        <color theme="1"/>
        <rFont val="Calibri"/>
        <family val="2"/>
        <scheme val="minor"/>
      </rPr>
      <t xml:space="preserve">Reporte de inactivación de usuarios por consultas elevadas en el mes.
</t>
    </r>
    <r>
      <rPr>
        <b/>
        <sz val="11"/>
        <rFont val="Calibri"/>
        <family val="2"/>
        <scheme val="minor"/>
      </rPr>
      <t>(A.5.15, A.5.16, A.5.17, A.5.18, 8.3, 8.26)</t>
    </r>
  </si>
  <si>
    <t>Gestión Talento Humano</t>
  </si>
  <si>
    <t>Planear, organizar, ejecutar, controlar y evaluar las acciones relacionadas con la administración y el desarrollo del Talento Humano al servicio de la Unidad, en pro del mejoramiento continuo, la satisfacción del personal y el desarrollo institucional, que permita contar con servidores idóneos competentes, en un ambiente cálido de trabajo, para atender la misión y objetivos de la Entidad</t>
  </si>
  <si>
    <t>Realizar la vinculación de servidores públicos.</t>
  </si>
  <si>
    <t>por parte del funcionario encargado de la verificación de requisitos</t>
  </si>
  <si>
    <t>por vincular personal que no cumple con los requisitos para el cargo y el correcto desempeño de sus funciones</t>
  </si>
  <si>
    <t>que vayan en beneficio propio o en detrimento patrimonial de la institución.</t>
  </si>
  <si>
    <t>El profesional a cargo de las vinculaciones del personal, semestralmente valida el marco normativo y los procedimientos e instructivos documentales de vinculación; en caso de encontrar inconsistencias de los requisitos legales y procedimentales, escalará el caso a la Coordinadora de Talento Humano para actualizar los procedimientos e instructivos documentales. 
Evidencia: Correo electrónico.</t>
  </si>
  <si>
    <t>Se definen Plan de Acción  con el fin de evitar la materialización del riesgo.</t>
  </si>
  <si>
    <t>Coordinador(a) Grupo de Gestión de Talento Humano</t>
  </si>
  <si>
    <t>El profesional a cargo de las vinculaciones del personal, una vez se presente la vacancia del empleo, informa al aspirante los requisitos del cargo y los documentos requeridos de la hoja de vida, posterior al recibo de los mismos, valida la información contenida de las certificaciones académicas, laborales contra el manual de funciones y los demás documentos exigidos con los requisitos legales y los procedimientos adoptados, en caso de observar incumplimiento y que el aspirante no subsane los requisitos legales y procedimentales, escalará el caso al Coordinadora de Talento Humano para que se tomen las decisiones pertinentes. 
Evidencia: muestra aleatoria de los Formatos Listado De Requisitos Para Vinculación, realizados durante el periodo.</t>
  </si>
  <si>
    <t>Por la severidad residual del riesgo, se definen planes de acción para evitar su materialización</t>
  </si>
  <si>
    <t>Coordinador Grupo de Gestión de Talento Humano</t>
  </si>
  <si>
    <t>Administrar la nómina, seguridad social y prestaciones de los funcionarios.
Gestionar las novedades, condiciones laborales y situaciones administrativas del Talento Humano.</t>
  </si>
  <si>
    <t>manipulación del sistema tecnológico KACTUS y errores en el cálculo de la nómina realizadas de forma intencional y/o tráfico de influencias.</t>
  </si>
  <si>
    <t>realizadas de forma intencional y/o tráfico de influencias.</t>
  </si>
  <si>
    <t>con la liquidación de la nómina de los funcionarios sin el cumplimiento de los requisitos legales</t>
  </si>
  <si>
    <t xml:space="preserve">Posibilidad de recibir solicitar cualquier dadiva o beneficio a nombre propio o de terceros </t>
  </si>
  <si>
    <t>Posibilidad de recibir solicitar cualquier dadiva o beneficio a nombre propio o de terceros con la liquidación de la nómina de los funcionarios sin el cumplimiento de los requisitos legales manipulación del sistema tecnológico KACTUS y errores en el cálculo de la nómina realizadas de forma intencional y/o tráfico de influencias realizadas de forma intencional y/o tráfico de influencias.</t>
  </si>
  <si>
    <t>1.	El profesional prepara la nómina con base a los requisitos legales y los procedimientos adoptados, mensualmente pasa el archivo de la prenomina a la Coordinadora de Talento Humano para su primera validación, en caso de encontrarse errores en los soportes gestionados y/o cálculos, procederá con la devolución y requerirá la corrección de estos.
2.	Luego de las verificaciones realizadas, entrega la prenomina con los soportes a la Coordinación Financiera para su aprobación y visto bueno.
3.	Una vez obtenido los avales de validación de la nómina, los profesionales de TH elaboran el memorando de entrega de nómina junto con los soportes para el Secretario General con el fin de obtener la aprobación y firma.
4.	Finalizada la revisión por las partes interesadas, la Coordinadora de Talento Humano radica el memorando con la firma del Secretario General a la Coordinación Financiera la nómina junto con los soportes para realizar el pago a los servidores públicos.
5.	En el evento que la situación continue de presentarse inconsistencia en la prenomina encontrarse errores en los soportes gestionados y/o cálculos, se escalará el caso a la Coordinación Financiera para realizar los ajustes pertinentes.   
6.	Evidencia: Evidencia: Muestra aleatoria de los de la liquidaciones y/o actos administrativos.</t>
  </si>
  <si>
    <t>En el caso que se tipifiquen malas prácticas en el control, se realizara jornadas de sensibilización al interior del proceso sobre las consecuencias de incurrir en alguna de las conductas reprochables por parte de los funcionarios por recibir solicitar cualquier dadiva o beneficio a nombre propio o de terceros con la liquidación de la nómina. Evidencia listado asistencia capacitación.</t>
  </si>
  <si>
    <t>Convocar reuniones al administrador del sistema tecnológico KACTUS y los profesionales para revisión del aplicativo referente a los controles del sistema en los diferentes módulos y las auditorías del sistema. Evidencia Correo Electrónico.</t>
  </si>
  <si>
    <t>Colaboradores asociados a la gestión de liquidación de nomina y Coordinador</t>
  </si>
  <si>
    <t>Garantizar un ambiente de trabajo propicio que permita contar con condiciones de trabajo seguras, saludables y sostenibles y así contribuir al bienestar institucional a una cultura de autocuidado y a una adecuada implementación de la misionalidad de la Entidad</t>
  </si>
  <si>
    <t>Implementar el Sistema de Seguridad y Salud en el Trabajo.
Participar en actividades convocadas desde el sistema de gestión ambiental en materia de emergencias ambientales</t>
  </si>
  <si>
    <t>ante los colaboradores y partes interesadas del Proceso de Gestión de Talento Humano por el incumplimiento normativos asociados al SG-SST y ambientes y hábitos de vida saludables</t>
  </si>
  <si>
    <t>debido al desconocimiento de los requisitos legales del SG-SST por parte de los colaboradores que lideran el SG-SST.</t>
  </si>
  <si>
    <t>Seguridad, Salud en el Trabajo</t>
  </si>
  <si>
    <t>Los profesionales elaboran el  Plan Anual de Trabajo de SG-SST en el marco de ambientes y hábitos de vida saludables, teniendo como base los requisitos legales y los procedimientos adoptados; al inicio de la vigencia entrega la propuesta del Plan a la Coordinadora de Talento Humano, la Coordinadora revisará el documento gestionado por los responsables encargados; en caso de encontrarse inconsistencias en las actividades del este, procederá con la devolución y requerirá la corrección del documento, una vez aprobado el plan, este se socializa a las partes interesadas; en el evento que surja nueva normatividad se procederá a revisar y actualizar el plan.   
Evidencia:  Plan de trabajo formulado.</t>
  </si>
  <si>
    <t>Realizar inspecciones a las sedes del nivel nacional y territorial a donde se requieran de manera urgente, y también mesas de trabajo para validar el marco normativo y los procedimientos e instructivos documentales adoptados en el SG-SST, con el fin de realizar el plan de mejora al SG-SST. Evidencia: Actas de reuniones y/o Listados de Asistencia.
Evidencia: Correo Electrónico.</t>
  </si>
  <si>
    <t>Colaboradores asociados a la gestión de vinculación personal y Coordinador</t>
  </si>
  <si>
    <t>Los profesionales de SG-SST realiza el monitoreo mensual al Plan Anual de Trabajo de SG-SST, valida las actividades que no presentan ejecución y genera un plan de choque de cumplimiento de actividades; en caso de persistir la no ejecución del plan de choque, se procederá a escalar el tema a la Coordinadora para revisar las actividades sin ejecutar, esto con el fin de reestructurar el Plan de Trabajo referente a las actividades no cumplidas. 
Evidencia: Acta de reunión, Plan Anual de Trabajo ajustado.</t>
  </si>
  <si>
    <t xml:space="preserve"> Implementar el Sistema de Seguridad y Salud en el Trabajo.</t>
  </si>
  <si>
    <t>ante los colaboradores a nivel nacional y territorial por el desinterés y participación en las actividades del Plan Anual de Trabajo de SG-SST</t>
  </si>
  <si>
    <t>debido a la debilidad en los canales de comunicación utilizados para la divulgación y socialización de las actividades SG-SST, adicional a la falta de optimización de las ofertas de las actividades y/o capacitaciones enfocadas a mayor participación de los colaboradores.</t>
  </si>
  <si>
    <t>El líder de SG-SST mensualmente comunica a los colaboradores los lineamientos y protocolos de Seguridad y Salud en el Trabajo vigente establecidos por la Entidad, mediante comunicación masiva establecido por la Unidad a los colaboradores; en caso de que no se pueda comunicar por los medios establecidos, los profesionales de SG-SST socializará de manera personalizada las ofertas de las actividades y/o capacitaciones a los colaboradores de la entidad. 
Evidencia: Comunicaciones electrónicas.</t>
  </si>
  <si>
    <t>Por la severidad residual del riesgo, no amerita definir plan de acción adicional</t>
  </si>
  <si>
    <t xml:space="preserve">Realizar monitoreo de riesgo en función de las actividades que desarrolla la Unidad en terreno para cumplir su misionalidad </t>
  </si>
  <si>
    <t>por eventos derivados de conductas delictivas tales como Hurto, Atraco, Masacre, Desaparición Forzada, Muerte, Amenaza, Intimidación, Extorsión y/o Secuestro del colaborador de la Unidad para las Victimas en el desarrollo de sus obligaciones y/o funciones</t>
  </si>
  <si>
    <t>por el desconocimiento de protocolos de autocuidado y seguridad, nivel de riesgo y contexto del lugar, presencia de grupos armados ilegales, exceso de confianza, inconformismo en la atención al público y por parte de la comunidad, falsas expectativas de las victimas frente a los servicios que presta la Unidad, movilizaciones programadas por otros sectores, falta de controles en acceso a instalaciones, o por accidentes de tránsito.</t>
  </si>
  <si>
    <t>Emergencias, Crisis, Seguridad de las personas</t>
  </si>
  <si>
    <t xml:space="preserve">El profesional del Centro de Operaciones y Monitoreo de Riesgos COMR  de la UARIV, se encarga de generar información diaria  sobre el contexto territorial  por medio de correo electrónico, con el fin de informar a los funcionarios y contratistas sobre las posibles amenazas. En caso de que no sea suficiente el envío del correo electrónico, se enviará información por SUMA o se contactará a los funcionarios en terreno por vía telefónica para brindar orientación. Como evidencia quedan correos electrónicos y/o el Informe diario de actividades. </t>
  </si>
  <si>
    <t>Se definen Planes de Acción adicionales con el fin de evitar la materialización del riesgo</t>
  </si>
  <si>
    <t>Fortalecer la estrategia de sensibilización, comunicación o difusión de información según la necesidad, por los diferentes medios de comunicación de la entidad  donde se compartan instrucciones de Seguridad, con el fin de informar a los funcionarios y contratistas, sobre los cuidados que deben tener al salir de comisión. En caso de detectarse mayor riesgo en determinados grupos de trabajo se implementarán estrategias alternas de capacitación con el fin de mitigar la materialización del riesgo. EVIDENCIA: Correos Electrónicos, Piezas de Comunicación, Publicaciones, y/o pantallazos de publicaciones.</t>
  </si>
  <si>
    <t>ante la afectación por Terrorismo, Acciones Armadas y/o Protesta Social</t>
  </si>
  <si>
    <t>por presencia de grupos armados ilegales, delincuencia común y la comunidad, debido al inconformismo en la atención al público, al igual que las movilizaciones programadas por otros sectores y/o falta de controles en acceso a las instalaciones de la entidad.</t>
  </si>
  <si>
    <t xml:space="preserve">El profesional del Centro de Operaciones y Monitoreo de Riesgos COMR  de la UARIV, se encarga de generar información diaria  sobre el contexto territorial  por medio de correo electrónico, con el fin de informar a los funcionarios y contratistas sobre las posibles amenazas. En caso de que no sea suficiente el envío del correo electrónico, se enviará información por SUMA o se contactará a los funcionarios en terreno por vía telefónica para brindar orientación. Como evidencia quedan correos electrónicos y el Informe diario de actividades. </t>
  </si>
  <si>
    <t>Gestión Documental</t>
  </si>
  <si>
    <t>Planear, normalizar, organizar y controlar el flujo de la información, documentos y registros producidos y recibidos en virtud de las funciones desarrolladas por la Unidad, desde su planificación hasta su disposición final, garantizando la preservación y conservación del patrimonio documental , mediante la adopción de prácticas y estándares normativos archivísticos proferidos por el AGN, así como los de calidad basados en la norma ISO 30301; orientados a la satisfacción de necesidades y expectativas de las partes interesadas.</t>
  </si>
  <si>
    <t>por no dar respuesta institucional de manera eficiente a las solicitudes o requerimiento de información de los grupos valor</t>
  </si>
  <si>
    <t>debido a falta de lineamientos en la organización y control de la documentación que se produce en todos los procesos de la Entidad .</t>
  </si>
  <si>
    <t>No Aplica</t>
  </si>
  <si>
    <t>El enlace SIG de Gestión Documental Socializa  el  Procedimiento de Control de la Información Documentada a todos los enlaces de los proceso de la entidad en el primer encuentro anual y a través de comunicaciones internas para llegar a todos los colaboradores de la entidad , con el objetivo de dar a conocer el procedimiento y garantizar su  cumplimiento en los lineamientos. En caso de encontrar irregularidad en el procedimiento se procede a realizar revisión con el proceso donde se detectan lel incumplimiento en conjunto con la OAP. Evidencia: Listado de asistencia, correo electrónico socialización.</t>
  </si>
  <si>
    <t>De acuerdo al nivel residual del riesgo, se define un plan de acción adicional para evitar su materialización</t>
  </si>
  <si>
    <t>Realizar revisión con el proceso donde se detectan incumplimientos en conjunto con la OAP/ realizar una No conformidad al proceso donde se detecta el incumplimiento</t>
  </si>
  <si>
    <t>El responsable de la codificación de Gestión Documental, revisa los documentos que llegan  para codificación y publicación que cumplan con los modelos establecidos para el levantamiento de la información , con el objetivo de realizar   revisión previa  de los modelos y lineamientos  establecidos por el proceso. En caso de encontrar una inconsistencia de devuelve los documentos a los dueños de los procesos para que realice las correcciones necesarias. Evidencia: Correos electrónicos y documentos codificados, listado maestro de documentos</t>
  </si>
  <si>
    <t>El proceso de Gestión Documental en conjunto con la oficina asesora de planeación realiza la revisión y actualización del procedimiento control de la información documentada anualmente, con el objetivo de revisar la normatividad vigente y garantizar la aplicación  en la entidad. En caso de no requerir actualizaciones de igual manera se socializa el documento, Evidencia: Actualización del procedimiento y socialización a todos los enlaces SIG.</t>
  </si>
  <si>
    <t>Implementar cada uno de los programas y actividades detalladas en los instrumentos archivísticos.</t>
  </si>
  <si>
    <t>ante nuestras partes interesadas y sanciones por entes de control obedecido al incumplimiento de  los parámetros normativos impartidos por el archivo general de la nación</t>
  </si>
  <si>
    <t>debido a la falta del equipo técnico conformado por profesionales en archivística que realiza seguimiento a la implementación de los programas y actividades detallados en los instrumentos archivísticos.</t>
  </si>
  <si>
    <t>Los profesionales archivistas de Gestión Documental  realizan  un Diagnóstico de archivo en la entidad frente y elaboran un Plan de trabajo en la vigencia con el objetivo de garantizar la  implementación de instrumentos archivísticos en todos los procesos de la entidad. En caso de no cumplimiento se deberá realizar una revisión de tareas con los integrantes del proceso y establecer acciones de mejora. Evidencia: Diagnostico, Plan de Trabajo, actas de seguimiento al cumplimiento del plan de trabajo.</t>
  </si>
  <si>
    <t>Realizar la  gestión y solicitud de recursos necesarios para la contratación de los servicios de Gestión Documental desde el primer semestre del año ante la Oficina Asesora de Planeación, y así dar cumplimientos a las actividades propuestas  y normatividad vigente</t>
  </si>
  <si>
    <t>Gestión Documental desarrolla anualmente un Plan de capacitación con el objetivo de socializar las buenas prácticas archivísticas en la entidad , y así garantizar el cumplimiento de la ley de archivo, en caso de incumplimiento de las fechas, se programan a demanda nuevas capacitaciones. Evidencia: Actas, listado de asistencia, encuestas, cronograma de capacitaciones.</t>
  </si>
  <si>
    <t xml:space="preserve">Los profesionales archivistas de Gestión  Documental,  realizan  acompañamiento a demanda, a todas las áreas y Direcciones Territoriales en la entidad de acuerdo con sus requerimientos, con el objetivo de garantizar que realicen una adecuada gestión en temas archivísticos, se realiza de manera presencial, video conferencia o virtual, según las necesidades. En caso de no realizar acompañamiento de acuerdo a lo programado se realiza seguimiento al proceso para garantizar el cumplimiento en la organización de archivos. Evidencia: Correo electrónico, acta de reunión y/o Listado de asistencia. </t>
  </si>
  <si>
    <t>Radicar, clasificar, distribuir la correspondencia de la Unidad tanto interna como externa.</t>
  </si>
  <si>
    <t>ante las partes interesadas por Incumplimiento de la respuesta institucional</t>
  </si>
  <si>
    <t>debido a la falta  de contratos con operadores que realicen las actividades de radicación, clasificación y distribución de correspondencia tanto interna como externa</t>
  </si>
  <si>
    <t>El Grupo de Gestión Administrativa y Documental  solicita los recursos necesarios para el desarrollo de las operaciones de radicación y correspondencia desde el primer semestre del año anterior  a la Secretaria General, con el objetivo de realizar  la contratación para garantizar la continuidad del servicio  y así dar cumplimiento a las obligaciones legales. En caso de no contar con los recursos se realiza contingencia  y/o estrategia para la recepción de correspondencia. Evidencia: Correos y documentos de contratación.</t>
  </si>
  <si>
    <t>De acuerdo al nivel residual del riesgo, se define un plan de acción adicional para evitar su materialización.</t>
  </si>
  <si>
    <t xml:space="preserve">El equipo de gestión documental  al identificar demoras en la radicación por temas de orden público, realiza un plan de contingencia  en conjunto con el operador de correspondencia para garantizar la entrega y gestión oportuna de las comunicaciones oficiales en la entidad. En caso de no poder realizar la contingencia la entidad cuenta con herramienta tecnológica  para la automatización de los procesos internos lo cual  ayuda a la consulta de la gestión de correspondencia y comunicaciones oficiales (Genera un consecutivo de las comunicaciones oficiales). Evidencia: procedimiento de correspondencia y correo electrónico con comunicación con el operador. </t>
  </si>
  <si>
    <t xml:space="preserve">Uso mal intencionado </t>
  </si>
  <si>
    <t xml:space="preserve">por parte de  funcionarios, operadores u organismos externos  </t>
  </si>
  <si>
    <t xml:space="preserve">de la información de los expedientes </t>
  </si>
  <si>
    <t>Uso mal intencionado de la información de los expedientes por parte de  funcionarios, operadores u organismos externos  para beneficio propio o de un tercero</t>
  </si>
  <si>
    <t>Posible</t>
  </si>
  <si>
    <t xml:space="preserve">Gestión Documental establece una cláusula de confidencialidad cada vez que se inicia un contrato, con el objetivo de prevenir el mal uso de la información confidencial de la Entidad. En caso de no cumplir esta cláusula se procede a revisar con el operador por incumplimiento del contrato. Adicionalmente, cada persona de la operación debe firmar el acuerdo de confidencialidad establecido por la Entidad. Evidencia: Contrato con cláusula de confidencialidad y Acuerdos de confidencialidad.  </t>
  </si>
  <si>
    <t>Por la Tipología del riesgo se define Plan de Acción para evitar su materialización</t>
  </si>
  <si>
    <t>Trasladar la documentación a una sola área de archivo con el fin de unificar la administración de ingresos, consultas, prestamos de los expedientes</t>
  </si>
  <si>
    <t>Gestión Documental cuenta en su área  de Archivo  con  vigilancia todos los días  (guardas de seguridad) y monitoreo (cámaras) en las instalaciones  en donde reposa todo el archivo de gestión  de la Unidad , con el objetivo de garantizar la custodia  y seguridad de la información, si se detecta irregularidad en el proceso se procede a revisar con el supervisor de vigilancia y el operador.  Evidencia:  Formato planilla de control ingreso y salida de las bodegas de archivo,  Informe de vigilancia con soportes.</t>
  </si>
  <si>
    <t>El operador de correspondencia  contratado por la Entidad, cuando requiere el traslado de la documentación, utiliza un precinto e inventario, con el objetivo de garantizar la seguridad de los expedientes. En caso de encontrar inconsistencia en el proceso, se procede a realizar las investigaciones del caso  con la empresa contratada.   Evidencia: Registro Fotográfico</t>
  </si>
  <si>
    <t>Realizar el acompañamiento y Asesoría a los colaboradores de la Unidad, para garantizar la adecuada organización de los archivos de la Entidad, en cumplimiento a los lineamientos formulados.</t>
  </si>
  <si>
    <t>por la no implementación y  adopción de los lineamientos impartidos por el proceso de Gestión Documental</t>
  </si>
  <si>
    <t>debido a la baja participación y compromiso de los funcionarios, contratistas,  colaboradores , directivos, jefes y lideres a las jornadas de capacitación y acompañamiento técnico que realiza el proceso de Gestión Documental para la implementación de las TRD en la entidad.</t>
  </si>
  <si>
    <t>Los profesionales archivistas desarrollan anualmente un Plan de capacitación con el objetivo de socializar las buenas prácticas archivísticas en la entidad , y así garantizar el cumplimiento de la ley de archivo, en caso de incumplimiento de las fechas, se programan a demanda nuevas capacitaciones. Evidencia: Actas, listado de asistencia, encuestas, cronograma de capacitaciones.</t>
  </si>
  <si>
    <t>Revisar periódicamente toda la documentación asociada al proceso de Gestión Documental para establecer lineamientos acordes con la normatividad vigente, y socializar las actualizaciones  a todos los colaboradores de la entidad.</t>
  </si>
  <si>
    <t xml:space="preserve">Realizar las transferencias y traslados documentales de acuerdo con  los lineamientos técnicos y normativos. </t>
  </si>
  <si>
    <t>por perdida de la información , retraso a la respuesta institucional y expedientes de víctimas incompletos, afectando la conformación de los archivos de derechos humanos de forma integral</t>
  </si>
  <si>
    <t>debido al incumpliendo de los lineamientos impartidos para realizar de manera oportuna los traslados documentales desde las dependencias que permitan garantizar la conformación integral de los expedientes y posterior legalización de las transferencias documentales.</t>
  </si>
  <si>
    <t xml:space="preserve">Los profesionales  de Gestión Documental realizan planeación anual de capacitaciones a todos los funcionarios, contratistas y colaboradores de la entidad para la aplicación del procedimiento y lineamientos de transferencia y traslados establecidos, y dar cumplimiento a los lineamientos del AGN. Observación: Estas socializaciones son incluidas en el plan anual de capacitaciones de la entidad y el proceso realiza acompañamiento técnico a las áreas y Direcciones territoriales. En caso de no realizarse las  capacitaciones programadas, se realizan acompañamiento a través de los parceros de cada proceso o dirección territorial. Evidencia: Actas, listados, encuesta y plan de capacitación. </t>
  </si>
  <si>
    <t>Fortalecer la gestión documental en la entidad a través de un plan de trabajo para la  implementación de la ISO 30301.</t>
  </si>
  <si>
    <t>Gestión Documental  socializa a todas las dependencias y Direcciones Territoriales las actualizaciones aprobadas  frente a las TRD y  lineamientos generados por el  proceso cada vez que se requiera dicha actualización. En caso de no realizarse la socialización oportuna se realiza a través de capacitaciones y acompañamientos a las diferentes areas,con el objetivo de garantizar la adecuada organización de la documentación generada.  Evidencia TRD, listado de asistencia a capacitaciones.</t>
  </si>
  <si>
    <t xml:space="preserve">Asegurar la memoria institucional y salvaguardar la documentación durante su ciclo de vida con controles que permitan mejorar la eficiencia y desarrollo de los procesos de la entidad en el marco de su fortalecimiento y adecuación institucional </t>
  </si>
  <si>
    <t xml:space="preserve">Adoptar e implementar el Sistema de Gestión Documental y Archivo basados en la norma ISO 30301 </t>
  </si>
  <si>
    <t>debido al no cumplimiento de los estándares de calidad ISO 30301 en la gestión documental</t>
  </si>
  <si>
    <t>por falta de apropiación en la implementación y seguimiento por parte de los colaboradores de la entidad.</t>
  </si>
  <si>
    <t>Documental</t>
  </si>
  <si>
    <t>El grupo implementador del sistema brinda mensualmente asistencia técnica por oferta y demanda  a las dependencias y direcciones territoriales de la entidad. En caso de no hacer la asistencia tencina se realiza socializaciones en  los encuentros de enlaces SIG para que ellos compartan información al interior de procesos o Direcciones Territoriales.  Evidencia: cronograma de capacitaciones anual y reportes de la asistencia técnica</t>
  </si>
  <si>
    <t>De acuerdo al nivel residual del riesgo no se define plan de acción adicional.</t>
  </si>
  <si>
    <t>El líder de implementación del Sistema de Gestión de Registros y Documentos establece un plan de trabajo al cual le realiza seguimiento trimestral, para garantizar la implementación del sistema en la Entidad. En caso de incumplimiento se realiza revisión de actividades para su reprogramación Evidencia: Plan de trabajo, seguimiento actividades.</t>
  </si>
  <si>
    <t>por indisponibilidad y alteración no autorizada de los expedientes</t>
  </si>
  <si>
    <t xml:space="preserve">por deterioro y no contar con las herramientas tecnológicas para evitar su materialización. </t>
  </si>
  <si>
    <t>Activos Físicos de Bodega</t>
  </si>
  <si>
    <t>Gestión Financiera</t>
  </si>
  <si>
    <t>Formular, dirigir y ejecutar políticas de administración y control de los recursos financieros, registro presupuestal y de las operaciones contables, como también de gestión de pagos con el fin de garantizar la sostenibilidad financiera y la razonabilidad de la información de acuerdo con normativa vigente aplicable, a través del establecimiento de políticas, procedimientos, guías, instructivos y herramientas de control contribuyendo al fortalecimiento de una cultura de confianza y transparencia para garantizar una atención digna, respetuosa, diferencial y oportuna a las partes interesadas; logrando el fenecimiento de la cuenta ante la Contraloría General de la República, con un concepto favorable y razonable, al igual que lograr buenos resultados en las evaluaciones de control interno contable y demás auditorías internas y externas que se realicen en cada vigencia.</t>
  </si>
  <si>
    <t xml:space="preserve">Preparar el Programa Anual de Caja para consolidación y control mensual de los recursos asignados a la Entidad </t>
  </si>
  <si>
    <t xml:space="preserve">por el impacto en la calificación del indicador INPACNUT, </t>
  </si>
  <si>
    <t>debido al desconocimiento de la norma, errores en la planeación de las dependencias y/o por la imposibilidad en la ejecución del PAC asignado.</t>
  </si>
  <si>
    <t>El Profesional o apoyo de Tesorería del Grupo de Gestión Financiera y Contable, consolida  en archivo Excel mensualmente de las necesidades de cada Dependencia que ejecuta recursos, por posición del Catálogo PAC (Personal, General, Transferencias e Inversión) remitidas en el formato establecido por la Entidad,  para llevar el control de los pagos efectuados durante el mes respectivo de acuerdo con calendarios establecidos internos y externos, en caso de no recibir información el valor asignado es cero.  Para realizar la modificación del PAC en SIIF Nación, se hace necesario consolidar los valores de acuerdo con la posición del Catálogo PAC.</t>
  </si>
  <si>
    <t>Gestión Financiera Tesorería - Profesional designado</t>
  </si>
  <si>
    <r>
      <t xml:space="preserve">El Profesional o apoyo de Tesorería del Grupo de Gestión Financiera y Contable, entrega informe de gestión mensual  a la Coordinación del Grupo de Gestión Financiera, el cual incluye:  la ejecución del PAC, con la calificación INPANUT establecida por el Ministerio de Hacienda y Crédito Público y el desempeño de cada dependencia. </t>
    </r>
    <r>
      <rPr>
        <b/>
        <sz val="11"/>
        <color theme="1"/>
        <rFont val="Calibri"/>
        <family val="2"/>
        <scheme val="minor"/>
      </rPr>
      <t>Evidencia</t>
    </r>
    <r>
      <rPr>
        <sz val="11"/>
        <color theme="1"/>
        <rFont val="Calibri"/>
        <family val="2"/>
        <scheme val="minor"/>
      </rPr>
      <t xml:space="preserve"> queda Informe de ejecución PAC.</t>
    </r>
  </si>
  <si>
    <t>Expedir o modificar los Certificados de Disponibilidad Presupuestal CDP y Registros Presupuestales  de Compromiso RP de un hecho cumplido</t>
  </si>
  <si>
    <t>por la ejecución de gasto sin contar con la expedición de Certificados de Disponibilidad Presupuestal - CDP y Registros Presupuestales</t>
  </si>
  <si>
    <t>debido a desconocimiento de la norma que prohíbe hechos cumplidos de contratos, viáticos y aquellos que busquen amparar entrega de bienes o servicios sin los requisitos de ley.</t>
  </si>
  <si>
    <t xml:space="preserve">
El profesional con el perfil de presupuesto realiza las validaciones pertinentes para que no se configure un hecho cumplido, antes de la expedición, adición o modificación a un CDP o RP. 
Un hecho cumplido se consolida cuando se adquieren obligaciones, sin que medie soporte legal que lo respalde, es decir, se eleve a escrito la obligación, y cuando existiendo tal formalidad; antes de su ejecución no se han cumplido requisitos mínimos y legales en su creación, como lo es no contar con la apropiación destinada para dicho gasto o con registro presupuestal que respalde su ejecución, como lo son:
- Celebración y suscripción de contratos estatales sin contar con el compromiso presupuestal.
- Adiciones de contratos estatales, que no cuenten con el compromiso presupuestal que soporten su posterior pago.
- Ejecución del contratista de mayores cantidades de obras o en general, de mayor ejecución a la pactada inicialmente en un contrato estatal con autorización de la administración, que impliquen erogaciones adicionales sin contar con los compromisos presupuestales correspondientes previos.
- Comisiones de servicio (con viáticos) de funcionarios o contratistas sin la debida expedición del RP que cubre desde el día que inicia la comisión. Excepto las comisiones autorizadas los fines de semana o festivos, los cuales deben registrarse el siguiente día hábil.</t>
  </si>
  <si>
    <t>Actualización procedimiento Administración presupuestal</t>
  </si>
  <si>
    <t>Gestión Financiera Presupuesto - Profesional designado</t>
  </si>
  <si>
    <t>Constitución del rezago presupuestal (Reservas y CXP)</t>
  </si>
  <si>
    <t xml:space="preserve">por incumplimiento y omisión en los tramites pertinentes para la constitución del rezago presupuestal, por solicitud del Supervisor o responsable de la ejecución de los recursos,  (Contratos o modificaciones, resoluciones, legalizaciones de viáticos);  Para la constitución de la Reserva de apropiación, </t>
  </si>
  <si>
    <t>debido a la falta de soportes o justificación donde indique el caso fortuito o fuerza mayor; Así como la radicación de soportes en el caso de Cuentas por Pagar, que no hayan sido aprobadas por el Ordenador del Gasto o que se encuentran sin el cumplimiento de los requisitos de Ley que hacen exigible su pago.</t>
  </si>
  <si>
    <t>Posibilidad de pérdida económica y reputacional por incumplimiento y omisión en los trámites pertinentes para la constitución del rezago presupuestal, por solicitud del Supervisor o responsable de la ejecución de los recursos debido a la falta de soportes o justificación donde indique el caso fortuito o fuerza mayor; Así como la radicación de soportes en el caso de Cuentas por Pagar, que no hayan sido aprobadas por el Ordenador del Gasto o que se encuentran sin el cumplimiento de los requisitos de Ley que hacen exigible su pago.</t>
  </si>
  <si>
    <r>
      <t xml:space="preserve">El Coordinador Financiero y Contable, anualmente, solicitará mediante comunicación escrita a todas las dependencias de la entidad que supervisan contratos o ejecutan recursos del presupuesto, el diligenciamiento y radicación del "Formato Constitución Reserva Presupuestal UARIV" y los soportes a que haya lugar, que requieren constituir para la vigencia fiscal siguiente y así asegurar los recursos al cierre del año según norma; En caso que la dependencia no remita la información de acuerdo con la circular de cierre Financiero y Contable se generan las alertas, para que envíen los formatos y los soportes siendo responsabilidad del jefe de la respectiva dependencia ejecutora. 
La Secretaría General, anualmente emitirá circular de cierre donde establecerá los lineamientos requeridos para la constitución de rezago presupuestal para la siguiente vigencia fiscal. Es responsabilidad de cada supervisor remitir la información, formatos y justificación según sea el caso antes del 30 de diciembre para la aprobación por parte del secretario general.
</t>
    </r>
    <r>
      <rPr>
        <b/>
        <sz val="11"/>
        <color theme="1"/>
        <rFont val="Calibri"/>
        <family val="2"/>
        <scheme val="minor"/>
      </rPr>
      <t xml:space="preserve">Evidencia: </t>
    </r>
    <r>
      <rPr>
        <sz val="11"/>
        <color theme="1"/>
        <rFont val="Calibri"/>
        <family val="2"/>
        <scheme val="minor"/>
      </rPr>
      <t>Circular de cierre socializada</t>
    </r>
  </si>
  <si>
    <r>
      <t xml:space="preserve">El profesional o apoyo de presupuesto antes del cierre definitivo de la vigencia fiscal, verifica la consistencia del diligenciamiento del "Formato Constitución Reserva Presupuestal UARIV" con sus respectivos soportes.  En caso de no cumplir con los lineamientos establecidos, le informa mediante correo electrónico para que sea corregido
Se consolida la información para ser presentada ante la Secretaría General o el Ordenador del Gasto, para proyectar el acto administrativo con el cual se constituirá el Rezago Presupuestal, como evidencia queda el archivo base de control, los formatos diligenciados, los soportes y los correos de trámite.
</t>
    </r>
    <r>
      <rPr>
        <b/>
        <sz val="11"/>
        <color theme="1"/>
        <rFont val="Calibri"/>
        <family val="2"/>
        <scheme val="minor"/>
      </rPr>
      <t>Evidencia</t>
    </r>
    <r>
      <rPr>
        <sz val="11"/>
        <color theme="1"/>
        <rFont val="Calibri"/>
        <family val="2"/>
        <scheme val="minor"/>
      </rPr>
      <t>: Solicitudes de Constitución de reserva presupuestal y/o actos administrativos</t>
    </r>
  </si>
  <si>
    <r>
      <t xml:space="preserve">Los profesionales y/o apoyo de presupuesto realizarán un seguimiento periódico e informará a los supervisores de contratos y responsables de ejecución de recursos, los saldos susceptibles a liberar para proceder a su reducción oportuna en el sistema.
</t>
    </r>
    <r>
      <rPr>
        <b/>
        <sz val="11"/>
        <color theme="1"/>
        <rFont val="Calibri"/>
        <family val="2"/>
        <scheme val="minor"/>
      </rPr>
      <t>Evidencia</t>
    </r>
    <r>
      <rPr>
        <sz val="11"/>
        <color theme="1"/>
        <rFont val="Calibri"/>
        <family val="2"/>
        <scheme val="minor"/>
      </rPr>
      <t>: Correo electrónico</t>
    </r>
  </si>
  <si>
    <r>
      <t xml:space="preserve">El profesional o apoyo de presupuesto, realiza un traslado de los  Registros Presupuestales y obligaciones en el sistema SIIF Nación una vez se expide el acto administrativo para la constitución de la(s) reserva(s) presupuestal(es) y cuenta(s) por pagar.
</t>
    </r>
    <r>
      <rPr>
        <b/>
        <sz val="11"/>
        <color theme="1"/>
        <rFont val="Calibri"/>
        <family val="2"/>
        <scheme val="minor"/>
      </rPr>
      <t>Evidencia</t>
    </r>
    <r>
      <rPr>
        <sz val="11"/>
        <color theme="1"/>
        <rFont val="Calibri"/>
        <family val="2"/>
        <scheme val="minor"/>
      </rPr>
      <t xml:space="preserve">: Acto administrativo
</t>
    </r>
  </si>
  <si>
    <r>
      <t xml:space="preserve">Revisión,  liquidación y registros en el trámites de pagos
</t>
    </r>
    <r>
      <rPr>
        <sz val="11"/>
        <color theme="1"/>
        <rFont val="Calibri"/>
        <family val="2"/>
        <scheme val="minor"/>
      </rPr>
      <t>desembolsos o colocaciones requeridas por las dependencias, proveedores, contratistas, municipios y demás beneficiarios finales 
Reportes de información exógena.</t>
    </r>
  </si>
  <si>
    <t xml:space="preserve"> por pago de intereses moratorios</t>
  </si>
  <si>
    <t xml:space="preserve"> </t>
  </si>
  <si>
    <r>
      <t xml:space="preserve">Los profesionales o apoyo Contable validará la correcta aplicación de las políticas contables y normas tributarias, para identificar la pertinencia y cálculo de las tarifas de impuestos tanto nacionales como municipales y así evitar errores en la liquidación. En caso de presentarse errores se establecen acciones inmediatas para la  devolución de deducciones, reintegro de las mismas o corrección en la presentación y pago de los impuestos; Se envía correo a las dependencias, al tercero implicado o se ajusta el formulario de pago para corregir el evento según el caso.  
</t>
    </r>
    <r>
      <rPr>
        <b/>
        <sz val="11"/>
        <color rgb="FF000000"/>
        <rFont val="Calibri"/>
        <family val="2"/>
        <scheme val="minor"/>
      </rPr>
      <t>Evidencia:</t>
    </r>
    <r>
      <rPr>
        <sz val="11"/>
        <color rgb="FF000000"/>
        <rFont val="Calibri"/>
        <family val="2"/>
        <scheme val="minor"/>
      </rPr>
      <t xml:space="preserve"> Correos, CEN deducciones y soportes de impuestos presentados.</t>
    </r>
  </si>
  <si>
    <t>Capacitación para la aplicación de impuestos tributarios al menos una vez al año</t>
  </si>
  <si>
    <t>Gestión Financiera Contabilidad- Profesional designado</t>
  </si>
  <si>
    <r>
      <t xml:space="preserve">El profesional o apoyo de Contabilidad elabora las respectivas conciliaciones mensuales, con el objetivo de evidenciar errores en las declaraciones tributarias. En caso de que se evidencie un error se reclasifican las cuentas contables. Para el caso de que se haya aplicado mal una tarifa o la base, se envía comunicación escrita al tercero objeto de retención para informarle que se le realizará un ajuste en las deducciones practicadas. 
</t>
    </r>
    <r>
      <rPr>
        <b/>
        <sz val="11"/>
        <color theme="1"/>
        <rFont val="Calibri"/>
        <family val="2"/>
        <scheme val="minor"/>
      </rPr>
      <t>Evidencia:</t>
    </r>
    <r>
      <rPr>
        <sz val="11"/>
        <color theme="1"/>
        <rFont val="Calibri"/>
        <family val="2"/>
        <scheme val="minor"/>
      </rPr>
      <t xml:space="preserve"> Conciliación mensual y correos de trámite. </t>
    </r>
  </si>
  <si>
    <r>
      <t xml:space="preserve">El profesional o apoyo de Central de Cuentas revisa que las deducciones de impuestos tributarios en las obligaciones para el pago de contratistas y proveedores corresponda según lo dispuesto en la normatividad tributaria. 
</t>
    </r>
    <r>
      <rPr>
        <b/>
        <sz val="11"/>
        <color theme="1"/>
        <rFont val="Calibri"/>
        <family val="2"/>
        <scheme val="minor"/>
      </rPr>
      <t xml:space="preserve">Evidencia: </t>
    </r>
    <r>
      <rPr>
        <sz val="11"/>
        <color theme="1"/>
        <rFont val="Calibri"/>
        <family val="2"/>
        <scheme val="minor"/>
      </rPr>
      <t>Comprobante de obligación</t>
    </r>
  </si>
  <si>
    <t>Registrar operaciones contables,  ajustes, análisis y verificación de los saldos de las cuentas contables</t>
  </si>
  <si>
    <t>ante el Congreso de la Republica y entes de control por el no  fenecimiento de la cuenta fiscal de la Entidad,</t>
  </si>
  <si>
    <t xml:space="preserve">debido a la falta de razonabilidad en los Estados Financieros o mala calificación en la implementación del control interno contable,  incumplimiento en la ejecución presupuestal de la Entidad o pérdida de competencia en la liquidación de los contratos o convenios interadministrativos. </t>
  </si>
  <si>
    <r>
      <t xml:space="preserve">El profesional o apoyo de contabilidad, al cierre de la vigencia socializa y verifica la aplicación de las Políticas Contables, en cuanto a las entradas y salidas de productos del Control Interno Contable, en caso que no se apliquen las políticas contables, se solicita validar los registros contables y realizar los ajustes necesarios para asegurar que las cuentas representen fielmente las cifras, hechos económicos y que los saldos en las cuentas sean exactos y coherentes, para el cierre contable mensual.  
</t>
    </r>
    <r>
      <rPr>
        <b/>
        <sz val="11"/>
        <color theme="1"/>
        <rFont val="Calibri"/>
        <family val="2"/>
        <scheme val="minor"/>
      </rPr>
      <t>Evidencia:</t>
    </r>
    <r>
      <rPr>
        <sz val="11"/>
        <color theme="1"/>
        <rFont val="Calibri"/>
        <family val="2"/>
        <scheme val="minor"/>
      </rPr>
      <t xml:space="preserve"> Conciliaciones de las cuentas contables, los soportes en libros auxiliares y documentales y matriz de saldos al cierre del periodo contable, los ajustes y Estados Financieros de cierre de cada mes. </t>
    </r>
  </si>
  <si>
    <t>Capacitación de contabilidad al menos una vez al año a los colaboradores del proceso de Gestión Financiera y Contable</t>
  </si>
  <si>
    <r>
      <rPr>
        <sz val="11"/>
        <color theme="1"/>
        <rFont val="Calibri"/>
        <family val="2"/>
        <scheme val="minor"/>
      </rPr>
      <t xml:space="preserve">Profesional del Grupo Gestión Financiera y Contable con funciones de Contabilidad mensualmente, presenta la conciliación del gasto  y diligencia la matriz de cierre contable para validar la aplicación de las acciones de control interno contable y  genera los estados financieros de cada cierre contable de acuerdo con la normatividad vigente. En caso de encontrar diferencias e inconsistencias en las cuentas y saldos, se solicita la revisión de los contadores y las dependencias ejecutoras para subsanar y corregir los errores, realizar los ajustes necesarios para garantizar un cierre contable confiable y veraz.  
</t>
    </r>
    <r>
      <rPr>
        <b/>
        <sz val="11"/>
        <color theme="1"/>
        <rFont val="Calibri"/>
        <family val="2"/>
        <scheme val="minor"/>
      </rPr>
      <t>Evidencia:</t>
    </r>
    <r>
      <rPr>
        <sz val="11"/>
        <color theme="1"/>
        <rFont val="Calibri"/>
        <family val="2"/>
        <scheme val="minor"/>
      </rPr>
      <t xml:space="preserve"> Conciliaciones de las cuentas contables 
</t>
    </r>
  </si>
  <si>
    <t xml:space="preserve">Trámite de Pagos </t>
  </si>
  <si>
    <t xml:space="preserve">
Posibilidad de realizar pagos no procedentes sin el cumplimiento de los requisitos y soportes idóneos</t>
  </si>
  <si>
    <t xml:space="preserve">por parte de los colaboradores del proceso </t>
  </si>
  <si>
    <t xml:space="preserve">lo cual ocasiona abuso de situación privilegiada </t>
  </si>
  <si>
    <t xml:space="preserve">
 para favorecer un interés propio o de terceros así como pago de lo no debido o duplicidad de pago.</t>
  </si>
  <si>
    <t>Casi seguro</t>
  </si>
  <si>
    <t xml:space="preserve"> Correo electrónico dirigido a la coordinación del Grupo de Gestión Financiera y Contable, indicando la novedad. En caso no presentarse la novedad, el proceso de Gestión Financiera y Contable deberá reportar un correo indicando que no se presentaron inconsistencias en el periodo.</t>
  </si>
  <si>
    <t>Profesional asignando desde la Coordinación del GGFC</t>
  </si>
  <si>
    <r>
      <t xml:space="preserve">Los supervisores de los contratos de prestación de servicios y compra de bienes y servicios, mensualmente, deben revisar y firmar los cumplidos de pago, como evidencia se generan los soportes de las cuenta de cobro. La radicación de los soportes y formatos para pago son revisados por el Grupo de Gestión Financiera y Contable en cada instancia del trámite verificando que la información corresponda al beneficiario final o contratista según el acto administrativo suscrito y vigente. En caso de presentarse inconsistencia se solicita la corrección de la información  de acuerdo con la información contractual o acto administrativo que ordena el pago.
</t>
    </r>
    <r>
      <rPr>
        <b/>
        <sz val="11"/>
        <color theme="1"/>
        <rFont val="Calibri"/>
        <family val="2"/>
        <scheme val="minor"/>
      </rPr>
      <t>Evidencia</t>
    </r>
    <r>
      <rPr>
        <sz val="11"/>
        <color theme="1"/>
        <rFont val="Calibri"/>
        <family val="2"/>
        <scheme val="minor"/>
      </rPr>
      <t>: Recibo a satisfacción contratistas, proveedores y devoluciones</t>
    </r>
  </si>
  <si>
    <t>Control y registro de información financiera en SIIF NACION II.</t>
  </si>
  <si>
    <t>por pérdida de la Confidencialidad de la Información de la Entidad</t>
  </si>
  <si>
    <t>GF-TES-001
GF-CON-004
GF-TES-005
GF-TES-006
GF-TES-007
GF-TES-010
GF-IMP-015
GF-VIA-014
GF-VIA-015</t>
  </si>
  <si>
    <r>
      <t xml:space="preserve">El Proceso de Gestión Financiera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t>
    </r>
    <r>
      <rPr>
        <b/>
        <sz val="11"/>
        <color theme="1"/>
        <rFont val="Calibri"/>
        <family val="2"/>
        <scheme val="minor"/>
      </rPr>
      <t>Evidencia:</t>
    </r>
    <r>
      <rPr>
        <sz val="11"/>
        <color theme="1"/>
        <rFont val="Calibri"/>
        <family val="2"/>
        <scheme val="minor"/>
      </rPr>
      <t xml:space="preserve"> Los Acuerdos de Confidencialidad suscritos por el proceso de Gestión de Financiera y/o reporte de dicho registro.
</t>
    </r>
    <r>
      <rPr>
        <b/>
        <sz val="11"/>
        <color theme="1"/>
        <rFont val="Calibri"/>
        <family val="2"/>
        <scheme val="minor"/>
      </rPr>
      <t>(A.6.6)</t>
    </r>
  </si>
  <si>
    <t>Enlace SIG del Grupo de Gestión Financiera o designado por el líder del Proceso.</t>
  </si>
  <si>
    <t>por pérdida de la Disponibilidad de la Información de la Entidad</t>
  </si>
  <si>
    <t>GF-TES-001
GF-CON-003
GF-CON-004
GF-TES-005
GF-TES-006
GF-TES-007
GF-CON-008
GF-TES-009
GF-TES-010
GF-IMP-011
GF-TES-012
GF-PRE-013
GF-GFI-014
GF-IMP-015
GF-GFI-016
GF-DOT-001
GF-DOT-002
GF-DOT-003
GF-DOT-004
GF-GFI-017
GF-GFI-018
GF-GFI-019
GF-GFI-020
GF-GFI-021
GF-GFI-022
GF-GFI-023
GF-GFI-024
GF-GFI-025
GF-VIA-014
GF-VIA-015
GF-SP-001</t>
  </si>
  <si>
    <r>
      <t xml:space="preserve">El Proceso de Gestión Financiera retroalimenta a los funcionarios y contratistas frente al reporte emitido por la Oficina de Tecnología de Información (OTI) sobre el estado de uso de OneDrive.
</t>
    </r>
    <r>
      <rPr>
        <b/>
        <sz val="11"/>
        <color theme="1"/>
        <rFont val="Calibri"/>
        <family val="2"/>
        <scheme val="minor"/>
      </rPr>
      <t>Evidencia:</t>
    </r>
    <r>
      <rPr>
        <sz val="11"/>
        <color theme="1"/>
        <rFont val="Calibri"/>
        <family val="2"/>
        <scheme val="minor"/>
      </rPr>
      <t xml:space="preserve"> Socialización del correo electrónico enviado por la OTI sobre el estado del uso de OneDrive de Proceso.
</t>
    </r>
    <r>
      <rPr>
        <b/>
        <sz val="11"/>
        <color theme="1"/>
        <rFont val="Calibri"/>
        <family val="2"/>
        <scheme val="minor"/>
      </rPr>
      <t>(A.5.16, A.8.2, A.8.3, A.8.13)</t>
    </r>
  </si>
  <si>
    <t>Gestión Interinstitucional</t>
  </si>
  <si>
    <t>Adelantar acciones de coordinación y articulación con las entidades que conforman el Sistema Nacional de Atención y Reparación Integral a las Víctimas para la implementación, seguimiento de la política pública de Víctimas mediante la definición de lineamientos, metodologías e instrumentos, lo cual contribuyen a las entidades del sistema en la reconstrucción del tejido social y goce efectivo de los derechos de las víctimas.</t>
  </si>
  <si>
    <t>ante las partes interesadas  por la ausencia de lineamientos y metodologías para la  coordinación y articulación con las entidades que conforman el Sistema Nacional de Atención y Reparación Integral a las Víctimas</t>
  </si>
  <si>
    <t>debido a la sobrecarga y/o alta rotación del personal que define lineamientos y metodologías.</t>
  </si>
  <si>
    <t>Se define fortalecer al control actual, con la definición de un Plan de Acción adicional con el fin de evitar su materialización debido al impacto del nivel de severidad el cual maneja el riesgo.</t>
  </si>
  <si>
    <t>Promover el uso eficiente de los recursos humanos, teniendo en cuenta en la gestión la disponibilidad y competencia del personal verificando los perfiles y cargas laborales, para no desmejorar la calidad del servicio</t>
  </si>
  <si>
    <t>Líder del Proceso, los líderes del Grupo de Proyectos y de las subdirecciones de Coordinación Nación Territorio y Coordinación Técnica SNARIV</t>
  </si>
  <si>
    <t>Gestionar y articular la Oferta Institucional provista por las Entidades del SNARIV</t>
  </si>
  <si>
    <t xml:space="preserve">debido a la deficiencia en la divulgación de la información mediante las herramientas de comunicación establecidas. </t>
  </si>
  <si>
    <t>Los profesionales de las de las dependencias del proceso de Gestión Interinstitucional, anualmente verifican la oferta requerida, en caso que ésta no se identifique por parte de las entidades, los colaboradores de las subdirecciones se comunicarán con las entidades e instituciones para identificar la oferta disponible y/o hacer seguimiento. 
Como evidencia se tendrán comunicaciones por correo electrónico con el reporte del avance de la implementación de la política pública de victimas</t>
  </si>
  <si>
    <t>Se define fortalecer al control actual, con la definición de dos Planes de Acción adicional con el fin de evitar su materialización debido al impacto en su nivel de severidad</t>
  </si>
  <si>
    <t>Los colaboradores asociados a la Gestión de oferta, en las Subdirecciones de SNARIV, Nación Territorio y Grupo de Gestión de Proyectos, harán seguimiento al cronograma de asistencia técnica para la oferta institucional.</t>
  </si>
  <si>
    <t>Colaboradores asociados a la gestión de proyectos ofertados por la Unidad</t>
  </si>
  <si>
    <t>Asistir técnicamente en el fortalecimiento y seguimiento a la implementación de la política pública de víctimas</t>
  </si>
  <si>
    <t>por falta de una adecuada planeación.</t>
  </si>
  <si>
    <t>Los profesionales de las de las dependencias del proceso de Gestión Interinstitucional, verifican anualmente el cumplimiento de las solicitudes de asistencia técnica de las entidades nacionales y territoriales, teniendo en cuenta el número de sesiones programadas en el plan de acción y/o por la estrategia de intervención del año en curso. 
En caso de observar incumplimiento por las entidades, se oficiará por los responsables la novedad a los interesados, y se programará un nuevo espacio para su socialización, como evidencia se tiene el reporte de las asistencias técnicas y las actas de reunión .</t>
  </si>
  <si>
    <t xml:space="preserve">Los lideres de las subdirecciones y el grupo de proyectos, harán seguimiento a las Asistencias Técnicas planeadas, se reportará el avance de acuerdo a la planeación </t>
  </si>
  <si>
    <t>Gestionar y articular la Oferta Institucional provista por las entidades que conforman el Sistema Nacional de Atención y Reparación Integral a las Víctimas</t>
  </si>
  <si>
    <t>Uso inadecuado de usuarios asignados para el acceso a las herramientas tecnológicas dispuestas por la Dirección de Gestión Interinstitucional</t>
  </si>
  <si>
    <t>por parte de los colaboradores del nivel nacional y territoriales</t>
  </si>
  <si>
    <t xml:space="preserve"> con el fin de entregar información confidencial de la población víctima</t>
  </si>
  <si>
    <t>Uso inadecuado de usuarios asignados para el acceso a las herramientas tecnológicas dispuestas por la Dirección de Gestión Interinstitucional, por parte de los colaboradores del nivel nacional y territoriales, para beneficio propio o de un tercero, con el fin de entregar información confidencial de la población víctima</t>
  </si>
  <si>
    <t>Probable</t>
  </si>
  <si>
    <t>El líder del proceso de forma semestral recuerda a los profesionales las medidas de seguridad de la información establecidas por la entidad mediante comunicación masiva por correo electrónico, con el fin de prevenir el acceso de información de las entidades del SNARIV y Nación Territorio. 
El líder del proceso en caso de presentarse inconsistencias retroalimenta a los colaboradores involucrados dejando constancia con los formatos de confidencialidad y los correos respectivos. Evidencia: Correos electrónicos.</t>
  </si>
  <si>
    <t>Se define fortalecer al control actual, con la definición de un Plan de Acción adicional con el fin de evitar su materialización.</t>
  </si>
  <si>
    <t>Los lideres de las subdirecciones y el grupo de proyectos, reportarán de forma semestral el uso inadecuado de las herramientas tecnológicas, de acuerdo a los lineamientos establecidos en el Acuerdo de confidencialidad de usuarios de herramientas tecnológicas o información de la Unidad para la Atención y Reparación Integral a las Víctimas, como evidencia se tiene los formatos de aceptación de acuerdo de confidencialidad de los colaboradores.</t>
  </si>
  <si>
    <t>Uso adecuado de los activos de información generados dentro de la Dirección de Gestión Interinstitucional</t>
  </si>
  <si>
    <t>ante nuestras partes interesadas por mal uso e Indisponibilidad de los activos de información críticos del proceso</t>
  </si>
  <si>
    <t>debido a falta de apropiación de las políticas y lineamientos de Seguridad de la Información.</t>
  </si>
  <si>
    <t>GI-ARH-002;  GI-SNT-002; GI-ARH-002; GI-ARH-001; GI-SNT-001; GI-SNA-002; GI-SNA-002; GI-SNA-003; GI-SNA-164; TI-SIF-022; TI-SIF-023</t>
  </si>
  <si>
    <t>Gestión Jurídica</t>
  </si>
  <si>
    <t>Asesorar jurídicamente a la Unidad para las Victimas en las diferentes actuaciones administrativas de los procesos, conceptualizar jurídicamente los aspectos concernientes a la entidad; así como la representación judicial y extrajudicial, mediante la aplicación de la normatividad vigente con el fin de velar por los intereses de la unidad y las partes interesadas, previniendo el daño antijurídico y brindando la seguridad jurídica a la Entidad. Todo lo anterior garantizando el cumplimiento a las normas constitucionales y legales vigentes.</t>
  </si>
  <si>
    <t>Dar respuesta a las acciones de tutela, requerimientos judiciales y/o avances de cumplimiento de los diferentes despachos judiciales o Entidades e instituciones del orden nacional y territorial</t>
  </si>
  <si>
    <t>de la Entidad, ante los jueces por sanciones de multa y arresto contra los Directivos de la Entidad, al no dar respuesta a las acciones de tutela, requerimientos judiciales y/o avances de cumplimiento de los diferentes despachos judiciales o Entidades e instituciones del orden nacional y territorial,</t>
  </si>
  <si>
    <t>debido a demoras en los tiempos de respuesta establecidos por parte de los procesos misionales y de apoyo para remitir el insumo.</t>
  </si>
  <si>
    <t>Posibilidad de pérdida económica y reputacional de la Entidad, ante los jueces por sanciones de multa y arresto contra los Directivos de la Entidad, al no dar respuesta a las acciones de tutela, requerimientos judiciales y/o avances de cumplimiento de los diferentes despachos judiciales o Entidades e instituciones del orden nacional y territorial, debido a demoras en los tiempos de respuesta establecidos por parte de los procesos misionales y de apoyo para remitir el insumo.</t>
  </si>
  <si>
    <t xml:space="preserve">Los abogados de Respuesta Judicial realizan  mensualmente revisión de calidad aleatoria de las respuestas emitidas por el operador, tomadas del aplicativo LEX,  que tiene como objetivo  revisar la calidad de la respuesta de fondo y forma.  En caso de observar errores de fondo o de forma en la respuesta  se informa al operador por correo electrónico para realizar las correcciones correspondientes. Queda como evidencia el correo remitido al operador </t>
  </si>
  <si>
    <t xml:space="preserve">Dado  a que el nivel del riesgo es alto se requiere generar plan de acción adicional que permita mantener un control constante para el riesgo identificado. </t>
  </si>
  <si>
    <t>Realizar reuniones  mensuales con el operador para revisar temas de calidad de respuesta y generar estrategias de mejora del proceso</t>
  </si>
  <si>
    <t>COORDINADCION DE RESPUESTA JUDICIAL</t>
  </si>
  <si>
    <t>El operador de tutelas remite reporte diario donde se muestran los  insumos pendientes por enviar con los datos del accionante requerido y los días que lleva asignado al proceso, tomado del aplicativo LEX,  que tiene como objetivo alertar la urgencia de envío del insumos y  mostrar los casos pendientes por proceso para dar respuesta a las tutelas y requerimientos judiciales. En caso de observar insumos pendientes con mas de 10 días  de asignación se remite un correo de alerta a los procesos. Queda como evidencia el correo de pendientes.</t>
  </si>
  <si>
    <t>Ejercer la defensa técnica judicial y extrajudicial de la Entidad y realizar el recaudo de las obligaciones y acreencias a favor de la Entidad y Saneamiento de bienes que se encuentran bajo la administración del FRV</t>
  </si>
  <si>
    <t>ante los jueces  y el cliente interno por incumplimiento en la contestación de procesos judiciales  en términos requeridos,</t>
  </si>
  <si>
    <t>debido a la demora en entrega de insumos o notificación tardía de correspondencia de procesos o de citaciones y datos de audiencias para dar trámites oportunos.</t>
  </si>
  <si>
    <t>Posibilidad de pérdida económica y reputacional ante los jueces  y el cliente interno por incumplimiento en la contestación de procesos judiciales  en términos requeridos, debido a la demora en entrega de insumos o notificación tardía de correspondencia de procesos o de citaciones y datos de audiencias para dar trámites oportunos.</t>
  </si>
  <si>
    <t xml:space="preserve">Los abogados y administrativos del grupo contencioso realizan mensualmente reporte de vigilancia judicial del estado de procesos contra la Entidad,  con el objetivo de conocer con anticipación o verificar las decisiones finales, citaciones a audiencias y estados en general de los procesos judiciales. En caso de no tener actualizada la información de la vigilancia judicial con debida justificación, el coordinador de Defensa Judicial como supervisor de contratos emitirá un memorando interno con el respectivo llamado de atención al abogado que corresponda. La evidencia es el correo de notificación del memorando. </t>
  </si>
  <si>
    <t>Generar reporte semestral de estado de procesos Judiciales</t>
  </si>
  <si>
    <t>Jefe OAJ</t>
  </si>
  <si>
    <t xml:space="preserve">Realizar reuniones cada dos meses para analizar procesos identificados como críticos </t>
  </si>
  <si>
    <t>Asesorar, elaborar informes y conceptuar en relación con la línea Jurídica de la Entidad que se enmarque en los parámetros constitucionales y legales establecidos y dar respuesta a los recursos de apelación, quejas y revocatoria directas de los actos administrativos.</t>
  </si>
  <si>
    <t>ante la Corte Constitucional y las demás Entidades  por incumplimiento en la presentación de los informes en respuesta a los requerimientos hechos por la Corte Constitucional en el marco del Estado de Cosas Inconstitucional declarado por la Sentencia T025 de 2004,</t>
  </si>
  <si>
    <t>debido a que la información suministrada es parcial o la demora en la entrega de insumos por parte de los procesos y  la demás Entidades para realizar informes a la Corte Constitucional.</t>
  </si>
  <si>
    <t>Posibilidad de pérdida reputacional ante la Corte Constitucional y las demás Entidades  por incumplimiento en la presentación de los informes en respuesta a los requerimientos hechos por la Corte Constitucional en el marco del Estado de Cosas Inconstitucional declarado por la Sentencia T025 de 2004,debido a que la información suministrada es parcial o la demora en la entrega de insumos por parte de los procesos y  la demás Entidades para realizar informes a la Corte Constitucional.</t>
  </si>
  <si>
    <t>El abogado del grupo Corte que tiene a cargo el tema  realiza reunión mensual (a demanda) para revisar el sentido de la respuesta y las implicaciones de la misma  con el objetivo de definir la estrategia de respuesta; si no se cumple con la respuesta o  el informe solicitado se realiza una apertura de incidente de desacato y/o proceso disciplinario a quien corresponda. Se deja como soporte correo de remisión de la estrategia de respuesta.</t>
  </si>
  <si>
    <t xml:space="preserve">Realizar reunión semestral de revisión y estado de autos de seguimientos para dar respuesta a requerimientos de la Corte Constitucional </t>
  </si>
  <si>
    <t>COORDINADORA DE GESTIÓN NORMATIVA Y CONCEPTOS</t>
  </si>
  <si>
    <t>ante las victimas del conflicto armado por no cumplimiento de tiempos de respuesta  por la demora en el tramite  y emisión   de las respuestas a los recursos de  apelación, queja y revocatoria directa,</t>
  </si>
  <si>
    <t>debido a la  demora en la entrega de insumos y la demora en la emisión de actos administrativos por perdida de expedientes que contienen la información de la victima.</t>
  </si>
  <si>
    <t>Posibilidad de pérdida reputacional ante las victimas del conflicto armado por no cumplimiento de tiempos de respuesta  por la demora en el tramite  y emisión   de las respuestas a los recursos de  apelación, queja y revocatoria directa, debido a la  demora en la entrega de insumos y la demora en la emisión de actos administrativos por perdida de expedientes que contienen la información de la victima.</t>
  </si>
  <si>
    <t>El administrativo de Actuaciones Administrativas realiza reporte de casos prioritarios de manera diaria, tomado del aplicativo LEX   que tiene como objetivo  realizar el control de casos pendientes priorizados y pendientes de respuesta, el cual es enviado por correo electrónico al operador para realizar el tramite de los correspondientes Actos administrativos, de no realizarse se podría  materializar las sanciones  o multas a funcionarios. Queda como evidencia el correo electrónico enviado al Operador</t>
  </si>
  <si>
    <t>Realizar reporte mensual de calidad de actos administrativos realizado por el operador.</t>
  </si>
  <si>
    <t>Dar respuesta a las acciones de tutela, requerimientos judiciales y/o avances de cumplimiento de los diferentes despachos judiciales o Entidades e instituciones del orden nacional y territorial
Ejercer la defensa técnica judicial y extrajudicial de la Entidad y realizar el recaudo de las obligaciones y acreencias a favor de la Entidad y Saneamiento de bienes que se encuentran bajo la administración del FRV
Asesorar, elaborar informes y conceptuar en relación con la línea Jurídica de la Entidad que se enmarque en los parámetros constitucionales y legales establecidos y dar respuesta a los recursos de apelación, quejas y revocatoria directas de los actos administrativos.</t>
  </si>
  <si>
    <t xml:space="preserve">Omitir, retrasar o adelantar </t>
  </si>
  <si>
    <t>las acciones de las actividades</t>
  </si>
  <si>
    <t>contempladas en los  diferentes procedimientos de gestión jurídica por parte de los funcionarios y contratistas del proceso</t>
  </si>
  <si>
    <t>con el fin de obtener un beneficio propio</t>
  </si>
  <si>
    <t>Los abogados y administrativos de respuesta judicial, de defensa judicial, gestión normativa y conceptos suscriben el "Acuerdo De Confidencialidad De Usuarios De Herramientas Tecnológicas O Información De La Unidad Para La Atención Y Reparación Integral A Las Víctimas", al solicitar usuarios de consulta de las herramientas de la Unidad. Que tiene como objetivo asegurar la información consultada, controlar y hacer seguimiento  de los usuarios que acceden a los aplicativos.  De lo contrario no se asignarán los usuarios. En caso de que se venza el acuerdo de confidencialidad, el usuario es deshabilitado. Como evidencias se cuenta con los acuerdos de confidencialidad suscritos en el share point de la OAJ</t>
  </si>
  <si>
    <t>De acuerdo a la Tipología del riesgos se define plan de acción para evitar su materialización</t>
  </si>
  <si>
    <t>Implementar medidas de sensibilización dirigidas a los funcionarios y contratistas del proceso sobre las consecuencias al aceptar cualquier tipo de utilidad  o beneficio por omitir, retrasar o adelantar las acciones de las actividades  contempladas en los  diferentes procedimientos del proceso</t>
  </si>
  <si>
    <t>por condenas en litigios que deberían haber sido favorables para la Entidad y generen afectaciones financieras adicionales,</t>
  </si>
  <si>
    <t>debido a la falta de coordinación interinstitucional cuando son involucradas mas de una entidad en el mismo proceso.</t>
  </si>
  <si>
    <t>Posibilidad de pérdida económica y reputacional por condenas en litigios que deberían haber sido favorables para la Entidad y generen afectaciones financieras adicionales, debido a la falta de coordinación interinstitucional cuando son involucradas mas de una entidad en el mismo proceso.</t>
  </si>
  <si>
    <t xml:space="preserve">Los apoderados que tienen a cargo Acciones Constitucionales realizan un informe semestral de la articulación realizada con otras instituciones que han sido también demandadas sobre estos procesos, con el objetivo de avanzar en una defensa optima en pro de la Unidad. Deberán presentar un informe por escrito al Coordinador de Defensa Judicial. En caso de no contar con este informe, el coordinador hará un requerimiento a quien corresponda para conocer el estado de dichas acciones y  las estrategias de defensa. </t>
  </si>
  <si>
    <t>Realizar informe semestral de desfensa judicial  para revisión de estado y avance de procesos</t>
  </si>
  <si>
    <t>ante los jueces  y clientes interno por incumplimiento en la contestación de procesos judiciales  en términos requeridos,</t>
  </si>
  <si>
    <t>debido a la demora en entrega de insumos de parte del FRV .</t>
  </si>
  <si>
    <t xml:space="preserve">Los abogados y administrativos del grupo de Saneamiento realizan mensualmente reporte de vigilancia judicial del estado de procesos,  que tiene como objetivo conocer con anticipación o verificar el estado en general de estos. En caso de no tener actualizada la información de la vigilancia judicial con debida justificación, el coordinador de Defensa Judicial como supervisor de contratos emitirá un memorando interno con el respectivo llamado de atención al abogado que corresponda. La evidencia es el correo de notificación del memorando. </t>
  </si>
  <si>
    <t>para la Entidad por la no recuperación de las deudas adquiridas por quienes suscriben contratos de arrendamiento de bienes a cargo del FRV</t>
  </si>
  <si>
    <t>debido a la falta de diligencia del mismo.</t>
  </si>
  <si>
    <t>Posibilidad de efecto dañoso sobre recursos públicos de la Entidad por la no recuperación de las deudas adquiridas por quienes suscriben contratos de arrendamiento de bienes a cargo del FRV, debido a la falta de diligencia del mismo.</t>
  </si>
  <si>
    <t>Realizar reuniones mensuales con el FRV para conocer el estado de los casos y realizar las alertas que correspondan.</t>
  </si>
  <si>
    <t xml:space="preserve">Coordinación de Defensa Judicial </t>
  </si>
  <si>
    <t>Ejercer la defensa técnica judicial y extrajudicial de la Entidad y realizar el recaudo de las obligaciones y acreencias a favor de la Entidad y Saneamiento de bienes que se encuentran bajo la administración del Fondo de Reparación a las Victimas (FRV).</t>
  </si>
  <si>
    <t xml:space="preserve">por pérdida de la Confidencialidad de la Información de la Entidad </t>
  </si>
  <si>
    <t>TI-SIF-013
OJ-AAC-001
OJ-AAC-005
OJ-DFJ-001
OJ-DFJ-002
OJ-DFJ-005
OJ-DFJ-006
OJ-DFJ-007
OJ-JEF-005
OJ-GRJ-004
OJ-AA-020
OJ-DFJ-008
OJ-ARH-001
OJ-ARH-002</t>
  </si>
  <si>
    <r>
      <t xml:space="preserve">El Proceso de Gestión Jurídica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
Evidencia: </t>
    </r>
    <r>
      <rPr>
        <sz val="11"/>
        <color theme="1"/>
        <rFont val="Calibri"/>
        <family val="2"/>
        <scheme val="minor"/>
      </rPr>
      <t xml:space="preserve">Los Acuerdos de Confidencialidad suscritos por el proceso de Gestión de Jurídica y/o reporte de dicho registro.
</t>
    </r>
    <r>
      <rPr>
        <b/>
        <sz val="11"/>
        <color theme="1"/>
        <rFont val="Calibri"/>
        <family val="2"/>
        <scheme val="minor"/>
      </rPr>
      <t>(A.6.6)</t>
    </r>
  </si>
  <si>
    <t>Enlace SIG del Grupo de Gestión Jurídica o designado por el líder del Proceso.</t>
  </si>
  <si>
    <t xml:space="preserve">por pérdida de la Disponibilidad de la Información de la Entidad </t>
  </si>
  <si>
    <t>TI-SIF-013
OJ-AAC-001
OJ-AAC-005
OJ-DFJ-001
OJ-DFJ-002
OJ-DFJ-005
OJ-DFJ-006
OJ-DFJ-007
OJ-JEF-005
OJ-GRJ-004
OJ-AA-020
OJ-AA-022
OJ-AA-023
OJ-DFJ-008</t>
  </si>
  <si>
    <r>
      <t xml:space="preserve">El Proceso de Gestión Jurídica retroalimenta a los funcionarios y contratistas frente al reporte emitido por la Oficina de Tecnología de Información (OTI) sobre el estado de uso de OneDrive.
</t>
    </r>
    <r>
      <rPr>
        <b/>
        <sz val="11"/>
        <color theme="1"/>
        <rFont val="Calibri"/>
        <family val="2"/>
        <scheme val="minor"/>
      </rPr>
      <t xml:space="preserve">Evidencia: </t>
    </r>
    <r>
      <rPr>
        <sz val="11"/>
        <color theme="1"/>
        <rFont val="Calibri"/>
        <family val="2"/>
        <scheme val="minor"/>
      </rPr>
      <t xml:space="preserve">Socialización del correo electrónico enviado por la OTI sobre el estado del uso de OneDrive de Proceso.
</t>
    </r>
    <r>
      <rPr>
        <b/>
        <sz val="11"/>
        <color theme="1"/>
        <rFont val="Calibri"/>
        <family val="2"/>
        <scheme val="minor"/>
      </rPr>
      <t>(A.5.16, A.8.2, A.8.3, A.8.13)</t>
    </r>
  </si>
  <si>
    <t>Gestión para la asistencia</t>
  </si>
  <si>
    <t>Determinar la entrega o no de la atención y ayuda humanitaria a las víctimas del conflicto armado en Colombia, incluidos en el RUV, a través de la identificación de necesidades, capacidades y/o afectaciones en cumplimiento de los requisitos legales durante la vigencia de la ley.</t>
  </si>
  <si>
    <t>Analizar, tramitar las solicitudes y realizar la colocación de recursos a los registros viables por concepto de Atención Humanitaria y Ayuda Humanitaria</t>
  </si>
  <si>
    <t xml:space="preserve">Incumplir con los requisitos establecidos en la programación y colocación de Asistencia humanitaria </t>
  </si>
  <si>
    <t>por los funcionarios de la Unidad</t>
  </si>
  <si>
    <t xml:space="preserve">como resultado de tráfico de influencias por el ofrecimiento de dadivas </t>
  </si>
  <si>
    <t>en beneficio propio o de un tercero</t>
  </si>
  <si>
    <t>Incumplir con los requisitos establecidos en la programación y colocación de Asistencia humanitaria por los funcionarios de la Unidad como resultado de tráfico de influencias por el ofrecimiento de dadivas en beneficio propio o de un tercero</t>
  </si>
  <si>
    <t>Casi Seguro</t>
  </si>
  <si>
    <t>Las personas de la Subdirección de Asistencia y Atención Humanitaria encargadas del trámite y programación de atención humanitaria verifican diariamente fallecidos, ayudas vigentes, no incluidos mediante cruces de información como punto de control adicional con el fin de validar la idoneidad de las colocaciones de los recursos, en caso de identificarse inconsistencias en la información requerida, se realizan las gestiones correspondientes para actualizar o corroborar la información, de esta actividad queda como evidencia el formato planilla validación para colocación.</t>
  </si>
  <si>
    <t>Se define Plan de Acción para fortalecer los controles actuales y evitar la materialización del riesgo.</t>
  </si>
  <si>
    <t xml:space="preserve">La subdirección de Asistencia y Atención Humanitaria genera espacios de capacitación o sensibilización frente a la transparencia en la entrega de los recursos de asistencia humanitaria </t>
  </si>
  <si>
    <t>Profesional de la Subdirección de Asistencia y Atención Humanitaria de la línea de acción  de gestión para la entrega de asistencia humanitaria y gestión integral</t>
  </si>
  <si>
    <t>Cuando se identifica un giro colocado a una persona fallecida o No Incluida y el giro se encuentra disponible, las personas de la SAAH (Subdirección de Asistencia y Atención Humanitaria) remiten una Orden de No Pago al Operador de pagos con el fin de evitar el cobro de los recursos colocados como evidencia queda  Correo Electrónico.</t>
  </si>
  <si>
    <t>Las personas de la Subdirección de Asistencia y Atención Humanitaria con asignación de perfil, cada vez que se identifican inconsistencias y novedades radican las incidencias que se identifican en las herramientas y aplicaciones de la gestión del trámite de las solicitudes de atención humanitaria a través de la herramienta establecida por la OTI,de esta actividad queda como registro el reporte de la herramienta ARANDA</t>
  </si>
  <si>
    <t>La Subdirección de Asistencia y Atención Humanitaria, a través de la línea de acción de administración y gestión de sistemas de información, suscriben el "Acuerdo De Confidencialidad De Usuarios De Herramientas Tecnológicas O Información De La Unidad Para La Atención Y Reparación Integral A Las Víctimas", cada vez que se solicitan usuarios de las herramientas suministrando horarios de acceso para VIVANTO, así cómo también, la suscripción de acuerdos para el  acceso a la herramienta de SGV por donde ingresan las solicitudes y SM donde se activan las mediciones y se realizan las gestiones de pagos. De lo contrario no se asignarán los usuarios. En caso de que se venza el acuerdo, el usuario es deshabilitado. Como evidencia se cuenta con los formatos de aceptación de acuerdos.</t>
  </si>
  <si>
    <t>por el Incumplimiento  ante las víctimas de los requisitos definidos para realizar la entrega de Asistencia humanitaria</t>
  </si>
  <si>
    <t>por no contar con las fuentes de información de las víctimas, falta de procedimientos automatizados, no ejecución de controles definidos, dificultad de comunicación entre procesos, fallas de las aplicaciones o disponibilidad de las mismas y dificultades en las validaciones de identidad de parte del operador de pagos.</t>
  </si>
  <si>
    <t>Las personas de la Subdirección de Asistencia y Atención Humanitaria encargadas del trámite y programación de Asistencia humanitaria verifican diariamente fallecidos, ayudas vigentes y no inclusión mediante cruces de información. Como punto de control adicional, y con el fin de validar la idoneidad de las colocaciones de los recursos, en caso de identificarse inconsistencias en la información requerida se realizan las gestiones correspondientes para actualizar o corroborar la información. De esta actividad queda como evidencia el formato planilla validación para colocación.</t>
  </si>
  <si>
    <t>La subdirección de Asistencia y Atención Humanitaria genera orden de no pago frente a las colocaciones que registran giros disponibles para pago con novedad de persona fallecida o no incluida</t>
  </si>
  <si>
    <t>Profesional de la Subdirección de Asistencia y Atención Humanitaria de la línea de acción  de gestión para la entrega de asistencia humanitaria</t>
  </si>
  <si>
    <t>Cuando se identifica un giro colocado a una persona fallecida o No Incluida y el giro se encuentra disponible, las personas de la SAAH (Subdirección de Asistencia y Atención Humanitaria) remiten una Orden de No Pago (ONP)  a través de correo electrónico al Operador de pagos con el fin de evitar el cobro de los recursos colocados , como evidencia queda correo electrónico.</t>
  </si>
  <si>
    <t>Las personas de la Subdirección de Asistencia y Atención Humanitaria realizan mensualmente la validación del documento de destinatarios de entrega de atención humanitaria con giros en estado pagado en la registraduría nacional del estado civil, en caso de identificarse inconsistencias se remite a la Oficina Asesora Jurídica, como evidencia queda correo electrónico con la información de la validación</t>
  </si>
  <si>
    <t>Analizar, tramitar las solicitudes y realizar la colocación de recursos a los registros viables por concepto de Atención Humanitaria y Ayuda Humanitaria.</t>
  </si>
  <si>
    <t xml:space="preserve">por pérdida de la Confidencialidad de la Información de la Entidad, </t>
  </si>
  <si>
    <t>TI-SIF-003
TI-SIF-006
TI-SIF-009
GA- BMT-011
GA-BSM-012
GA-ARH-001
GA-ARH-002</t>
  </si>
  <si>
    <t>Semanal</t>
  </si>
  <si>
    <r>
      <t xml:space="preserve">El Proceso de Gestión para la Asistencia suscribe un "Acuerdo de Confidencialidad" con cada uno de los funcionarios y/o contratistas y/o operador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Gestión para la asistencia y/o reporte de dicho registro.
</t>
    </r>
    <r>
      <rPr>
        <b/>
        <sz val="11"/>
        <color theme="1"/>
        <rFont val="Calibri"/>
        <family val="2"/>
        <scheme val="minor"/>
      </rPr>
      <t>(A.6.6)</t>
    </r>
  </si>
  <si>
    <t>Enlace SIG de Gestión para la Asistencia o designado por el líder del Proceso.</t>
  </si>
  <si>
    <t xml:space="preserve">por pérdida a la Integridad de la Información de la Entidad, </t>
  </si>
  <si>
    <t>debido a la falla o ausencia de controles relacionados con el uso adecuado de la información.</t>
  </si>
  <si>
    <t>Participación y visibilización</t>
  </si>
  <si>
    <t>Promover la participación de las víctimas para lograr su incidencia en la política pública, generando lineamientos, espacios, estrategias y su fortalecimiento.</t>
  </si>
  <si>
    <t>Acompañar técnicamente el proceso de inscripción, elección e instalación de mesas de participación con las secretarias técnicas (Defensorías y Personería), en Coordinación con la Cancillería, entidades territoriales y cooperación internacional de acuerdo con las coyunturas sociopolíticas</t>
  </si>
  <si>
    <t>ante nuestras partes interesadas debido a la imposibilidad para promover la participación en la realización de la inscripción, elección e instalación de las mesas de participación efectiva de las víctimas previamente planificadas</t>
  </si>
  <si>
    <t xml:space="preserve">debido a la falta de realización de la convocatoria por parte del Ministerio publico a las organizaciones de victimas para participar en la elección, situaciones de violencia y estigmatización que no permiten que líderes y lideresas se postulen para hacer parte de las mesas de participación de víctimas o falta de operador Logístico. </t>
  </si>
  <si>
    <t>Se define implementar Plan de Acción adicional con el fin de evitar su materialización.</t>
  </si>
  <si>
    <t>La Subdirección de Participación realizará el seguimiento a las actividades conforme al cronograma que inicia para el acompañamiento de la elección e instalación de las mesas de participación.</t>
  </si>
  <si>
    <t xml:space="preserve">Grupo de colaboradores del proceso </t>
  </si>
  <si>
    <t xml:space="preserve">Las Dirección de Gestión Interinstitucional se encarga del proceso contractual durante los 4 primeros  meses del año a fin de garantizar el apoyo logístico para el desarrollo de las actividades para la elección e instalación de las mesas efectiva de las víctimas. En caso de ser necesario se generan alertas por parte de la Dirección Interinstitucional a la Dirección General. El operador entrega a la unidad las actas y listados de asistencia para dar cumplimiento y veracidad de cada evento. </t>
  </si>
  <si>
    <t>Ejecutar el cronograma y realizar el alistamiento para los fortalecimientos en las mesas de participación efectiva de las víctimas que viven en el exterior (Gave), Mesas diferente Nivel Nacional, víctimas organizadas y no organizadas de acuerdo con las coyunturas sociopolíticas, y en derechos y acompañamiento a comunidades étnicas (DAE).</t>
  </si>
  <si>
    <t>por los  procesos logísticos adelantados y ante los diferentes actores del proceso ante la imposibilidad para realizar el fortalecimiento a las mesas de participación para su incidencia en la política pública</t>
  </si>
  <si>
    <t>debido a la falta desarticulación de los miembros de la mesa y entes territoriales, desconocimiento de la ley en cuanto a la construcción de propuestas por parte de las secretarías técnicas o situaciones de orden público y/o por factores ambientales que afecten los espacios de participación en los diferentes Municipios y Departamentos.</t>
  </si>
  <si>
    <t>La unidad de Atención y Reparación Integral a las victimas realiza fortalecimientos periódicos (Mensuales) en el hámbito departamental a las secretarías técnicas, en donde se socializa todos los componentes del protocolo de participación y la normatividad legal vigente. Las secretarias técnicas son las encargadas de la construcción de las propuestas de acuerdo al tema en específico a tratar. En el evento que por factores ambientales no se pudiera realizar dichos fortalecimientos presenciales se programarían de forma Virtual. Como evidencia queda el informe de comisión y/o la capacitación virtual y el listado de asistencia de cada evento.</t>
  </si>
  <si>
    <t>la Unidad de Atención y Reparación Integral a las victimas cuenta con un Centro de Monitoreo de Riesgos, a través del cual se consulta las posibles afectaciones de orden público que afecten la realización de la Actividad, en donde desde la Subdirección de Participación se hará el requerimiento de la información y viabilidad para el desarrollo de la actividad según la ubicación para el desarrollo, en el caso que no se viable realizar el acompañamiento presencialmente se procederá a realizarlo virtualmente o se reprograma; a través de Correo Electrónico</t>
  </si>
  <si>
    <t>Designado por el Líder del proceso</t>
  </si>
  <si>
    <t>La unidad de Atención y Reparación Integral a las victimas a través del Centro de Operaciones y Monitoreo de riesgos (COMR), se encarga de articular con las alcaldías departamentales y sus correspondientes cuadrantes, las acciones previas para garantizar la participación de los funcionarios en cada uno de los eventos a realizar conforme a lo establecido en el protocolo de participación. Así como también con las herramientas tecnológicas y los lineamientos para el trabajo en casa se garantiza el desarrollo de la participación de los funcionarios en cada evento. En caso de no ser viable efectuar el evento se modifica la fecha para realizarlo. Se generan alertas por parte del COMR, a través de correo electrónico y telefónicamente.</t>
  </si>
  <si>
    <t>Las Dirección de Gestión Interinstitucional se encarga del proceso contractual durante los 4 primeros meses del año a fin de garantizar el apoyo logístico para el desarrollo de las actividades para la elección e instalación de las mesas efectiva de las víctimas. En caso de ser necesario se generan alertas por parte de la Dirección Interinstitucional a la Dirección General. El operador entrega a la unidad las actas y listados de asistencia para dar cumplimiento y veracidad de cada evento.</t>
  </si>
  <si>
    <t>Participación de las víctimas en los espacios señalados por la Ley y/o contemplados en el plan de acción del proceso</t>
  </si>
  <si>
    <t>Uso indebido o inadecuado de los recursos</t>
  </si>
  <si>
    <t xml:space="preserve">por parte de funcionarios u operadores </t>
  </si>
  <si>
    <t>para garantizar la participación de las víctimas en los espacios señalados por la Ley y/o contemplados en el plan de acción del proceso</t>
  </si>
  <si>
    <t>con el objetivo de beneficiar a un tercero.</t>
  </si>
  <si>
    <t>Uso indebido o inadecuado de los recursos para garantizar la participación de las víctimas en los espacios señalados por la Ley y/o contemplados en el plan de acción del proceso por parte de funcionarios u operadores con el objetivo de beneficiar a un tercero.</t>
  </si>
  <si>
    <t>El supervisor del operador verifica  conforme lo establecido en cada  requerimiento del  evento la ejecución de recursos con sus respectivos soportes.  Se verifica la veracidad del evento en cuanto a los  recursos invertidos  a través  de las   cotizaciones enviadas, las cuales son revisadas y avaladas por el supervisor. El operador entrega un informe con las especificaciones del evento y sus costos correspondientes al supervisor el cual una vez revisado y verificado con el requerimiento inicial lo aprueba para su respectivo tramite de pago. En caso que el informe no este acorde con lo estipulado el supervisor lo devolverá al operador para su respectiva corrección. Como evidencia queda el informe entregado por el operador luego de cada evento.</t>
  </si>
  <si>
    <t>Por la Tipología del riesgos, se define implementar Plan de Acción adicional con el fin de evitar su materialización.</t>
  </si>
  <si>
    <t>La Subdirección de Participación implementará la elaboración de informes de actividades y gestión post jornada  con datos cualitativos y cuantitativos con el fin de garantizar la efectiva ejecución de los recursos.</t>
  </si>
  <si>
    <t>Director(a) de Gestión Interinstitucional</t>
  </si>
  <si>
    <t>Actividades propias del proceso</t>
  </si>
  <si>
    <t>ante las partes interesadas y sanciones por entes de control por divulgación o alteración no autorizada e indisponibilidad de los Activos de tipo Talento Humano del proceso</t>
  </si>
  <si>
    <t>debido a la ausencia o insuficiencia de procedimientos de Monitoreo y de controles para la protección de la información en el almacenamiento, al acceso no controlado a información sensible / confidencial,  falta de conectividad o fallas tecnológicas.</t>
  </si>
  <si>
    <t xml:space="preserve">SP-ARH-001
SP-ARH-002
</t>
  </si>
  <si>
    <t>Prevención Urgente y Atención en la Inmediatez</t>
  </si>
  <si>
    <t>Apoyar a las entidades territoriales mediante la identificación y verificación riesgos de violaciones a los derechos humanos o infracciones al derecho internacional humanitario, alistamiento para la atención de emergencias a través de la asistencia técnica para la actualización de planes de contingencia, la coordinación y seguimiento
de atención de emergencias, participación en espacios de coordinación interinstitucional para la prevención y protección e implementación de mecanismos de apoyo subsidiario en ayuda y atención humanitaria inmediata</t>
  </si>
  <si>
    <t>Adelantar las acciones para la identificación de riesgos humanitarios alertando y orientando a las entidades territoriales sobre las acciones contempladas para fortalecer la capacidad de respuesta garantizando el goce efectivo al derecho del mínimo vital en eventos de tipo individual y/o masivos (desplazamientos, confinamientos y actos de terrorismo), a través de la coordinación y seguimiento en los Comités Territoriales de Justicia Transicional -CTJT y/o los Subcomités de Prevención Protección y Garantías de No Repetición SPPGNR de acuerdo con los eventos identificados.</t>
  </si>
  <si>
    <t>ante las partes interesadas por no brindar atención oportuna, así como no realizar el seguimiento a las emergencias humanitarias masivas hasta su cierre. (desplazamientos masivos, confinamientos y actos de terrorismo)</t>
  </si>
  <si>
    <t>debido a: i. alteraciones del orden público que generan condiciones de riesgo e impiden el ingreso de los colaboradores de la Unidad para las Víctimas al territorio para identificar, verificar y/o coordinar la atención de emergencias humanitarias y en los cuales la Unidad para las Víctimas no tiene la capacidad ni las competencias normativas para asegurar, sino que este mandato legal corresponde al Ministerio de Defensa quien ejecuta la política de seguridad nacional a través de las Fuerzas Militares; ii. deficiencias en la comprensión de la corresponsabilidad de las autoridades territoriales y departamentales frente a sus responsabilidades en convocar a los espacios de coordinación interinstitucional creados por la ley 1448 de 2011 para la respuesta ante la ocurrencia de emergencias humanitarias masivas; y iii. reducciones presupuestales que limiten la capacidad para atender emergencias humanitarias.</t>
  </si>
  <si>
    <t>El(la) colaborador(a) designado(a) de la dirección territorial o del equipo de Emergencias de nivel nacional SPAE, cada vez que se identifique una emergencia humanitaria y se requiera adelantar una misión humanitaria para verificar y/o coordinar la atención de emergencias, debe diligenciar el plan de seguimiento establecido por el Centro de Operaciones y Monitoreo de Riesgos (COMR) para ingresar a la zona, antes del desarrollo de la actividad. Como evidencia, se registra la misión y Plan de seguimiento registrado en la plataforma.
En caso de que no existan las garantías mínimas de seguridad, el (la) colaborador (a) debe abstenerse de ingresar a la zona.</t>
  </si>
  <si>
    <t>Es de resaltar que el nivel de severidad de riesgo residual es extremo debido a que las condiciones para garantizar el orden público a nivel nacional corresponden a factores externos que la Unidad para las Víctimas no tiene la capacidad ni las competencias normativas para asegurar, sino que este mandato legal corresponde al Ministerio de Defensa quien ejecuta la política de seguridad nacional a través de las Fuerzas Militares. Teniendo en cuenta lo anterior, en caso de que los controles presentados para reducir/mitigar el riesgo residual no sean suficientes, desde la Subdirección de Prevención y Atención de Emergencias, se debe notificar al Ministerio Público sobre la dificultad de acceso por alteraciones del orden público que generan condiciones de riesgo o impiden el ingreso de los funcionarios de la Unidad al territorio e instar en espacios departamentales y/o nacionales con el fin de coordinar la atención de emergencias humanitarias masivas. Para estos efectos, quedará como evidencia de las gestiones adelantas, el correo electrónico de gestión enviado al Ministerio Público.</t>
  </si>
  <si>
    <t>Subdirección de Prevención y Atención de Emergencias.</t>
  </si>
  <si>
    <t>El(la) colaborador(a) designado(a) de la dirección territorial o del equipo de Emergencias de nivel nacional SPAE, cada vez que se identifique necesidad de seguimiento de una Emergencia Humanitaria Masiva, debe solicitar que se realice una convocatoria extraordinaria de los escenarios destinados para hacer seguimiento a la emergencia y coordinar la atención. Como evidencia se identifican los correos electrónicos e insumos de gestión y seguimiento.
En caso de que no se convoque, se mantendrá la incidencia sobre la entidad territorial para obrar en el marco de lo estipulado en la Ley.</t>
  </si>
  <si>
    <t>El(la) colaborador(a) designado(a) de la dirección territorial o del equipo de Emergencias de nivel nacional SPAE, cada vez que se identifique necesidad de cierre de una Emergencia Humanitaria Masiva, debe solicitar que se realice una convocatoria extraordinaria de los escenarios destinados para hacer cierre a la emergencia. Como evidencia se establece el informe de cierre de la emergencia y el acta del comité de justicia transicional que informa el cierre de la emergencia.
En caso de que no se convoque, se mantendrá la incidencia sobre la entidad territorial para obrar en el marco de lo estipulado en la Ley.</t>
  </si>
  <si>
    <t>El(la) subdirector(a) de la SPAE o el(la) líder del equipo de emergencias de nivel nacional, cada vez que se identifique la necesidad de articulación con representantes de organismos de cooperación internacional, debe asistir a reuniones una vez se convoque a estos espacios, con el fin de coordinar acciones humanitarias y garantizar la atención integral de la población afectada. Como evidencia, se registran los acuerdos de entendimiento que firma la entidad a través del grupo de Cooperación Internacional con cada organización humanitaria.
En caso de no llevarse a cabo dichas reuniones, se instará a la oficina de cooperación de la UARIV para que gestione dichos espacios.</t>
  </si>
  <si>
    <t>Brindar Ayuda y Atención Humanitaria Inmediata en subsidiaridad en los componentes de alimentación y/o alojamiento temporal a través del mecanismo dinero.
Brindar Ayuda y Atención Humanitaria Inmediata en subsidiaridad en los componentes de alimentación y/o alojamiento temporal a través de los mecanismos especie por evento y especie periódico.</t>
  </si>
  <si>
    <t>Posibilidad de pérdida reputacional y económica por el uso indebido de los recursos destinados para brindar Ayuda y/o Atención Humanitaria Inmediata en los mecanismos de montos en dinero, especie periódico y especie por evento.</t>
  </si>
  <si>
    <t>Estas solicitudes son realizadas por las Entidades territoriales y/o departamentales y tiene injerencia frente la inclusión de personas que no hacen parte o que no cumplen con los requisitos.</t>
  </si>
  <si>
    <t>Esta actividad se ejecuta con el fin de garantizar el goce efectivo de derechos en los componentes de alimentación y alojamiento temporal que entrega la unidad para las víctimas de manera subsidiaria.</t>
  </si>
  <si>
    <t>Esta acción indebida puede beneficiar a la entidad territorial y/o terceros.</t>
  </si>
  <si>
    <t xml:space="preserve">El(la) colaborador(a) designado(a) de la dirección territorial, cada vez que reciba las solicitudes de Atención y/o Ayuda Humanitaria Inmediata, debe revisar los documentos allegados y verificar si son los establecidos en la normatividad vigente para acceder al apoyo subsidiario, con el fin de identificar si cumple o no con los requisitos exigidos. Como evidencias se registran los correos electrónicos de dicha gestión. 
En caso de que se identifique que la solicitud o persona no cumple con los requisitos, se rechazará e informará a la Entidad Territorial, con copia al enlace de la Gobernación. </t>
  </si>
  <si>
    <t>En caso de que los controles presentados no sean suficientes, se realizará una validación con el sistema de información web y en línea VIVANTO, la cual, cuenta con información de la registraduría e inclusión en el Registro Único de Víctimas. Quedando como evidencia un descargable de Excel con la información de la solicitud.</t>
  </si>
  <si>
    <t>El(la) colaborador (a) del equipo técnico de Ayuda y/o atención Humanitaria Inmediata, cada vez que reciba las solicitudes de Atención y/o Ayuda Humanitaria Inmediata y el formato diligenciado por la Dirección Territorial, debe revisar los documentos allegados y verificar si son los establecidos en la normatividad vigente para acceder al apoyo subsidiario, con el fin de identificar si cumple o no con los requisitos exigidos. Como evidencias se registran los correos electrónicos e insumos de la herramienta SISPAE de dicha gestión. 
En caso de que se identifique que la solicitud o persona no cumple con los requisitos, se rechazará e informará a la Dirección Territorial.</t>
  </si>
  <si>
    <t>El(la) colaborador(a) designado(a) de la dirección territorial o del equipo de Emergencias de nivel nacional SPAE, cada vez que se requiera adelantar una misión humanitaria para brindar ayuda y/o atención humanitaria inmediata, debe diligenciar el plan de seguimiento establecido por el Centro de Operaciones y Monitoreo de Riesgos (COMR) para ingresar a la zona, antes del desarrollo de la actividad. Como evidencia, se registra la misión y Plan de seguimiento registrado en la plataforma, así como el listado de beneficiarios y/ acta de entrega para el mecanismo de especie periódico y especie por evento.
En caso de que no existan las garantías mínimas de seguridad, el (la) colaborador (a) debe abstenerse de ingresar a la zona.</t>
  </si>
  <si>
    <t>La Subdirección de Prevención y Atención de Emergencias, con el apoyo de la Subdirección Red Nacional de Información (área encargada de liderar la implementación de Sistemas de Información en la entidad), se encuentra articulando mejoras en la herramienta tecnológica SISPAE, que fue implementada con el fin de sistematizar actividades de solicitudes de Ayuda y Atención Humanitaria Inmediata, así como limitar el uso de hojas de Excel como bases de datos, por lo tanto debe articular las necesidades requeridas frente al desarrollo y mejora de la herramienta. Como evidencias se registran actas de las mesas de trabajo que permiten identificar las necesidades de la herramienta.
En el caso de que la herramienta presente fallas en los módulos que ya fueron entregados, se podrán recibir las solicitudes por correo electrónico institucional.</t>
  </si>
  <si>
    <t>Brindar asistencia técnica para formulación o actualización de Planes de Contingencia, a partir de la guía metodológica diseñada para ese propósito, así como la asistencia técnica para la formalización del apoyo subsidiario (en los casos que aplique), con la incorporación del enfoque diferencial y étnico en el fortalecimiento de la respuesta a emergencias.</t>
  </si>
  <si>
    <t>ante las Entidades Territoriales y departamentales pertenecientes al SNARIV, al no recibir en las sesiones de asistencia técnica, la información necesaria para la formulación o actualización de planes de contingencia</t>
  </si>
  <si>
    <t>debido a: i. debilidades en la apropiación de los conocimientos de la metodología y las herramientas complementarias para la formulación o actualización de planes de contingencia; y ii. deficiencias en habilidades y competencias de los profesionales de las direcciones territoriales para el desarrollo de las asistencias técnicas.</t>
  </si>
  <si>
    <t>El(la) colaborador(a) designado(a) del equipo de alistamiento de la respuesta a emergencias de nivel nacional, cada vez que se requiera, debe realizar talleres de capacitación (presenciales y/o virtuales), con la participación de las direcciones territoriales, para fortalecer las competencias de los profesionales territoriales SPAE frente a la metodología y caja de herramientas, reforzando las capacidades y habilidades para brindar asistencia técnica a entidades territoriales y departamentales. Como evidencia se registran las actas de talleres de capacitación y correos electrónicos de convocatoria.
En el caso de no poder realizar las jornadas de capacitación, o que los profesionales territoriales no puedan asistir a las convocatorias, se remitirá el acta de la jornada, así como materiales y herramientas de asistencia técnica para planes de contingencia vía correo electrónico.</t>
  </si>
  <si>
    <t>En caso de que los controles existentes no sean suficientes, teniendo como precedente que no es posible contar con un profesional territorial con apropiación de la Guía metodológica y herramientas complementarias para brindar la asistencia técnica de calidad en lo local y lo regional; será un profesional de la subdirección de prevención y atención de emergencias de nivel nacional o de nivel territorial delegado por esta; con capacidad, conocimiento y manejo de la Guía metodológica y herramientas complementarias, el encargado de realizar la asistencia técnica para la formulación y/o actualización de planes de contingencia, realizando una valoración y medición de satisfacción de esta por parte de la entidad territorial.</t>
  </si>
  <si>
    <t>El(la) colaborador(a) designado(a) del equipo de alistamiento de la respuesta a emergencias de nivel nacional, cada vez que se requiera, debe realizar seguimiento a la realización de las jornadas de asistencia técnica para la formulación o actualización de planes de contingencia, con el uso de herramientas tecnológicas que faciliten el seguimiento y control frente desarrollo de las tareas. Como evidencia se registra la matriz de seguimiento de asistencias técnicas por fases de cada vigencia.
En caso de no poder cargar en las herramientas tecnológicas, el profesional de territorio deberá enviar un correo electrónico a nivel nacional indicando la novedad para que esta sea subsanada.</t>
  </si>
  <si>
    <t>El(la) colaborador(a) designado(a) del equipo de alistamiento de la respuesta a emergencias de nivel nacional, una vez por vigencia, debe aplicar una prueba de nivel de entendimiento a los profesionales territoriales SPAE con el fin de conocer e impulsar acciones para incrementar el nivel de apropiación de la metodología y herramientas complementarias para la asistencia técnica, como evidencias se registra la matriz de resultado de las pruebas resultados, así como los correos y sesiones de fortalecimiento posterior a las pruebas.
En el caso de no poder realizar la prueba de nivel de entendimiento o no superar los puntajes mínimos, no se dará aval a este profesional de la DT para cumplir esta jornada y acompañara entidades territoriales para ello.</t>
  </si>
  <si>
    <t>Participar en los escenarios interinstitucionales de coordinación para la prevención y la protección - CIPRAT, CERREM, GTER, CIPRUNNA, con el objetivo de aportar insumos para la toma de decisiones</t>
  </si>
  <si>
    <t>ante las partes interesadas al no asistir y no aportar insumos para la toma de decisiones en los escenarios interinstitucionales para la coordinación de acciones de prevención y protección. Los principales espacios en los que se participa son: CIPRAT, CERREM, GTER, CIPRUNNA, Subcomités Técnicos, y otras instancias en donde se delegue a la SPAE por competencias.</t>
  </si>
  <si>
    <t>debido a: i. Delegación no vigente para la asistencia al espacio;ii. Debilidades en la captura de información necesaria para la toma de decisiones en el espacio; y iii. Inoportunidad en el envío de información solicitada a las Direcciones Territoriales y otras dependencias de nivel nacional.</t>
  </si>
  <si>
    <t>En caso de que los controles existentes no sean suficientes, el(la) subdirector (a) Técnico (a) de Prevención y Atención de Emergencias deberá trasladar a Dirección General para que se generen acciones o lineamientos que garanticen la asistencia efectiva a los espacios y la remisión oportuna de información requerida.</t>
  </si>
  <si>
    <t>El(la) colaborador(a) delegado(a) líder del equipo de espacios interinstitucionales de coordinación para la prevención y protección, debe realizar anualmente una capacitación a los profesionales de las direcciones territoriales que inciden con el propósito de la SPAE para fortalecer competencias frente a las responsabilidades y alcance del nivel nacional y nivel territorial en la atención y seguimiento de los espacios. Esta capacitación se realiza virtualmente y se agenda a través de correo electrónico, enviando el material de apoyo correspondiente.
En el caso de no poder realizar las jornadas de capacitación, o que los profesionales en territorios no puedan asistir a las convocatorias, se remitirán los materiales y herramientas vía correo electrónico.</t>
  </si>
  <si>
    <t xml:space="preserve">El(la) Subdirector(a) de Prevención y Atención de Emergencias, una vez recibe la convocatoria o requerimiento de información, envía al Director(a) Territorial y/o Director o Subdirector de dependencias misionales la solicitud con fechas de sesiones e insumos, indicando la fecha límite de respuesta. Como evidencia se registran las bases de datos de seguimiento a requerimientos con el radicado de respuesta.
En caso de no recibir la confirmación de asistencia y/o insumos de respuesta a tiempo, se reiterará al Director(a) Territorial, Director o Subdirector de otras dependencias para que se tomen las medidas pertinentes. </t>
  </si>
  <si>
    <t>Asistir y coordinar a las entidades del SNARIV en la formulación de los Planes Específicos de manera concertada con las Comunidades Negras, para la definición de medidas que den respuesta a las necesidades identificadas de prevención, protección, asistencia y atención de acuerdo con las condiciones socioculturales, regionales, geográficas, de impacto y afectación por el conflicto armado y desplazamiento forzado.</t>
  </si>
  <si>
    <t>por la no implementación de las medidas concertadas en la formulación del plan específico por parte de la UARIV</t>
  </si>
  <si>
    <t>debido a: i. la falta de disposición, carencia de recursos humanos, tecnológicos y económicos de la Entidad Territorial necesarios para coadyuvar en la formulación de los proyectos que responden a las medidas concertadas en la formulación del plan especifico.</t>
  </si>
  <si>
    <t>El(la) colaborado(a) de la Dirección de Asuntos Étnicos de la dirección territorial, en cada anualidad, debe identificar las medidas del plan específico en las que tiene responsabilidad la UARIV. Como evidencia se registra en la matriz de identificación de medidas de acuerdo con la guía de bienes y servicios y en la siguiente clasificación: i. Infraestructura Social y Comunitaria; ii. Proyectos de Dotación; iii. Fortalecimiento Comunitario; y iv. Proyectos Agropecuarios.
En caso de que el(la) profesional de la dirección territorial no pueda realizar la identificación de medidas, será el colaborador(a) de nivel nacional de la Dirección de Asuntos Étnicos encargado de la formulación, implementación y seguimiento de planes específicos quien lo realice.</t>
  </si>
  <si>
    <t>El Grupo de Gestión de Proyectos de la Dirección de Gestión Interinstitucional, al inicio de cada vigencia, debe realizar la socialización y asistencia técnica a la Entidad Territorial de los proyectos definidos para implementar, de acuerdo con las medidas protocolizadas en el plan específico a cargo de la UARIV. Como evidencia se registra en un acta de socialización y en correos donde se remite los formatos requisitos del proyecto.
En caso de no contar con la participación de la entidad territorial, la Unidad a través de aliados estratégicos para implementará la medida.</t>
  </si>
  <si>
    <t>Implementar y hacer seguimiento a las medidas de Prevención, Protección, Asistencia y Atención para Comunidades Negras protocolizadas en los Planes Específicos, con énfasis en el cumplimiento de las que correspondan a la Unidad para las Víctimas y sus diferentes Direcciones Misionales.</t>
  </si>
  <si>
    <t xml:space="preserve">Posibilidad de pérdida reputacional y económica por el uso indebido de bienes y servicios, </t>
  </si>
  <si>
    <t xml:space="preserve">por parte de las entidades territoriales, </t>
  </si>
  <si>
    <t>frente a la implementación y seguimiento a las medidas del Plan Específico en los territorios focalizados del Auto 005/2009</t>
  </si>
  <si>
    <t>Esta acción indebida puede beneficiar a la entidad territorial y/o a terceros</t>
  </si>
  <si>
    <t>El(la) profesional territorial y/o Nacional de Asuntos Étnicos de la dirección territorial, cada vez que coordine y programe la entrega de bienes y servicios, confirma las horas y fechas con la comunidad y debe diligenciar el plan de seguimiento establecido por el Centro de Operaciones y Monitoreo de Riesgos (COMR), para el monitoreo y seguimiento durante el desarrollo de la actividad, como evidencias se registran los correos electrónicos con el COMR. 
En caso de que no existan las garantías mínimas de seguridad de acuerdo con los sistemas de registro, se abstiene de ingresar a la zona y se reprograma el evento.</t>
  </si>
  <si>
    <t>En caso de que los controles no permitan cumplir a satisfacción la entrega dadas las condiciones adversas de seguridad o por causas ambientales, se notificará de la situación tanto a los organismos de control como a la corte constitucional, así como a las autoridades propias, con el fin de realizar una coordinación interinstitucional para planear y ejecutar la entrega efectiva de los materiales.</t>
  </si>
  <si>
    <t>Dirección de Asuntos Étnicos</t>
  </si>
  <si>
    <t>Apoyar proyectos de infraestructura social y comunitaria mediante la entrega de materiales para construcción y/o dotación mobiliaria, formulados y ejecutados por las entidades territoriales, encaminados en fortalecer la capacidad de respuesta ante la ocurrencia de emergencias humanitarias y la consolidación de la paz en los territorios, fortaleciendo las acciones de prevención urgente.
Apoyar proyectos agropecuarios mediante la entrega de insumos, semillas y herramientas agropecuarias, formulados y ejecutados por las entidades territoriales, encaminados en Contribuir a la disminución de la vulnerabilidad de la población, sirviendo como transición de un proyecto de seguridad alimentaria a uno productivo para el fortalecimiento del arraigo de las comunidades en riesgo como acciones de prevención urgente</t>
  </si>
  <si>
    <t xml:space="preserve">Posibilidad de pérdida reputacional y económica por el uso indebido de insumos, semillas y herramientas agropecuarios, materiales para construcción y/o dotación de mobiliario, </t>
  </si>
  <si>
    <t>por parte de las entidades territoriales, quienes formulan y ejecutan los proyectos de infraestructura social y comunitaria y proyectos agropecuarios para la prevención urgente.</t>
  </si>
  <si>
    <t>Esta actividad permite fortalecer la capacidad de respuesta ante la ocurrencia de emergencias humanitarias, así como, contribuir a la disminución de la vulnerabilidad de la población. Los recursos que entrega la unidad para las víctimas permiten atender a los principios de subsidiariedad, concurrencia y complementariedad,</t>
  </si>
  <si>
    <t>El(la) colaborador(a) designado(a) del equipo de nivel nacional SPAE, anualmente, debe realizar el estudio técnico de focalización de recursos para el apoyo de proyectos para prevención urgente. Como evidencia registra el documento técnico y el anexo en formato Excel.
En caso de que no se realice dicho documento, se identificará la novedad de escogencia de las entidades territoriales susceptibles al apoyo vía correo electrónico por parte del subdirector(a) de la SPAE.</t>
  </si>
  <si>
    <t>En caso de que los controles no permitan cumplir a satisfacción la entrega dadas las condiciones adversas de seguridad o por causas ambientales, se notificará de la situación tanto a los organismos de control, así como a las autoridades propias, con el fin de realizar una coordinación interinstitucional para planear y ejecutar la entrega efectiva de los materiales.</t>
  </si>
  <si>
    <t>El(la) colaborador(a) designado(a) de la dirección territorial de la SPAE, cada vez que se requiera, debe acompañar la socialización realizada por el Grupo de Gestión de Proyectos de la Dirección de Gestión Interinstitucional, así como acompañar asistencia técnica a la Entidad Territorial de los proyectos con relación a la incidencia misional. Como evidencia se registra el acta de socialización y correos de gestión. 
En caso de que el(la) colaborador(a) designado(a) de la dirección territorial de la SPAE no pueda acompañar las acciones del Grupo de Gestión de Proyectos, el(la) colaborador(a) de nivel nacional de la SPAE deberá atender estas acciones.</t>
  </si>
  <si>
    <t>El(la) colaborador(a) designado(a) de la dirección territorial de la SPAE, cada vez que se requiera, debe articular con el profesional de la dirección territorial del Grupo de Gestión de Proyectos quien será el responsable de acompañar la entrega de los insumos para verificar el estado de estos, así como la entrega efectiva de los recursos entregados. Como evidencia se registra el acta de entrega de los insumos, así como correos de gestión. 
En caso de que el(la) colaborador(a) designado(a) de la dirección territorial de la SPAE o del Grupo de Gestión de Proyectos no puedan acompañar la entrega , el(la) colaborador(a) de nivel nacional de la SPAE deberá atender estas acciones.</t>
  </si>
  <si>
    <t>Ejecutar los controles que se generen como resultado del análisis, evaluación y calificación de los aspectos e impactos ambientales, los peligros que afecten la seguridad y la salud en el trabajo, los activos de seguridad de la información y los riesgos operativos y de corrupción</t>
  </si>
  <si>
    <t>GP-PAE-001
GP-PAE-040
GP-PAE-042
GP-PAE-043
GP-PAE-047
GP-PAE-048
GP-PAE-049
GP-PAE-050
GP-PAE-075
GP-PAE-076
GP-PAE-077
GP-PAE-078
GP-PAE-079
GP-PAE-080
GP-PAE-081
GP-PAE-082</t>
  </si>
  <si>
    <r>
      <t xml:space="preserve">El Proceso de Prevención Urgente y Atención en la Inmediatez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Proceso de Prevención Urgente y Atención en la Inmediatez y/o reporte de dicho registro.
</t>
    </r>
    <r>
      <rPr>
        <b/>
        <sz val="11"/>
        <color theme="1"/>
        <rFont val="Calibri"/>
        <family val="2"/>
        <scheme val="minor"/>
      </rPr>
      <t>(A.6.6)</t>
    </r>
  </si>
  <si>
    <r>
      <t xml:space="preserve">El Proceso de Prevención Urgente y Atención en la Inmediatez retroalimenta a los funcionarios y contratistas frente al reporte emitido por la Oficina de Tecnología de Información (OTI) sobre el estado de uso de OneDrive.
</t>
    </r>
    <r>
      <rPr>
        <b/>
        <sz val="11"/>
        <color theme="1"/>
        <rFont val="Calibri"/>
        <family val="2"/>
        <scheme val="minor"/>
      </rPr>
      <t>Evidencia:</t>
    </r>
    <r>
      <rPr>
        <sz val="11"/>
        <color theme="1"/>
        <rFont val="Calibri"/>
        <family val="2"/>
        <scheme val="minor"/>
      </rPr>
      <t xml:space="preserve"> Socialización del correo electrónico enviado por la OTI sobre el estado del uso de OneDrive de Proceso.
</t>
    </r>
    <r>
      <rPr>
        <b/>
        <sz val="11"/>
        <color theme="1"/>
        <rFont val="Calibri"/>
        <family val="2"/>
        <scheme val="minor"/>
      </rPr>
      <t>(A.5.16, A.8.2, A.8.3, A.8.13)</t>
    </r>
  </si>
  <si>
    <t>Enlace SIG de El Proceso de Prevención Urgente y Atención en la Inmediatez o designado por el líder del Proceso.</t>
  </si>
  <si>
    <t>Registro y Valoración</t>
  </si>
  <si>
    <t>Definir los medios, instrumentos, mecanismos mediante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generar insumos para el análisis de información y la gestión del conocimiento y actualizar la información en el RUV con el fin que las victimas tengan acceso a las medidas de asistencia, atención y reparación establecidos en la ley.</t>
  </si>
  <si>
    <t>Distribuir los formatos Únicos de Declaración -FUD- ó suministro de la herramienta de toma en línea a las oficinas del Ministerio Público para la recepción de la declaración junto a la documentación anexa.</t>
  </si>
  <si>
    <t xml:space="preserve">debido a la falta de recursos o insumos para la impresión o alistamiento  de los mismos al interior de la entidad,  así como el uso inadecuado de los mecanismos dispuestos para la toma de declaración. </t>
  </si>
  <si>
    <t xml:space="preserve">El apoyo Solicitudes FUD del procedimiento realiza un seguimiento semanal en la distribución de los Formatos Únicos de Declaración - FUD- a las oficinas del Ministerio Público a través del diligenciamiento del formato de Seguimiento distribución FUD, esto con el fin de tener su control y su debida trazabilidad. al identificar una solicitud de Formatos (Digital y/o física), se procede a la verificación con el fin de validar si han sido diligenciados y enviados a la UARIV. En los casos que se identifique problemas en la administración de los FUD se solicitará a MP información sobre estos formatos, no se autorizará el envío hasta tanto no se cuente con la información de la gestión de estos. Evidencia: Matriz de seguimiento y/o Correo electrónico MP. </t>
  </si>
  <si>
    <t xml:space="preserve">Se define Plan de Acción por el nivel de severidad residual del riesgo,  con el fin de evitar su materialización </t>
  </si>
  <si>
    <t>Desarrollar espacios de refuerzos a la capacitación con el fin de afianzar conocimientos y garantizar el correcto ejercicio de la toma de declaración, esto para las oficinas en las que se identifique inconsistencias frecuentes en la información registrada en los FUD.</t>
  </si>
  <si>
    <t xml:space="preserve">Líder de procedimiento </t>
  </si>
  <si>
    <t>El apoyo Solicitudes FUD del procedimiento verifica mensualmente la cantidad de formatos a distribuir y programar la impresión de estos mismos. Posteriormente son enviados por correo certificado. En caso de que el Ministerio Público o las Direcciones Territoriales requieran los FUD de manera inmediata se enviaran mediante correo electrónico (formato PDF) con un código asignado a fin de que puedan ser impresos y se proceda a tomar la declaración. Evidencia: correo enviado de disponibilidad de formatos y/o la programación para la impresión de estos.</t>
  </si>
  <si>
    <t xml:space="preserve">El apoyo toma en línea de Gestión de la Declaración en conjunto el equipo de formaciones realiza espacios de capacitación y asistencias técnicas a Ministerio Publico con el fin de garantizar el correcto uso de los diferentes mecanismos para la tomada de delación (física o en línea), esta actividad se desarrolla cada vez que se requiera o sea solicitada por parte de un funcionario u oficina del ministerio o consulados. Para los casos que no se pueda desarrollar un espacio de formación con el funcionario se socializara el material informativo para la correcta toma de declaración vía correo electrónico. Evidencia: Acta de reunión y/o Correo electrónico. </t>
  </si>
  <si>
    <t>El Analista devoluciones trimestralmente socializa con las oficinas de Ministerio Público el boletín informativo con las declaraciones devueltas a estas, por inconsistencias en el mínimo de requisitos de los FUD allegados a la UARIV, con el fin de retroalimentar y buscar acciones de mejora frente al adecuado diligenciamiento del FUD. En caso de no remitir el boletín, se enviará por medio de correo electrónico un reporte de las devoluciones a los enlaces del MP con el fin de que sea retroalimentado con cada una de sus dependencias. Evidencias: Correo de Boletín informativo de devoluciones y/o Correo de reporte de devoluciones.</t>
  </si>
  <si>
    <t>Analizar, valorar y decidir sobre las solicitudes de inclusión de Sujetos Colectivos en el Registro Único de Víctimas</t>
  </si>
  <si>
    <t xml:space="preserve">por el Incumplimiento en los términos establecidos por la ley para la valoración de las solicitudes de inscripción en el Registro Único de Víctimas de Sujetos Colectivos que cuenten con los requisitos mínimos, </t>
  </si>
  <si>
    <t>debido a las dificultades para de cotejar la información relacionada en la solicitud de inscripción de Victimas de Sujetos Colectivos asociado a información requerida a otras entidades o Recepción de casos especiales que requieren una orientación jurídica particular, la Identificación de presuntas irregularidades en la toma de la declaración o detección de posibles acciones irregulares al ingreso al registro y/o errores operativos asociados a los tiempos de radicación en el gestor documental.</t>
  </si>
  <si>
    <t>Posibilidad de pérdida reputacional por el Incumplimiento en los términos establecidos por la ley para la valoración de las solicitudes de inscripción en el Registro Único de Víctimas de Sujetos Colectivos que cuenten con los requisitos mínimos,  debido a las dificultades para de cotejar la información relacionada en la solicitud de inscripción de Victimas de Sujetos Colectivos asociado a información requerida a otras entidades o Recepción de casos especiales que requieren una orientación jurídica particular, la Identificación de presuntas irregularidades en la toma de la declaración o detección de posibles acciones irregulares al ingreso al registro y/o errores operativos asociados a los tiempos de radicación en el gestor documental.</t>
  </si>
  <si>
    <r>
      <t xml:space="preserve">El líder del procedimiento valoración sujetos colectivos </t>
    </r>
    <r>
      <rPr>
        <sz val="11"/>
        <rFont val="Calibri"/>
        <family val="2"/>
        <scheme val="minor"/>
      </rPr>
      <t xml:space="preserve">reporta el seguimiento mensual realizado a las declaraciones próximas a vencer, esto con el fin de realizar un control de las declaraciones que se encuentran asignadas y no asignadas, se encuentran en estados pendientes por valorar, contribuyendo de esta manera a la efectividad en el cumplimiento de la meta mensual, evitando la valoración de declaraciones fuera de términos. En caso de incumplimientos recurrentes en el trámite de las declaraciones se solicitará información adicional de las razones por las que las declaraciones se encuentran vencidas. Evidencia: Correos electrónicos con las alertas de las declaraciones próximas a vencer. </t>
    </r>
  </si>
  <si>
    <t xml:space="preserve">El líder del procedimiento de valoración de sujetos colectivos cada vez que se requiera a través del correo electrónico solicita al equipo de línea de la DRGI y/o al equipo base de la SVR los lineamientos jurídicos pertinentes para proceder con la valoración de los casos que requieren una orientación jurídica, esto con el fin de cumplir con una respuesta de inscripción en el RUV. En caso de no recibir el lineamiento pertinente se reitera la solicitud de respuesta a cualquiera de los dos equipos. Evidencia: Correo electrónico con el requerimiento. </t>
  </si>
  <si>
    <t xml:space="preserve">El líder de procedimiento de valoración de sujetos colectivos cada vez que se requiera realiza solicitud mediante oficio de comunicación a otras entidades en lo referente a la existencia y reconocimiento de los sujetos colectivos solicitantes como insumo para tomar la decisión en los términos establecidos en la ley.  En caso de no recibir respuesta en los términos establecidos se reitera la solicitud de información. Evidencia: Oficio de solicitud de información y/o reiteración. </t>
  </si>
  <si>
    <t>Analizar la información contenida en las declaraciones de tipo masivo junto con sus documentos anexos, con el fin de resolver las solicitudes de inscripción en el Registro Único de Víctimas (RUV), con base en el estudio de herramientas jurídicas, técnicas y de contexto</t>
  </si>
  <si>
    <t>Incumplimiento en la valoración de las solicitudes de inscripción de eventos de tipo masivo en el Registro Único de Víctimas, de acuerdo con los términos establecidos por la ley.</t>
  </si>
  <si>
    <t>Recepción de casos especiales que requieren una orientación jurídica particular; las fallas operativas y tecnológicas en los aplicativos y desarrollos a cargo de la SRNI (RUV, SIRAV, VIVANTO, ARCHIDHU); las inconsistencias en la información relacionada en la solicitud de inscripción de víctimas (FUD, Anexos, Censo y soportes adjuntos).</t>
  </si>
  <si>
    <t>Posibilidad de pérdida reputacional Incumplimiento en la valoración de las solicitudes de inscripción de eventos de tipo masivo en el Registro Único de Víctimas, de acuerdo con los términos establecidos por la ley. Recepción de casos especiales que requieren una orientación jurídica particular; las fallas operativas y tecnológicas en los aplicativos y desarrollos a cargo de la SRNI (RUV, SIRAV, VIVANTO, ARCHIDHU); las inconsistencias en la información relacionada en la solicitud de inscripción de víctimas (FUD, Anexos, Censo y soportes adjuntos).</t>
  </si>
  <si>
    <t xml:space="preserve">El líder del procedimiento, cada vez que se requiera, realizará el seguimiento al correo electrónico con solicitud de orientación jurídica para casos especiales. Cuando no se tenga respuesta de las solicitudes en 4 días hábiles, se escalará el caso a nivel directivo para tomar la respectiva decisión. </t>
  </si>
  <si>
    <t xml:space="preserve">Realizar dos veces en el año retroalimentación con el equipo de valoración de eventos de tipo masivo con el fin de evidenciar acciones de mejora en el proceso de valoración frente a declaraciones de tipo masivo. </t>
  </si>
  <si>
    <t xml:space="preserve">El apoyo operativo de masivos, cada vez que se requiera, reporta la falla tecnológica que afecta a alguna declaración de tipo masivo por medio de correo electrónico y/o la plataforma ARANDA. En caso de no obtener respuesta en 2 días hábiles, se reiterará la solicitud por correo electrónico. </t>
  </si>
  <si>
    <t>El líder del procedimiento, cada vez que se requiera, alertará por medio de correo electrónico al equipo de Formaciones de la DRGI para retroalimentar al Ministerio Público en los casos donde se haya evidenciado una mayor cantidad de inconsistencias en el diligenciamiento del FUD. En caso de no generarse el espacio de formación en un plazo de un mes, se reiterará la solicitud por medio de correo electrónico.</t>
  </si>
  <si>
    <t xml:space="preserve">El líder del procedimiento, cada vez que se requiera, establecerá comunicación directa con Ministerio Público a través de correo electrónico para solicitar información que permita subsanar las inconsistencias de la declaración. En caso de no obtener respuesta en 5 días hábiles, se le informará a través de correo electrónico al procedimiento de Gestión de la Declaración, para que se realice el respectivo trámite de devolución.  </t>
  </si>
  <si>
    <t>Analizar, valorar y decidir sobre las solicitudes de inclusión de solicitudes tipo Individual en el Registro Único de Víctimas</t>
  </si>
  <si>
    <t>Incumplimiento en los términos legales para la valoración de las solicitudes de inscripción en el Registro Único de Víctimas, que cuentan con los requisitos normativos mínimos para su trámite.</t>
  </si>
  <si>
    <t xml:space="preserve">debido a errores operativos asociados a los tiempos de radicación y gestión que impiden los reportes actualizados relacionados con vencimientos de declaraciones; inconsistencias en la información relacionada en la solicitud de inscripción de Victimas; recepción de casos especiales que requieren revisión de línea jurídica; la Identificación de presuntas irregularidades en la toma de la declaración y/o detección de posibles acciones irregulares al ingreso al registro. </t>
  </si>
  <si>
    <t xml:space="preserve">Posibilidad de pérdida reputacional Incumplimiento en los términos legales para la valoración de las solicitudes de inscripción en el Registro Único de Víctimas, que cuentan con los requisitos normativos mínimos para su trámite. debido a errores operativos asociados a los tiempos de radicación y gestión que impiden los reportes actualizados relacionados con vencimientos de declaraciones; inconsistencias en la información relacionada en la solicitud de inscripción de Victimas; recepción de casos especiales que requieren revisión de línea jurídica; la Identificación de presuntas irregularidades en la toma de la declaración y/o detección de posibles acciones irregulares al ingreso al registro. </t>
  </si>
  <si>
    <t xml:space="preserve">El líder del procedimiento reporta el seguimiento diario realizado a las declaraciones próximas a vencer con el fin de realizar un control de las declaraciones que se encuentran asignadas, pendientes de asignación y por valorar, evitando la valoración de declaraciones fuera de los términos legales. En caso de incumplimiento se requiere a la valoradora información adicional de las razones por las que la/las declaraciones/es se encuentran pendientes de trámite. Evidencia: Correos electrónicos con las alertas de las declaraciones próximas a vencer. </t>
  </si>
  <si>
    <t>El Líder de procedimiento verifica las fechas de vencimiento y de ser requerido solicita la corrección. De encontrarse correctas las fechas el Líder activa contingencia o reasignación del valorador en caso de ser requerido.</t>
  </si>
  <si>
    <t>Líder del procedimiento</t>
  </si>
  <si>
    <t>El Líder del procedimiento y/o el equipo de calidad cada vez que se requiera, realiza una retroalimentación frente a la valoración de los Actos Administrativos asignados vía SIRAV y correo electrónico con el fin de identificar las falencias frecuentes de cada valorador. En caso de que sea reiterativo se cita al valorador a una reunión para acordar unos compromisos. Evidencia: SIRAV, correo electrónico y/o acta de compromiso.</t>
  </si>
  <si>
    <t xml:space="preserve">Cada vez que se requiera el líder de procedimiento identificará acciones de mejora resultado de la evaluación de calidad realizadas a los actos administrativos, la cual podrá tener como resultado retroalimentaciones especificas u otro tipo de acciones correctivas en conjunto con el procedimiento o de manera individual con los valoradores que presentes estos inconvenientes. </t>
  </si>
  <si>
    <t xml:space="preserve">El líder del procedimiento cada vez que se requiera a través del correo electrónico solicita orientación o direccionamiento jurídico al Equipo Base de la SVR para proceder con las recomendaciones técnicas o jurídicas de los casos especiales. Evidencia: Correo electrónico con el requerimiento. </t>
  </si>
  <si>
    <t>Alertar al equipo de valoración sobre casuísticas particulares que deben ser escaladas para orientación o lineamiento del equipo base de la SVR.</t>
  </si>
  <si>
    <t xml:space="preserve">La subdirectora de valoración y Registro o el Equipo Base de la SVR cada vez que se requiera, emite fichas técnicas de casos, conceptos e informes ejecutivos para la aprobación de lineamientos de alto impacto por la DRGI. En el caso de no recibir el lineamiento pertinente se reitera la solicitud de respuesta por parte de la subdirectora de Valoración y Registro. Evidencia: Correo electrónico con el requerimiento. </t>
  </si>
  <si>
    <t xml:space="preserve">Revisar lineamientos vigentes contrastados con el DIH, DDHH y la jurisprudencia con el fin de realizar una interpretación favorable a las víctimas de conformidad a la normatividad vigente. </t>
  </si>
  <si>
    <t>Equipo Base SVR</t>
  </si>
  <si>
    <t>El grupo de alertas de presunción de irregularidad de valoración individual, cada vez que se requiera activa el protocolo con el fin de verificar si se requieren acciones adicionales para dar trámite a las solicitudes asociadas. Evidencia: Bitácora de irregularidades, Acta de irregularidades, correos electrónicos.</t>
  </si>
  <si>
    <t>Actualización del protocolo de irregularidades.</t>
  </si>
  <si>
    <t>Tramitar las diferentes órdenes judiciales allegadas a la Subdirección de Valoración y Registro (SVR).</t>
  </si>
  <si>
    <t xml:space="preserve">por una emisión inadecuada de los oficios de comunicación y/o actos administrativos por dificultades en el análisis de la orden judicial, así como inconsistencias en el cargue de datos en el RUV, </t>
  </si>
  <si>
    <t xml:space="preserve">debido a ausencia de información y/o plena identificación de las victimas que permita cumplir con la totalidad de la orden, además no seguir los lineamientos relacionados con los marcos normativos de las órdenes judiciales a cumplir. </t>
  </si>
  <si>
    <t xml:space="preserve">Posibilidad de pérdida reputacional por una emisión inadecuada de los oficios de comunicación y/o actos administrativos por dificultades en el análisis de la orden judicial, así como inconsistencias en el cargue de datos en el RUV,  debido a ausencia de información y/o plena identificación de las victimas que permita cumplir con la totalidad de la orden, además no seguir los lineamientos relacionados con los marcos normativos de las órdenes judiciales a cumplir. </t>
  </si>
  <si>
    <t xml:space="preserve">El líder de procedimiento cada vez que se requiera solicita al fondo de reparaciones o la oficina asesora jurídica el desarrollo de mesas de trabajo con el fin de tratar temas relacionados a la ausencia de información en las órdenes judiciales, así como trabajar en las diferentes aclaraciones que se deben solicitar a los despachos judiciales. En caso de no realizar mesas de trabajo se requerirá vía correo electrónico la aclaración o información correspondiente de la orden judicial a cumplir Evidencia: Actas de reunión y/o Correos electrónicos.  </t>
  </si>
  <si>
    <t xml:space="preserve">Se identifica el tipo de error (Información cargada al RUV o actuación administrativa emitida), se procede con su corrección y nuevamente envío de la información.
Desarrollar espacios de fortalecimiento de conocimientos, con los analistas y calidad, para resolver dudas relacionadas al análisis de ordenes judiciales complejas. </t>
  </si>
  <si>
    <t xml:space="preserve">El analista de calidad identifica de manera mensual, el número de Ordenes revisadas por cada analista, errores frecuentes, devoluciones de calidad, lo cual permite identificar posibles emisiones o análisis inadecuados de órdenes judiciales. Para los casos en los que se evidencie errores frecuentes se realizara una alerta por medio de correo electrónico indicando los errores identificados reiterados que se presentaron. Evidencia: reporte de calidad por la línea de trabajo y/o correo electrónico. </t>
  </si>
  <si>
    <t>El líder de procedimiento y los analistas cada vez que se requiera, desarrollan mesas de trabajo conjuntas con el fin de revisar las ordenes que se consideren requieren de un análisis mayor para su cumplimiento, con el fin de decidir el mecanismo que se deberá seguir para su cumplimiento, ya sea línea de trabajo interno o escalamiento a otras dependencias. Para el caso en el que no se realicen mesas de trabajo el desarrollo del caso se enviara a través de correo electrónico a los analistas del procedimiento Evidencias: Acta de reunión y/o correo electrónico.</t>
  </si>
  <si>
    <t>Atender a las solicitudes de información, resolver los recursos y revocatorias interpuestos por las víctimas.</t>
  </si>
  <si>
    <t>El equipo de apoyo técnico realiza diariamente el seguimiento a las solicitudes de acuerdo con la línea de trabajo, a fin de verificar los insumos remitos por las diferentes dependencias y así dar respuesta a las solicitudes de PQR, acciones constitucionales, Proyección de Actuaciones administrativas posteriores a la valoración inicial, marcación de relación Cercana y suficiente. Para la solución de casos específicos se desarrolla planes conjuntos de contingencia con dependencias o equipos de trabajo. Evidencia: correos de seguimiento a procedimiento y/o correo electrónico de contingencia.</t>
  </si>
  <si>
    <t>Resolver en el menor tiempo posible la solicitud administrativa y/o judicial con el fin de evitar arrestos o sanciones pecuniarias.</t>
  </si>
  <si>
    <t xml:space="preserve">El líder de vía administrativa remite a los líderes de los procedimientos semanalmente por correo las alertas en cuanto a los tiempos de atención y vencimientos de las solicitudes escaladas previamente, con el fin de brindar una respuesta oportuna a las solicitudes. En caso de contarse con solicitudes de atención prioritaria se remitirá vía correo electrónico la alerta a los procedimientos encargados por retrasos en la atención de manera individual. Evidencia: Correos electrónicos de seguimiento. </t>
  </si>
  <si>
    <t>Socializar semestralmente con los colaboradores del procedimiento, el resultado obtenido frente a la oportunidad de respuesta de los requerimientos que ingresan por los diferentes canales de atención (LEX, SGV y Correo electrónico), así como el resultado de los inconvenientes presentados en la operación.</t>
  </si>
  <si>
    <t xml:space="preserve">El Equipo de apoyo técnico realiza cuando se requiera retroalimentación a las partes interesadas vía correo electrónico, de los insumos remitidos respecto a factores identificados que pueden mejorar Tiempos de respuesta, solicitudes de insumos o resolución de casos que no son competencia de la dependencia. Para situaciones particulares se realizarán mesas de trabajo con las dependencias para socializar factores identificados. Evidencias: Correo de retroalimentación y/o alerta por devolución. y/o Acta a cargo de la dependencia. </t>
  </si>
  <si>
    <t>Realizar mesas de trabajo cuando se requiera con los procedimientos internos de la DRGI y demás dependencias de la Unidad, con el fin de brindar los insumos y generar la respuesta a los casos escalados.</t>
  </si>
  <si>
    <t xml:space="preserve">Tramitar en los términos establecidos las solicitudes de Actualización de información en el RUV, de las personas que se encuentran incluidas en el registro único de víctimas. </t>
  </si>
  <si>
    <t>los cuales se deber requerir a otros  procedimientos, dependencias o equipos de trabajo de la entidad,  excediendo los tiempos establecidos para el tramite.</t>
  </si>
  <si>
    <t xml:space="preserve">El apoyo de procedimiento cuando se requiera identifica el universo de casos glosados que se encuentran dentro de los términos, los cuales se priorizan con el apoyo de terceros (diferentes dependencias, procedimientos o equipos de trabajo de la entidad), por medio del envío de correos, generando la alerta que dichos requerimientos para dar una respuesta oportuna. Para los casos en los que no se identifique por el apoyo a procedimiento los analistas alertaran de las solicitudes en la gestión del día a día que requieren un insumo adicional y se encuentran en términos. Evidencia: Correo con alerta de glosas por vencer. </t>
  </si>
  <si>
    <t>El apoyo de procedimiento quincenalmente aplica análisis de la calidad realizada, para identificar los aspectos a fortalecer en la operación tales como, retroalimentaciones, refuerzos mediante capacitaciones para los analistas que lo requieran, fortalecimiento cuando se detecte errores reiterativos, para los casos que llegue alerta de errores por medio del correo novedades_registro@unidadvictimas.onmicrosoft.com se informa de manera individual al colaborador que gestiono o tramito la actualización. Evidencia: Actas de capacitación y/o Correos de retroalimentación.</t>
  </si>
  <si>
    <t>El apoyo de procedimiento mensualmente remite vía correo electrónico una retroalimentación con las inconsistencias detectadas en la captura de la solicitud de actualización de la información en el RUV a relación con el ciudadano con el fin de que el proceso realice la retroalimentación con sus orientadores en territorio y se mejore la captura de información. En caso de encontrarse errores repetitivos se solicitará el desarrollo de mesas de trabajo con el fin de concertar un plan de mejora con el proceso. Evidencia: correos electrónicos y/o actas de mesa de trabajo.</t>
  </si>
  <si>
    <t>Generar documentos robustos, boletines, notas y otros productos a demanda que aporten al conocimiento, analítica y memoria institucional, asociada a los diferentes procesos misionales de la Unidad para las Víctimas.</t>
  </si>
  <si>
    <t xml:space="preserve">debido a contenidos incorrectos, análisis de información no acorde  con las solicitudes recibidas o incumplimiento en los tiempos establecidos;  </t>
  </si>
  <si>
    <t xml:space="preserve">El líder del procedimiento de Observatorio cada vez que se requiera revisa que los productos o servicios cumplan con los mínimos de calidad, con el fin de garantizar términos de redacción, puntuación, ortografía y calidad y remitirá esto vía correo electrónico. En caso de no cumplir con los parámetros y no encontrarse el colaborador para los ajustes se realizará la reasignación del caso a un nuevo colaborador para los ajustes. Evidencia: Correo electrónico de devolución de calidad y/o Correo de reasignación. </t>
  </si>
  <si>
    <t>El técnico de apoyo del procedimiento de Observatorio cuando se requiera envía por medio de correo electrónico, las especificaciones adicionales al solicitante, con el fin de aclarar y precisar el requerimiento, previa verificación con el líder. En caso de no contar con una respuesta oportuna por parte del solicitante, no se gestionará el requerimiento. Evidencia: Correos de solicitud aclaración de información y/o devolución.</t>
  </si>
  <si>
    <t xml:space="preserve">Tramitar las actuaciones administrativas correspondientes a presuntas víctimas que hayan ingresado al Registro Único de Victimas de manera engañosa, fraudulenta o que no ostente la calidad de víctima. </t>
  </si>
  <si>
    <t xml:space="preserve">debido a la falta de información oportuna por parte de las entidades oficiadas, para proceder con el tramite o análisis correspondiente de la alerta y/o restringido. </t>
  </si>
  <si>
    <t xml:space="preserve">El apoyo administrativo del procedimiento de exclusiones diariamente verifica y registra las respuestas y solicitudes de entidades externas o dependencias internas, en semáforo de oficios, esto con el fin de realizar las asignaciones de los casos que cuente con los elementos técnicos suficientes. Si se evidencia que en el tiempo transcurrido desde que se entregó el oficio de solicitud de información (requerimiento), ha cumplido el término superior a 10 días hábiles sin repuesta se evaluara la posibilidad de reiteración de este. Evidencia: Semáforo de Oficios para Restringidos y Alertas de Fraude. </t>
  </si>
  <si>
    <t>El apoyo administrativo del procedimiento de exclusiones periódicamente registra en la bitácora de alertas de fraude las fechas del escalamiento de las solicitudes a diferentes dependencias de la entidad con el fin de controlar el estado de los casos y el tiempo transcurrido desde la solicitud y la respuesta para continuar con el trámite. En caso de observar que no se cuenta con una respuesta oportuna, se reitera la solicitud o se desarrollaran mesas de trabajo conjunta para buscar planes de acción. Evidencia: Bitácora Alerta de Fraude y/o correo de reiteración y/o mesa de trabajo.</t>
  </si>
  <si>
    <t>Distribuir los formatos Únicos de Declaración -FUD- o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fraudulenta.-Generar documentos robustos, boletines, notas y otros productos a demanda que aporten al conocimiento, analítica y memoria institucional, asociada a los diferentes procesos misionales de la Unidad para las Víctimas.</t>
  </si>
  <si>
    <t xml:space="preserve">Uso inadecuado de la información a la cual tienen acceso los colaboradores del proceso registro y valoración y  que sea proporcionada a un tercero sin estar facultado o por canales no autorizados, esto para obtener un beneficio propio. </t>
  </si>
  <si>
    <t>Cada vez que se vincule una persona a un equipo de trabajo, el líder de procedimiento registra los datos personales y los perfiles asignados, de acuerdo con los requisitos de gestión de la información. Asimismo, diligenciar debidamente y formalizar los acuerdos de información, con el fin de controlar el personal que acceda a los sistemas de información. En caso de que se evidencie un colaborador con acceso a perfiles o información que no está de acuerdo con su perfil o funciones, se realizara la alerta respectiva. Evidencia: Acuerdos de confidencialidad y formato control de aplicativos.</t>
  </si>
  <si>
    <t>Se define Plan de Acción por el nivel de severidad residual del riesgo,  con el fin de evitar su materialización</t>
  </si>
  <si>
    <t xml:space="preserve">Informar inmediatamente a los responsables para aplicar las debidas sanciones a las que haya lugar. 
Realizar sensibilización con el personal que accede a la información, con el fin de dar a conocer las consecuencias de incurrir en estas acciones de fraude. </t>
  </si>
  <si>
    <t xml:space="preserve">Enlace SIG o  Lideres de procedimiento </t>
  </si>
  <si>
    <t>Cada vez que se requiera los lideres de procedimiento reporta mediante ticket en herramienta dispuesta de los usuarios de las personas que se desvinculan del proceso de registro y valoración. Con el fin de generar la desactivación de usuarios por parte del proceso de gestión de la información, con el fin de realizar el seguimiento y conocer el personal que ya no debe tener acceso a los sistemas de información y que la acción se realice en el menor tiempo posible. Así mismo, en caso de que no se cumpla con el acuerdo de confidencialidad por parte del personal se desactivará inmediatamente y se reportará la situación a la Dirección de Registro y Valoración, en cuanto a los colaboradores que finalizan sus permisos por contratación el sistema revocara sus permisos de consulta y modificación de manera automática. Evidencia: Base de usuarios desactivados y consolidado de ticket.</t>
  </si>
  <si>
    <t xml:space="preserve">El líder del procedimiento mensualmente reporta a través de correo electrónico la base de trazabilidad de los registros gestionados por el procedimiento, con el fin de evidenciar la gestión y responsable de la solicitud tramitada.  En caso de identificar alguna inconsistencia en el registro se evidenciará el responsable de su gestión y se efectuará las reuniones pertinentes para subsanar la situación presentada. para los procedimientos que cuentan con seguimiento por sistema de información y no por base de datos, se recibirá la descarga de este sistema. Evidencia: Base de trazabilidad. </t>
  </si>
  <si>
    <t>El líder del procedimiento mensualmente si aplica en su procedimiento, el registro de las llamadas realizadas a las personas victimas y/o a entes externos frente a cualquier solicitud interna, esto con el fin de contar con la trazabilidad de las llamadas realizadas desde el proceso. Para el caso de identificar alguna inconsistencia se evidenciará el registro de la llamada y el responsable de esta y se procederá a realizar las alertas correspondientes.  Evidencia: Formato de llamadas.</t>
  </si>
  <si>
    <t>Distribuir los formatos Únicos de Declaración -FUD- ó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t>
  </si>
  <si>
    <t>Posibilidad que algún colaborador del proceso registro y valoración realice modificaciones sin agotar los procedimientos correspondientes sobre la información que reposa en el Registro Único de Victimas  con el objetivo de obtener un beneficio.</t>
  </si>
  <si>
    <t xml:space="preserve">Los líderes de procedimiento cada vez que se requiera y se realice la desvinculación de un colaboradores de su equipo, notifica por medio de correo electrónico y/o requerimiento ARANDA, que se requiere la desactivación de usuarios y cuentas institucionales al enlace encargado dentro de la dirección para que se realice la solicitud de desactivación a la oficina de tecnologías de la información, esto con el fin de poder realizar un seguimiento al personal que ya no se encuentra vinculado y que de manera rápida se proceda con la desactivación de usuarios de herramientas institucionales. En caso de evidenciarse que los usuarios no son desactivados se procederá a realizar la reiteración de la solicitud vía correo electrónico. Evidencias: Correos de solicitud de desactivación, Requerimiento ARANDA. </t>
  </si>
  <si>
    <t>Se define Plan de Acción por la Tipología del riesgo con el fin de evitar su materialización.</t>
  </si>
  <si>
    <t xml:space="preserve">Informar inmediatamente a los responsables para aplicar las debidas sanciones disciplinarias
Socializar con los colaboradores que accede a la información del registro, las consecuencias jurídicas y legales de hacer uso indebido de la misma. </t>
  </si>
  <si>
    <t>Lideres de procedimiento - enlace SIG</t>
  </si>
  <si>
    <t>Cada líder del procedimiento cada vez que se requiera al vincularse una persona a su equipo de trabajo, registra los datos personales y los perfiles asignados en los formatos establecidos; además de hacer firmar los acuerdos de confidencialidad en el cual se establecen los parámetros para el uso de la información. Esto con el fin de controlar el personal que acceda a los sistemas de información, así mismo, se realizara la alerta respectiva cuando se evidencien colaboradores con acceso a perfiles o información que no está de acuerdo con su perfil o funciones. Evidencia: Acuerdos de confidencialidad y formato control de aplicativos.</t>
  </si>
  <si>
    <t xml:space="preserve">El líder del procedimiento cada vez que se solicite reporta a través de correo electrónico la base de trazabilidad de los registros gestionados por el procedimiento, con el fin de evidenciar la gestión y responsable de la solicitud.  En caso de identificar alguna inconsistencia en el registro se evidenciará el responsable de su gestión y se efectuará las reuniones pertinentes para subsanar la situación presentada, para los procedimientos que no cuentan con esta base de trazabilidad el procedimiento podrá aportar los correos de asignación o la evidencia se encontrará en el aplicativo donde se modifica el RUV o gestión de datos para la herramienta. Evidencia: Base de trazabilidad. </t>
  </si>
  <si>
    <t xml:space="preserve">Analizar, valorar y decidir sobre las solicitudes de inclusión en el Registro Único de Víctimas. </t>
  </si>
  <si>
    <t xml:space="preserve"> debido a un contacto no autorizado sin seguir el procedimiento establecido o alertar de un posible conflicto de interés frente a la declaración sujeta a análisis, </t>
  </si>
  <si>
    <t>por parte del analista de valoración,</t>
  </si>
  <si>
    <t>favorecimiento en la decisión inicial de inclusión o no en el registro</t>
  </si>
  <si>
    <t>para beneficio propio o de un tercero.</t>
  </si>
  <si>
    <t>Posibilidad de pérdida económica y reputacional por favorecimiento en la decisión inicial de inclusión o no en el registro por parte del analista de valoración, debido a un contacto no autorizado sin seguir el procedimiento establecido o alertar de un posible conflicto de interés frente a la declaración sujeta a análisis, para beneficio propio o de un tercero.</t>
  </si>
  <si>
    <t>Fraude Interno
Fraude Externo</t>
  </si>
  <si>
    <t>El valorador cuando identifique que se requiere solicitar algún documento o información para pronunciarnos sobre los hechos victimizantes, remite correo al líder del procedimiento para solicitar la llamada a Glosas relacionando la información que se requiere del declarante. En caso de no tener contacto efectivo con el declarante se continua con el análisis de la declaración con la información inicial. Evidencia: Correo electrónico</t>
  </si>
  <si>
    <t xml:space="preserve">Realizar una reunión de sensibilización con el fin de socializar las causales de posible conflicto de interés en el procedimiento en articulación con la OAP y apoyo jurídico de la Dirección de Registro. </t>
  </si>
  <si>
    <t>Enlace SIG - Líder procedimiento</t>
  </si>
  <si>
    <t>El líder del procedimiento cada vez que se requiere en la vinculación de un colaborador realiza una socialización de la ruta para cumplir con la obligación contractual de comunicar los posibles conflictos de interés. En caso de no realizar la socialización, se enviará un correo informando la ruta adecuada para la alerta de un posible conflicto de intereses. Evidencia: Actas de reunión y/o infografías y/o correo electrónico.</t>
  </si>
  <si>
    <r>
      <t>El valorador</t>
    </r>
    <r>
      <rPr>
        <sz val="11"/>
        <color rgb="FFFF0000"/>
        <rFont val="Calibri"/>
        <family val="2"/>
        <scheme val="minor"/>
      </rPr>
      <t xml:space="preserve"> </t>
    </r>
    <r>
      <rPr>
        <sz val="11"/>
        <color rgb="FF000000"/>
        <rFont val="Calibri"/>
        <family val="2"/>
        <scheme val="minor"/>
      </rPr>
      <t>cuando identifique que presenta un conflicto de interés frente a la solicitud asignada deberá informar al apoyo técnico y al líder del procedimiento mediante correo electrónico la situación presentada para resolver de fondo la solicitud. En caso de no ser reportado por el valorador, el correo de alerta deberá ser enviado por el valorador de calidad</t>
    </r>
    <r>
      <rPr>
        <sz val="11"/>
        <color rgb="FFFF0000"/>
        <rFont val="Calibri"/>
        <family val="2"/>
        <scheme val="minor"/>
      </rPr>
      <t xml:space="preserve"> </t>
    </r>
    <r>
      <rPr>
        <sz val="11"/>
        <color rgb="FF000000"/>
        <rFont val="Calibri"/>
        <family val="2"/>
        <scheme val="minor"/>
      </rPr>
      <t>para ser reasignado. Evidencia: Correo electrónico</t>
    </r>
  </si>
  <si>
    <t xml:space="preserve">Atender a las solicitudes de información, resolver los recursos y revocatorias interpuestos por las víctimas. </t>
  </si>
  <si>
    <t xml:space="preserve">debido a la modificación u omisión de la nueva  información suministrada en la solicitud, o por presentar un conflicto de interés, </t>
  </si>
  <si>
    <t>por parte del analista del procedimiento,</t>
  </si>
  <si>
    <t xml:space="preserve">por favorecimiento en la decisión de una actuación administrativa  posterior (respuesta a un recurso, revaloración y/o revocatoria de oficio) respecto a las solicitudes de inclusión o no en el registro </t>
  </si>
  <si>
    <t>con el fin de obtener un beneficio propio o de un tercero.</t>
  </si>
  <si>
    <t>Posibilidad de pérdida económica y reputacional por favorecimiento en la decisión de una actuación administrativa  posterior (respuesta a un recurso, revaloración y/o revocatoria de oficio) respecto a las solicitudes de inclusión o no en el registro por parte del analista del procedimiento, debido a la modificación u omisión de la nueva  información suministrada en la solicitud, o por presentar un conflicto de interés, con el fin de obtener un beneficio propio o de un tercero.</t>
  </si>
  <si>
    <t>El apoyo técnico cuando se requiera y/o identifique que un abogado resolvió en la etapa inicial de la solicitud de inscripción en el RUV, informara al líder del procedimiento mediante correo electrónico de la situación particular para resolver de fondo la solicitud. En caso de no ser identificado por el apoyo técnico, el correo de alerta deberá ser enviado por el abogado de calidad para ser reasignado. Evidencia: Correo electrónico</t>
  </si>
  <si>
    <t xml:space="preserve">Enlace SIG </t>
  </si>
  <si>
    <t>El abogado del procedimiento cuando se identifique que presenta un conflicto de interés frente a la solicitud asignada deberá informar al apoyo técnico y al líder del procedimiento mediante correo electrónico la situación particular para resolver de fondo la solicitud. En caso de no ser reportado por el abogado del procedimiento, el correo de alerta deberá ser enviado por el abogado de calidad para ser reasignado. Evidencia: Correo electrónico</t>
  </si>
  <si>
    <t>debido a que se presente un conflicto de interés,  con la modificación u omisión  de  información relacionada en la solicitud</t>
  </si>
  <si>
    <t>por parte del analista,</t>
  </si>
  <si>
    <t xml:space="preserve">por favorecimiento en el análisis y gestión de solicitudes de actualizaciones de información en el RUV </t>
  </si>
  <si>
    <t>con el fin de obtener un beneficio propio o de un tercero</t>
  </si>
  <si>
    <t>Posibilidad de pérdida económica y reputacional por favorecimiento en el análisis y gestión de solicitudes de actualizaciones de información en el RUV por parte del analista, debido a que se presente un conflicto de interés, con el fin de obtener un beneficio propio o de un tercero con la modificación u omisión  de  información relacionada en la solicitud</t>
  </si>
  <si>
    <t xml:space="preserve">El apoyo técnico, cuando se requiera asigna a través de correo electrónico los registros distribuidos a cada analista, con el fin de gestionar los registros que fueron sujetos de solicitud de actualización y evidenciar el responsable del trámite.  En caso de identificar que la gestión fue realizada por un analista diferente se validara con las datas de las herramientas de gestión e indagar por el cambio de analista que finalizo el caso. Evidencia: Base de trazabilidad y/o correo electrónico. </t>
  </si>
  <si>
    <t>El líder del procedimiento realiza una socialización para comunicar las implicaciones que se pueden presentar en un acto de corrupción en conflictos de interés.</t>
  </si>
  <si>
    <t>Apoyo jurídico de la Dirección de Registro</t>
  </si>
  <si>
    <t>El analista cuando identifique en la asignación un posible conflicto de interés en el trámite de una solicitud de actualización en el RUV, informara al apoyo técnico mediante correo electrónico de la situación particular para resolver de fondo la solicitud. En caso de no ser identificado por el analista, el correo de alerta deberá ser enviado por el analista de calidad para ser verificado. Evidencia: Correo electrónico</t>
  </si>
  <si>
    <t xml:space="preserve">Tramitar las actuaciones administrativas correspondientes a presuntas víctimas que hayan ingresado al Registro Único de Victimas de manera fraudulenta </t>
  </si>
  <si>
    <t>debido a que se presente un conflicto de interés, en la modificación u omisión o alteración de la información suministrada en la alerta recibida.</t>
  </si>
  <si>
    <t>por parte de algún colaborador del procedimiento,</t>
  </si>
  <si>
    <t xml:space="preserve">por favorecimiento en la decisión de una actuación administrativa relacionada con el procedimiento administrativo de revocatoria de la inscripción en el Registro Único de Victimas, por parte del abogado del procedimiento que proyecta y/o realiza calidad. Así como modificación y/o asignación de la información </t>
  </si>
  <si>
    <t xml:space="preserve"> con el fin de obtener un beneficio propio o de un tercero</t>
  </si>
  <si>
    <t>Posibilidad de pérdida económica y reputacional por favorecimiento en la decisión de una actuación administrativa relacionada con el procedimiento administrativo de revocatoria de la inscripción en el Registro Único de Victimas, por parte del abogado del procedimiento que proyecta y/o realiza calidad. Así como modificación y/o asignación de la información por parte de algún colaborador del procedimiento, debido a que se presente un conflicto de interés, con el fin de obtener un beneficio propio o de un tercero en la modificación u omisión o alteración de la información suministrada en la alerta recibida.</t>
  </si>
  <si>
    <t>El apoyo administrativo cuando identifique en la asignación un posible conflicto de interés frente al procedimiento de una solicitud de revocatoria de la inscripción en el RUV asignara dicha solicitud a otro abogado. En caso de no ser identificado por el apoyo administrativo, el correo de alerta deberá ser enviado por el abogado de proyección. Evidencia: Correo electrónico</t>
  </si>
  <si>
    <t>Realizar una reunión de sensibilización con el fin de socializar las causales de posible conflicto de interés en el procedimiento en articulación con la OAP apoyo jurídico de la Dirección de Registro.</t>
  </si>
  <si>
    <t>El abogado del procedimiento cuando identifique que presenta un conflicto de interés frente al procedimiento de revocatoria de la inscripción en el RUV asignada deberá informar al apoyo técnico y al líder del procedimiento mediante correo electrónico la situación particular con el fin de que sea reasignado a otro abogado. En caso de no ser reportado por el abogado del procedimiento, el correo de alerta deberá ser enviado por el abogado de calidad para ser reasignado. Evidencia: Correo electrónico</t>
  </si>
  <si>
    <t>Distribuir los formatos Únicos de Declaración -FUD- ó suministro de la herramienta de toma en línea a las oficinas del Ministerio Público para la recepción de la declaración junto a la documentación anexa.-Analizar, valorar y decidir sobre las solicitudes de la inclusión o no inclusión en el Registro Único de Víctimas.-Tramitar las solicitudes de novedades y/o actualizaciones.-Tramitar las diferentes órdenes judiciales allegadas a la Subdirección de Valoración y Registro (SVR).-Atender a las solicitudes de información, resolver los recursos y revocatorias interpuestos por las víctimas.-Tramitar las actuaciones administrativas correspondientes a presuntas víctimas que hayan ingresado al Registro Único de Victimas de manera fraudulenta.-Generar documentos robustos, boletines, notas y otros productos a demanda que aporten al conocimiento, analítica y memoria institucional, asociada a los diferentes procesos misionales de la Unidad para las Víctimas.</t>
  </si>
  <si>
    <t xml:space="preserve">ante las victimas y la entidad por alteración y difusión no autorizada de información que reposa en herramientas de gestión o activos físicos de información, </t>
  </si>
  <si>
    <t xml:space="preserve"> debido a una administración inadecuada de perfiles de acceso a modificación o consulta o realizar modificaciones sin el conocimiento de los procedimientos establecidos.</t>
  </si>
  <si>
    <t>Posibilidad de pérdida reputacional ante las victimas y la entidad por alteración y difusión no autorizada de información que reposa en herramientas de gestión o activos físicos de información,   debido a una administración inadecuada de perfiles de acceso a modificación o consulta o realizar modificaciones sin el conocimiento de los procedimientos establecidos.</t>
  </si>
  <si>
    <t>TI-SIF-007
TI-SIF-018
TI-SIF-019
TI-SIF-020
GR-VIJ-009
GR-ARA-001
GR-ARA-002
GR-DEV-002
GR-DIS-004
GR-DIS-009
GR-DIS-014
GR-DIS-015
GR-DIS-016
GR-GDE-003
GR-GDE-004
GR-LDR-002
GR-REG-001
GR-REG-006
GR-REG-010
GR-REG-017
GR-REG-018
GR-TL2-001
GR-TL2-003
GR-TL2-007
GR-TLI-009
GR-TLI-010
GR-TLI-011
GR-TLI-014
GR-TLI-015
GR-VIA-010
GR-VIA-011
GR-VIA-012
GR-VIA-013
GR-VIA-016
GR-VIA-019
GR-VIA-023
GR-VIA-024
GR-VIA-025
GR-VIA-026
GR-VIA-027
GR-VIA-028
GR-VIA-030
GR-VIA-031
GR-VIA-032
GR-VIA-033
GR-VIA-034
GR-VIA-035
GR-VIA-036
GR-VALI-002
GR-VALI-007
GR-VALI-011
GR-VALI-014
GR-VALI-015
GR-VALI-016
GR-VALI-027
GR-VALI-049
GR-VALI-028
GR-VALI-045
GR-VALI-047
GR-VALC-006
GR-VALC-014
GR-VALC-007
GR-VALC-012
GR-VALC-013
GR-OBS-010
GR-VALM-001
GR-VALM-004
GR-VALM-005
GR-VALM-009
GR-VALM-010
GR-EXC-001
GR-EXC-008
GR-EXC-010
GR-EXC-011
GR-EXC-012
GR-EXC-013
GR-EXC-015
GR-EXC-017
GR-EXC-018
GR-EXC-019
GR-EXC-026
GR-EXC-028
GR-EXC-031
GR-EXC-033
GR-EXC-034
GR-NOV-001
GR-NOV-006
GR-NOV-007
GR-NOV-010
GR-NOV-013
GR-NOV-017
GR-NOV-020
GR-NOV-021
GR-NOV-022
GR-VIJ-01
GR-VIJ-010
GR-VIJ-011
GR-VIJ-02
GR-VIA-022
GR-VIJ-03
GR-OBS-012
GR-OBS-013
GR-ARH-001
GR-ARH-002
TI-SIF-017
GR-OBS-002</t>
  </si>
  <si>
    <r>
      <t xml:space="preserve">El Agente General del Procedimiento de Gestión de la Declaración realiza la actividad de forma diaria el registro y recepción de la documentación en el archivo Excel "ENTRGA DOCUMENTAL" en donde se registra una base de recepción y una base inicial de la documentación que ingresa para su trámite.
Evidencia: Archivo de Excel entrega documental y/o envió de correo de notificación sobre los hallazgos.
</t>
    </r>
    <r>
      <rPr>
        <b/>
        <sz val="11"/>
        <color theme="1"/>
        <rFont val="Calibri"/>
        <family val="2"/>
        <scheme val="minor"/>
      </rPr>
      <t>(A.6.8, A.6.8, A.18.2.2, A.5.36)</t>
    </r>
  </si>
  <si>
    <t>El enlace del SIG de registro y valoración articula con la oficina de tecnologías de la información el desarrollo de una sensibilización en temas de seguridad de la información en articulación con la oficina de tecnologías de la información por medio de capacitaciones o material informativo, esto con el fin de que todos los colaboradores conozcan y se sensibilicen frente al manejo de la información con la que cuenta el proceso y los riesgos a los que se encuentra sujeto el mismo 
Evidencia: acta de reunión de los espacios de sesión y/o material divulga, en caso de no realice los espacios de socialización se genera un correo o documento que indique que no se presentó en el periodo.
(A.6.3)</t>
  </si>
  <si>
    <t>Enlace SIG del Proceso registro y valoración o designado por el líder del Proceso</t>
  </si>
  <si>
    <r>
      <t xml:space="preserve">El líder del procedimiento reporta que realiza actualizaciones de información RUV mensualmente informan sobre los requerimientos o solicitudes atendidas internamente al aplicativo ARANDA, esto con el fin de monitorear constantemente los incidentes presentados por parte del personal del operador y cuáles son las actualizaciones de información en el RUV que se presentan en el registro. Esto aplica para las solicitudes que se registren por medio de este aplicativo.  en caso de encontrar tipologías de solicitudes nuevas, se realizará mesa de trabajo para identificar ruta de envió o generación de nueva tipología.
Evidencia: Reporte mensual de los Ticket gestionados por ARANDA.
</t>
    </r>
    <r>
      <rPr>
        <b/>
        <sz val="11"/>
        <color theme="1"/>
        <rFont val="Calibri"/>
        <family val="2"/>
        <scheme val="minor"/>
      </rPr>
      <t>(A.6.8, A.6.8, A.18.2.2, A.5.36)</t>
    </r>
  </si>
  <si>
    <r>
      <t xml:space="preserve">El Líder de cada procedimiento cada vez que se requiera carga la data de producción en la carpeta de SharePoint y/o OneDrive designada para el resguardo, para llevar la trazabilidad de los usuarios que cargue, modifican y eliminan información, esto con el fin de tener un control de información relacionada con quien tiene a cargo la información del proceso y los tiempos que la tiene a su cargo.
En caso de requerir permisos en SharePoint se realiza la solicitud cada equipo de trabajo a la Oficina de Tecnologías y de Información -OTI.
Evidencia: Data de producción por cada procedimiento y/o correo de solicitud de accesos a las carpetas de SharePoint.
</t>
    </r>
    <r>
      <rPr>
        <b/>
        <sz val="11"/>
        <color theme="1"/>
        <rFont val="Calibri"/>
        <family val="2"/>
        <scheme val="minor"/>
      </rPr>
      <t>(A.8.13)</t>
    </r>
  </si>
  <si>
    <r>
      <t xml:space="preserve">El equipo de apoyo procedimiento gestión de la declaración brinda apoyo técnico a los funcionarios del Ministerio público o consulados en cuanto al uso adecuado de la herramienta de toma en línea, este acompañamiento se realiza por medio telefónico, correo electrónico, de atención inmediata. en caso de no poder contactar por alguno de estos medios, la entidad dispone de videos tutoriales para que se realice la toma de declaración en línea de manera adecuada y se informara de estos a la oficina que solicite asistencia.
Evidencia: Correos Electrónicos, registro Formato seguimiento soporte en línea.
</t>
    </r>
    <r>
      <rPr>
        <b/>
        <sz val="11"/>
        <color theme="1"/>
        <rFont val="Calibri"/>
        <family val="2"/>
        <scheme val="minor"/>
      </rPr>
      <t>(A.6.3)</t>
    </r>
  </si>
  <si>
    <t>Reparación Integral</t>
  </si>
  <si>
    <t>Contribuir con la reparación integral de las víctimas, individuales o colectivas, incluidas en el Registro Único de Víctimas por medio de la implementación de acciones dirigidas a garantizar el acceso a las medidas de satisfacción, restitución, rehabilitación, garantías de no repetición e indemnización, en cumplimiento de lo establecido en la Ley 1448 de 2011, Ley 2078 de 2021, los Decretos Ley étnicos 4633, 4634 y 4635 de 2011 incluyendo la normatividad particular desarrollada en el marco de la Política Pública de atención, asistencia y reparación integral.</t>
  </si>
  <si>
    <t>Realizar el alistamiento y actividades necesarias para identificar e individualizar plenamente los bienes ofrecidos en el marco de la Ley 975 del 2005 y conceptuar sobre su vocación social reparadora y destinación administrativa antes de su recepción.</t>
  </si>
  <si>
    <t>por incumplir con los requisitos establecidos en el Decreto 1069 de 2015, relacionado con alistamiento y recepción de bienes,</t>
  </si>
  <si>
    <t>debido a inconsistencias en las etapas de prealistamiento, visitas de los bienes, informes de estado real del bien y su sustentación en audiencia, que conlleva a procesos disciplinarios.</t>
  </si>
  <si>
    <t>El FRV cada vez que realiza una diligencia de alistamiento debe dar cumplimiento a cada una de las variables previstas en el Decreto 1069 de 2015, para definir si el bien tiene o no vocación reparadora. Como evidencia tenemos el informe de alistamiento remitido a la OAJ. No obstante, en caso del no cumplimiento de alguna de las variables, la decisión final sobre la medida cautelar o secuestre del bien, es impartida por los Magistrados de Justicia y Paz, con base en los informes de alistamiento presentados por la FGN y el FRV. Como evidencia queda el informe de alistamiento remitido a la OAJ.</t>
  </si>
  <si>
    <t>Se define plan de acción para mitigar el riesgo residual y la materialización del riesgo.</t>
  </si>
  <si>
    <t>Revisar y validar con el fin de actualizar el Manual de Administración de Bienes y demás documentos que se requieran, de acuerdo con los lineamientos del FRV, para fortalecer los controles en la administración de bienes.</t>
  </si>
  <si>
    <t>Coordinador Fondo de Reparación.</t>
  </si>
  <si>
    <t>El FRV cada vez que realiza una diligencia de alistamiento, remite para revisión a la OAJ el informe de alistamiento con el fin de ser presentado en audiencia de imposición de medidas cautelares; en caso de presentar observaciones se regresa al FRV para que se realicen los ajustes pertinentes y se remite nuevamente a la OAJ. Si es el informe es validado la OAJ lo remite a Magistratura. Como evidencia queda el informe remitido a la OAJ y/o observaciones.</t>
  </si>
  <si>
    <t>Posibilidad de pérdida económica</t>
  </si>
  <si>
    <t>por que las condiciones observadas en el alistamiento del bien no sean las mismas al momento de la recepción y/o hayan cambiado debido a factores externos y no se puedan identificar,</t>
  </si>
  <si>
    <r>
      <t xml:space="preserve">por debilidad en la construcción y revisión de los informes de alistamiento y recepción, acorde a lo establecido en el formato definido que </t>
    </r>
    <r>
      <rPr>
        <sz val="11"/>
        <color theme="1"/>
        <rFont val="Calibri"/>
        <family val="2"/>
        <scheme val="minor"/>
      </rPr>
      <t>no permitan identificar los cambios de las condiciones del bien en el momento de la recepción.</t>
    </r>
  </si>
  <si>
    <t>El responsable designado del FRV, para realizar la diligencia de recepción, debe elaborar Plan de Trabajo, formato plan de trabajo, adicionalmente consulta el informe de alistamiento del bien a recepcionar y con esta información se registran los datos en el formato plan de trabajo, con el objetivo de encontrar posibles inconsistencias y recomendaciones, en caso de encontrar inconsistencias se realizan los ajustes correspondientes. Como evidencia se genera el plan de trabajo aprobado por la coordinación del FRV.</t>
  </si>
  <si>
    <t>Realizar capacitación y sensibilización sobre la importancia de la calidad de información registrada en los informes generados en las comisiones desarrolladas por el FRV,  así como realizar el registro,  revisión y validación de forma correcta y bajo unos mismos lineamientos.</t>
  </si>
  <si>
    <t>El responsable designado del FRV, cada vez, suscribe y revisa el acta de secuestro o recepción de los bienes conjuntamente con la FGN. En esta acta se deja constancia de la identificación física y jurídica del bien, nombre del postulado, bloque subversivo y demás aspectos que afecten la administración que el FRV pueda ejercer sobre este. En caso que el acta tenga inconsistencias, se solicitará a la FGN la corrección. Como evidencia queda el acta de secuestro del bien.</t>
  </si>
  <si>
    <t>El responsable designado del FRV, realiza la revisión de los informes de recepción, con el objetivo de encontrar posibles inconsistencias y recomendaciones, en caso de encontrar inconsistencias, el informe se devuelve al responsable de su elaboración para que realicen los ajustes o acciones necesarias. Como evidencia queda el estado del avance de la construcción y aprobación del informe de recepción del bien y su ruta de ubicación.</t>
  </si>
  <si>
    <t>Administrar los bienes muebles e inmuebles, de acuerdo con las condiciones y tipificación del bien.</t>
  </si>
  <si>
    <t>por la inadecuada planeación y seguimiento a las actividades relacionadas con la inspección e implementación de sistemas de administración sobre los bienes administrados por el FRV (Fondo de Reparación a las víctimas), en lo referente a bienes inmuebles, muebles y/o por el manejo de los BAAF (Bienes Con Actividades Agropecuarias Y Forestales) administrados por el FRV,</t>
  </si>
  <si>
    <t>debido a inconsistencias en la etapa de recepción, visitas de inspección de los bienes e informes de estado real del bien.</t>
  </si>
  <si>
    <t>El responsable designado del FRV, efectúa seguimiento de las tareas o acciones a realizar sobre los bienes consignados en los informes, alistamientos, recepciones e inspecciones, con el objetivo de realizar validación al cumplimiento de las mismas. En caso que no se estén cumpliendo, se deja la anotación y se realiza nuevo seguimiento por el designado por el FRV hasta que se cumplan las tareas y/o se ajusten. Como evidencia se genera un acta resultado de la mesa de trabajo mensual de seguimiento.</t>
  </si>
  <si>
    <t>Revisar y validar con el fin de actualizar el Manual de Administración de Bienes y demás documentos que se requieran, de acuerdo con los lineamientos del FRV, para fortalecer los controles para la administración de bienes.</t>
  </si>
  <si>
    <t xml:space="preserve">El equipo BAAF (bienes con actividades agropecuarias y forestales) del FRV planea, controla y realiza seguimiento y  evaluación de lo referente a bienes con actividades agropecuarias y forestales (BAAF), mediante el Procedimiento administración o manejo de los bienes con actividades agropecuarias y forestales (BAAF) – FRV. Si se encuentran desviaciones se generan acciones que correspondan para corregirla. Como evidencia queda el Informe mensual de bienes con actividades agropecuarias y forestales (BAAF). </t>
  </si>
  <si>
    <t>Solicitar de manera bimestral el reporte del log de auditoría de la herramienta de administración de bienes del FRV con el objetivo de verificar que los administradores estén realizando las actualizaciones y registrando las gestiones correspondientes de los bienes durante ese periodo con el fin de generar alertas.</t>
  </si>
  <si>
    <r>
      <t xml:space="preserve">El líder del Equipo de administración de bienes muebles y el líder del Equipo de administración de bienes inmuebles del FRV realizan validación de los informes de inspección y recepción de los bienes a lo establecido en el formato de INFORME DE RECEPCIÓN y FORMATO INFORME DE INSPECCIÓN del FRV con el fin de que cumplan con la información mínima requerida por el FRV para la administración del bien. </t>
    </r>
    <r>
      <rPr>
        <sz val="11"/>
        <rFont val="Calibri"/>
        <family val="2"/>
        <scheme val="minor"/>
      </rPr>
      <t>En caso que no cumpla se regresa para realizar el ajuste.</t>
    </r>
    <r>
      <rPr>
        <sz val="11"/>
        <color theme="1"/>
        <rFont val="Calibri"/>
        <family val="2"/>
        <scheme val="minor"/>
      </rPr>
      <t xml:space="preserve"> Como evidencia queda el estado del avance de la construcción y aprobación del informe de inspección y recepción del bie</t>
    </r>
    <r>
      <rPr>
        <sz val="11"/>
        <rFont val="Calibri"/>
        <family val="2"/>
        <scheme val="minor"/>
      </rPr>
      <t>n y su  ruta de ubicación.</t>
    </r>
  </si>
  <si>
    <t xml:space="preserve">Actividades de saneamiento predial y comercialización que se deben llevar a cabo para incluir los activos administrados por el Fondo para la Reparación de las Víctimas que se encuentran habilitados para enajenar. </t>
  </si>
  <si>
    <t>por bienes de difícil comercialización,</t>
  </si>
  <si>
    <t>debido a procesos técnico/jurídicos pendientes y/o con deficiencias en la administración y demás factores como la ausencia de oferentes en la compra del bien por la procedencia de estos (postulados, uso del bien etc.)</t>
  </si>
  <si>
    <t>El Líder del Equipo Gestión predial y de comercialización de bienes del FRV, cada vez que se requiera, realiza procesos de saneamiento de los bienes para presentar en el Comité de Recomendación de Enajenaciones y/o disposición de activos del FRV y con su visto bueno comenzar proceso de comercialización. Si no se aprueba se realizan los ajustes en la etapa de saneamiento para presentarlo nuevamente a Comité. Como evidencia quedan los informes de saneamiento y las actas de los Comité de Recomendación de Enajenación.</t>
  </si>
  <si>
    <t>El responsable designado del FRV, realiza seguimiento trimestral de las actividades a cumplir sobre los bienes que están en proceso de comercialización con CISA (Central de Inversiones S.A.), con el objetivo de validar el avance del proceso  e identificar las posibles dificultades durante el mismo y realizar recomendaciones para la comercialización en caso de Requerirse. Como evidencia queda un registro del seguimiento de las actividades de comercialización.</t>
  </si>
  <si>
    <t>Recibir dádivas</t>
  </si>
  <si>
    <t>con el fin de manipular los resultados de la inspección sobre el estado real de un bien administrado por el FRV</t>
  </si>
  <si>
    <t>sobre el estado real de un bien administrado por el FRV</t>
  </si>
  <si>
    <t>para favorecer a un tercero.</t>
  </si>
  <si>
    <t>Cada vez que se realiza una comisión, el líder del Equipo de administración de bienes muebles y el líder del Equipo de administración de bienes inmuebles del FRV, realizan validación de los informes de inspección y recepción de los bienes de acuerdo con lo establecido en el formato de INFORME DE RECEPCIÓN y FORMATO INFORME DE INSPECCIÓN del FRV, con el fin de que cumplan con la información mínima requerida por el FRV para la administración del bien. En caso que no cumpla se regresa para realizar el ajuste. Como evidencia queda el estado del avance de la construcción y aprobación del informe de inspección y recepción del bien y su  ruta de ubicación.</t>
  </si>
  <si>
    <t>El responsable designado del FRV, realiza seguimiento de las tareas o acciones a realizar sobre los bienes consignados en los informes, recepciones e inspecciones, con el objetivo de realizar validación al cumplimiento de las mismas. En caso que no se estén cumpliendo, se deja la anotación en la matriz de seguimiento y se realiza nuevo seguimiento por el designado del FRV hasta que se cumplan las tareas y/o se ajusten. Como evidencia queda un acta resultado de la mesa de trabajo mensual de seguimiento.</t>
  </si>
  <si>
    <t>El responsable designado del FRV, mensualmente realiza registro del estado actual de la administración, así como las demás gestiones del bien, en las herramientas de administración de bienes dispuestas por el FRV, con el objetivo de mantener actualizada la información del bien. En caso que no se realice el registro, no tendríamos el estado actual de la administración ni el histórico de la administración de los bienes y mensualmente se reporta para tomar acciones. Como evidencia quedan reportes mensuales de los bienes del FRV y las bases de datos que soporten el estado de administración de bienes inmuebles, muebles y bienes BAAF.</t>
  </si>
  <si>
    <t>Realizar la liquidación y pago de indemnizaciones a víctimas por vía judicial en el desarrollo del proceso de Justicia y Paz.</t>
  </si>
  <si>
    <t>Inclusión indebida en el acto administrativo que da cumplimiento a los fallos proferidos por las Salas de Justicia y Paz,</t>
  </si>
  <si>
    <t>de personas que no tengan la calidad de víctimas,</t>
  </si>
  <si>
    <t>con el objetivo de obtener algún beneficio</t>
  </si>
  <si>
    <t>particular y/o de un tercero.</t>
  </si>
  <si>
    <t>El profesional de liquidación y pago de sentencias judiciales del FRV envía mediante correo electrónico, al líder del equipo de liquidación y pago de sentencias del FRV el proyecto de resolución por medio del cual se ordena el pago de las indemnizaciones en favor de las víctimas, con el propósito de ser revisado contra la sentencia que reconoce estas indemnizaciones y para que dé su visto bueno de aprobación. En caso de encontrar inconsistencias se devuelve por correo electrónico el proyecto de resolución al profesional para que realice los ajustes pertinentes. Como evidencia queda correos electrónicos y el documento con el visto bueno.</t>
  </si>
  <si>
    <t>Revisar y validar con el fin de actualizar y/o crear en el SIG los documentos necesarios para el desarrollo de las actividades de la liquidación y pago de sentencias judiciales para fortalecer los controles del procedimiento.</t>
  </si>
  <si>
    <t>El profesional de liquidación y pago de sentencias judiciales del FRV envía mediante correo electrónico, al profesional financiero del equipo liquidación y pago de sentencias del FRV el proyecto de resolución por medio de la cual se ordena el pago de las indemnizaciones en favor de las víctimas, con el propósito de ser validada financieramente para que dé su visto bueno de aprobación. En caso de encontrar inconsistencias se devuelve por correo electrónico el proyecto de resolución al profesional para que realice los ajustes pertinentes. Como evidencia queda correos electrónicos y el documento con el visto bueno.</t>
  </si>
  <si>
    <t>El Equipo de sentencias judiciales realiza cruces de información que permita corroborar los datos de identificación de las víctimas en la herramienta Vivanto. En caso de encontrarse inconsistencias se registran y se remiten por medio de correo electrónico al personal que elaboró el acto administrativo que ordena el pago de la indemnización para que éste realice los ajustes correspondientes en el acto administrativo modificatorio. Como evidencia queda el correo electrónico con el formato lista de chequeo seguimiento y validación y la proyección del acto administrativo modificatorio.</t>
  </si>
  <si>
    <t>Administrar y/o comercializar los bienes muebles e inmuebles, de acuerdo con las condiciones y tipificación del bien</t>
  </si>
  <si>
    <t>Sustracción, perdida, favorecimiento, direccionamiento, disminución o deficiente administración y/o comercialización de los bienes muebles (dinero, títulos judiciales, automóviles, armas, sociedades, etc.), bienes inmuebles y BAAF (Bienes Con Actividades Agropecuarias Y Forestales),</t>
  </si>
  <si>
    <t>administrados por el FRV</t>
  </si>
  <si>
    <t>por acción u omisión</t>
  </si>
  <si>
    <t>para beneficio privado y/o de terceros.</t>
  </si>
  <si>
    <r>
      <t xml:space="preserve">El responsable designado por la coordinación del FRV, convoca a reunión mensual (si hay recepción de bienes en ese periodo) a los equipos del FRV que se requiera, con el objetivo de comunicar que bienes fueron recepcionados en este tiempo, su estado, y así mismo estipular en esta reunión las actividades necesarias para formalizar su ingreso al inventario del FRV y establecer las gestiones necesarias para el sistema de administración regularizado cuando se recibe un bien mueble (Traslado de bienes muebles si es necesario, custodia, transferencia, ubicación, seguros, etc.). En caso de no realizarlo, se comunicará por medio de correo electrónico los bienes recepcionados y/o se reprogramará la reunión. Como evidencia </t>
    </r>
    <r>
      <rPr>
        <sz val="11"/>
        <color theme="4"/>
        <rFont val="Calibri"/>
        <family val="2"/>
        <scheme val="minor"/>
      </rPr>
      <t>queda</t>
    </r>
    <r>
      <rPr>
        <sz val="11"/>
        <color theme="1"/>
        <rFont val="Calibri"/>
        <family val="2"/>
        <scheme val="minor"/>
      </rPr>
      <t xml:space="preserve"> el acta de reunión.</t>
    </r>
  </si>
  <si>
    <t>Si se detecta en el proceso de administración y/o comercialización de los bienes, algún tipo de favorecimiento, direccionamiento (real,  potencial o aparente), el colaborador del FRV debe informar a la coordinación del FRV y declararse impedido para desarrollar la tarea asignada.</t>
  </si>
  <si>
    <t>El responsable designado del FRV, mensualmente actualiza los inventarios y registra el estado actual de los bienes administrados por el FRV, con el objetivo de mantener actualizada la información del bien.  En caso que no se realice el registro, no tendríamos el estado actual de la administración ni el histórico de la administración de los bienes y mensualmente se reporta para tomar acciones. Como evidencia queda el reporte mensual de bienes del FRV y las bases de datos que soportan el estado de administración de bienes muebles y bienes BAAF.</t>
  </si>
  <si>
    <t>Realizar la formulación del plan integral de reparación colectiva (PIRC).</t>
  </si>
  <si>
    <t>por quejas y reclamos  de los Sujetos Colectivos y/o detección interna de la imposibilidad de continuar con la implementación de los planes integrales de reparación Colectiva (PIRC),</t>
  </si>
  <si>
    <t>por debilidades en la formulación de los Planes integrales de Reparación Colectiva (PIRC) en cuanto a la capacidad instalada, falta de articulación entre los profesionales de reparación colectiva de las Direcciones Territoriales y Nivel Nacional, desconocimiento o no aplicación de los procedimientos de diseño y formulación del PIRC y/o no envío de soportes pertenecientes a estas fases.</t>
  </si>
  <si>
    <t>Los profesionales de la Subdirección de Reparación Colectiva desde Nivel Nacional anualmente, realizan capacitaciones, inducciones y reinducciones a los profesionales de Reparación Colectiva tanto en nivel nacional y en territorio, para la planeación, articulación e implementación del Programa. En caso de no ser viable en la fecha designada, se deberá reprogramar la realización de las capacitaciones, inducciones y reinducciones. Como evidencia quedan presentaciones y listados de asistencia.</t>
  </si>
  <si>
    <t>El equipo de planeación y los enlaces nacionales de los equipos de la SRC realizan un monitoreo mensual de los documentos de la fase de formulación de acuerdo al plan trazado para cada PIRC, como evidencia se tiene el correo de seguimiento las jornadas realizadas en la fase pendientes por evidencia</t>
  </si>
  <si>
    <t>Enlaces misionales Nivel Nacional de la SRC.</t>
  </si>
  <si>
    <t>La Dirección de Reparación, la DAE, la Subdirección de Reparación Colectiva, Grupo de Enfoque Psicosocial y Contribuciones, cada vez que se formula un plan, realizan la revisión de los contenidos del Plan Integral de Reparación Colectiva (PIRC) – Documento Técnico previo a su presentación en el Comité Técnico para viabilización. Si se realizan observaciones se debe ajustar. Como evidencia quedan actas de comité técnico de aprobación del PIRC y correos electrónicos.</t>
  </si>
  <si>
    <r>
      <t>Los profesionales de Reparación Colectiva, cada vez que  identifican la o las acciones de los Planes Integrales de Reparación Colectiva PIRC que cuenten con dificultades de tipo técnico, operativo, jurídico o financiero para ser cumplidas; diseñan alternativas según</t>
    </r>
    <r>
      <rPr>
        <b/>
        <sz val="11"/>
        <rFont val="Calibri"/>
        <family val="2"/>
        <scheme val="minor"/>
      </rPr>
      <t xml:space="preserve"> "el instructivo plan mejora para los PIRC"</t>
    </r>
    <r>
      <rPr>
        <sz val="11"/>
        <rFont val="Calibri"/>
        <family val="2"/>
        <scheme val="minor"/>
      </rPr>
      <t>, para posteriormente ser presentadas a los sujetos de reparación colectiva para su validación; Como evidencia queda el acta de CTJT en la que se valida el ajuste del PIRC cargada en la herramienta MAARIV.</t>
    </r>
  </si>
  <si>
    <t>Realizar la implementación del Plan Integral de Reparación Colectiva (PIRC) de competencia de la Unidad.</t>
  </si>
  <si>
    <t>por demandas y acciones judiciales de entes de control, partes interesadas y grupos de valor,</t>
  </si>
  <si>
    <t>debido a la dificultad para evidenciar el avance de la implementación de las medidas del PIRC (Planes Integrales de Reparación Colectiva) tales como: por el  desconocimiento o no aplicación de los procedimientos para evidenciar la implementación y/o el no escalonamiento de los soportes de las medidas, demoras o no realización del cargue de los soportes y la falta de respuesta por parte de las entidades del Sistema Nacional de Atención y Reparación Integral a la Víctimas (SNARIV) de acuerdo a las competencias de éstas para cumplir con los PIRC.</t>
  </si>
  <si>
    <t>Los profesionales de Reparación Colectiva de Nivel Nacional y Territorial, mensualmente realizan seguimiento de los compromisos y realizan gestiones con las entidades del SNARIV con el fin conocer el avance de éstos. Si no se evidencia avances se continua con la gestión y se mantiene la comunicación en las entidades del SNARIV. Como evidencia quedan registros de las comunicaciones realizadas por los profesionales de la SRC y/o actas del Subcomité de la SRC.</t>
  </si>
  <si>
    <t>Revisar si existe una o varias acciones del PIRC que cuenten con dificultades de tipo técnico, presupuestal y misional que impidan su cumplimiento.</t>
  </si>
  <si>
    <t>Enlaces misionales de la SRC.</t>
  </si>
  <si>
    <t>El Profesional de Información de la SRC y los enlaces nacionales encargados, revisan y verifican mensualmente el cargue de las evidencias a la base de datos del programa de la SRC, cargadas en la herramienta con el fin de elaborar mensualmente el informe de seguimiento de medidas con base en la cantidad de evidencias cargadas. Si no se cargan las evidencias, no se verá reflejado el avance en la implementación de las medidas del PIRC. Como evidencia queda el informe de seguimiento mensual.</t>
  </si>
  <si>
    <t>por el retraso en la implementación del PIRC,</t>
  </si>
  <si>
    <r>
      <t>debido a descripciones muy ambiguas en los planes formulados, mala calidad de los bienes y servicios requeridos para su implementación, no contar con los recursos suficientes para avanzar en la implementación de productos y</t>
    </r>
    <r>
      <rPr>
        <sz val="11"/>
        <color rgb="FF0070C0"/>
        <rFont val="Calibri"/>
        <family val="2"/>
        <scheme val="minor"/>
      </rPr>
      <t>/o</t>
    </r>
    <r>
      <rPr>
        <sz val="11"/>
        <rFont val="Calibri"/>
        <family val="2"/>
        <scheme val="minor"/>
      </rPr>
      <t xml:space="preserve"> debilidad o falta de entrenamiento frente a las tareas de supervisión a los funcionarios designados (y sus apoyos a la supervisión) para el control y seguimiento de los contratos y/o convenios.</t>
    </r>
  </si>
  <si>
    <t>Los profesionales de Reparación Colectiva, cada vez que realizan la revisión de los PIRC formulados antes de la resolución 3143 de 2018, identifican las acciones ambiguas y/o que no cumplan con los objetivos del programa o el nexo causal entre el hecho, el daño y la medida en su proporción; y en caso de encontrar desviaciones se realiza la concertación de la acción previo a la implementación. Como evidencia queda el acta de seguimiento y mejora del PIRC.</t>
  </si>
  <si>
    <t>La Subdirección de Reparación colectiva solicitará una capacitación semestral con el fin de brindar los conocimientos y/o lineamientos en cuanto a las funciones que deben desarrollar los supervisores de contratos para tener una continuidad de los procesos de formulación e implementación de los Planes Integrales de Reparación Colectiva PIRC; Cómo evidencia tenemos las solicitudes de las capacitaciones y/o soportes de las capacitaciones.</t>
  </si>
  <si>
    <t>Enlaces equipo de Proyectos de la SRC.</t>
  </si>
  <si>
    <t>Los enlaces de NN o NT reprograman las actividades cada vez que se presenten dificultades en su desarrollo. Con el fin de dar avance en la implementación de medidas en el marco de los PIRC. En el caso que no se reprogramen se verá afectado el avance de la implementación del PIRC. Como evidencia queda con la programación mensual de viáticos y de operación logística anual.</t>
  </si>
  <si>
    <t>La Subdirección de Reparación colectiva revisará y/o establecerá controles para validar y confirmar la calidad de los bienes y servicios entregados por la Subdirección en la implementación del Plan Integral de Reparación Colectiva PIRC. Cómo evidencia tenemos las actas de concertación, las actas de implementación de acción de reparación, producto o medida del plan integral de reparación colectiva para SRC y resoluciones de entrega de bienes de uso colectivo.</t>
  </si>
  <si>
    <r>
      <t xml:space="preserve">El profesional responsable del sujeto realiza el acta de concertación en el primer semestre de la vigencia una vez definido el PAA, donde describe de manera detallada los bienes a entregar, el uso que dará el sujeto de reparación colectiva a los bienes de uso colectivo y el impacto de estos en la comunidad. Los bienes de uso colectivo se definen según sus necesidades  Se tiene armonizada </t>
    </r>
    <r>
      <rPr>
        <b/>
        <sz val="11"/>
        <rFont val="Calibri"/>
        <family val="2"/>
        <scheme val="minor"/>
      </rPr>
      <t>la oferta de bienes</t>
    </r>
    <r>
      <rPr>
        <sz val="11"/>
        <rFont val="Calibri"/>
        <family val="2"/>
        <scheme val="minor"/>
      </rPr>
      <t xml:space="preserve"> de uso colectivo y se le presenta al sujeto para que defina según sus necesidades organizacionales productivas de infraestructura social y comunitaria. En caso que no se concerte en una primera jornada con el sujeto, se programarán jornadas adicionales hasta llegar a la concertación de las medidas con el sujeto para la formulación del PIRC. Como evidencia queda el acta de concertación.</t>
    </r>
  </si>
  <si>
    <t>por sanciones de entes de control, Ministerio de hacienda y por disminución de la confianza en las acciones que implementa la Unidad,</t>
  </si>
  <si>
    <t>debido a la imposibilidad de implementar los procesos por motivos incorrectos, de omisión o casos fortuitos para el desarrollo de las atenciones psicosociales bajo el marco de la medida de rehabilitación psicosocial en sus medidas de satisfacción y garantías de no repetición  y/o a realizar la acciones en la ruta e implementación de la medida de rehabilitación comunitaria a SRC para dar respuesta a la Reparación Integral.</t>
  </si>
  <si>
    <t>El profesional encargado de la administración de las bases de datos (BD) del Grupo de Enfoque Psicosocial, trimestralmente realiza cruces de información con la Red Nacional de Información, la Subdirección de Atención humanitaria y la Subdirección de Reparación Individual, para depurar y actualizar los datos de contacto de las víctimas que se convocarán a las diferentes estrategias. Si se evidencia novedades, se retroalimenta y se solicita aclaraciones de las BD. Como evidencia quedan las bases de datos depuradas para realizar las convocatorias y correos electrónicos con la remisión de las bases.</t>
  </si>
  <si>
    <t>Los enlaces psicosociales de nivel nacional anualmente realizan formaciones en las metodologías para su adecuada implementación y evitar acciones con daño. En caso de nuevas contrataciones se realizan formaciones insitu o de manera virtual. Como evidencia quedan listados de asistencia, presentaciones, metodologías y registros fotográficos.</t>
  </si>
  <si>
    <t>El Coordinador(a) del Grupo de Enfoque Psicosocial</t>
  </si>
  <si>
    <t>Los profesionales encargados de la implementación de las medidas, mensualmente consultan la situación de seguridad en la zona, previo a las actividades a través de las siguientes opciones: consulta con el COMR (Centro de Operaciones y monitoreo de Riesgos), los enlaces territoriales, las autoridades municipales y con la comunidad que se encuentran en territorio, las condiciones de la zona para la implementación de la Estrategia y protocolos de bioseguridad in situ. Si existe alguna condición insegura se reprograma la actividad con la comunidad. Como evidencia quedan correos electrónicos y reprogramaciones realizadas.</t>
  </si>
  <si>
    <t xml:space="preserve">Los profesionales del Grupo de Enfoque Psicosocial (Nivel Nacional y/o Territorial); encargados de realizar la solicitud de requerimiento al operador logístico, cada vez, realizan el diligenciamiento y remisión de los formatos pertinentes de acuerdo con las jornadas establecidas y aprobadas, previa capacitación por el personal de la Dirección de Reparación (apoyo al operador logístico) y administradores de la herramienta de información, en cuanto uso correcto del procedimiento, instructivos y/o formatos asociados a esta tarea, para el desarrollo óptimo de las jornadas psicosociales dentro de los tiempos establecidos y evitar afectaciones a la población víctima del conflicto armado. Como evidencia quedan correos electrónicos con la trazabilidad de solicitudes al operador logístico y solicitudes de formación (operación logística) a la Dirección de Reparación.                                                              </t>
  </si>
  <si>
    <r>
      <t xml:space="preserve">Realizar la identificación, focalización, entrega y seguimiento a los Esquemas Especiales de Acompañamiento para la población retornada y reubicada de conformidad con lo establecido en la Ley 1448 de 2011 y el artículo 2.2.6.5.8.7 del Decreto 1084 de 2015 y la </t>
    </r>
    <r>
      <rPr>
        <sz val="11"/>
        <color theme="1"/>
        <rFont val="Calibri"/>
        <family val="2"/>
        <scheme val="minor"/>
      </rPr>
      <t>Resolución 1785 del 2021.</t>
    </r>
  </si>
  <si>
    <r>
      <t xml:space="preserve">por </t>
    </r>
    <r>
      <rPr>
        <sz val="11"/>
        <color theme="1"/>
        <rFont val="Calibri"/>
        <family val="2"/>
        <scheme val="minor"/>
      </rPr>
      <t>inconsistencias en la información en el proceso de focalización,  implementación y/o finalización de los esquemas especiales de acompañamiento comunitario (EEAC) y/o familiar (EEAF),</t>
    </r>
  </si>
  <si>
    <t>debido a deficiencias en la validación de los requisitos para la viabilidad misional en cumplimiento de los aspectos técnicos, financieros y administrativos para los EEAC y/o incumplimiento del envío de la información y/o de compromisos adquiridos por parte de la entidad territorial para viabilizar la entrega de los EEAC; en cuanto a los EEAF deficiencia en la revisión de la información suministrada por los potenciales beneficiarios en los procesos de perfilamiento, plan de negocio y en el momento de la entrega el acta de voluntariedad y el acta de entrega.</t>
  </si>
  <si>
    <t>El profesional del Grupo de Retornos y Reubicaciones del nivel Nacional identifica las acciones de los planes RyR que se enmarquen de acuerdo a la necesidad de cada hogar y/o comunidad de esquemas especiales de acompañamiento comunitario (EEAC) al comienzo de cada vigencia, aplicando los criterios y/o requisitos para acceder a los esquemas especiales de acompañamiento comunitario y posterior a esto se da la viabilidad técnica en la herramienta SIGESPLAN de las acciones focalizadas acorde con el procedimiento de la DGI. En caso que no se identifiquen acciones propias de los EEAC no se da la viabilidad técnica para la ejecución de los esquemas. Como evidencia queda el reporte exportado de la herramienta SIGESPLAN, la matriz de seguimiento y actas de entrega.</t>
  </si>
  <si>
    <t>Realizar seguimientos semestrales aleatorios de los EEAC entregados y/o en implementación con el fin de verificar su cumplimiento. Como evidencia tenemos los formatos de seguimiento y/o formato acta de cierre y recibo a satisfacción establecidos en el procedimiento.</t>
  </si>
  <si>
    <t>Coordinador Retornos y Reubicaciones.</t>
  </si>
  <si>
    <t>El profesional encargado del Grupo de Retornos y Reubicaciones de nivel nacional y territorial, semestralmente realiza seguimientos a las acciones que están en cabeza de las  entidades del SNARIV de nivel nacional y territorial con el fin de reafirman los compromisos y se establecer planes de trabajo para avanzar implementar las acciones. Como evidencia quedan actas de seguimiento con los compromisos acordados.</t>
  </si>
  <si>
    <t>Para el Caso de los EEAF, los enlaces nacionales de RyR cada vez que realizan la revisión del perfil productivo de una víctima y si resulta viable, elaboran el plan de negocio. Posteriormente se hace entrega del EEAF con el fin de dar cumplimiento al plan de negocio y el seguimiento. Como evidencia queda la base consolidada de los planes de negocio y al final del proceso de los EEAF el perfil productivo, plan de negocio, acta de voluntariedad, acta de entrega y seguimientos a la implementación.</t>
  </si>
  <si>
    <t>* Realizar el Retorno o la Reubicación individual y familiar conforme a los criterios para la entrega de los componentes de apoyo a los procesos de Retorno y/o Reubicaciones individuales de acuerdo con la Resolución No. 00278 de 17 abril 2015 y Resolución 3320 de 2019.
* Brindar asistencia técnica a las entidades territoriales para la formulación, aprobación e implementación de los planes de RyR.  de acuerdo con la Resolución No. 06420  de 01 Noviembre  2018.</t>
  </si>
  <si>
    <t>por insatisfacción del grupo de valor ocasionado por el incumplimiento de la materialización del retorno o reubicación de la víctima,</t>
  </si>
  <si>
    <t>debido a fallas en la verificación de los criterios de las solicitudes de RyR (Retornos y Reubicaciones) (acompañamiento individual o comunitario). Para el caso del acompañamiento individual, en la colocación del recurso de apoyo al traslado de personas y enseres hasta 1.5 SMMLV y 1.74 SMMLV (componente seguridad alimentaria), de acuerdo con las Resoluciones No. 00278 de 17 abril 2015 y 3320 del 2019.</t>
  </si>
  <si>
    <r>
      <t xml:space="preserve">El profesional de RyR de nivel territorial verifica cada vez que sea requerido los criterios de las solicitudes de RyR, para determinar la viabilidad o no del acompañamiento al retorno o la reubicación del hogar. Los aspectos que se validan en la ruta individual son los siguientes:
* Hogar incluido por desplazamiento forzado en el RUV.
* Hogar no acompañado con anterioridad, o con nuevo desplazamiento incluido.
* Validación de los principios del RyR: seguridad, dignidad y voluntariedad. Si alguna de estas validaciones no se cumple, no es viable. Posteriormente, efectúa la solicitud del recurso de apoyo al  traslado de personas y enseres (1.5 SMMLV, de acuerdo con la Resolución No. 00278 de 17 abril 2015 y 3320 de 2019), para los casos viables de acompañamiento. En el marco de la ruta individual de acompañamiento al RyR de los hogares (individuales o familiares), el profesional de RyR nivel territorial, dispone del procedimiento de la ruta individual e instructivo de MAARIV; así como de los espacios institucionales de formación o a través de las indicaciones y acompañamiento. Como evidencia </t>
    </r>
    <r>
      <rPr>
        <sz val="11"/>
        <color theme="4"/>
        <rFont val="Calibri"/>
        <family val="2"/>
        <scheme val="minor"/>
      </rPr>
      <t>queda</t>
    </r>
    <r>
      <rPr>
        <sz val="11"/>
        <color theme="1"/>
        <rFont val="Calibri"/>
        <family val="2"/>
        <scheme val="minor"/>
      </rPr>
      <t xml:space="preserve"> la base semanal del SGV y correos electrónicos a enlaces territoriales.</t>
    </r>
  </si>
  <si>
    <t>Se decide no incluir plan de acción adicional para mitigar el riesgo residual ya que la severidad residual es baja.</t>
  </si>
  <si>
    <r>
      <t xml:space="preserve">El enlace de Retornos y Reubicaciones nacional y/o territorial para cada solicitud de planes nuevos a formular, realiza la verificación de los tres principios (seguridad, voluntariedad y dignidad) a fin de estudiar la viabilidad del mismo y según sea requerido realiza diálogo con la comunidad y las entidades territoriales en donde se exponen las necesidades identificadas de manera conjunta y para definir los compromisos de acuerdo a su competencia y responsabilidad a la luz del Art. 66 de la Ley 1448/2011. En caso de incumplimiento algún principio no se puede viabilizar el retorno. Como evidencia </t>
    </r>
    <r>
      <rPr>
        <sz val="11"/>
        <color theme="4"/>
        <rFont val="Calibri"/>
        <family val="2"/>
        <scheme val="minor"/>
      </rPr>
      <t>queda</t>
    </r>
    <r>
      <rPr>
        <sz val="11"/>
        <color theme="1"/>
        <rFont val="Calibri"/>
        <family val="2"/>
        <scheme val="minor"/>
      </rPr>
      <t xml:space="preserve"> la verificación de los principios y/o acta de diálogos comunitario.</t>
    </r>
  </si>
  <si>
    <t>* Realizar el Retorno o la Reubicación individual y familiar conforme a los criterios para la entrega de los componentes de apoyo a los procesos de Retorno y/o Reubicaciones individuales de acuerdo con la Resolución No. 00278 de 17 abril 2015.
* Realizar la identificación, focalización, entrega y seguimiento a los Esquemas Especiales de Acompañamiento para la población retornada y reubicada de conformidad con lo establecido en la Ley 1448 de 2011 y el artículo 2.2.6.5.8.7. del Decreto 1084 de 2015 y la Resolución 434 el 2016.</t>
  </si>
  <si>
    <t>Recibir o solicitar cualquier dádiva</t>
  </si>
  <si>
    <t>a beneficio propio o a nombre de un tercero</t>
  </si>
  <si>
    <t>para la entrega de recursos (1.5 SMMLV (traslado de enseres y/o personas), 1.74 SMMLV (componente seguridad alimentaria) o para la entrega del EEA (Familiar o Comunitario) en su viabilización e implementación</t>
  </si>
  <si>
    <t>por parte de las personas que tienen incidencia en el tema.</t>
  </si>
  <si>
    <t>El profesional de RyR de nivel territorial, revisa la base SGV semanal remitida por el enlace nacional (cada vez que se requiere), realiza las validaciones necesarias según el procedimiento establecido, teniendo en cuenta el cumplimiento de los principios de seguridad, dignidad y voluntariedad, validados en los aplicativos de información (MAARIV, SGV y VIVANTO) para determinar la viabilidad del acompañamiento y así proceder con la solicitud del recurso, para el traslado de personas y enseres (1.5 SMMLV). En caso de identificar incumplimientos no se da viabilidad al acompañamiento de RyR. Como evidencia queda la base SGV (Manifestación de la intencionalidad), registro de la información del hogar en MAARIV, entrevista a profundidad, acta de voluntariedad y planeación del acompañamiento.</t>
  </si>
  <si>
    <t>El profesional de RyR del nivel nacional realiza retroalimentación a los enlaces del nivel territorial cada vez que se requiera por correo electrónico y/o capacitaciones de asistencia técnica en los territorios según las situaciones presentadas con el fin de lograr la mejora continua en la ruta individual y para completar la información faltante. Como evidencia se tiene la trazabilidad de los correos electrónicos, la remisión de las indicaciones técnicas y/o los informes de visita asistencia técnica (al inicio de la focalización y o en casos excepcionales).</t>
  </si>
  <si>
    <t>El profesional del Grupo de Retornos y Reubicaciones del Nivel Nacional encargado, cada vez que se remita un proyecto desde la DGI, realiza la revisión de los requisitos para la viabilidad misional en cumplimiento de los aspectos técnicos, financieros y administrativos para los EEAC y verifica  si el EEAC es viable. En caso de no ser viable, se retroalimenta a través de la herramienta SIGESPLAN a la DGI con el fin de hacer los respectivos ajustes y/o la notificación de la no viabilidad del proyecto. Como evidencia queda la ficha de evaluación misional.</t>
  </si>
  <si>
    <t>El profesional de RyR del nivel nacional da respuesta a las solicitudes de los PQR frente a información referente a las postulaciones de los hogares o personas que no hayan salido beneficiarias durante la vigencia de la convocatoria de los EEAF. Como evidencia se tiene los insumos remitidos para las respuestas a los PQR.</t>
  </si>
  <si>
    <t>El Grupo de Retornos y Reubicaciones abre convocatorias para la postulación a las EEAF de acuerdo con los criterios de priorización establecidos previamente. Se valida en la base de postulaciones el cumplimiento de los requisitos establecidos para la elaboración del perfil productivo. En caso de no cumplir, no continúa en el proceso. Como evidencia queda la base de postulación, la base consolidada de perfiles productivos y base consolidada de planes de negocio.</t>
  </si>
  <si>
    <t>Transversal al Proceso Reparación Integral.</t>
  </si>
  <si>
    <t>por divulgación o alteración no autorizada de los sistemas de información y/o la información sensible registrada en documento físico o digital a la que se tiene autorización de acceso (Activos críticos asociados),</t>
  </si>
  <si>
    <r>
      <t xml:space="preserve">debido a vandalismo o hurto, por ausencia o insuficiencia de controles de acceso al archivo digital, acciones involuntarias y/o deliberadas de usuario por ausencia o insuficiencia en la gestión de eventos de monitoreo o por almacenamiento de información sin protección, acceso no controlado a información sensible / confidencial, desconocimiento de los procedimientos y controles de Seguridad de la Información y/o por omisión o inadecuado proceso de identificación y calificación de los activos de información.
</t>
    </r>
    <r>
      <rPr>
        <b/>
        <sz val="11"/>
        <color theme="1"/>
        <rFont val="Calibri"/>
        <family val="2"/>
        <scheme val="minor"/>
      </rPr>
      <t>*Activos críticos asociados.</t>
    </r>
  </si>
  <si>
    <t>Matriz Activos críticos asociados 2023 - Reparación Integral.</t>
  </si>
  <si>
    <r>
      <t xml:space="preserve">El Proceso Reparación Integral como administrador de las herramientas tecnológicas del Proceso a través de los profesionales designados, forman, capacitan y sensibilizan a los colaboradores para que hagan uso responsable en el acceso y manejo de la información del Proceso Reparación Integral  cada vez que se realicen ajustes que afecten los procesos de las herramientas, como evidencia quedan los soportes de las socializaciones y/o listados de asistencia. </t>
    </r>
    <r>
      <rPr>
        <b/>
        <sz val="11"/>
        <rFont val="Calibri"/>
        <family val="2"/>
        <scheme val="minor"/>
      </rPr>
      <t>(A.6.3).</t>
    </r>
  </si>
  <si>
    <t>Director técnico de Reparación.</t>
  </si>
  <si>
    <r>
      <t xml:space="preserve">El Proceso de Reparación Integral suscribe un "Acuerdo de Confidencialidad" con cada uno de los funcionarios y/o contratistas y/o colaboradores de los operadores del Proceso, cuando se requiere acceder a los Sistemas de información y/o Servicios TI en las que se procesa y/o almacena la información de la Entidad, en caso de NO contar con el "Acuerdo", no se asignará accesos ni usuarios; para el caso de que se venza el "Acuerdo" el usuario será deshabilitado. Como evidencia queda la relación mensual de usuarios de las herramientas y los acuerdos de confidencialidad suscritos. </t>
    </r>
    <r>
      <rPr>
        <b/>
        <sz val="11"/>
        <rFont val="Calibri"/>
        <family val="2"/>
        <scheme val="minor"/>
      </rPr>
      <t>((A.6.6)).</t>
    </r>
  </si>
  <si>
    <r>
      <t xml:space="preserve">Implementar nuevas acciones de seguridad para el uso de los sistemas de información del Proceso Reparación Integral en articulación de la Oficina de Tecnologías de Información. 
Cómo evidencia quedan correos electrónicos con los soportes de solicitudes y el trabajo realizado, sino se realiza tendremos un correo con el soporte de la no realización. </t>
    </r>
    <r>
      <rPr>
        <b/>
        <sz val="11"/>
        <rFont val="Calibri"/>
        <family val="2"/>
        <scheme val="minor"/>
      </rPr>
      <t>(A.8.26).</t>
    </r>
  </si>
  <si>
    <t>Equipo Control y Seguimiento - FRV - Indemniza - DR - OTI.</t>
  </si>
  <si>
    <r>
      <t xml:space="preserve">Los administradores de las herramientas tecnológicas del Proceso Reparación Integral cada vez, generan mensajes de confirmación y validación frente a las transacciones (insertar, actualizar o eliminar) de información sobre el sistema de información. En caso de no confirmar la acción, la información no se actualizará. Como evidencia quedan pantallazos de los sistemas de validación implementados en las herramientas y/o logs de auditoría. </t>
    </r>
    <r>
      <rPr>
        <b/>
        <sz val="11"/>
        <rFont val="Calibri"/>
        <family val="2"/>
        <scheme val="minor"/>
      </rPr>
      <t>(A.8.34).</t>
    </r>
  </si>
  <si>
    <r>
      <t xml:space="preserve">Atender a los requerimientos de la Oficina de Tecnologías de la información frente a los planes de mejoramiento de seguridad de la información cuando sea requerido el proceso. 
Cómo evidencia quedan correos electrónicos con las solicitudes, sino se realiza tendremos un correo con el soporte de la no realización. </t>
    </r>
    <r>
      <rPr>
        <b/>
        <sz val="11"/>
        <rFont val="Calibri"/>
        <family val="2"/>
        <scheme val="minor"/>
      </rPr>
      <t>(A.8.26, A.5.35, A.5.36).</t>
    </r>
  </si>
  <si>
    <t>Realizar la compensación económica que se otorga a la víctima por el daño sufrido (Indemnización Administrativa, Establecer y Otorgar el encargo fiduciario).</t>
  </si>
  <si>
    <t>por incumplimiento en el otorgamiento de la  compensación económica de la medida de indemnización administrativa de acuerdo con lo estipulado en la Ley 1448 de 2011,</t>
  </si>
  <si>
    <t>por priorización errónea de víctimas que no cumplan los criterios, desactualización de la información de destinatarios y/o información de las víctimas directas, documento de identidad, liquidación de indemnización para el hecho victimizante de desplazamiento forzado o que no coincida el tiempo de inclusión con la liquidación, no disponibilidad de dinero para cada proceso bancario y/o que la base de datos, las cartas de pago y notificación no se encuentren creadas y habilitadas en Indemniza para el territorio en el momento de la ejecución y fecha en que se inicia el proceso de cobro.</t>
  </si>
  <si>
    <t>Los gestores del operador a diario realizan auditorías documentales a todos los casos para verificar que estos hayan quedado correctamente documentados y en el caso de encontrar novedades y/o actualizaciones realizan las subsanaciones correspondientes. Como evidencia quedan reportes del operador por correo electrónico con los casos limpios (bases de datos).</t>
  </si>
  <si>
    <t>Recibir de la entidad financiera semanalmente los archivos de reportes parciales de avance de los procesos de pago bancario vigentes mediante los cuales se puede identificar el estado de los giros, con el fin de elaborar el informe parcial (semanal) de cobros durante la vigencia del proceso y socializarlo a los Directores Territoriales. El objetivo de esto es generar alertas sobre el estado de los giros y su correspondiente vencimiento, y así minimizar el porcentaje de reintegro de recursos.</t>
  </si>
  <si>
    <t>Profesional líder de Indemnizaciones - SRI.</t>
  </si>
  <si>
    <t>El enlace de gestión de la información de la SRI, ejecuta cruces de información antes de realizar la ejecución contra la información dispuesta en el modelo único de ubicación de la RNI para mantener actualizados los datos de contactabilidad. Si se evidencia una inconsistencia se actualizará la base con el dato que tenga la fecha más reciente. Como evidencia tenemos la Base de Datos (BD) de los cruces realizados y la información actualizada. Para el tema de fallecidos el equipo de indemnizaciones realiza semanalmente antes y durante la ejecución, cruces con la RNEC y en caso de detectar personas fallecidas se genera la orden de no pago. Como evidencia quedan cruces de los datos y el informe de fallecidos.</t>
  </si>
  <si>
    <t>El Equipo de Indemnizaciones para cada ejecución, realiza las gestiones para hacer la solicitud del Plan Anualizado de Caja al Grupo de Gestión Financiera de la Unidad, con el fin de garantizar la disponibilidad de los recursos financieros para los pagos de las indemnizaciones en los diferentes canales con los que se cuenta. En caso que, no se ejecute, se debe realizar la solicitud de aplazamiento o modificación del PAC, una semana antes de terminar el mes. Como evidencia queda correo electrónico de la solitud y respuesta del PAC, solicitud de desembolso de recursos y resolución masiva de reconocimiento y ordenación de pago y/o solicitud de modificación o aplazamiento cuando aplique.</t>
  </si>
  <si>
    <t>Uso indebido de la información</t>
  </si>
  <si>
    <t>para llevar a cabo la compensación económica</t>
  </si>
  <si>
    <t>por parte de funcionarios y colaboradores</t>
  </si>
  <si>
    <t>para obtener un beneficio propio o de un tercero.</t>
  </si>
  <si>
    <t>El profesional del Equipo de Gestión de la información de la SRI, actualiza cada vez que se requiera los acuerdos de confidencialidad del personal que tiene acceso a la herramienta Indemniza a nivel nacional y territorial, en caso de encontrar personal sin acuerdo de confidencialidad se procede a desactivar el usuario. Como evidencia queda los acuerdos de confidencialidad suscritos.</t>
  </si>
  <si>
    <t>Generar informe semestral de seguimiento a las novedades relacionadas con personas debidamente identificadas a través de la Registraduría, con el propósito de realizar un control preciso sobre las novedades y garantizar la calidad de la información registrada en la BDD de Indemniza.</t>
  </si>
  <si>
    <t>Profesional Herramienta Indemniza</t>
  </si>
  <si>
    <t xml:space="preserve">La Subdirección de Reparación Individual (SRI), mantiene actualizados los  procedimientos, haciendo especial énfasis en documentar los controles que se han establecido para identificar posibles desviaciones en éstos y hacer las correcciones que se requieran. Como evidencia quedan los documentos actualizados y los puntos de control establecidos. </t>
  </si>
  <si>
    <t>El profesional del Equipo de Gestión de la información de la Subdirección de Reparación Individual (SRI), ejecuta controles mensuales de auditoría de actualización de cuentas vs personal que usa la herramienta Indemniza, el cual monitorea  y ejecuta auditorías de seguridad realizando una revisión de los eventos registrados enfocados en el recuento diario de logs o autenticaciones de cada usuario, las cuales se establecen mensualmente o en los casos que se requiera focalizar por zonas o por fechas de ejecución (alto movimiento). Como evidencia queda reporte en Excel y acciones tomadas en caso de encontrar novedades (correos electrónicos).</t>
  </si>
  <si>
    <t xml:space="preserve">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t>
  </si>
  <si>
    <t xml:space="preserve">respecto de las acciones que desarrolla la Unidad  con las poblaciones víctimas del conflicto armado interno, así como sanciones de los  entes de control y el  Ministerio de Hacienda, </t>
  </si>
  <si>
    <t>debido a la imposibilidad  de implementar adecuadamente las estrategias que conduzcan a las medidas de Satisfacción y Garantías de No Repetición a las víctimas del conflicto armado en el marco de la reparación integral, así como la realización de acción con daño a esta población.</t>
  </si>
  <si>
    <t>El equipo de Contribuciones anualmente planea, concerta y capacita a las DT sobre las metas correspondientes a las estrategias para la implementación de las Medidas de Satisfacción y Garantías de No Repetición con el fin de garantizar los derechos de las víctimas. En el caso que no se realicen en las fechas acordadas, se deberán reprogramar. Como evidencia queda correos electrónicos, presentaciones, listados de asistencia y el plan de acción del Proceso Reparación Integral.</t>
  </si>
  <si>
    <t>Los profesionales de apoyo a las Direcciones Territoriales de nivel nacional, permanentemente realizan formaciones en las estrategias de implementación de las medidas de Satisfacción y Garantías de No Repetición  para su adecuada implementación y así evitar acciones con daño. En caso de nuevas contrataciones se realizan formaciones en territorio o de manera virtual. Como evidencia quedan listados de asistencia, presentaciones, metodologías y registros fotográficos.</t>
  </si>
  <si>
    <t>Líder del Equipo de Contribuciones a la Verdad, la Convivencia y las Garantías de No Repetición.</t>
  </si>
  <si>
    <t>Los profesionales encargados de la implementación de las medidas de Satisfacción y Garantías de No Repetición que hacen parte del equipo de Contribuciones, mensualmente consultarán la situación de seguridad, previo a las actividades a través de algunas de las siguientes opciones: consulta con el COMR (Centro de Operaciones y Monitoreo de Riesgos), los enlaces territoriales, las autoridades municipales y con la comunidad que se encuentran en territorio, las condiciones de la zona para la implementación de la Estrategia y protocolos de seguridad. Si existe alguna condición insegura se reprograma la actividad con la comunidad. Como evidencia queda correos electrónicos y reprogramaciones realizadas.</t>
  </si>
  <si>
    <t>Los enlaces de NT y NN una vez implementadas las estrategias que conducen a las medidas de Satisfacción y Garantías de No Repetición, reportan y se realiza la validación de las actividades desarrolladas en el sistema de información de la Dirección de Reparación (MAARIV), para evidenciar su realización y reportar el avance de las metas. En caso que no se cuente con el cargue, se realiza la retroalimentación para realizarlo y no se reporta  el avance hasta contar con las evidencias. Como evidencia quedan bases de datos de las implementaciones realizadas.</t>
  </si>
  <si>
    <t>Relación con el Ciudadano</t>
  </si>
  <si>
    <t>Definir los medios, instrumentos y mecanismos por medio de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mediante el establecimiento de criterios para el análisis de las solicitudes de inscripción, generar insumos para el análisis de información y la gestión del conocimiento así como administrar la información en el RUV y decidir sobre el procedimiento administrativo de revocatoria de la inscripción en el registro a través,
de herramientas tecnológicas y el análisis de elementos probatorios que permitan establecer un ingreso irregular o fraudulento al RUV, con el fin de garantizar el uso adecuado de los recursos públicos, la confiabilidad en la información del RUV y que las victimas tengan acceso a las medidas de asistencia, atención y reparación establecidas, a partir de la vigencia de la ley 1448 de 2011 y decretos ley étnicos y lo promulgado por la ley 2078 de 2021.</t>
  </si>
  <si>
    <t>Tramitar y elaborar la respuesta a peticiones quejas, reclamos y consultas interpuestos por los ciudadanos, víctimas, entidades y organismos de control.
Registrar las solicitudes e informar a la población víctima sobre los trámites y servicios de la Unidad, a través del canal presencial, con el fin de lograr el acceso a la oferta institucional de la población víctima.
Registrar información y socializar los trámites, campañas y servicios de la Unidad a través del canal telefónico y virtual, con el fin de orientar y lograr el acceso de la población víctima a la información referente a sus procesos o información de la entidad
Analizar la viabilidad, verificar el cumplimiento del procedimiento y realizar la gestión correspondiente para el desarrollo de las estrategias complementarias para la atención y orientación.</t>
  </si>
  <si>
    <t>ante las partes interesadas, por no brindar atención y orientación o no hacerlo de manera adecuada a través de los canales de  atención dispuestos por la entidad</t>
  </si>
  <si>
    <t>debido a cambios frecuentes de lineamientos, indisponibilidad de los canales de atención, desactualización de información o gestión inadecuada de los recursos tecnológicos e informáticos, incumplimientos  en los tiempos de respuesta establecidos por parte de los procesos misionales y de apoyo.</t>
  </si>
  <si>
    <t>Las personas del Grupo de Servicio al ciudadano encargadas del canal escrito, remiten diariamente a través de correo electrónico los reportes del estado de cumplimiento de los insumos solicitados para la emisión de las respuestas   con el fin de generar alertas frente al cumplimiento  a los procesos misionales. En caso de no cumplirse se realizan mesas de trabajo con los procesos misionales para conocer las razones por las cuales no se reciben los insumos en términos. 
De esta actividad queda como evidencia correos electrónicos remitidos y actas de reunión</t>
  </si>
  <si>
    <t>Se define realizar Planes de Acción tendientes a fortalecer los controles actuales y evitar la materialización del riesgo.</t>
  </si>
  <si>
    <t>Las personas de Servicio al ciudadano encargadas del canal escrito, realizan envío semanal de semáforo de términos sobre la entrega de insumos de respuesta a las diferentes áreas misionales y direcciones territoriales.</t>
  </si>
  <si>
    <t>El profesional responsable del canal escrito</t>
  </si>
  <si>
    <t>Las personas del Grupo Servicio al ciudadano encargadas de los canales de atención, cada vez que  identifican errores en la captura o análisis de información generan correctivos (llamados de atención, refuerzos en formación, evaluaciones, calibraciones) a los colaboradores encargados de la atención a las víctimas, con el fin de disminuir los errores de captura de la información.  En caso que se reincida los errores se realiza acompañamiento por parte de los formadores del operador con el fin de resolver las dudas que se presenten. Como evidencia quedan evaluaciones, actas, llamados de atención.</t>
  </si>
  <si>
    <t>Las personas del Grupo de Servicio al Ciudadano encargadas de los canales de atención, mensualmente remiten a los procesos misionales correo electrónico frente al resultado del seguimiento realizado a las recurrencias identificadas,  con el fin de generar alertas a los procesos frente a la actualización y respuesta a las solicitudes. En caso de que las recurrencias identificadas continúen se reiteraran las alertas emitidas, como evidencia queda correo electrónico entregado a las misionales</t>
  </si>
  <si>
    <t>Las personas de Servicio al ciudadano encargadas del canal escrito, realizan seguimiento diario a las direcciones territoriales sobre la solicitud y entrega oportuna de insumos para dar respuesta a los diferentes PQR.</t>
  </si>
  <si>
    <t>La Subdirección de Asistencia y Atención Humanitaria y las Direcciones Territoriales a través de las personas encargadas, una vez identificada la necesidad reporta a la mesa de servicios tecnológicos en caso de tener indisponibilidad de servicio de los aplicativos, a través de la herramienta ARANDA de mesa de servicio de la Oficina de Tecnología de la información, en caso de no gestionarse la solicitud emitida se reitera mediante correo electrónico a la mesa de servicios tecnológicos, como evidencia tiquetes de mesa de servicio y/o correos de reiteración.</t>
  </si>
  <si>
    <t>Notificar las Actuaciones Administrativas emitidas por la entidad a los ciudadanos, víctimas, representantes, apoderados o, a las personas debidamente autorizadas.</t>
  </si>
  <si>
    <t>ante las víctimas por el incumplimiento en los términos de la notificación de las actuaciones administrativas</t>
  </si>
  <si>
    <t>a causa de la (i)falta de datos de contacto necesarios para el desarrollo del trámite de notificación  lo cual impide realizar la citación y  entrega de la notificación de las actuaciones administrativas, (ii)capacidad operativa insuficiente y/o cambio de operador en el grupo de gestión administrativa y documental para notificar las actuaciones administrativas, (iii)incidencias y fase de estabilización por cambio de sistema de gestor documental.</t>
  </si>
  <si>
    <t>Las personas del Grupo de Servicio al Ciudadano encargadas de la notificación de actuaciones administrativas cuentan con un protocolo que define los cruces a realizar en el modelo de datos de contacto o ubicación dispuesto por la Red Nacional De Información. Cuando no se cuenta con datos de contacto (teléfono, correo electrónico y/o dirección de residencia, departamento y municipio) para hacer efectiva la Notificación Personal, se procede la Notificación por aviso en los PAV, CRAV, Pagina Web de la Unidad (Ley 1437 de 2011 - artículo 69. Notificación por aviso.)   De esta actividad queda los correos con el resultado de los cruces realizados.</t>
  </si>
  <si>
    <t>Las personas de servicio al ciudadano encargadas de la notificación de actuaciones administrativas planean mensualmente estrategias para la notificación en términos utilizando como herramienta el tablero de control donde se visualizan los datos estadísticos que permiten la toma de decisiones como evidencia quedan  informes.</t>
  </si>
  <si>
    <t>El profesional responsable de la línea de acción de Notificaciones de Actuaciones Administrativas</t>
  </si>
  <si>
    <t>Las personas del Grupo Servicio al Ciudadano encargadas de la notificación de actuaciones administrativas realizan  mensualmente diferentes estrategias en el marco de notificación sin limites como jornadas de notificación, notificación personal, notificación por correo electrónico y notificación subsidiaria con el fin  de dar cumplimiento a  los términos de Ley. En caso de incumplimiento de los términos se evaluaran nuevas estrategias que permitan realizar las notificaciones fuera de términos
De esta actividad quedan los informes de actuaciones  administrativas notificadas.</t>
  </si>
  <si>
    <t>Tramitar y elaborar la respuesta a peticiones quejas, reclamos y consultas interpuestos por los ciudadanos, víctimas, entidades y organismos de control.
Registrar las solicitudes e informar a la población víctima sobre los trámites y servicios de la Unidad, a través del canal presencial, con el fin de lograr el acceso a la oferta institucional de la población víctima.
Registrar información y socializar los trámites, campañas y servicios de la Unidad a través del canal telefónico y virtual, con el fin de orientar y lograr el acceso de la población víctima a la información referente a sus procesos o información de la entidad
Notificar las Actuaciones Administrativas emitidas por la entidad a los ciudadanos, víctimas, presentantes, apoderados o, a las personas debidamente autorizadas.
Analizar la viabilidad, verificar el cumplimiento del procedimiento y realizar la gestión correspondiente para el desarrollo de las estrategias complementarias para la atención y orientación.</t>
  </si>
  <si>
    <t xml:space="preserve">Uso inadecuado de la información </t>
  </si>
  <si>
    <t xml:space="preserve">por parte de los funcionarios, contratistas  u operadores </t>
  </si>
  <si>
    <t>que brindan atención y orientación a las víctimas.</t>
  </si>
  <si>
    <t>con el objetivo de obtener un beneficio económico</t>
  </si>
  <si>
    <t>Uso inadecuado de la información con el objetivo de obtener un beneficio económico por parte de los funcionarios, contratistas  u operadores que brindan atención y orientación a las víctimas.</t>
  </si>
  <si>
    <t>El personal de apoyo del Grupo de Servicio al Ciudadano encargadas de los canales de atención, suscriben el "Acuerdo de Confidencialidad de Usuarios de Herramientas Tecnológicas o Información de la Unidad para la Atención y Reparación Integral A Las Víctimas", cada vez que se solicitan usuarios de las herramientas. Con el objetivo de dar cumplimento a las políticas de seguridad de la información de la Unidad, es importante que los funcionarios y contratistas conozcan las implicaciones que se pueden presentar por el uso inadecuado de la información en aras de obtener un beneficio económico por la atención y orientación a las víctimas. De lo contrario no se asignarán los usuarios. En caso de que se venza el acuerdo, el usuario es deshabilitado. Como evidencias se cuenta con los acuerdos de confidencialidad suscritos por cada herramienta.</t>
  </si>
  <si>
    <t>De acuerdo a la Tipología del Riesgos se formula plan de acción adicional para evitar su materialización</t>
  </si>
  <si>
    <t>Las personas del Grupo Servicio al Ciudadano encargadas de los canales de atención generan notas informativas de sensibilización y ética para un adecuado uso de la información en los canales de la Unidad</t>
  </si>
  <si>
    <t>Los profesionales responsables de los canales de atención del Grupo de Servicio al Ciudadano</t>
  </si>
  <si>
    <t>La Subdirección de Asistencia y Atención Humanitaria a través de la línea de acción administración y gestión de sistemas de información realizan la inactivación de usuarios cuando haya desvinculación laboral y/o contractual, o bloqueo de las credenciales cuando se presente interrupción en las actividades laborales a partir de la solicitud de los canales de atención y de acuerdo con los lineamientos emitidos por el proceso de gestión de la información, Con el objetivo de dar cumplimento a las políticas de seguridad de la información de la unidad, en el caso de identificar usuarios activos se realizara la correspondiente inactivación y se notificara al coordinador del Grupo de Servicio al Ciudadano la novedad, queda como evidencia el correo con la solicitud de inactivación o bloqueo.</t>
  </si>
  <si>
    <t>La Subdirección de Asistencia y Atención Humanitaria a través de la línea de acción administración y gestión de sistemas de información de acuerdo con la solicitud de los responsables de las líneas de acción, verifica si las personas reportadas acceden a los aplicativos en horarios diferentes a los autorizados de acuerdo con los tiempos establecidos para la atención Con el objetivo de identificar si el personal esta haciendo uso adecuado de los aplicativos de la unidad, dando cumplimento a las políticas de seguridad de la información de la unidad. En el caso de identificar accesos no autorizados reporta la novedad a los responsables que seralizaron la solicitud los cuales realizaran las verificaciones de los casos. Como evidencias correos de solicitud de verificación.</t>
  </si>
  <si>
    <t>TI-SIF-005
TI-SIF-014
TI-SIF-015
TI-SIF-001
TI-SIF-030
TI-SIF-037
SC-BDD-008
SC-SA-012
SC-ARH-001
SC-ARH-002</t>
  </si>
  <si>
    <t>Diarias</t>
  </si>
  <si>
    <r>
      <t xml:space="preserve">El Proceso de Relación con el Ciudadano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Relación con el Ciudadano y/o reporte de dicho registro.
</t>
    </r>
    <r>
      <rPr>
        <b/>
        <sz val="11"/>
        <color theme="1"/>
        <rFont val="Calibri"/>
        <family val="2"/>
        <scheme val="minor"/>
      </rPr>
      <t>(A.6.6)</t>
    </r>
  </si>
  <si>
    <t>Enlace SIG del Proceso de Relación con el Ciudadano o designado por el líder del Proceso.</t>
  </si>
  <si>
    <r>
      <t xml:space="preserve">Las personas de Servicio al Ciudadano encargadas de los canales de atención generan notas informativas de sensibilización de los temas de seguridad y privacidad de la información a los usuarios de los diferentes canales de atención. 
</t>
    </r>
    <r>
      <rPr>
        <b/>
        <sz val="11"/>
        <color theme="1"/>
        <rFont val="Calibri"/>
        <family val="2"/>
        <scheme val="minor"/>
      </rPr>
      <t>Evidencia:</t>
    </r>
    <r>
      <rPr>
        <sz val="11"/>
        <color theme="1"/>
        <rFont val="Calibri"/>
        <family val="2"/>
        <scheme val="minor"/>
      </rPr>
      <t xml:space="preserve"> notas informativa de sensibilización de los temas de seguridad.
</t>
    </r>
    <r>
      <rPr>
        <b/>
        <sz val="11"/>
        <rFont val="Calibri"/>
        <family val="2"/>
        <scheme val="minor"/>
      </rPr>
      <t>(A.6.3)</t>
    </r>
  </si>
  <si>
    <t>Dirección Territorial Antioquia</t>
  </si>
  <si>
    <t>Fortalecer, modernizar, adecuar y realizar las reformas institucionales necesarias que contribuyan a garantizar la implementación de la política de víctimas del país integralmente, con enfoque de derechos, territorial y diferencial.</t>
  </si>
  <si>
    <t>Realizar jornadas de atención móvil de orientación y comunicación a las víctimas</t>
  </si>
  <si>
    <t>por parte de los servidores (planta, contratistas, operador)</t>
  </si>
  <si>
    <t xml:space="preserve">con el objetivo de obtener un beneficio económico </t>
  </si>
  <si>
    <t>Uso inadecuado de la información con el objetivo de obtener un beneficio económico por parte de los servidores (planta, contratistas, operador) que brindan atención y orientación a las víctimas.</t>
  </si>
  <si>
    <t>El director territorial y/o el funcionario delegado para la implementación del sistema de gestión de la seguridad y privacidad de la información, de manera semestral hace una reunión donde socializa con el personal de la dirección territorial (planta, contratistas u operador) con el propósito de indicar las implicaciones legales y disciplinarias del uso inadecuado de la información. En caso de no asistir a la reunión, se brindará la información de manera virtual por correo electrónico, además una vez activada la herramienta se enviará al correo electrónico el documento de acuerdo de confidencialidad de usuarios de herramientas tecnológicas o información de la Unidad para las víctimas. Evidencia: acta de reunión y/o correo electrónico.</t>
  </si>
  <si>
    <t>Realizar control de los usuarios de las herramientas que maneja la  entidad, tanto internos como externos.</t>
  </si>
  <si>
    <t>Socialización de recomendaciones Para el refuerzo en el uso de las plataformas a través de correo electrónico</t>
  </si>
  <si>
    <t xml:space="preserve">Funcionarios del proceso de relación con el ciudadano y  funcionario implementador del sistema de seguridad de la información </t>
  </si>
  <si>
    <t>El profesional de RNI y/o profesional del proceso de relación con el ciudadano, de manera trimestral hace una reunión donde socializa con los usuarios externos (colaborador designado y/o enlace municipal y/o personerías) con el propósito de indicar las implicaciones legales y disciplinarias del uso inadecuado de la información. En caso de no asistir a la reunión, se brindará la información de manera virtual por correo electrónico, además una vez activada la herramienta se enviará al correo electrónico el documento de acuerdo de confidencialidad de usuarios de herramientas tecnológicas o información de la Unidad para las víctimas. Evidencia: acta de reunión y/o correo electrónico.</t>
  </si>
  <si>
    <t>En caso de encontrar uso inadecuado de la herramienta SGV, se realizaran las recomendaciones según el acuerdo de confidencialidad firmado entre el usuario y la Unidad para las Víctimas y de ser reiterativo, se suspenderá el acceso a la misma.</t>
  </si>
  <si>
    <t>Funcionario designado por C</t>
  </si>
  <si>
    <t>El profesional de RNI y/o profesional del proceso de relación con el ciudadano realiza mensualmente controles sobre la asignación de usuarios a funcionarios, contratistas y operador, con el propósito de garantizar el buen uso de la herramienta y acorde a las funciones. El control se hace a través de la activación y desactivación de éstos en el momento en el que se presente algún evento como vacaciones, renuncias, licencias, no utilización del usuario, entre otros.  Sin embargo, la inactivación de los usuarios en términos generales se realiza de manera automática según la fecha de terminación del contrato reportada en el acuerdo de confidencialidad. En caso de no informar sobre las vacaciones, renuncias o licencias, el profesional encargado de talento humano y/o el líder de proceso, hará el reporte de las personas que están en vacaciones, licencias o renuncias. Evidencia: correos electrónicos.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</si>
  <si>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el acceso efectivo y pleno de sus derechos y la reconstrucción de sus proyectos de vida.</t>
  </si>
  <si>
    <t xml:space="preserve">Efectuar la entrega de cartas de indemnización aptas a las victimas localizadas.
</t>
  </si>
  <si>
    <t xml:space="preserve">Suministro de información </t>
  </si>
  <si>
    <t>por parte de funcionarios y contratistas</t>
  </si>
  <si>
    <t>sobre colocación de recursos de indemnización</t>
  </si>
  <si>
    <t xml:space="preserve"> para la obtención de beneficios personales</t>
  </si>
  <si>
    <t>Suministro de información  sobre colocación de recursos de indemnización por parte de funcionarios y contratistas para la obtención de beneficios personales</t>
  </si>
  <si>
    <t>El líder del proceso de reparación individual de manera mensual hace entrega de las bases de datos exclusivamente al personal de planta y contratistas asignados para el proceso de reparación individual, estas bases tienen clave de acceso con el propósito de minimizar el riesgo del uso indebido de la información, la clave también es cambiada de manera mensual. En caso de no enviarla por correo electrónico se compartirá por la herramienta OneDrive. Evidencia: correo electrónico con el envío de las bases</t>
  </si>
  <si>
    <t>Se aplicarán otros controles tendientes a reducir el fraude</t>
  </si>
  <si>
    <t>Realizar acta de delegación de personas autorizadas para recibir y manejar la información.</t>
  </si>
  <si>
    <t>Director territorial</t>
  </si>
  <si>
    <t>El director territorial de manera mensual, hace entrega de las bases de datos con la información de las cartas de indemnización al profesional líder del proceso, se hace entrega de dos actas, en una de ellas se  relacionan los procesos allegados y el número de cartas recibidas y en la segunda se lista las personas con nombres y cedula a las cuales tienen su indemnización, esto con el propósito de controlar el manejo de la información, en caso que el profesional líder del proceso no esté disponible, este procedimiento se realiza con otra persona del equipo delegada por el director. Evidencia: actas de entrega de procesos y delegación del director.</t>
  </si>
  <si>
    <t>Socializar al interior del proceso de reparación individual las implicaciones legales, disciplinarias y fiscales en las que se puede incurrir.</t>
  </si>
  <si>
    <t>Director territorial
Líder del proceso</t>
  </si>
  <si>
    <t>El líder del proceso de reparación individual, de manera mensual realiza con el equipo de trabajo reunión con el propósito de establecer planeación de jornadas para entrega de cartas de indemnización. En caso de no realizar la reunión, el líder del proceso hace la programación y reparto por medio de correo electrónico. Evidencia: Acta de reunión y/o correos electrónicos</t>
  </si>
  <si>
    <t>Conservar la trazabilidad de la información remitida por parte del líder de proceso a los colaboradores del equipo, relacionada con la manipulación de las bases de datos (recepción, auditoria y resultados de jornadas)</t>
  </si>
  <si>
    <t>Equipo reparación individual</t>
  </si>
  <si>
    <t xml:space="preserve">Fortalecer, modernizar, adecuar y realizar las reformas institucionales necesarias que contribuyan a garantizar la implementación de la política de víctimas del país integralmente, con enfoque de derechos, territorial y diferencial.
</t>
  </si>
  <si>
    <t>ante la población víctima, ciudadanía en general, ente territorial, organizaciones defensoras de derechos humanos, ministerio público y comunidad internacional por no realizar las jornadas móviles de atención, orientación y comunicación a las víctimas</t>
  </si>
  <si>
    <t>que se da por afectación del orden publico que comprometan la vida o la integridad física y/o psicológica de los participantes de las jornadas; por cancelación de las jornadas por parte de las entidades con las que se coordinan, la falta de conexión a internet en el lugar de la realización de la jornada y no gestión de autorización de la jornada por parte de la dirección territorial</t>
  </si>
  <si>
    <t xml:space="preserve">Procesos
</t>
  </si>
  <si>
    <t xml:space="preserve">El profesional del proceso de relación con el ciudadano de manera bimensual se articula con las entidades que solicitan o acompañan la realización de jornadas con el fin de socializar las condiciones y criterios para la realización de las de las jornadas y la planeación de las mismas. En caso de no ser posible la reunión se socializará las condiciones y criterios para la realización de las jornadas por medio de correo electrónico. Evidencia:  Actas de reunión o correos electrónicos </t>
  </si>
  <si>
    <t>De acuerdo  al nivel de severidad residual, los controles actuales demuestran efectividad, no se hace necesario un plan de acción adicional</t>
  </si>
  <si>
    <t>El profesional del proceso de relación con el ciudadano cada que se va a realizar una jornada verifica que la entidad que solicita la jornada diligencie el formato propuesto por la unidad, en donde se indaga, entre otras cosas, la situación de orden público de la zona donde se realizará la jornada. En caso de no tener información sobre el orden público o tener desactualizado el concepto de seguridad emitido por el CJT para la zona donde se realizará la jornada se solicitará una comunicación del alcalde o secretario de gobierno indicando si hay condiciones de seguridad para realizar la jornada en el lugar solicitado o si se pueden generar condiciones de seguridad para realizar la misma. Evidencia: Correo electrónico con el formato diligenciado y comunicación de oficio del alcalde o secretario de gobierno o el concepto de seguridad del CJT</t>
  </si>
  <si>
    <t>El profesional del proceso de relación con el ciudadano, una vez se cuenta con la información necesaria para jornada y se tiene claridad sobre el concepto de seguridad, diligencia la solicitud de aprobación de jornada en la plataforma de gestión de víctimas SGV, en caso de tener inconvenientes con la plataforma SGV se hace la solicitud por correo electrónico, se tiene como evidencia el ID de la jornada o correo electrónico.</t>
  </si>
  <si>
    <t xml:space="preserve">Promover una respuesta institucional articulada para que las víctimas accedan a una oferta social amplia, adecuada, descentralizada, simultanea y sin barreras de acceso con carácter preventivo y transformador. </t>
  </si>
  <si>
    <t>ante la población víctima, ciudadanía en general, entidades territoriales y órganos de control,  por el no suministro de los insumos para el implementación de los  proyectos definidos y el incumplimiento por parte del operador en las entregas contratadas</t>
  </si>
  <si>
    <t>debido a que la planeación del nivel nacional en ocasiones no es acorde a la realidad territorial, la contratación de operadores no tiene bien establecidos las cláusulas de cumplimiento, cambio de gobierno que afecta la implementación de la política publica de víctimas y los programas que de allí se derivan y las alteraciones de orden público que afecta el normal desarrollo de las actividades en territorio.</t>
  </si>
  <si>
    <t>El proceso de proyectos de nivel nacional una vez se hace entrega de los insumos para la ejecución del proyecto notifica al alcalde mediante oficio y correo electrónico las fechas para la presentación de los informes de seguimiento, con el fin de darle a conocer el cronograma de ejecución del proyecto que fue presentado al momento de la formulación, en caso de no remitir el oficio, el profesional de proyectos del territorio hace el envió del cronograma, se deja como evidencia el oficio y/o correo electrónico con el envío del cronograma de ejecución y presentación de informes.</t>
  </si>
  <si>
    <t>Solicitar al municipio ejecutor del proyecto, presentar un informe de la ejecución del proyecto en el marco del comité de justicia transicional.</t>
  </si>
  <si>
    <t>Líder de proyectos</t>
  </si>
  <si>
    <t>El profesional del proceso de proyectos del territorio de manera mensual solicita por medio de correo electrónico informe sobre la ejecución del proyecto y registro fotográfico, con el propósito de conocer el avance de este. En caso de no recibir el informe se solicitará la información por medio de carta dirigida al alcalde municipal, firmada por el director territorial. Evidencia correo electrónico y/o carta de solicitud de información.</t>
  </si>
  <si>
    <t>Generar un espacio de reunión con la administración municipal para conocer el estado avance de la ejecución de  proyectos en estado critico</t>
  </si>
  <si>
    <t>El profesional del proceso de proyectos del territorio, cada que se requiera solicita por medio de oficio firmado por el director territorial y dirigido al alcalde municipal un informe, con el fin de tener conocimiento sobre el avance del proyecto. En caso de no recibir el informe se gestionará reunión con el alcalde y/o secretario encargado del tema. Evidencia: oficio firmado por el DT y/o convocatoria a reunión.</t>
  </si>
  <si>
    <t>Implementar la estrategia de comunicación y formación masiva para victimas organizadas y no organizadas interesadas en la política publica de victima</t>
  </si>
  <si>
    <t>ante la población, las entidades territoriales, ministerio público,  entidades de cooperación internacional, entidades del sistema integral de paz (unidad de búsqueda, JEP)</t>
  </si>
  <si>
    <t>por falta de recursos para desarrollar operaciones logísticas, comisiones que permitan brindar un fortalecimiento con calidad y acorde al protocolo de participación</t>
  </si>
  <si>
    <t>Revisar en reunión de equipo los ejercicios aplicados de encuesta de satisfacción por parte de la dirección territorial para analizar si procede aplicarlas en el fortalecimiento a las mesas de participación</t>
  </si>
  <si>
    <t>Líder proceso de participación</t>
  </si>
  <si>
    <t>Los profesionales de participación asisten cada vez que se requiera en reunión de equipo con el fin de analizar las acciones del proceso de participación y los temas a tratar, en caso de no participar en las reuniones, se reiterará las necesidad de adelantarlas. Evidencia acta de reunión de equipo.</t>
  </si>
  <si>
    <t>Realizar una consulta a nivel nacional sobre la utilización del formato tipo encuesta de satisfacción por el acompañamiento realizado a las mesas de participación.</t>
  </si>
  <si>
    <t>Dirección Territorial Atlántico</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</si>
  <si>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</si>
  <si>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Efectuar la entrega de cartas de indemnización aptas a las víctimas localizadas</t>
  </si>
  <si>
    <t>ante las víctimas del conflicto armado interno por el incumplimiento en la entrega de la carta de indemnización</t>
  </si>
  <si>
    <t>El enlace de reparación individual recibe las municipalizaciones que envían mensualmente desde nivel nacional y valida los destinatarios de la carta de indemnización en todas las fuentes internas y externas, previa notificación de la misma, para verificar la información del destinatario y proceder con la notificación de la carta, cada vez que lleguen cartas de indemnización a la Dirección Territorial, a demanda. En caso que el destinatario sea ilocalizado, fallecido, privado de la libertad, se encuentre fuera del país, sin documento de identidad, o la carta presente error en distribución o en los datos personales, el profesional de reparación individual anula, digitaliza y carga en la herramienta Indemniza las cartas de indemnización administrativas que no se pueden entregar. De este control queda como evidencia información cargada en Indemniza, SGV y/o FUI de envío a Gestión Documental.</t>
  </si>
  <si>
    <t>Enlace Indemnización Administrativa en la DT Atlántico</t>
  </si>
  <si>
    <t xml:space="preserve">El enlace  de inversión adecuada de recursos  programa la realización de jornadas  cada vez que lleguen procesos de pago a la Dirección Territorial, a demanda, con el fin de hacer efectiva la notificación de la carta de indemnización administrativa.. En caso de que no se pueda programar la jornada, esta se reprogramará.  De este control queda como evidencia correo electrónico y/o acta de concertación, informe de la jornada realizada, cartas de indemnización notificadas y cartas cargadas en Indemniza. </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</si>
  <si>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t>
  </si>
  <si>
    <t xml:space="preserve">
Brindar asistencia técnica para la actualización de planes de contingencia en la fase de formulación a entidades territoriales de interés estratégico y que son priorizadas a partir de estudio técnico.
Índice de entidades territoriales de interés estratégico  priorizadas a partir de estudio técnico que reciben asistencias técnicas para la actualización de planes de contingencia en la fase de formulación.
Fortalecer a las mesas de participación en los diferentes componentes de la PPV. 
Brindar servicios de asistencia técnica diferenciada en los procesos de planeación, ejecución y seguimiento de la implementación territorial de la política de víctimas, que incorpora los aspectos técnicos, financieros y administrativos reconociendo el enfoque diferencial.
</t>
  </si>
  <si>
    <t>ante las entidades territoriales y víctimas del conflicto armado por no brindar asistencia técnica para la implementación de la política pública de atención, asistencia y reparación integral a las víctimas</t>
  </si>
  <si>
    <t xml:space="preserve">debido a que no se garantiza el desplazamiento de los servidores a los municipios del departamento para acompañar el proceso de asistencia técnica. </t>
  </si>
  <si>
    <t>El profesional de participación, previa convocatoria por parte de las mesas de participación, brinda asistencia técnica a las mesas de participación efectiva sobre el protocolo de participación efectiva de víctimas de manera mensual. Así mismo, el profesional de participación ofrece a las mesas de participación realizar jornadas de asistencia técnica. En caso de no ser factible efectuar la asistencia técnica, el profesional de participación socializará información asociada al proceso de participación efectiva a las mesas de participación. De esta actividad queda como evidencia correos electrónicos, registro fotográfico, lista de asistencia, documento.</t>
  </si>
  <si>
    <t>Brindar asistencia técnica a las entidades territoriales de manera virtual.</t>
  </si>
  <si>
    <t>Enlace nación territorio,
enlace participación
Enlace prevención</t>
  </si>
  <si>
    <r>
      <t>El profesional de nación territorio y/o quien se designe en la Dirección Territorial, de manera mensual programa jornadas de asistencia técnica y de seguimiento de la política pública de atención, asistencia y reparación integral a las víctimas y/o participa en los comités de justicia transicional convocados por los entes territoriales, en caso de no ser factible efectuar la asistencia técnica presencial se programarán sesiones virtuales, de esta actividad queda como evidencia el acta de los CTJT,</t>
    </r>
    <r>
      <rPr>
        <sz val="11"/>
        <color theme="1"/>
        <rFont val="Calibri"/>
        <family val="2"/>
        <scheme val="minor"/>
      </rPr>
      <t xml:space="preserve"> informes de participación del enlace de la DT, acta de la jornada , correo electrónico y/o lista de asistencia.</t>
    </r>
  </si>
  <si>
    <t xml:space="preserve">Trabajar conjuntamente con las víctimas en el proceso de reparación integral para la reconstrucción y trasformación de sus proyectos de vida.
Fortalecer, modernizar, adecuar y realizar las reformas institucionales necesarias que contribuyan a garantizar la implementación de la política de víctimas del país integralmente, con enfoque de derechos, territorial y diferencial. </t>
  </si>
  <si>
    <t xml:space="preserve">Realizar jornadas de atención móvil de orientación y comunicación a las víctimas con enfoque diferencial </t>
  </si>
  <si>
    <t>ante las víctimas del conflicto interno armado  y/o entidades territoriales por la no realización de jornadas móviles y/o estrategias complementarias</t>
  </si>
  <si>
    <t>debido a alteraciones de orden publico en el municipio y/o  por fallas en las herramientas de registro de solicitudes  y consulta, de conectividad, de  fluido eléctrico,  de una convocatoria no efectiva,  por la situación sanitaria generada por la presencia del COVID19 que conlleva a restricciones de atención presencial que afecta el cumplimiento de actividades y/o no presencia de orientadores que no brindan la atención y orientación a las victimas.</t>
  </si>
  <si>
    <t>Se realiza la reprogramación de las jornadas móviles en SGV  que fueron canceladas de acuerdo a la meta y a  la programación del indicador en el mes y/o  demanda de solicitudes de jornadas de los municipios.</t>
  </si>
  <si>
    <t>Profesional de relación con el ciudadano encargado de las jornadas móviles</t>
  </si>
  <si>
    <t xml:space="preserve">Trabajar conjuntamente con las víctimas en el proceso de reparación integral para la reconstrucción y trasformación de sus proyectos de vida.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</si>
  <si>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 xml:space="preserve">Posibilidad de pérdida reputacional ante las partes interesadas de la Unidad para las Víctimas por el uso inadecuado de información </t>
  </si>
  <si>
    <t xml:space="preserve">que brindan atención y orientación a las víctimas del conflicto armado </t>
  </si>
  <si>
    <t>para favorecer el pago de una ayuda y/o atención humanitaria y/o medida de  indemnización administrativa.</t>
  </si>
  <si>
    <t xml:space="preserve">con el objetivo de obtener un beneficio económico por parte Servidores (planta, contratistas, operadores y entidades del SNARIV) </t>
  </si>
  <si>
    <t>Posibilidad de pérdida reputacional ante las partes interesadas de la Unidad para las Víctimas por el uso inadecuado de información con el objetivo de obtener un beneficio económico por parte Servidores (planta, contratistas, operadores y entidades del SNARIV) que brindan atención y orientación a las víctimas del conflicto armado para favorecer el pago de una ayuda y/o atención humanitaria y/o medida de  indemnización administrativa.</t>
  </si>
  <si>
    <t>El Profesional de Comunicaciones y/o quien designe la Dirección Territorial socializa la campaña "Que no le echen cuentos " ''no se deje engañar'' a la población víctima en los Centros Regionales y/o en las jornadas de asistencia y/o reparación programadas por la Dirección Territorial, de acuerdo con la actividad de los Centros Regionales y la programación de las jornadas, con el objeto de dar a conocer a la población víctima la gratuidad de los servicios de la Unidad. En caso que no se pueda socializar la campaña en los Centros Regionales y/o jornadas de atención y/o reparación, se fortalecerá la difusión de la campaña a través de los miembros de las mesas de participación y enlaces de víctimas. De esta gestión quedará como evidencia registro fotográfico y listado de asistencia y/o correo electrónico.</t>
  </si>
  <si>
    <t>De acuerdo a la tipología del riesgo se debe define implementar un plan de acción que fortalezca y mitigue la materialización del riesgo</t>
  </si>
  <si>
    <t>Realizar 2 jornadas de sensibilización al interior de la dirección territorial sobre la estrategia "Que No le echen cuento" ''No se deje engañar'' y socialización del código de Ética de la entidad</t>
  </si>
  <si>
    <t>Profesional de comunicaciones</t>
  </si>
  <si>
    <t>El Profesional de la Red Nacional de Información tramita la creación de usuarios para el acceso y uso de las herramientas de información administradas por la Red Nacional de Información con el cumplimiento de requisitos a los servidores del SNARIV cuando sea solicitado. El profesional de la Red Nacional de Información realiza una verificación en la herramienta Vivanto, en el perfil de Administrador, de los usuarios activos, dos veces al año: junio y diciembre, con el objeto de analizar que los usuarios creados estén activos y sean las personas vinculadas con las entidades del SNARIV. De este control queda como evidencia: reporte herramienta Vivanto y correo electrónico en caso de usuarios inactivos. En caso que no se hayan inactivado los usuarios, a 31 de diciembre, la herramienta Vivanto inactiva los usuarios automáticamente, de este control quedará como evidencia reporte de la herramienta vivanto sobre los usuarios inactivos.</t>
  </si>
  <si>
    <t>Dirección Territorial Bolívar y San Andrés</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</si>
  <si>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</si>
  <si>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Acompañar a las EETT en la formulación y aprobación del POSI
Fortalecer la oferta institucional en los CRAV.
Construir informes de articulación, gestión y seguimiento en el marco de los CTJT municipales.
Socializar la oferta institucional de las entidades nacionales y sus convocatorias en el territorio.
Acompañar técnicamente a las entidades territoriales para que mantengan los conceptos de seguridad vigentes
Asistencia Técnica para la Actualización en Planes de Contingencia en etapa de formulación para municipios de interés estratégico
</t>
  </si>
  <si>
    <t>ante las entidades del SNARIV y las víctimas por no brindar asistencia técnica o insatisfacción en la realización de las mismas</t>
  </si>
  <si>
    <t xml:space="preserve">
debido a la falta de recursos para efectuar las asistencias técnicas orientadas a la asistencia, atención y reparación integral de las víctimas.
</t>
  </si>
  <si>
    <t xml:space="preserve">No aplica </t>
  </si>
  <si>
    <t>Los profesionales y contratistas de los procesos de gestión de la información, gestión interinstitucional, reparación integral, prevención urgente y atención en la inmediatez, por lo menos una vez al trimestre, efectúan solicitudes, reuniones, jornadas, talleres de formación y asistencia técnica sobre las responsabilidades del SNARIV en los procesos de atención, asistencia y reparación, con el propósito de articular y maximizar la capacidad operativa del equipo humano de la dirección territorial; mantener informado a los miembros del SNARIV de estos procesos y hacerle seguimiento a las obligaciones legales de las distintas entidades en relación con los procesos de gestión de la información, gestión interinstitucional, reparación integral (retornos y reubicaciones), prevención urgente y atención en la inmediatez.  En caso de observar que no hay participación de las entidades del SNARIV, el equipo de la dirección territorial informará de la situación a las dependencias del nivel nacional de la Unidad para la Atención y Reparación a las Víctimas, para que ésta oriente sobre las actividades para promover el cumplimiento de las obligaciones de las entidades del SNARIV. De estos espacios se pueden generar informes, solicitudes, actas y correos electrónicos</t>
  </si>
  <si>
    <t>De acuerdo al nivel de severidad residual del riesgos se identificará plan de acción para evitar su materialización</t>
  </si>
  <si>
    <t>En las mesas de trabajo para la formulación del plan de acción 2024 se debe analizar por parte de la dirección territorial la provisión de recursos financieros y humanos</t>
  </si>
  <si>
    <t xml:space="preserve">Implementar las fases, medidas y acciones del programa de reparación colectiva
Realizar jornadas de atención móvil de orientación y comunicación a las víctimas 
Efectuar la entrega de cartas de indemnización aptas a las victimas localizadas. 
Realizar acciones de fortalecimiento a emprendimientos de víctimas identificados y caracterizados.
Implementar la estrategia de tejido social de las comunidades retornadas o reubicadas en relación con sus procesos de integración comunitaria y arraigo territorial 
Implementar estrategias grupales con víctimas del conflicto armado para el acceso a la medida de satisfacción a nivel individual, en los componentes de memoria, dignificación y recuperación de prácticas sociales. 
Entregar esquemas especiales de acompañamiento en el proceso de retorno y reubicación de tipo familiar en el área urbana 
Entregar esquemas especiales de acompañamiento en el proceso de retorno y reubicación de tipo comunitario
Implementar la estrategia de comunicación y formación masiva para victimas organizadas y no organizadas interesadas en la política pública de victima 
Implementar acciones del plan de fortalecimiento del modelo de operación de enfoque diferencial y de género 
Formular los Planes específicos de prevención y atención con comunidades negras, afrocolombianas, raizales y palanqueras. 
Implementar las medidas a cargo de la Unidad en los planes específicos de prevención y atención para comunidades Negras, Afrocolombianas, Raízales y Palenqueras. 
Tramitar las solicitudes de acompañamiento en el proceso de retorno y reubicación individual o familiar, en la vigencia 2022 
Verificar la implementación de acciones diferentes a los Esquemas Especiales de Acompañamiento Comunitario y SSV en los planes de retornos y reubicaciones no étnicos
Tramitar las colocaciones del primer apoyo a la sostenibilidad en las solicitudes de retorno y reubicación que aplique 
Aprobar planes de retorno y reubicación no étnicos
</t>
  </si>
  <si>
    <t>ante las víctimas y la sociedad en general por la falta de atención, asistencia y reparación</t>
  </si>
  <si>
    <t xml:space="preserve">debido a la insuficiencia de recursos de los operadores, a la ausencia de comisiones y viáticos para los servidores y la interrupción en el funcionamiento de las plataformas de atención, asistencia y reparación de la UARIV. </t>
  </si>
  <si>
    <t>Los profesionales y contratistas de los procesos de reparación integral, relación con el ciudadano, direccionamiento estratégico y la directora territorial, se reúnen con el objetivo de realizar revisión, balance y emitir directrices frente al estado de la atención, asistencia y reparación en los municipios de competencia de la dirección territorial. Se realizan por lo menos dos reuniones al año. En caso de observar que las directrices emitidas por la dirección territorial no logran cumplir con las obligaciones de atención, asistencia y reparación que le corresponden a esta dependencia territorial, el equipo de la dirección territorial informará de la situación a las dependencias del nivel nacional de la Unidad para la Atención y Reparación a las Víctimas para recibir orientaciones para superar esta situación. De estas actividades se puede generar algunas de las siguientes evidencias: actas, correos, informes, solicitudes y listados de asistencia.</t>
  </si>
  <si>
    <t xml:space="preserve">Se realizará una actividad en el marco de la competencias de la dirección territorial </t>
  </si>
  <si>
    <t xml:space="preserve">Se realizarán seguimientos del cumplimiento del plan de acción en los comités territoriales, y del estado del cumplimiento de las obligaciones en materia atención, asistencia y reparación en el departamento de San Andrés Islas. </t>
  </si>
  <si>
    <t xml:space="preserve">Fortalecer, modernizar, adecuar y realizar las reformas institucionales necesarias que contribuyan a garantizar la implementación de la política de víctimas del país integralmente, con enfoque de derechos, territorial y diferencial. </t>
  </si>
  <si>
    <t>Hacer seguimiento a los acuerdos de confidencialidad a las entidades de SNARIV</t>
  </si>
  <si>
    <t xml:space="preserve">Uso indebido o inadecuado de la información </t>
  </si>
  <si>
    <t>por parte de funcionarios o contratistas de la DT</t>
  </si>
  <si>
    <t xml:space="preserve">de los aplicativos de la Unidad para las Víctimas con fines ilegales </t>
  </si>
  <si>
    <t>Uso indebido o inadecuado de la información de los aplicativos de la Unidad para las Víctimas con fines ilegales por parte de funcionarios o contratistas de la DT, para beneficio propio o de un tercero</t>
  </si>
  <si>
    <t>El articulador territorial de la RNI realiza/coordina anualmente una jornada de formación en las herramientas y lineamientos de la RNI a las entidades SNARIV, con el propósito de mantener actualizados los funcionarios de las distintas entidades en las herramientas de la RNI, y si se presenta, conocer y dar trámites a las situaciones que estos servidores manifiesten sobre el acceso y uso de las herramientas de la RNI.  En caso de no poderse realizar, la profesional de registro y/o RNI efectúa la asistencia técnica vía correo electrónico. Pueden quedar como evidencia informes, acta de reunión y/o correo electrónico.</t>
  </si>
  <si>
    <t xml:space="preserve">La profesional de Red Nacional de Información socializará al equipo de la dirección territorial el Procedimiento Creación de Usuarios en Sistemas de Información con el propósito que se apropien de estas regulaciones para contribuir a la prevención del uso indebido o inadecuado de la información de los aplicativos de la Unidad para las Víctimas, esto se hará una vez al año. </t>
  </si>
  <si>
    <t>Profesional responsable en la dirección territorial de la RNI</t>
  </si>
  <si>
    <t>La directora territorial Bolívar y San Andrés (o el articulador territorial) firma los acuerdos de confidencialidad (cada vez que haya una solicitud para tener acceso a Vivanto), para que funcionarios, contratistas, colaboradores y entidades del SNARIV tengan acceso a Vivanto, y se revisan los documentos que sustentan la firma de este acuerdo con el objetivo de verificar el cambio de funcionarios, contratistas, colaboradores en las entidades del SNARIV y de la Unidad para la Atención y Reparación a las Víctimas. En caso de no poderse realizar esta acción de control al riesgo, la directora territorial Bolívar y San Andrés (o el articulador territorial) informaran a la RNI para recibir lineamientos para resolver las situaciones que se presenten por estas circunstancias y asegurar que los accesos a los sistemas de información sean conforme a los requisitos jurídicos. Queda como evidencia el registro de autorización de usuarios autorizados para acceso a sistemas de información, copia de acuerdos de confidencialidad y/o correos electrónicos</t>
  </si>
  <si>
    <t>Efectuar la entrega de cartas de indemnización aptas a las victimas localizadas</t>
  </si>
  <si>
    <t xml:space="preserve">Efectuar una entrega ilegal  </t>
  </si>
  <si>
    <t xml:space="preserve">por parte de funcionarios o contratistas de la DT </t>
  </si>
  <si>
    <t xml:space="preserve">de la indemnización administrativa </t>
  </si>
  <si>
    <t xml:space="preserve">para favorecer a un tercero </t>
  </si>
  <si>
    <t xml:space="preserve">Efectuar una entrega ilegal  de la indemnización administrativa por parte de funcionarios o contratistas de la DT para favorecer a un tercero </t>
  </si>
  <si>
    <t>El profesional de reparación individual y la directora territorial cumplen mensualmente con el procedimiento de notificación de indemnización administrativa con el objetivo de garantizar que las víctimas reciban la carta de indemnización conforme a lo establecido en las normas reglamentarias de la Unidad para la Atención y Reparación a las Víctimas. En caso de no poder cumplirse el anterior procedimiento, el profesional de reparación individual y/o la directora territorial le informan a la subdirección de reparación individual, con el propósito de  recibir lineamientos que permitan asegurar la entrega de las indemnizaciones a las víctimas. Pueden quedar como evidencias correos electrónicos, informes, actas y solicitudes.</t>
  </si>
  <si>
    <t xml:space="preserve">La profesional de reparación individual solicitará una vez al año, por medio de correo electrónico o en reunión, a la subdirección de reparación individual el ajuste del procedimiento notificación de indemnización administrativa y entrega del mensaje estatal de reconocimiento y dignificación con el propósito que este procedimiento brinde regulaciones a las situaciones que se vienen presentando que dificultan la efectiva notificación de las cartas de indemnización en la dirección territorial Bolívar y San Andrés. </t>
  </si>
  <si>
    <t xml:space="preserve">Profesional responsable en la dirección territorial de la notificación de las indemnizaciones </t>
  </si>
  <si>
    <t xml:space="preserve">El profesional de reparación individual socializa una vez al año el procedimiento de notificación indemnización administrativa vigente a los servidores públicos de la dirección territorial, con el objetivo de que el mayor número de servidores conozcan el procedimiento y puedan resolver las inquietudes generales acerca de las indemnizaciones que le puedan realizar las víctimas y los funcionarios de las entidades del SNARIV. En caso de no poderse socializar en reuniones de equipo, el procedimiento de notificación indemnización administrativa, el profesional de reparación individual lo socializará por correo electrónico. Puede quedar como evidencia informes, acta de reunión y/o correos electrónicos. </t>
  </si>
  <si>
    <t>Dirección Territorial Caquetá-Huila</t>
  </si>
  <si>
    <t>ante las victimas por la inoportunidad en la entrega de cartas de indemnización administrativa</t>
  </si>
  <si>
    <t>debido a cartas con errores en liquidación, de trámite y de fondo, personas ubicadas en otros departamentos, fallecidos sin actualización de registro de defunción o situaciones de orden público que impiden el desplazamiento.</t>
  </si>
  <si>
    <t xml:space="preserve">El profesional de indemnizaciones de la  DT al momento de realizar la revisión de la municipalización, en el evento de identificar errores,  procede a anular la carta y cargar el  soporte en la herramienta INDEMNIZA y gestiona en la herramienta SGV la reprogramación para  el trámite pertinente y solicita a  la Subdirección de Reparación Individual, con el objetivo de evitar su pago en forma equivocada.  En el evento que el Operador quien realiza las reprogramaciones a nivel nacional, no pueda ejecutarla, el caso queda suspendido hasta que se realice la gestión.  Como evidencia queda la carta anulada, correo electrónico remitido a la Subdirección de Reparación Individual con el reporte del error,  y  solicitud de reprogramación. </t>
  </si>
  <si>
    <t>Cuando se evidencie que el banco no hace efectivo el pago de la indemnización a una persona con discapacidad cognitiva, se procede a tramitar el protocolo de apoyo condicionado TDA situación que amerita devolver el recurso y realizar la reprogramación hasta que se aplique dicho protocolo a un miembro de la familia para asignar el recurso a nombre del beneficiario.</t>
  </si>
  <si>
    <t>Profesional de Reparación Individual</t>
  </si>
  <si>
    <t>El profesional de indemnizaciones de la  DT con el fin de localizar a las victimas, cuando identifica que reside en otro departamento, procede a solicitar la reprogramación del giro durante la modalidad de envío express,  al departamento donde se encuentre localizada la persona.  En caso de no ubicar al destinatario se procederá a anular la carta por ilocalizado una vez vence el plazo del  proceso y posterior cargue en la herramienta INDEMNIZA. En el caso de que la victima se encuentre fallecida se procede a anular la carta, informando a la Subdirección de Reparación Individual, para que inicie la reprogramación de fondo.  Como evidencia queda la anulación de la carta y el cargue respectivo en la herramienta INDEMNIZA y correos electrónicos.</t>
  </si>
  <si>
    <t>En el evento de que no se pueda realizar la jornada por situaciones de orden público, el profesional de Indemnizaciones procede a comunicar al nivel nacional la situación presentada con el fin de recibir instrucciones.  Como evidencia quedan correos electrónicos.</t>
  </si>
  <si>
    <t>Tramitar jornadas de atención móvil de orientación y comunicación a las victimas</t>
  </si>
  <si>
    <t>ante la insatisfacción de las victimas, entes territoriales y organismos de control,  por la no realización de las jornadas de atención y orientación</t>
  </si>
  <si>
    <t xml:space="preserve">debido a deficiencias en la disponibilidad del servicio de red y la intermitencia en el funcionamiento de la herramientas de consulta y gestión como SGV, VIVANTO, ORFEO, SIRAV, e INDEMNIZA
</t>
  </si>
  <si>
    <t xml:space="preserve">Cada vez que se va a realizar una jornada las Profesionales de Relación con el ciudadano gestionan la conectividad a internet con el Operador y el Ente Territorial, antes de la realización de la jornada.  Adicionalmente, se solicita al Operador que facilite los mifi para llevarlos a las jornadas como medida de contingencia. En caso de que el internet no funcione los orientadores proceden a diligenciar el formato solicitud campañas OUTBOUND  el cual remiten a las Profesionales de Servicio al Ciudadano, después de finalizar la jornada, con el fin de escalar al nivel nacional para realizar la atención vía telefónica y/o virtual a las victimas que no se pudieron atender durante la jornada. Como evidencia quedan correos electrónicos. </t>
  </si>
  <si>
    <t>En el evento de que se presenten fallas en la conectividad durante el desarrollo de las jornadas se procederá a solicitar apoyo a la Profesional zonal para asignación de otros orientadores, para brindar atención telefónica a las victimas que se encuentran en la jornada.</t>
  </si>
  <si>
    <t>Profesionales de Relación con el Ciudadano</t>
  </si>
  <si>
    <t xml:space="preserve">En el evento de que no se pueda realizar la jornada de atención y/o feria de servicio por alteración de orden público, los entes territoriales solicitan a la Unidad para las Victimas el aplazamiento y/o reprogramación de la Jornada. De igual forma, la Dirección Territorial puede solicitar el aplazamiento y/o reprogramación de la jornada al nivel central. Como evidencia quedan correos electrónicos </t>
  </si>
  <si>
    <t xml:space="preserve">Las profesionales de Relación con el ciudadano en articulación con los entes territoriales y la Dirección Territorial, en el evento de que no se pueda realizar jornadas de atención presencial  por causa de propagación de enfermedades transmisibles, donde no se cuenta con Puntos de Atención y/o Centros Regionales,  se realizan jornadas virtuales, las cuales son cargadas en la herramienta SGV con el objetivo de contrarrestar los efectos de no poder realizar jornadas de atención en forma presencial.  En articulación con los entes territoriales para llevar a cabo la jornada, se solicita con anterioridad listado de las victimas que requieren atención con nombres, número de documento y números de contacto.  En caso de que las victimas requieran realizar novedades, la profesional de Relación con el ciudadano en el correo de articulación de la jornada virtual solicita el apoyo del Enlace Municipal para la recepción de la documentación, y posterior envío de la misma, con el fin de continuar con el trámite. En caso de no contar con el apoyo de los Enlaces Municipales y/o del Ente Territorial, no se realiza la jornada virtual. Como evidencia quedan correos electrónicos y/o informe posjornada. </t>
  </si>
  <si>
    <t>En el evento de que no se pueda cumplir con la meta asignada de realización de jornadas de atención y/o ferias de servicio, por diferentes causas,  las profesionales de Relación con el ciudadano, proceden a coordinar con la  SAAH  la modificación de la meta asignada; posteriormente, se procederá a solicitar al nivel nacional a través de la OAP, la respectiva modificación, mediante actas de cambios.  En el evento de no poder cumplir con la nueva meta fijada, se solicita una nueva modificación, el cambio queda sujeto a la aprobación del nivel nacional. Como evidencia quedan los correos electrónicos y las actas de cambios.</t>
  </si>
  <si>
    <t>Realizar atención presencial y brindar  asistencia técnica para cumplir con el objetivo de la Unidad.</t>
  </si>
  <si>
    <t>ante las victimas, entes territoriales y mesas de participación efectiva de victimas, por no brindar la asistencia técnica programada de manera oportuna o insatisfacción en la realización de la misma,  en los CRAV y PAV</t>
  </si>
  <si>
    <t>debido a constante intermitencia en operadores de internet en los dos departamentos, directriz de austeridad (reducción de personal), falta de aprobación de viáticos y  frecuencia en las diferentes rutas en municipios lejanos y de difícil acceso, condiciones de orden público,  incumplimiento condiciones de bioseguridad y aglomeraciones por COVID 19, limitando la prestación del servicio.</t>
  </si>
  <si>
    <t>Cuando se presenta intermitencia en el servicio de internet en los CRAV y PAV,  se da instrucción por parte de la profesional zonal a orientadores para que procedan a conectar los modem y router suministrador por el Operador, en el evento en que la falla de conectividad sea masiva y no se tenga una solución inmediata, se informa a las víctimas que están en sala de espera la novedad presentada y se realiza el reagendamiento para posterior contacto telefónico.  Como evidencia queda el informe de productividad mensual que remite el nivel nacional con los reportes de las incidencias presentadas.</t>
  </si>
  <si>
    <t>Para mejorar la conectividad solicitar al nivel nacional la actualización de equipos y suministro de accesorios necesarios que permitan el desarrollo optimo en la realización de reuniones virtuales en cuanto a sonido y video,  en lugares de difícil acceso.</t>
  </si>
  <si>
    <t>Profesional Nación Territorio</t>
  </si>
  <si>
    <t>Para garantizar la presencia de las entidades territoriales a las asistencias técnicas de manera presencial, la profesional del proceso de Nación Territorio ha dividido el departamento del Huila en dos zonas, norte y sur, buscando un municipio equidistante,  para la zona norte y occidente se asigno el municipio de Neiva y para la zona sur y centro se designó el municipio de Pitalito. Sin embargo, en el caso de no poder garantizar la presencia de la entidad territorial se realiza una capacitación virtual para las entidades que no participaron. Como evidencia quedan las actas de las asistencias técnicas brindadas a los entes territoriales.</t>
  </si>
  <si>
    <t>Cuando no se puede brindar el fortalecimiento a la Mesa de participación de Victimas solicitante, el profesional de Participación procede a informar la no asistencia a los convocantes por no contar con la debida aprobación de la solicitud de comisión y desplazamiento.  En este caso se realiza gestión con las agencias de cooperación para buscar el apoyo requerido. Como evidencia quedan correos electrónicos.</t>
  </si>
  <si>
    <t xml:space="preserve">Información y herramientas de consulta </t>
  </si>
  <si>
    <t>Uso indebido</t>
  </si>
  <si>
    <t>por parte de los funcionarios o contratistas</t>
  </si>
  <si>
    <t xml:space="preserve">de la información y herramientas de consulta de la DT </t>
  </si>
  <si>
    <t>con el objetivo de obtener algún beneficio propio o beneficiar a un tercero</t>
  </si>
  <si>
    <t>Uso indebido de la información y herramientas de consulta de la DT por parte de los funcionarios o contratistas con el objetivo de obtener algún beneficio propio o beneficiar a un tercero</t>
  </si>
  <si>
    <t>En los CRAV y Puntos de Atención cada vez que las personas se acercan a hacer solicitudes y/o requerimientos de tipo presencial,  los orientadores en las charlas de apertura informan la gratuidad de los servicios que presta la Unidad con el objetivo de evitar que personas hagan uso indebido de la información de las victimas con el fin de obtener algún beneficio. Adicionalmente, la Unidad realiza campañas antifraude, la cual se divulga por los diferentes canales de atención y se cuenta con un botón de denuncias en el cual las victimas pueden ingresar todas  las situaciones por temas de fraude y de abuso por parte de funcionarios y personas externas a la Unidad.  Como evidencia queda la página web, noticias en red sobre la campaña, y/o en algunos casos evidencias de la socialización.</t>
  </si>
  <si>
    <t>De acuerdo al nivel de severidad del riesgo,  amerita definir un plan de acción.</t>
  </si>
  <si>
    <t>Socializar la campaña antifraude en las jornada de atención y/o ferias de servicios y entrega de cartas de indemnización. Como evidencia quedan informe de plan de acción indicador entrega de cartas, informe post jornada  y registro fotográfico.</t>
  </si>
  <si>
    <t>Profesional Reparación Individual y Profesional de Relación con el Ciudadano</t>
  </si>
  <si>
    <t xml:space="preserve">Los profesionales de la RNI, Indemnizaciones y Relación con el Ciudadano cada vez que solicitan usuario (profesionales de planta, contratistas de la UARIV, Enlaces Municipales, Entidades del SNARIV) en las herramientas de consulta y gestión tales como VIVANTO, INDEMNIZA y SGV; recepcionan la documentación necesaria (Formatos de aceptación de Confidencialidad firmados por el solicitante y fotocopia de cédula de ciudadanía ampliada al 100%), la validan, firman los acuerdos, los escanean  y los remiten a la Subdirección y/o enlace nacional correspondiente, para crear y/o activar el acceso a los solicitantes, el cual se concede como plazo máximo el día 31 de diciembre del año.
En el evento que se presente  un caso de mal uso de las herramientas, en primera instancia se procede a bloquear el usuario, reportar a la subdirección y/o enlace nacional  correspondiente para dar inicio a los procesos legales que haya lugar.
Cuando un Enlace Municipal  no culmina el contrato, el Ente Territorial o institución correspondiente, envía el reporte de culminación o desistimiento del contrato, junto a la carta de presentación del nuevo Enlace. Conocida esta situación se procede a desactivar dicho usuario.
Los Enlaces Municipales al firmar el acuerdo de aceptación de confidencialidad se someten o se comprometen a cumplir con lo establecido legalmente para dicho uso de las herramientas, razón por la cual, La Unidad no asume la responsabilidad legal por el mal manejo, donde solo asume la responsabilidad de reportar, denunciar y/o bloquear dichos usuarios.
En los casos de acceso a  herramientas  otorgadas a contratistas directos de la Unidad como al personal de Planta,  al finalizar el contrato y/o   cuando se retiran, dentro de los documentos que anexan, se debe adjuntar el formato de cancelación del correo institucional, al igual  de las herramientas otorgadas, los cuales  remiten en la última cuenta de cobro al área financiera del nivel nacional en el caso de los contratistas, para el personal de planta, cuando hacen la solicitud de retiro, se adjunta paz y salvo y se remite  al área de TH.
Finalmente, cuando los enlaces cumplen su periodo hasta el 31 de diciembre, automáticamente la Subdirección y/o enlace nacional correspondiente procede a bloquear a  todos los usuarios, toda vez que, dichos usuarios tienen una máxima vigencia de un año, el cual se termina cada 31 de diciembre.
Como evidencia  quedan solicitudes de los entes territoriales,  correos electrónicos y acuerdos de confidencialidad.
</t>
  </si>
  <si>
    <t>Dirección Territorial Cauca</t>
  </si>
  <si>
    <t>Trabajar conjuntamente con las víctimas en el proceso de reparación integral para la reconstrucción y trasformación de sus proyectos de vida.
Definir con las entidades territoriales la implementación de la Ley 1448/11, sus Decretos reglamentarios y los Decretos Ley.</t>
  </si>
  <si>
    <t>Efectuar la entrega de cartas de indemnización a las victimas localizadas</t>
  </si>
  <si>
    <t>ante las victimas y entes territoriales por no efectuar la entrega de cartas de indemnización a las víctimas localizadas</t>
  </si>
  <si>
    <t>debido a desactualización de datos de la población, inoportunidad de gestión con entidades bancarias y situaciones de orden público.</t>
  </si>
  <si>
    <t xml:space="preserve">Trimestralmente por parte del líder de procedimiento de Reparación Individual realiza un informe del estado del seguimiento y del cumplimiento de las acciones proyectadas, previa validación por parte del enlace de Planeación, en caso de incumplimiento se verifica la base de datos de municipalización y de entregas de cartas realizando el contraste de la información. Con la información anterior se toman las mediades de control respectivas. Adicional se toma como referencia el reporte de las condiciones de seguridad por parte del COMR para el control orientado al orden publico. Como evidencia se cuenta con informe de reparación indemnizaciones notificadas y base de datos municipalización de cartas entregadas además del registro de notificación en el software institucional Indemniza. </t>
  </si>
  <si>
    <t>Acorde al control de bases de datos desactualizadas desde la DT Cauca se llevará un registro por parte de las funcionarias que manejan el procedimiento de indemnización el cual permitirá la localización de las personas. Este registro tiene una actualización mensual basada el los registros de la Unidad, SISBEN, alcaldías entre otras bases de información</t>
  </si>
  <si>
    <t>Enlace SIG
líder de reparación Individual</t>
  </si>
  <si>
    <t>Trabajar conjuntamente con las víctimas en el proceso de reparación integral para la reconstrucción y trasformación de sus proyectos de vida.
Definir con las entidades territoriales la implementación de la Ley 1448/11, sus Decretos reglamentarios y los Decretos Ley.
Vincular de manera activa a la sociedad civil y a la comunidad internacional en los procesos de reparación integral a las víctimas del conflicto.
Fortalecer la cultura de confianza, colaboración e innovación para garantizar una atención digna, respetuosa y diferencial.</t>
  </si>
  <si>
    <t>Acompañar técnicamente a las entidades territoriales para que mantengan los conceptos de seguridad vigentes
Asistencia Técnica para la Actualización en Planes de Contingencia en etapa de formulación para municipios de interés estratégico</t>
  </si>
  <si>
    <t>ante las victimas del conflicto por no brindar asistencia técnica o efectuarla de manera inadecuada</t>
  </si>
  <si>
    <t>debido a falta de competencia del personal y situaciones de orden de público o manifestaciones.</t>
  </si>
  <si>
    <t>Trimestralmente por parte del Líder del procedimiento de Retornos y Reubicaciones y validación del enlace de Planeación se determina el cumplimiento de los objetivos establecidos según los proyectado mediante informe condiciones de seguridad y estado de avance de los planes de contingencia. En el caso de incumplimiento se establece en los CTJT los seguimientos necesarios para las aprobaciones respectivas. Como evidencia se tiene el acta del Comité Territorial de Justicia Tradicional con las aprobaciones respectivas. Desde la DT se hacen las orientaciones necesarias para fortalecer la gestión del conocimiento respecto a los requisitos técnicos para las actividades de Retornos y Reubicaciones y Planes de .  Adicional se toma como referencia el reporte de las condiciones de seguridad por parte del COMR para el control orientado al orden publico</t>
  </si>
  <si>
    <t>Seguimiento a los indicadores de gestión de los Planes de Contingencia y el reporte de seguridad de los entes territoriales</t>
  </si>
  <si>
    <t>Enlace SIG
líder de SPAE</t>
  </si>
  <si>
    <t>Vincular de manera activa a la sociedad civil y a la comunidad internacional en los procesos de reparación integral a las víctimas del conflicto.</t>
  </si>
  <si>
    <t xml:space="preserve">Concertar e implementar los planes de retorno o reubicación de manera efectiva en condiciones de dignidad, voluntariedad y seguridad
</t>
  </si>
  <si>
    <t>ante la población victima afectada por apoyo a su regreso o estabilidad social y económica</t>
  </si>
  <si>
    <t>debido a la ausencia en la planificación de la fases de planes y retornos o reubicación.</t>
  </si>
  <si>
    <t>Se realiza un informe trimestral por parte del líder del procedimiento de RR y se valida con el enlace de planeación, en el cual se registra los cumplimientos establecidos según las metas del Plan de Acción. En caso de incumplimiento en la planificación de la presentación de los planes se valida el avance en los Comités de justicia Transicional con el objetivo de validar la información del Plan. Al verificar la aprobación del Plan de Retorno en el CTJT se dar cumplimiento al objetivo planeado. En la evidencia se tiene el acta del CTJT en la cual se detalla la aprobación del Plan de Retorno</t>
  </si>
  <si>
    <t>Validar la información del cumplimiento de los objetivos planificados en el plan de acción con el indicador respectivo a presentar determinando cumplimiento de los objetivos definidos</t>
  </si>
  <si>
    <t>Enlace SIG
líder de Retornos y Reubicaciones</t>
  </si>
  <si>
    <t>Acercar el Estado a las víctimas para brindarles una oferta pertinente, eficaz, sostenible y oportuna.</t>
  </si>
  <si>
    <t>Garantizar la entrega de los insumos proyectados a la población victima en el marco de subsidiaridad desde los Proyectos de Infraestructura Social y comunitaria</t>
  </si>
  <si>
    <t xml:space="preserve">Uso inadecuado de los recursos </t>
  </si>
  <si>
    <t>por parte del funcionarios o contratista</t>
  </si>
  <si>
    <t>en la destinación  del presupuesto para Proyectos de Infraestructura Social y Comunitaria (SPAE) asignados a las entidades territoriales</t>
  </si>
  <si>
    <t>con el objetivo de obtener beneficio propio o de un tercero.</t>
  </si>
  <si>
    <t>Uso inadecuado de los recursos en la destinación  del presupuesto para Proyectos de Infraestructura Social y Comunitaria (SPAE) asignados a las entidades territoriales por parte del funcionarios o contratista con el objetivo de obtener beneficio propio o de un tercero.</t>
  </si>
  <si>
    <t>La Dirección Territorial  del Cauca con su Proceso de Gestión Interinstitucional en su condición de Secretaria Técnica del comité técnico y operativo del convenio debe citar mensualmente los miembros del comité para revisar el avance de ejecución de los convenios. Con ello se tiene como propósito hacer el control necesario de la gestión a realizar. En caso de no tener la posibilidad de llamar al control se hará el reporte a las entidades respectivas en compañía del Director Territorial. Se recogerá con esto informe de seguimiento, matriz avance de proyectos, registro SISGESPLAN, correos eléctricos, actas, listado de asistencia además del proyecto presentado y aprobado</t>
  </si>
  <si>
    <t>En seguimiento para mitigar el riesgo de tomara como base la matriz de proyectos y la validación en el aplicativo SISGESPLAN</t>
  </si>
  <si>
    <t>Socializar o fortalecer la estrategia de no le echen cuentos</t>
  </si>
  <si>
    <t>Líder SIG
Líder DGI Territorio</t>
  </si>
  <si>
    <t xml:space="preserve">Implementar una estrategia de comunicación y formación masiva para victimas organizadas y no organizadas interesadas en la política publica de victimas </t>
  </si>
  <si>
    <t>antes las partes interesadas, por la desinformación de las actividades</t>
  </si>
  <si>
    <t>por falta de información detallada de la ruta a orientar  en el marco de la oferta institucional.</t>
  </si>
  <si>
    <t>Se hace control con el líder de Gestión Interinstitucional y validación de líder de Planeación mediante realización de informe trimestral validando el cumplimiento de las acciones programadas orientadas a la divulgación de la información en materia de la Gestión Publica para la población victima. En caso de no cumplir con la información de la oferta institucional hacia la población victima se toma como referencia las acciones registradas en el aplicativo de oferta institucional para verificar las acciones que deben llevarse a cabo. La evidencia que se registra para validar la divulgación de la información es el informe de oferta divulgada, registro de oferta en el aplicativo y registro de información en el aplicativo SISGESTION2</t>
  </si>
  <si>
    <t>El seguimiento a tomar tomara como guía el software de oferta institucional(Mapa de Oferta)</t>
  </si>
  <si>
    <t>Se llevara a cabo el seguimiento en el registro de la oferta divulgada a los entes territoriales acorde a los objetivos propuestos</t>
  </si>
  <si>
    <t>Enlace SIG
Líder Nación Territorio</t>
  </si>
  <si>
    <t>Dirección Territorial Central</t>
  </si>
  <si>
    <t>Trabajar conjuntamente con las víctimas en el proceso de reparación integral para la reconstrucción y trasformación de sus proyectos de vida.
Acercar el Estado a las víctimas para brindarles una oferta pertinente, eficaz, sostenible y oportuna.
Definir con las entidades territoriales la implementación de la Ley 1448/11, sus Decretos reglamentarios y los Decretos Ley.
Fortalecer la cultura de confianza, colaboración e innovación para garantizar una atención digna, respetuosa y diferencial.</t>
  </si>
  <si>
    <t>Brindar atención y orientación presencial en puntos de atención y centros regionales
Realizar jornadas de atención móvil de orientación y comunicación a las víctimas</t>
  </si>
  <si>
    <t xml:space="preserve">Uso indebido de la información </t>
  </si>
  <si>
    <t xml:space="preserve">por parte de funcionarios y colaboradores </t>
  </si>
  <si>
    <t xml:space="preserve">para favorecer, priorizar o agilizar trámites </t>
  </si>
  <si>
    <t xml:space="preserve">con el objetivo de obtener un beneficio propio. </t>
  </si>
  <si>
    <t xml:space="preserve">Uso indebido de la información por parte de funcionarios y colaboradores para favorecer, priorizar o agilizar trámites con el objetivo de obtener un beneficio propio. </t>
  </si>
  <si>
    <t>El profesional de servicio al ciudadano diseña trimestralmente un estudio de caso el cual comparte con los servidores de la DT Central y del operador asignados a ésta, para generar conocimiento y toma de conciencia frente a los protocolos  y el uso adecuado de la información, en caso de no lograr efectuarse su diseño u socialización se realiza correo  dirigido a cada uno de los profesionales encargados de los puntos recordando las directrices de atención a los ciudadanos   generando como evidencia la presentación del caso y las respuestas a la prueba realizada con el mismo, Correo Electrónico.</t>
  </si>
  <si>
    <t>Por la Tipología del riesgos se define Plan de Acción que fortalezca los actuales controles y evite su materialización</t>
  </si>
  <si>
    <t>Realizar trimestralmente el reporte del estudio del caso por parte del profesional de servicio al ciudadano.</t>
  </si>
  <si>
    <t>Profesional de Servicio al ciudadano</t>
  </si>
  <si>
    <t>El profesional de servicio al ciudadano hace mensualmente el análisis de la atenciones de su equipo, identificando aquellas realizadas en horarios no autorizados y reporta estos ingresos  a la Subdirección de Asistencia y Atención Humanitaria para el respectivo seguimiento, si la subdirección asistencia y atención humanitaria determina un ingreso no autorizado, se solicita al contratante (operador o Unidad para las Victimas) realizar el proceso de investigación frente al caso  con el Objetivo de dar comienzo el protocolo de sanciones pertinentes. Como evidencia se contará con la base de reporte y con la remisión de los casos identificados.</t>
  </si>
  <si>
    <t>Solicitar a las áreas que administran las herramientas un reporte periódico de ingreso a las herramientas de los funcionarios de la DT y del Operador y realizar el análisis de ingresos a las herramientas por parte de los profesionales de servicio al ciudadano.  (si amerita)</t>
  </si>
  <si>
    <t>Director Territorial - Profesionales de Servicio al Ciudadano</t>
  </si>
  <si>
    <t>Desde la DT se realiza la solicitud con la Subdirección de Asistencia y Atención Humanitaria de la generación de los lineamientos para la atención a personas apoderadas por las víctimas y con listados, con el objetivo que una vez se cuente con los lineamientos el profesional de servicio al ciudadano identifica los posibles tramitadores y de reporte a la Subdirección de Asistencia y Atención Humanitaria para que se adelanten las acciones pertinentes, de no contar con los lineamientos por la Subdirección de Asistencia y Atención Humanitaria se procederá a realizar una base en la cual se relacionan las personas que se presentan a los puntos con listados o varios poderes siendo esta remitida a la Subdirección de Asistencia y Atención Humanitaria.</t>
  </si>
  <si>
    <t>Solicitar a la Subdirección de Asistencia y Atención Humanitaria los lineamientos de atención a apoderados o personas con listados de víctimas.
Solicitud a la SAAH</t>
  </si>
  <si>
    <t>Director Territorial - Profesional de Servicio al Ciudadano</t>
  </si>
  <si>
    <t>Definir con las entidades territoriales la implementación de la Ley 1448/11, sus Decretos reglamentarios y los Decretos Ley.</t>
  </si>
  <si>
    <t>ante las victimas por la Inoportunidad en la entrega de cartas de indemnización administrativa</t>
  </si>
  <si>
    <t>debido a cartas con errores en liquidación, de trámite y de fondo,  las cuales se deben anular y proceder a la reprogramación de fondo. De igual forma, por no poder ubicar los beneficiarios que se encuentren fuera del país, ilocalizados, enfermos en otros departamentos, recluidos en centros penitenciarios fuera del departamento, fallecidos etc.</t>
  </si>
  <si>
    <t>Se realiza por parte de el profesional de reparación individual la verificación de los datos de contacto de los destinatarios en las herramientas al momento de recibir los procesos presupuestales con el objetivo de localizar el dato de contacto actual, como evidencia se cuenta con un drive por cada proceso presupuestal.
En el caso de que la profesional no realice directamente la contractibilidad de las victimas se  realiza mediante correo electrónico a solicitud al canal  No Presencial-Telefónico para que este realice la convocatoria y genere reporte con el porcentaje de contractibilidad y la base de las personas que no fue posible localizar</t>
  </si>
  <si>
    <t>Solicitar a la dependencia de Reparación Individual la reprogramación, Recolocación o anulación de las cartas de acuerdo l caso identificado.</t>
  </si>
  <si>
    <t>El profesional de reparación individual realiza la solicitud a la Dirección Territorial en cada proceso presupuestal el apoyo por parte de los funcionarios y contratistas, y por medio de correo electrónico al profesional de Servicio al Ciudadano el apoyo de notificadores en las jornadas de notificación de cartas de indemnización con el objetivo de realizar entrega a la totalidad de personas destinatarias de los giros, la evidencia son los correos de solicitud de notificadores al profesional de servicio al ciudadano, en caso de no contar con el personal suficiente se genera la entrega en la jornada primero a las personas con enfoque diferencial y luego a las personas que cuentan con núcleos familiares numerosos.</t>
  </si>
  <si>
    <t>En los procesos presupuestales en los que el profesional de reparación individual solicita apoyo del canal no presencial- telefónico y, posterior al informe emitido por dicho canal sobre las personas no contactadas, el profesional realiza una nueva llamada a cada una de las víctimas no contactadas con el objetivo de aumentar las personas localizadas, registrando en la base de drive la intervención realizada, en el caso de no ser contactadas se realiza el reporte a Nivel nacional para que estos procedan a retirar el giro y realicen una nueva colocación.</t>
  </si>
  <si>
    <t>Trabajar conjuntamente con las víctimas en el proceso de reparación integral para la reconstrucción y trasformación de sus proyectos de vida.
 Acercar el Estado a las víctimas para brindarles una oferta pertinente, eficaz, sostenible y oportuna.
Definir con las entidades territoriales la implementación de la Ley 1448/11, sus Decretos reglamentarios y los Decretos Ley.
fortalecer la cultura de confianza, colaboración e innovación para garantizar una atención digna, respetuosa y diferencial.</t>
  </si>
  <si>
    <t>ante las entidades del orden nacional y territorial y las victimas del conflicto armado por la no oportunidad en la asistencia técnica a los entes</t>
  </si>
  <si>
    <t>debido a falta de autorización a comisiones para la realización de asistencias de manera presencial, perdida de conexión e imposibilidad de herramientas de comunicación tecnológica por parte de los entes territoriales.</t>
  </si>
  <si>
    <t xml:space="preserve">Los profesionales de la DT (cuando no son aprobadas las comisiones) envían excusa al ente territorial por medio de correo electrónico y se ponen en contacto con el enlace municipal para articular estrategias alternas de asistencia técnica (llamadas, material de apoyo). Lo anterior con el objetivo de mantener los lazos de comunicación con los entes territoriales y lograr articulación para que la asistencia técnica llegue a los solicitantes, de igual forma se realizan atenciones personalizada cuando los enlaces y personeros acuden a las oficinas de la Dirección Territorial. </t>
  </si>
  <si>
    <t>Los profesionales de la Dirección territorial, generan asistencias técnicas masivas por cada uno de los departamentos, con el animo de generar la mayor cobertura y capacitación frente a la Política Publica de Victimas.</t>
  </si>
  <si>
    <t>Profesionales e Nación territorio, Lideres de Proceso</t>
  </si>
  <si>
    <t>En caso de tratarse de temas de alto impacto, el equipo territorial de Nación- Territorio organiza y cita anualmente  capacitaciones dirigidas a los funcionarios de las entidades territoriales de manera sectorizada o individual (por municipios) en las sedes administrativas de la DT. encaminadas a prestar la asistencia Técnica sobre políticas  públicas y herramientas de seguimiento,  Como evidencia quedan listados de asistencia, correos y/o ayudas de memoria, de igual forma se realizan atenciones personalizada a los funcionarios de los entes territoriales que no asistan a las capacitaciones o  cuando los enlaces y personeros acuden a las oficinas de la Dirección Territorial,  realizando capacitaciones por Demanda cada vez que los entes territoriales lo solicitan.</t>
  </si>
  <si>
    <t>Los profesionales que lideran cada equipo de cada territorio que hace parte de la DT (Bogotá, Boyacá, Cundinamarca y Tolima) coordinan y realizan reunión periódica de equipo   con el objetivo de retroalimentar a los profesionales   sobre la política publica, se resuelven dudas, se presentan avances, dificultades y generar estrategias frente a los municipios que no han sido asistidos. en caso de no ser viable la reunión se solicita a cada profesional un correo con los avances, dificultades y estrategias para mitigarlas, Como evidencia queda acta de reunión y listados de asistencia o Correo Electrónico</t>
  </si>
  <si>
    <t>Dirección Territorial Cesar y Guajira</t>
  </si>
  <si>
    <t xml:space="preserve">1.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2. Promover una respuesta institucional articulada para que las víctimas accedan a una oferta social amplia, adecuada, descentralizada, simultánea y sin barreras de acceso con carácter preventivo y transformador
</t>
  </si>
  <si>
    <t>Realizar jornadas y/o ferias de servicio de atención móvil de orientación y comunicación a las víctimas</t>
  </si>
  <si>
    <t>ante las victimas y el SNARIV por el incumplimiento de la realización de las jornadas de atención y/o ferias de Servicio</t>
  </si>
  <si>
    <t>debido a causas como catástrofes naturales, riesgos de seguridad y biológicos, temas presupuestales y de conectividad.</t>
  </si>
  <si>
    <t>El profesional de Servicio al ciudadano, trimestralmente realiza la verificación de las condiciones de seguridad, de riesgos naturales, biológicos y de conectividad, de los lugares en donde se llevarán a cabo las jornadas, esto a través de llamadas telefónicas o correo a las autoridades competentes del área (personería, secretaria de gobierno o fuerza pública), deja constancia en el Acta de programación de Jornada.  En Caso de no recibir respuesta se llamará al comandante de la fuerza pública presente en el municipio.  Evidencia: correo electrónico y/o acta de programación de jornadas.</t>
  </si>
  <si>
    <t>Se llevara a cabo dos socializaciones, una por correo electrónico y otro en reunión con todo el equipo de trabajo, en donde se explicara el alcance y objetivo de los controles asociados al riesgo actual.  Adicionalmente al interior del equipo de manera trimestral se evaluara la aplicación de lo controles</t>
  </si>
  <si>
    <t>PROFESIONAL DE SERVICIO AL CIUDADANO</t>
  </si>
  <si>
    <t>El Director territorial, envía anualmente a la Subdirección de Servicio al ciudadano, el requerimiento de personal(orientadores, documentadores, enlaces, profesional zonal) teniendo en cuenta los históricos de atención en la DT en puntos, centros y jornadas, en caso de que no haya una respuesta oportuna se postergaran o aplazaran las jornadas hasta tanto no contar con el personal suficiente y se oficiara de dichos incumplimiento a la subdirección.  Evidencia: Correos, oficios, actas</t>
  </si>
  <si>
    <t>El profesional encargado (Servicio al ciudadano, zonal o encargado) de la jornada notifica a las áreas correspondientes del fallo de las herramientas tecnológicas de manera inmediata, con el propósito de buscar un restablecimiento en el menor tiempo posible.  En caso de no resolverse el inconveniente en el tiempo de la jornada se implementarán los planes de contingencia previstos para este tipo de sucesos.  Evidencia: Correos, actas, listados</t>
  </si>
  <si>
    <t>1.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</si>
  <si>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Efectuar la entrega de cartas de indemnización aptas a las victimas localizadas.</t>
  </si>
  <si>
    <t>ante las victimas y sus familiares por no notificar las cartas de indemnización</t>
  </si>
  <si>
    <t>debido a errores en las cartas, que la victima no pueda ser ubicada, fallecimiento, catástrofes naturales, riesgos de seguridad y biológicos, temas presupuestales o de conectividad.</t>
  </si>
  <si>
    <t>El profesional de reparación individual, cada vez que llegue un proceso bancario hace uso de todos los aplicativos disponibles de la unidad para recabar información de contacto actualizado, en caso de no se ubiquen en ninguno de los aplicativos de la unidad se reportara a la subdirección de reparación individual, lo ilocalizados para que con el apoyo de la RNI se gestione nuevos datos de contacto.  Evidencias: correos, actas y listados.</t>
  </si>
  <si>
    <t>PROFESIONAL DE REPARACIÓN INDIVIDUAL</t>
  </si>
  <si>
    <t>El profesional de reparación individual, cada vez que llegue un proceso bancario hace una revisión de todos los casos del proceso, con el fin de detectar posibles novedades que impidan la notificación, dependiendo del tipo de novedad, las subsanables se trataran directamente con la parte interesada o con el área encargada dependiendo del tipo de novedad, en caso de que no sean subsanables se remitirán al nivel nacional.  Evidencias: correos, actas, informes y listados.</t>
  </si>
  <si>
    <t>El Director Territorial, una vez, a principio de año, antes de las salidas a terreno, solicita, a la oficina de talento humano, una capacitación en Seguridad y salud en el trabajo, matriz de riesgos y peligros, con énfasis en trabajos en terreno (Por fuera de la oficina), en caso de no recibir la capacitación esta será realizada por el profesional SIG, en colaboración con los miembros del COPASST, de la cual se dejaran actas como evidencia de dicha actividad.</t>
  </si>
  <si>
    <t>2. Promover una respuesta institucional articulada para que las víctimas accedan a una oferta social amplia, adecuada, descentralizada, simultánea y sin barreras de acceso con carácter preventivo y transformador.</t>
  </si>
  <si>
    <t xml:space="preserve">Acompañar y brindar asistencias técnicas a las entidades territoriales </t>
  </si>
  <si>
    <t>ante las entidades del SNARIV o con los representantes de las victimas por no acompañar o brindar asistencias técnicas, siempre que estas sean presenciales</t>
  </si>
  <si>
    <t>debido a la no aprobación viáticos, falta de conectividad cuando son de manera remota o virtual, catástrofes naturales o  riesgos de seguridad o biológicos.</t>
  </si>
  <si>
    <t>El profesional a cargo de la asistencia técnica, realiza la verificación de las condiciones de seguridad de los lugares en donde se llevarán a cabo las jornadas, esto a través de llamadas telefónicas o correo a las autoridades competentes del área (personería, secretaria de gobierno o fuerza pública).  En caso de no recibir respuesta se llamará al comandante de la fuerza pública presente en el municipio.  Evidencia: correo electrónico y/o acta de llamada.</t>
  </si>
  <si>
    <t>PROFESIONAL RESPONSABLE DE LA ASISTENCIA TECNICA</t>
  </si>
  <si>
    <t>El profesional encargado de la asistencia técnica notifica a las entidades correspondientes del fallo de conectividad de manera inmediata, con el propósito de buscar un restablecimiento en el menor tiempo posible.  En caso de no resolverse el inconveniente en el tiempo de la asistencia técnica se reprogramara en otro horario o día, según disponibilidad de tiempo y/o concertación con la entidad territorial.  Evidencia: Correos, actas, listados</t>
  </si>
  <si>
    <t xml:space="preserve">1.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</si>
  <si>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Implementar Planes de Reparación Colectiva en Sujetos de reparación colectiva.</t>
  </si>
  <si>
    <t>ante las entidades del SNARIV y con los sujetos colectivos por la no implementación de las acciones contenidas en los PIRC</t>
  </si>
  <si>
    <t>debido a   la no aprobación de viáticos, problemas con los operadores e inconvenientes con las acciones asociadas a entidades de SNARIV distintas a la UARIV, catástrofes naturales, riesgos de seguridad o biológicos.</t>
  </si>
  <si>
    <t>El profesional de Reparación Colectiva, realiza anualmente una revisión del avance en la implementación de los planes de RC con los SRC, con el fin de evaluar el avance y posibles inconvenientes en la implementación, en caso de se presente dichos inconvenientes se plantearan reuniones del equipo de RC de la DT con el director territorial y luego hecha la evaluación se harán reuniones con el nivel nacional, producto de dichas reuniones se establecerán los planes de contingencia o actas de cambio del plan de acción o gestiones a realizar, para superar los inconvenientes. Evidencia: Correos, oficios, actas</t>
  </si>
  <si>
    <t>PROFESIONAL DE REPARACIÓN COLECTIVA</t>
  </si>
  <si>
    <t>El profesional de Reparación Colectiva o El director Territorial, realiza de manera trimestral reuniones de seguimiento para evaluar el estado de avance de los sujetos priorizados en la ruta colectiva, en caso de se presente dichos inconvenientes se plantearan reuniones del equipo de RC de la DT con el director territorial y luego hecha la evaluación se harán reuniones con el nivel nacional, producto de dichas reuniones se establecerán los planes de contingencia o actas de cambio del plan de acción o gestiones a realizar, para superar los inconvenientes.  Evidencia: Correos, oficios, actas</t>
  </si>
  <si>
    <t>El equipo de reparación colectiva se reúne trimestralmente con el fin de definir las actividades a desarrollarse en el periodo siguiente y de esta manera plantear los requerimientos para cumplir con las actividades propuestas para desarrollar en terreno (solicita oportunamente presupuesto para viáticos y autorización de salidas con protocolos de bioseguridad). En caso contrario, replantear, aplazar o modificar las metas propuestas.   Evidencia: correos, oficios, actas.</t>
  </si>
  <si>
    <t xml:space="preserve">Acompañamiento y seguimiento en la entrega  de Proyectos de Infraestructura social y comunitaria </t>
  </si>
  <si>
    <t xml:space="preserve">Uso indebido </t>
  </si>
  <si>
    <t>por parte de las entidades territoriales y/o el operador</t>
  </si>
  <si>
    <t xml:space="preserve">de los Bienes y/o Productos suministrados para proyectos de prevención e inmediatez </t>
  </si>
  <si>
    <t>en beneficio o interés particular o de un tercero.</t>
  </si>
  <si>
    <t>Uso indebido por parte de las entidades territoriales y/o el operador, de los Bienes y/o Productos suministrados para proyectos de prevención e inmediatez  en beneficio o interés particular o de un tercero.</t>
  </si>
  <si>
    <t>El profesional responsable del seguimiento al proyecto, realiza seguimiento a los Proyectos que se encuentren en ejecución, sobre el uso de los bienes y recursos, en la zona donde fueron entregados, para verificar que el uso sea el adecuado y el dispuesto, en caso de encontrar irregularidades estas serán notificadas por medio de un informe al director territorial y a la subdirección de prevención.  Evidencia: Acta, informes, correos</t>
  </si>
  <si>
    <t>Por la Tipología del Riesgo se define Plan de Acción con el fin de evitar su materialización</t>
  </si>
  <si>
    <t xml:space="preserve">Realizar una socialización del proyecto de infraestructura social y comunitaria a la mesa de victimas y/o representantes de victimas, para que estos puedan ejercer una función de veeduría </t>
  </si>
  <si>
    <t>Profesional responsable del seguimiento al proyecto</t>
  </si>
  <si>
    <t>El profesional responsable del seguimiento al proyecto, realiza seguimiento a los Proyectos que se encuentren en ejecución, sobre los tiempos de entrega de los bienes y/o productos, en la zona donde se convino entregarlos, para verificar que el cronograma de entrega se cumpla a cabalidad, en caso de encontrar irregularidades estas serán notificadas por medio de un informe al director territorial y a la subdirección de prevención.  Evidencia: Acta, informes, correos</t>
  </si>
  <si>
    <t>Dirección Territorial Chocó</t>
  </si>
  <si>
    <t xml:space="preserve">Promover una respuesta institucional articulada para que las víctimas accedan a una oferta social amplia, adecuada, descentralizada, simultánea y sin barreras de acceso con carácter preventivo y transformador. </t>
  </si>
  <si>
    <t>Brindar asistencia técnica para la actualización de planes de contingencia en la fase de formulación a entidades territoriales de interés estratégico y que son priorizadas a partir de estudio técnico.
Brindar servicios de asistencia técnica diferenciada en los procesos de planeación, ejecución y seguimiento de la implementación territorial de la política de víctimas, que incorpora los aspectos técnicos, financieros y administrativos reconociendo el enfoque diferencial.
Asistir técnicamente a las entidades territoriales en la implementación de los Decretos Ley para la inclusión del enfoque diferencial en los instrumentos de planeación territorial</t>
  </si>
  <si>
    <t>por la inadecuada asistencia técnica a los grupos de valor</t>
  </si>
  <si>
    <t>debido a la utilización de un lenguaje técnico que dificulta la comunicación efectiva por la diversidad lingüística de las comunidades, falta de recursos, orden público o voluntad política del ente territorial.</t>
  </si>
  <si>
    <t xml:space="preserve">El profesional de Reparación  mensualmente,  antes de la realización de actividades concerta y coordinar con las entidades territoriales la viabilidad de de brindar la asistencia, en caso contrario, se reprogramará nuevamente, como evidencia se cuenta con actas , correos, informes, listados de asistencias. </t>
  </si>
  <si>
    <t xml:space="preserve">En caso de asesoría o intervención con comunidades indígenas se optaran por el acompañamiento de un traductor de la comunidad para facilitar la comunicación y comprensión </t>
  </si>
  <si>
    <t>Líder de la Jornada</t>
  </si>
  <si>
    <t>El equipo de prevención, participación y reparación de acuerdo a la programación, realiza  jornadas de capacitación  con el objetivo de sensibilizar a los mandatarios y sus equipos de trabajo sobre el compromiso y responsabilidad que les asiste en el marco de la ley  y apoyen con recursos esta actividad  de manera presencial, virtual, telefónica con el objetivo de recordar el compromiso y la corresponsabilidad.  En caso de no efectuarse la jornada se reprogramara nuevamente y se establecerá fecha y hora para su realización  Como evidencia quedan correos, acta de reunión listado de asistencia y registro fotográfico.</t>
  </si>
  <si>
    <t>Los profesionales de la DT cada vez que se desplazan fuera de las instalaciones  se registran en la plataforma del Centro Operaciones Monitoreo de Riesgos COMR, atienden el llamado o reportan al profesional la condición de seguridad en que se encuentran, con el fin de garantizar que no existen novedades en el lugar de la asistencia que generen peligro al profesional, En caso de no ser viable efectuar la jornada se diligencia la cancelación en la misma pagina del comr y se explica los motivos, como evidencia se dejan los registros en la plataforma y correos emitidos por el COMR.</t>
  </si>
  <si>
    <t>EL Equipo de la territorial Chocó  realiza mesas de trabajo cuando se requiera con las entidades  territoriales e instituciones de cooperación internacional para  coordinar el financiamiento de  proyectos.  En caso que se llegue a un acuerdo con el  cooperante  sobre la destinación de recursos se procede a hacer los requerimientos logísticos y técnicos de la actividad.  Como evidencia actas de reunión e informes del evento</t>
  </si>
  <si>
    <t xml:space="preserve">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</si>
  <si>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Realizar jornadas de atención móviles de orientación y comunicación a las víctimas con enfoque diferencial</t>
  </si>
  <si>
    <t>ante las victimas por la no realización de las jornadas de atención</t>
  </si>
  <si>
    <t>debido a orden publico, falta de presupuesto y voluntad política de entes territoriales</t>
  </si>
  <si>
    <t xml:space="preserve">El profesional de Asistencia  mensualmente,  antes de la realización de actividades concerta y coordinar con las entidades territoriales la viabilidad de de brindar la asistencia, en caso contrario, se reprogramará nuevamente, como evidencia se cuenta con actas , correos, informes, listados de asistencias. </t>
  </si>
  <si>
    <t>Disponer de los recursos económicos y articular con los entes territoriales, el SNARIV e institución de cooperación internacional para el desarrollo de las diferentes actividades de los proceso</t>
  </si>
  <si>
    <t>para favorecer el pago de una indemnización</t>
  </si>
  <si>
    <t>con el objetivo de obtener un beneficio propio</t>
  </si>
  <si>
    <t>Uso indebido de la información por parte de funcionarios y colaboradores para favorecer el pago de una indemnización con el objetivo de obtener un beneficio propio</t>
  </si>
  <si>
    <t>Los  profesionales de indemnización de la territorial ,  revisan y actualizan anualmente los acuerdos de confidencialidad del personal que hace parte del proceso de Indemnizaciones a nivel territorial, en caso de encontrar personal sin acuerdo o desactualizado   se solicita la actualización, como evidencia queda el acuerdo de confidencialidad enviado al responsable de acuerdo a la herramienta (INDEMNIZA. MAARI)</t>
  </si>
  <si>
    <t>Se considera importante realizar plan de acción que permita disminuir la alta probabilidad de que ocurra el riesgo.</t>
  </si>
  <si>
    <t>Socialización campaña  antifraude ¡Que no le echen cuentos!, para crear conciencia en la población y evitar que sean engañados por personas inescrupulosas.</t>
  </si>
  <si>
    <t>Los profesionales del Equipo de Indemnizaciones cada  vez que  llega la municipalización  verifican el estado de inclusión en el RUV y  aplica los protocolos establecidos por el proceso de indemnizaciones y aplica las estrategias (verificación de la cedula, validar con el grupo familiar) con el fin de blindar la información. En caso de encontrar algún documento con inconsistencia suspende la entrega de la carta e informa a nivel nacional. como evidencia quedan  documentos firmados y correos.</t>
  </si>
  <si>
    <t>Los  profesionales  del Equipo de Indemnizaciones en las jornadas, de acuerdo a la programación, realizan una charla a las victimas donde se enfatiza en la gratuidad de los tramites.  Adicionalmente se aplica los protocolos establecidos por el proceso de indemnizaciones y aplica las estrategias (verificación de la cedula, validar con el grupo familiar) con el fin de blindar la información. En caso de encontrar algún documento con inconsistencia suspende la entrega de la carta e informa a nivel nacional. como evidencia quedan  documentos firmados y correos</t>
  </si>
  <si>
    <t>Dirección Territorial Córdoba</t>
  </si>
  <si>
    <t>Acercar el Estado a las víctimas para brindarles una oferta pertinente, eficaz, sostenible y oportuna.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</si>
  <si>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Prestar atención y orientación a las victimas que acuden al Centro Regional de Atención y/o PAV en la territorial</t>
  </si>
  <si>
    <t>ante las Víctimas y entes de control por sanciones a las territoriales por no prestar atención y orientación a quienes acuden al Centro Regional de Atención y/o PAV en la territorial o hacerlo de forma inadecuada</t>
  </si>
  <si>
    <t>debido a dificultades de conectividad y ejecución de las herramientas de verificación de los procesos y/o a no contar con el personal suficiente para la atención según la demanda.</t>
  </si>
  <si>
    <t>Los profesionales de Servicio al Ciudadano reportan diariamente las incidencias presentadas en la Dirección Territorial con las herramientas de consulta y/o la conectividad, a través del diligenciamiento de un link dispuesto por el NN de la Unidad para las Victimas, con el objetivo de que el líder de acompañamiento, revise y subsane la incidencia reportada. En caso de que no obtener una respuesta positiva inmediata sobre la incidencia reportada, se procede a informar a los usuarios lo ocurrido con las herramientas de consulta y se reprograma la atención. 
Evidencia: Reporte de diario de Bitácora de novedades y base de reprogramación (si aplica).</t>
  </si>
  <si>
    <t xml:space="preserve">Se realizará solicitud al nivel nacional para habilitar canal telefónico cuando se requiera por caída de la red de internet y/o de las herramientas a nivel territorial. </t>
  </si>
  <si>
    <t>•	Director Territorial 
•	Enlace SIG
•	Profesionales de Relación con el Ciudadano</t>
  </si>
  <si>
    <t>Acercar el Estado a las víctimas para brindarles una oferta pertinente, eficaz, sostenible y oportuna.
 Fortalecer la cultura de confianza, colaboración e innovación para garantizar una atención digna, respetuosa y diferencial.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</si>
  <si>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
Implementar en comunidades con plan de retornos y reubicación la estrategia de Tejiéndonos. 
Tramitar jornadas de atención móvil de orientación y comunicación a las víctimas
</t>
  </si>
  <si>
    <t>ante las Víctimas por no implementar las estrategias o acciones de forma eficaz que garanticen una atención u orientación digna y diferencial</t>
  </si>
  <si>
    <t>debido a situaciones de orden público y ambientales.</t>
  </si>
  <si>
    <t>Los Profesionales de Servicio al Ciudadano y Psicosocial encargados de las estrategias y jornadas, mensualmente y/o cada vez que tenga programación de las actividades, reporta el plan de seguimiento en la plataforma COMR, con el objetivo de verificar las condiciones ambientales y de seguridad de la zona. En caso de presentarse alguna condición desfavorable se le informa al enlace municipal y nacional para reprogramar la jornada cuando las condiciones sean optimas.
Evidencia: Correo del COMR y/o correo al enlace cuando se requiera.</t>
  </si>
  <si>
    <t>Se verificará oportunamente el estado de las vías y el orden público antes de la programación de cada jornada a fin de evitar cancelación de las actividades  programadas, y si se presentan situaciones adversas se reprogramarán las jornadas.</t>
  </si>
  <si>
    <t>•	Director Territorial 
•	Enlace SIG
•	Profesionales de Relación con el Ciudadano
•	Profesional Psicosocial</t>
  </si>
  <si>
    <t>Trabajar conjuntamente con las víctimas en el proceso de reparación integral para la reconstrucción y trasformación de sus proyectos de vida.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</si>
  <si>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Implementar acciones por la dirección territorial para efectuar la entrega de cartas de indemnización aptas a las victimas localizadas.</t>
  </si>
  <si>
    <t xml:space="preserve">Uso  inadecuado de la información </t>
  </si>
  <si>
    <t>por parte de un  funcionario o contratista</t>
  </si>
  <si>
    <t xml:space="preserve">correspondiente a la notificación efectiva de las cartas de indemnización administrativa </t>
  </si>
  <si>
    <t xml:space="preserve"> con el objetivo de obtener un beneficio propio o favorecer a un tercero. </t>
  </si>
  <si>
    <t xml:space="preserve">Uso  inadecuado de la información  correspondiente a la notificación efectiva de las cartas de indemnización administrativa por parte de un  funcionario o contratista con el objetivo de obtener un beneficio propio o favorecer a un tercero. </t>
  </si>
  <si>
    <t>El profesional de la RNI de manera mensual y/o cada vez que se le soliciten la creación de un nuevo usuario VIVANTO para funcionarios y contratistas de la DT. Córdoba, recibe la solicitud mediante correo electrónico y verifica que el compromiso de confidencialidad cumpla con los requisitos establecidos en el procedimiento de Creación de Usuarios en Sistemas de Información, y si cumple con estos, se le asigna el perfil de consulta y/o verificador según el caso con el aval de la Directora Territorial, con el objetivo de salvaguardar y restringir el uso de la información y propender por el buen manejo de las herramientas. En caso de que el compromiso de confidencialidad que envía el solicitante no cumpla con los requisitos, se realizara devolución de esta vía correo electrónico, con las respectivas observaciones y no se realiza la activación del perfil de consulta y/o verificador.    
Evidencia: Compromisos de confidencialidad verificados y avalados por la Directora Territorial.</t>
  </si>
  <si>
    <t>Reforzar la socialización de la campaña antifraude en el equipo de trabajo de la Dirección Territorial y enlaces municipales de victimas por medio del correo electrónico y/o actas de reunión, para apoyar y orientar a la población y evitar que sean engañados por personas inescrupulosas.</t>
  </si>
  <si>
    <t>•	Director Territorial 
•	Enlace SIG
•	Profesional Indemnizaciones</t>
  </si>
  <si>
    <r>
      <t xml:space="preserve">La profesional de Indemnizaciones mensualmente envía informe con las jornadas de notificación y entrega de cartas de indemnización realizadas, en las cuales se socializa la campaña Antifraude </t>
    </r>
    <r>
      <rPr>
        <sz val="11"/>
        <color rgb="FFFF0000"/>
        <rFont val="Calibri"/>
        <family val="2"/>
        <scheme val="minor"/>
      </rPr>
      <t>s</t>
    </r>
    <r>
      <rPr>
        <sz val="11"/>
        <color theme="1"/>
        <rFont val="Calibri"/>
        <family val="2"/>
        <scheme val="minor"/>
      </rPr>
      <t xml:space="preserve"> a la población víctima, entre otros asistentes a dichas jornadas, con el objetivo de que el mayor número de partes interesadas conozcan la estrategia y los canales de denuncia ante posibles fraudes que se puedan presentar, y estén en capacidad de orientar o denunciar, cuando la situación así lo amerite. En caso de no poder socializar de manera presencial o virtual la campaña Antifraude, ésta se realizará a través de correo electrónico.
Evidencia: Informes mensual de jornadas entrega y socialización de la campaña </t>
    </r>
  </si>
  <si>
    <t>Dirección Territorial Eje Cafetero</t>
  </si>
  <si>
    <t>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</si>
  <si>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 xml:space="preserve">Tramitar jornadas de atención móvil de orientación y comunicación a las víctimas </t>
  </si>
  <si>
    <t>ante nuestros grupos de valor; entes territoriales y entidades del SNARIV por el incumplimiento en la realización de las jornadas de atención móvil</t>
  </si>
  <si>
    <t>debido a situaciones de orden público, catástrofes naturales, riesgos de salud (biológicos  entre otros), temas presupuestales y problemas de conectividad</t>
  </si>
  <si>
    <t>El profesional responsable de las jornadas en cada departamento de la DT Eje Cafetero, cada vez que se requiera, realiza la reprogramación de la jornada en el caso de no poderse realizar la jornada programada con anterioridad, como evidencia de su ejecución se cuenta con pantallazo del aplicativo SGV</t>
  </si>
  <si>
    <t>Dada la severidad del riesgo y la efectividades de los controles existentes no amerita plantear una acción adicional</t>
  </si>
  <si>
    <t>El profesional responsable de las jornadas en cada departamento de la DT Eje Cafetero, cada vez que estando en jornada se presenta fallas en internet o el aplicativo SGV, debe responsabilizar al orientador en el diligenciamiento del formato de campañas outbound con el fin de contar con la información de las personas para ser cargada en SGV. En caso no poderse realizar la atención en línea, como evidencia de su ejecución se cuenta con los listados diligenciados.</t>
  </si>
  <si>
    <t>El profesional responsable de las jornadas en cada departamento de la DT Eje Cafetero, en cada jornada, verifica la aplicación de los protocolos de bioseguridad, con el fin de prevenir el contagio de enfermedades. En caso no poderse realizar se suspende la jornada hasta que se puedan realizar, como evidencia de su ejecución se cuenta con registro fotográfico.</t>
  </si>
  <si>
    <t>ante nuestros grupos de valor y entes territoriales por la imposibilidad de realizar las asistencias técnicas</t>
  </si>
  <si>
    <t>debido a insuficiencia presupuestal, mala conectividad, situaciones de orden público o falta de interés de las entidades</t>
  </si>
  <si>
    <t>El profesional responsable de la asistencia técnica en cada departamento de la DT Eje Cafetero, mensualmente, realiza la planeación respectiva de las jornadas de asistencia técnica, con el fin de contar con todos los requerimientos logísticos. En caso no poderse realizar dicha programación, se concertará con nivel nacional las actividades a realizar durante el mes, como evidencia de su ejecución se cuenta con correo electrónico.</t>
  </si>
  <si>
    <t>El profesional responsable de la asistencia técnica en cada departamento de la DT Eje Cafetero, cada vez que se requiera, reprograma la actividad de asistencia técnica, en caso de no poderse realizar, con el fin de dar cumplimiento a las metas y objetivos trazados por los procesos, como evidencia de su ejecución se cuenta con correos electrónicos.</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</si>
  <si>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</si>
  <si>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Implementar estrategias grupales con víctimas del conflicto armado para el acceso a la medida de satisfacción a nivel individual, en los componentes de memoria, dignificación y recuperación de prácticas sociales.</t>
  </si>
  <si>
    <t>ante nuestros grupos de valor, entes territoriales y entidades del SNARIV por la imposibilidad de implementar las estrategias definidas en los componentes de memoria, dignificación y recuperación social</t>
  </si>
  <si>
    <t>debido a falta de interés de las personas,  falta de contratación y cumplimiento por parte del operador (calidad, oportunidad), insuficiencia presupuestal (contratación referentes), situaciones de orden público, riesgos de salud (biológicos entre otros), desastres naturales y disposición de las administraciones municipales</t>
  </si>
  <si>
    <t>El referente psicosocial de cada departamento de la DT Eje Cafetero, cada vez que defina una estrategia, socializa la metodología y el alcance de la misma, ante el grupo de valor a intervenir, con el fin  de mitigar cualquier situación que se nos presente en la implementación de la estrategia, en caso de no poderse realizarse se reprogramara, como evidencia de su ejecución se cuenta con registro fotográfico y consentimiento informado y lista de asistencia.</t>
  </si>
  <si>
    <t>El referente psicosocial de cada departamento de la DT Eje Cafetero, cada vez que defina una estrategia, se reúne con el grupo de valor a intervenir,  donde quede plasmado la no voluntariedad de continuar con implementación de la estrategia y desde el nivel territorial, se agendara una nueva persona para participar en la estrategia, como evidencia de su ejecución se cuenta con consentimiento de no aceptación.</t>
  </si>
  <si>
    <t xml:space="preserve">por parte de un funcionario o contratista y externos </t>
  </si>
  <si>
    <t xml:space="preserve">correspondiente a la indemnización de víctimas </t>
  </si>
  <si>
    <t xml:space="preserve"> con el objetivo de obtener un beneficio propio o favorecer a un tercero.</t>
  </si>
  <si>
    <t>Uso inadecuado de la información correspondiente a la indemnización de víctimas por parte de un funcionario o contratista y externos con el objetivo de obtener un beneficio propio o favorecer a un tercero.</t>
  </si>
  <si>
    <t>El profesional de reparación individual-Indemnizaciones del DT Eje Cafetero una vez cada 4 meses socializa y fortalece la campaña antifraude de la Unidad con funcionarios, contratistas de la entidad y funcionarios de las entidades del SNARIV, con el fin de prevenir los fraudes. En caso no poderse realizar se reprogramará, como evidencia de su ejecución se cuenta con correo electrónico.</t>
  </si>
  <si>
    <t>Dada la severidad del riesgo y en busca de mayor efectividad de los controles existentes amerita plantear una acción adicional</t>
  </si>
  <si>
    <t>Socializar la política anti fraude en los espacios que definan  los CDJT ampliados de los 3 departamentos de la DT Eje Cafetero</t>
  </si>
  <si>
    <t xml:space="preserve">Profesional de Indemnizaciones Eje Cafetero - Apoyo Profesionales Nación Territorio Eje Cafetero </t>
  </si>
  <si>
    <t>El profesional de reparación individual-Indemnizaciones del DT Eje Cafetero, cada vez que sean asignadas municipalizaciones a la dirección territorial, garantiza la confidencialidad de la información siguiendo los lineamientos tanto del procedimiento y el memorando interno donde se socializa la nueva estrategia de notificación de acuerdo con las municipalizaciones asignadas a la DT, con el fin de salvaguardar la información. En caso no poderse garantizar la confidencialidad de la información no se realizará el envío, como evidencia de su ejecución se cuenta con correo electrónico y archivo cifrado.</t>
  </si>
  <si>
    <t>El profesional de reparación individual-Indemnizaciones del DT Eje Cafetero, cada vez que se presenten, traslada a Nivel Nacional a través de correo electrónico las denuncias o novedades que se puedan presentar, con el fin de poner en conocimiento y se inicien las acciones pertinentes. En caso no poderse realizar el envío a nivel nacional se enviará el director territorial para que el realice lo pertinente, como evidencia de su ejecución se cuenta con correo electrónico.</t>
  </si>
  <si>
    <t>Fortalecer, modernizar, adecuar y realizar las reformas institucionales necesarias que contribuyan a garantizar la implementación de la política de víctimas del país integralmente, con enfoque de derechos, territorial y diferencial</t>
  </si>
  <si>
    <t xml:space="preserve">Uso inadecuado </t>
  </si>
  <si>
    <t>por parte de funcionarios y contratistas de la Entidad como de las entidades SNARIV</t>
  </si>
  <si>
    <t xml:space="preserve">de las herramientas de información </t>
  </si>
  <si>
    <t>con el objetivo de obtener un beneficio o favorecer a un tercero.</t>
  </si>
  <si>
    <t>Uso inadecuado de las herramientas de información por parte de funcionarios y contratistas de la Entidad como de las entidades SNARIV, con el objetivo de obtener un beneficio o favorecer a un tercero.</t>
  </si>
  <si>
    <t>El profesional responsable articulador RNI en cada departamento de la DT Eje Cafetero, una vez creado el usuario en la Herramienta VIVANTO, envía acuerdo de confidencialidad para su lectura y aplicación del manejo de la información, con el fin de que se conozca y se dé su aplicación. En caso no poderse realizar se revisará y se reenviara, como evidencia de su ejecución se cuenta con correo electrónico.</t>
  </si>
  <si>
    <t>Realizar vía correo electrónico envío de la campaña anti fraude para reforzar el mensaje del tratamiento adecuado de la información</t>
  </si>
  <si>
    <t xml:space="preserve">Articuladores RNI de los 3 departamentos de la DT Eje Cafetero </t>
  </si>
  <si>
    <t>El profesional responsable articulador RNI en cada departamento de la DT Eje Cafetero en el mes de julio de cada vigencia realiza seguimiento a los usuarios creados por cada municipio, este correo se envía al autorizado articulador municipal, con el fin de verificar si los contratos continúan vigentes. En caso no poderse realizar se solicitará al articulador territorial el reporte de contratos vigentes de los usuarios de la herramienta, como evidencia de su ejecución se cuenta con correo electrónico.</t>
  </si>
  <si>
    <t>El profesional responsable articulador RNI en cada departamento de la DT Eje Cafetero procede una vez se identifique mal uso de la información de la Unidad a suspender el usuario e informar al grupo contra fraudes de NN, con el fin de que se realice su respectivo tratamiento, como evidencia de su ejecución se cuenta con correo electrónico</t>
  </si>
  <si>
    <t>Dirección Territorial Magdalena</t>
  </si>
  <si>
    <t>por no brindar asistencia técnica a las partes interesadas, para cumplir con los planes establecidos en los periodos y los que estipula la ley</t>
  </si>
  <si>
    <t xml:space="preserve">debido a la falta de planeación y dinámica de las partes interesadas. </t>
  </si>
  <si>
    <t>Los profesionales de Reparación Colectiva, retornos y Reubicaciones y Nación - Territorio, realizan asistencia técnica  presenciales a los sujetos y los entes al menos una vez al año con el fin de que puedan proponer medidas en los respectivos planes municipales para la implementación de la política pública de víctimas  y por consiguiente a la repación integral, en caso que no se puedan dar las asistencias técnicas presenciales  se deben enviar las mismas por medio de correo electrónico  y al detalle  de dicha asistencia, las evidencias de este control son: actas de las asistencias técnicas en terreno y correos electrónicos.</t>
  </si>
  <si>
    <t>Revisar la realización de las asistencias técnicas a los entes territoriales según planeación para el cumplimiento de la política pública de víctimas</t>
  </si>
  <si>
    <t xml:space="preserve">profesionales encargados de los procesos </t>
  </si>
  <si>
    <t>de los aplicativos de la Unidad para las Víctimas con fines ilegales</t>
  </si>
  <si>
    <t>con el objetivo de obtener un beneficio propio o beneficiar a un tercero.</t>
  </si>
  <si>
    <t>Uso indebido o inadecuado de la información de los aplicativos de la Unidad para las Víctimas con fines ilegales por parte de funcionarios o contratistas de la DT con el objetivo de obtener un beneficio propio o beneficiar a un tercero.</t>
  </si>
  <si>
    <t>Firmar anualmente el  formato de aceptación de lineamiento de confidencialidad por parte del  usuario  de cualquier entidad del SNARIV y el profesional de la red nacional de información de la dirección territorial y/o director territorial de la unidad , con el propósito de garantizar el compromiso de confidencialidad de la información por cada funcionario que utilice las herramientas de información de las victimas. En caso de no ser firmado el acuerdo de confidencialidad no se asignaran claves ni se renovaran permisos para cada vigencia anual, queda como evidencia el formato de aceptación del acuerdo de confidencialidad de usuarios firmado y cargado en la herramienta VIVANTO.</t>
  </si>
  <si>
    <t>Con estos controles desde la DT Magdalena y el proceso con el profesional encargado pretende minizar al máximo que este riesgo se pueda materializar.</t>
  </si>
  <si>
    <t xml:space="preserve">Revisar semestralmente los acuerdos de confidencialidad firmados y que concuerden con las personas que aun están manejando dichas herramientas informáticas de la unidad para las victimas. </t>
  </si>
  <si>
    <t>Profesional encargado del proceso</t>
  </si>
  <si>
    <t xml:space="preserve">Socializar por parte del funcionario encargado de la RNI el lineamiento de confidencialidad anualmente a las entidades del SNARIV para generar compromisos individuales en el cumplimiento de las condiciones de seguridad para garantizar la confidencialidad de la información. En caso de no realizarse la socialización en forma presencial se realizará en forma virtual o escrita. queda como evidencia acta de socialización, correo electrónico. </t>
  </si>
  <si>
    <t xml:space="preserve">Realizar capacitación a todas las entidades del snariv, donde se le dará la información de la importancia extrema de la persona que maneje las herramientas de la unidad y que la persona que integra que no pueda realizar fraudes que lo beneficien a él o un tercero. </t>
  </si>
  <si>
    <t xml:space="preserve">Implementar la medida de rehabilitación comunitaria
Implementar acciones del plan de fortalecimiento del modelo de operación de enfoque diferencial y de genero. </t>
  </si>
  <si>
    <t>por no implementar las medidas contempladas a los sujetos colectivos  en los PIRC y las actividades a las victimas de enfoque diferencial y de genero</t>
  </si>
  <si>
    <t>debido a la contratación tardía del operador y del personal idóneo para la implementación de la medida de rehabilitación comunitaria, además de situaciones de seguridad en el territorio por actores armados que coloquen en peligro la integridad física de las comunidades y profesionales psicosociales colectivos y/o emergencias climatológicas ambientales.</t>
  </si>
  <si>
    <t xml:space="preserve">Los profesionales psicosociales realizan el registro de la actividad mensualmente a través de un  informe consolidado del grupo psicosocial,  donde quedan planteados los inconvenientes presentados ante el supervisor del contrato. En caso de no presentarse el informe en el mes  este se reportará en el mes siguiente, queda como evidencia el informe mensual  presentado al supervisor. </t>
  </si>
  <si>
    <t>profesionales psicosociales colectivos</t>
  </si>
  <si>
    <t xml:space="preserve">El profesional de EDYG  territorial realiza acompañamiento y articulación con todos los procesos de la DT mensualmente de manera presencial o virtual para la asistencia y atención integral de las victimas de especial atención con el fin de mejorar su calidad de vida, en dado caso que no poder realizarse el acompañamiento virtual o presencial este enviará los lineamientos por correo electrónico. evidencia actas, listados de asistencia, correos electrónicos. </t>
  </si>
  <si>
    <t>ante los grupos de valor por la no entrega de cartas de indemnización aptas a las victimas localizadas</t>
  </si>
  <si>
    <t>debido a la Falta de recursos por parte de las victimas, para el traslado a la ciudad de Santa Marta destinado como lugar de jornadas para la notificación de la medida de notificación cuando a los funcionarios no les aprueban las comisiones.</t>
  </si>
  <si>
    <t xml:space="preserve">El profesional de RI de la DT magdalena articula mensualmente con los entes territoriales para la realización de las notificaciones de la medida de notificación  en los municipios donde se generen mayor numero de giros asignados con el fin de lograr que las victimas se les facilite el traslado y optimizar sus recursos, en dado caso que no se generen jornadas en los municipios se brindará la atención en  el CRAV de Santa Marta, queda como evidencia los correo electrónicos enviados y los oficios con los requerimientos al ente territorial. </t>
  </si>
  <si>
    <t xml:space="preserve">Se realizará reunión para implementar la estrategia de notificación en el marco de las jornadas de indemnización de manera mensual con algunos procesos de la DT magdalena con la finalidad de socializar los lugares y/o municipios de las jornadas, en la medida que los funcionarios de SRI tengan aprobación de su comisión para el traslado a los sitios acordados y poder realizar la actividad de indemnización. </t>
  </si>
  <si>
    <t xml:space="preserve">Profesional RI (Indemnización de la DT magdalena) </t>
  </si>
  <si>
    <t>Brindar acompañamiento a las victimas y a la personería municipal para el fortalecimiento a la participación efectiva.</t>
  </si>
  <si>
    <t>por no brindar acompañamiento a las victimas ni a las personerías de los municipios en el fortalecimiento y empoderamiento de la participación de las mesas de las victimas</t>
  </si>
  <si>
    <t>debido a la falta de metodologías adecuadas para el fortalecimiento de las víctimas; así como de asignación suficiente los recursos para viáticos y gastos de viajes a los territorios que requieran de acompañamiento presencial de los profesionales de la DT.</t>
  </si>
  <si>
    <t xml:space="preserve">Los profesionales del proceso de participación realizan mensualmente asistencia técnica y acompañamiento a los espacios de participación virtuales o presenciales garantizando la participación efectiva de las victimas, con el objetivo de fortalecer las capacidades de estas y de las oficinas del ministerio publico con base en lo establecido en la resolución 01668 de 30 diciembre 2020 , en caso que no no poder hacerlo presencial o virtual, se realizará en forma telefónica, queda como evidencias actas, correos electrónicos. </t>
  </si>
  <si>
    <t xml:space="preserve">Orientar a profesionales en territorio sobre metodologías para ejercicios pedagógicos adecuados a las capacidades diferenciales de las victimas. 
Alertar al nivel nacional sobre la necesidad de asignar recursos suficientes para que los profesionales asistan presencialmente a las mesas de victimas de los municipios del departamento que así lo requieran. </t>
  </si>
  <si>
    <t>Profesional asignado al proceso</t>
  </si>
  <si>
    <t>Dirección Territorial Magdalena Medio</t>
  </si>
  <si>
    <t>ante las victimas y entes territoriales, por incumplimiento y/o efectividad  en el acompañamiento o Asistencia Técnica, formación  e implementación de acciones y garantías de acceso a las medidas de satisfacción, rehabilitación y garantías de no repetición</t>
  </si>
  <si>
    <t>debido al incumplimiento de procedimientos administrativos, financieros, logísticos y misionales, falta de personal para el cubrimiento de todas las actividades, no se cuentan con equipos de computo óptimos para atender actividades de tipo virtual, alteración del orden público y condiciones climáticas que afectan vías de acceso y desplazamientos terrestres y fluviales oportunos</t>
  </si>
  <si>
    <t>Los profesionales de los procesos de la Dirección Territorial verifican o validan que se realicen los acompañamiento o asistencia técnica, formación  e implementación de acciones y garantías de acceso a las medidas de satisfacción, rehabilitación y garantías de no repetición,  de acuerdo con la programación estipulada en el plan de acción y cada vez que se presente una solicitud, aplicando los procedimientos administrativos, financieros, logísticos y misionales, para brindar las actividades de  manera presencial y/o virtual entregando los lineamientos y guías metodológicas, dejando como evidencia las actas y/o informes, en caso de no realizarse se realizará un plan de mejora quedando consignada en el acta de seguimiento del Comité MIPG de la Dirección Territorial para su seguimiento.</t>
  </si>
  <si>
    <t>La directora territorial y el equipo de trabajo realizaran seguimiento a los indicadores del Plan de Acción, para la verificación del cumplimiento de la programación establecida y cumplimiento de la meta</t>
  </si>
  <si>
    <t>Director (a) Territorial</t>
  </si>
  <si>
    <t>Efectuar la entrega de cartas de indemnización aptas para ser entregadas</t>
  </si>
  <si>
    <t xml:space="preserve">Posibilidad de utilización de información de las víctimas o sistemas de información </t>
  </si>
  <si>
    <t>por parte de los funcionarios o contratistas de la Unidad</t>
  </si>
  <si>
    <t>del pago por indemnización administrativa</t>
  </si>
  <si>
    <t xml:space="preserve"> para obtener  beneficio propio  o de terceros</t>
  </si>
  <si>
    <t>Posibilidad de utilización de información de las víctimas o sistemas de información del pago por indemnización administrativa, por parte de los funcionarios o contratistas de la Unidad para obtener  beneficio propio  o de terceros</t>
  </si>
  <si>
    <t>La actividad se realiza entre 1501 y 3000 veces al año</t>
  </si>
  <si>
    <t xml:space="preserve">La Directora territorial y el profesional de reparación individual, cada vez que la Subdirección de Reparación Individual remita proceso bancarios de giros revisa la municipalización  en reunión  para definir su estrategia de notificación  de los giros  de indemnización  administrativa, conforme al procedimiento de notificación de indemnización administrativa del Sistema integrado de Gestión, en el caso de no poder realizar la reunión se le solicitará lineamientos de notificación a la Subdirección de reparación individual , como evidencia de su gestión de cuenta con el acta de la reunión que es enviada a la Subdirección de Reparación individual. </t>
  </si>
  <si>
    <t>De acuerdo a la tipología del riesgo se define formular un plan de acción adicional tendiente a fortalecer los controles existentes y evitar su materialización</t>
  </si>
  <si>
    <t>La directora territorial, el profesional de indemnizaciones y el profesional del sistema integrado de gestión, revisarán y verificaran la aplicación  del procedimiento de notificación de la medida de indemnización administrativa cargado en la pagina de la unidad</t>
  </si>
  <si>
    <t>Director (a) territorial</t>
  </si>
  <si>
    <t>La directora territorial y las profesionales de reparación individual, una vez al año conforme a vigencia firman   acuerdo de confidencialidad de la Unidad para la protección y manejo de la información de la medida de la indemnización administrativa, en el caso de que no se firme el acuerdo de confidencialidad se solicitará lineamientos a la subdirección de reparación individual, como evidencia de su gestión se cuenta con el acuerdo de confidencialidad firmado.</t>
  </si>
  <si>
    <r>
      <t xml:space="preserve">Realizar jornadas de atención móvil de orientación y comunicación a las víctimas </t>
    </r>
    <r>
      <rPr>
        <sz val="11"/>
        <rFont val="Calibri"/>
        <family val="2"/>
        <scheme val="minor"/>
      </rPr>
      <t>con enfoque diferencial</t>
    </r>
  </si>
  <si>
    <t>ante las victimas y el solicitante de la jornada por la no realización de las  jornadas de atención móvil de orientación y comunicación</t>
  </si>
  <si>
    <t>debido al  incumpliendo de  lineamientos establecidos en el procedimiento.</t>
  </si>
  <si>
    <t>El profesional de estrategias de atención complementarias designado por la Dirección Territorial realiza la programación y registra, con siete (7) días calendario antes de la fecha definida para la actividad, (no obstante, por solicitud del nivel territorial o nacional de la entidad con atención a la necesidad del servicio es posible  en menor tiempo),  en la herramienta tecnológica dispuesta por la entidad, como evidencia de ello se obtiene el ID de creación de la jornada, en caso de no cumplirse criterios de operación del procedimiento se realizará bajos los lineamientos impartidos por el proceso misional del nivel nacional, quedando como evidencia el correo electrónico.</t>
  </si>
  <si>
    <t>Dirección Territorial Meta y Llanos Orientales</t>
  </si>
  <si>
    <t>Implementar acciones de medidas de restitución en sujetos de reparación colectiva.
Implementar acciones de medidas de satisfacción y/o garantías de no repetición en sujetos de reparación colectiva
Implementar la fase de diagnóstico del daño colectivo con los Sujetos de Reparación Colectiva no étnicos</t>
  </si>
  <si>
    <t>ante los sujetos de reparación colectiva,  al no realizar la implementación de las acciones o estrategias definidas</t>
  </si>
  <si>
    <t>debido a el extenso tiempo en la implementación de las fases de la ruta del proceso de reparación Colectiva, al funcionamiento inadecuado de los operadores en el proceso de ruta e implementación de las medidas. De igual manera a las dificultades en el cumplimiento a requisitos en la legalidad de predios, partidas presupuestales, disponibilidad económica, financiera y de personal experto requeridos para los diferentes conceptos técnicos  que se requieren de la ET, en la adecuación o construcción de infraestructura, que surgen para la implementación de las medidas de restitución por la corresponsabilidad  de los entes territoriales y locales, al insuficiente  análisis financiero del costo de las medidas reparadoras en la planeación financiera de la entidad.</t>
  </si>
  <si>
    <t>Se plantea plan de acción para fortalecer los controles existentes y evitar la materialización del riesgo.</t>
  </si>
  <si>
    <t>Al iniciar la vigencia, Identificar los posibles sujetos a intervenir,  de manera conjunta con la dirección, subdirección de reparación y la dirección territorial a fin de definir un espacio  articulación con la entidad territorial y otras entidades de competencia, para la indagar con las entidades territoriales  el estado del predio de los sujetos a intervenir</t>
  </si>
  <si>
    <t>Director Territorial y Profesionales de reparación colectiva de la DT</t>
  </si>
  <si>
    <t xml:space="preserve">Proponer a la Dirección de Reparación y  a la Subdirección de RC, la planeación  financiera de acuerdo a las características del sujeto, del territorio y de las metas establecidas en el PAT </t>
  </si>
  <si>
    <t>Realizar el seguimiento al plan operativo y al PAT de acuerdo a su programación. ( mensual  trimestral) en las herramientas disponibles para cada uno.</t>
  </si>
  <si>
    <t>ante las victimas, entidades territoriales y  organismos de control, al no lograr hacer entrega de la medida de indemnización  a victimas   a quienes ya se le asignaron  y giraron los recursos en el proceso de reparación individual</t>
  </si>
  <si>
    <t xml:space="preserve">debido a no contar con datos actualizados y o factores de comunicación por ubicación, que permitan localizar a las victimas para su notificación, y a los factores de error en digitación, lugar de ubicación(ortográficos, municipios con el mismo nombre en diferentes departamentos), y a la necesidad de reliquidar los porcentajes en la medida de indemnización. </t>
  </si>
  <si>
    <t>El profesional de reparación individual valida la base de datos  descargada de indemniza, de acuerdo a la municipalización,  para corroborar los datos de contacto de la población a notificar, en caso de encontrar inconsistencias se hace la búsqueda en las diferentes herramientas SGV e INDEMNIZA , o en el RUV a través de su núcleo familiar,  como evidencia se cuenta con la  Matriz base de notificación con información en detalle, ubicada en carpeta compartida en OneDrive con los profesionales que apoyan el proceso en cada departamento de la DT.</t>
  </si>
  <si>
    <t xml:space="preserve">Se realizara  una invitación a los profesionales de la Unidad para las victimas que brindan asistencia técnica y capacitaciones y a entidades, a victimas organizadas y no organizadas en el marco de estas reuniones, socialicen   la importancia  de actualización de datos para el contacto oportuno de las victimas por parte de la unidad. </t>
  </si>
  <si>
    <t xml:space="preserve">Profesional reparación individual </t>
  </si>
  <si>
    <t xml:space="preserve">Fortalecer la oferta institucional en los CRAV.
Socializar la oferta institucional de las entidades nacionales y sus convocatorias en el territorio.	
Implementar la estrategia de tejido social de las comunidades retornadas o reubicadas en relación con sus procesos de integración comunitaria y arraigo territorial	
Implementar la estrategia de comunicación y formación masiva para victimas organizadas y no organizadas interesadas en la política publica de victima	
Realizar acompañamiento psicosocial en las fases de alistamiento,  diagnostico o caracterización del daño, diseño y formulación en Sujetos de reparación colectiva				
Realizar jornadas de atención móvil de orientación y comunicación a las víctimas	</t>
  </si>
  <si>
    <t>ante las victimas, mesas de participación, los sujetos de reparación colectiva, entidades territoriales y  organismos de control, por no brindar y/o inoportunidad de la atención a la entrega de la oferta e implementación de las  estrategias de reparación dirigida a la población  victima</t>
  </si>
  <si>
    <t xml:space="preserve">debido a temas de orden publico, y de imposibilidad de los diferentes actores en apoyar los temas logísticos para realizar las jornadas, ferias, y/o estrategias    de reparación y a  la falta de recursos en la entidad,  para temas de desplazamiento (viáticos)   de los profesionales a territorio. </t>
  </si>
  <si>
    <t xml:space="preserve">Los profesionales lideres de cada proceso misional identifican de manera mensual, mediante la matriz de seguimiento de temas estratégicos (plan operativo), y en los compromisos de los comités de seguimiento de la DT,   las acciones realizadas frente a  las necesidades,  de acuerdo con la demanda en oferta y asistencia técnica, ante victimas,  mesas de participación, sujetos de reparación colectiva, entidades territoriales, organismos de control y entidades cooperantes, que permitan identificar posibles situaciones que impidan el cumplimiento de las actividades, con el fin de revisar  acciones de mejora. Si se identifican incumplimientos se diligenciara la matriz de temas estratégicos donde se realizaran acciones de mejora del área misional y su respectivo seguimiento. Como evidencia se cuenta con la matriz de temas estratégicos y/o las actas de los comités de seguimiento de la DT.  </t>
  </si>
  <si>
    <t>Se realizará  seguimiento de las metas de acuerdo con la programación - mensual - trimestral- semestral o anual,  para su cumplimiento o ajuste en la meta, o la programación.</t>
  </si>
  <si>
    <t xml:space="preserve">Profesionales misionales de la DT, responsables de desarrollar las actividades </t>
  </si>
  <si>
    <t xml:space="preserve">Se realizará mesas de trabajo para concretar acciones de oferta y los espacios en común desde los diferentes procesos para comunicarlo a los  actores involucrados . </t>
  </si>
  <si>
    <t xml:space="preserve">En el marco del subcomité de atención y asistencia el profesional de servicio al ciudadano y de atención y asistencia se  coordina con la entidad territorial si se ha de realizar la jornada, en caso de no contar con el apoyo esta oferta se realizara en otro municipio. </t>
  </si>
  <si>
    <t>Atención a las victimas  en los puntos de atención y Centros Regionales</t>
  </si>
  <si>
    <t>Uso indebido o inadecuado</t>
  </si>
  <si>
    <t xml:space="preserve">por parte de contratistas, funcionarios del centro regional o punto de atención </t>
  </si>
  <si>
    <t>herramientas tecnológicas y de los procesos internos de atención de la unidad</t>
  </si>
  <si>
    <t>con el objetivo de obtener un beneficio propio o de un tercero</t>
  </si>
  <si>
    <t>Uso indebido o inadecuado de las herramientas tecnológicas y de los procesos internos de atención de la unidad, por parte de contratistas, funcionarios del centro regional o punto de atención con el objetivo de obtener un beneficio propio o de un tercero</t>
  </si>
  <si>
    <t xml:space="preserve">Dependiendo de la temporalidad de cada contrato El director territorial debe informar mediante correo electrónico, al articulador territorial de la RNI de las renuncias que se puedan presentar de funcionarios y contratistas, para desactivar de manera oportuna los accesos a estas herramientas.  En tal caso el Articulador Territorial   de la RNI procederá a inactivar el usuario, como evidencia se cuenta con el registro de la herramienta y correo de respuesta.  </t>
  </si>
  <si>
    <t xml:space="preserve">Se realizara jornada de sensibilización a los funcionarios y contratistas propios y externos,  frente al uso indebido  de las herramientas tecnológicas y la información de la unidad para las victimas.  </t>
  </si>
  <si>
    <t xml:space="preserve">Director Territorial </t>
  </si>
  <si>
    <t xml:space="preserve">El director territorial debe informar mediante correo electrónico, al articulador territorial  de la  RNI de las renuncias que se puedan presentar de funcionarios y contratistas, para desactivar de manera oportuna los accesos a estas herramientas.  En tal caso el Articulador Territorial   de la RNI procederá a inactivar el usuario, en el caso de identificar usuarios aún activos se hará el respectivo reporte para desactivar nuevamente los usuarios a las herramientas de la entidad. como evidencia se cuenta con el registro de la herramienta. </t>
  </si>
  <si>
    <t xml:space="preserve">Se fortalecerá las campañas de ojo al fraude en la dirección territorial en los espacios de interacción con las victimas </t>
  </si>
  <si>
    <t>profesionales de relación con el ciudadano,  comunicaciones</t>
  </si>
  <si>
    <t>Los funcionarios que identifiquen casos de uso indebido de las herramientas por parte de colaboradores, contratistas, operadores u otros  deben reportar al Director Territorial la situación. Quien a su vez evaluará la situación y reportará a la articuladora de la  RNI mediante correo electrónico. La articuladora de la RNI  procederá a inactivar el usuario reportado, como evidencia enviará al director Territorial correo con la confirmación.</t>
  </si>
  <si>
    <t>Dirección Territorial Nariño</t>
  </si>
  <si>
    <t xml:space="preserve">Planes étnicos y no étnicos de retorno o reubicación formulados y aprobados.                                                                                                  </t>
  </si>
  <si>
    <t>por afectar a la población desplazada que quiere retornarse o reubicarse o que ya  lo hizo voluntariamente  al no  formular y aprobar los  planes de retornos y/o reubicación definidos</t>
  </si>
  <si>
    <t xml:space="preserve">debido a la falta de principio de seguridad favorable  de acuerdo a la  ley 1448 de 2011. </t>
  </si>
  <si>
    <t>El grupo de retornos y reubicaciones solicita a la fuerza pública verificar el principio de seguridad   a través de mesas técnicas de seguridad, trimestralmente. En caso de que las condiciones de seguridad no estén dadas se dará alistamiento de acuerdo con el protocolo étnico y no étnico.  Evidencias actas de mesas y listados de asistencia.</t>
  </si>
  <si>
    <t xml:space="preserve">Grupo de Retornos y Reubicaciones </t>
  </si>
  <si>
    <t xml:space="preserve">El grupo de retornos y reubicaciones, mientras se obtiene el principio de seguridad, gestionara el principio de voluntariedad y la documentación necesaria para el acompañamiento del retorno y reubicación de las comunidades anualmente. En caso de que no se pueda gestionar se dará alistamiento de acuerdo con la ruta del acuerdo al protocolo étnico y no étnico. Evidencias: actas acompañamiento, censos, actas de voluntariedad. </t>
  </si>
  <si>
    <t>Prestar atención y orientación a las victimas en los Puntos de atención o CRAV - Realizar jornadas de atención móvil de orientación y comunicación a las víctimas con enfoque diferencial</t>
  </si>
  <si>
    <t xml:space="preserve">Inadecuada utilización de la información </t>
  </si>
  <si>
    <t xml:space="preserve">que maneja el personal del  operador Outsourcing  de la Dt </t>
  </si>
  <si>
    <t xml:space="preserve">posible fuga de la misma por las plataformas virtuales </t>
  </si>
  <si>
    <t>con el objetivo de obtener un beneficio propio.</t>
  </si>
  <si>
    <t>Inadecuada utilización de la información y  posible fuga de la misma por las plataformas virtuales que maneja el personal del  operador Outsourcing  de la Dt con el objetivo de obtener un beneficio propio.</t>
  </si>
  <si>
    <t>Las profesionales del proceso de relación con el ciudadano,  solicitan mensualmente  en la reunión de productividad a la  coordinadora zonal del operador Outsourcing,  el reporte referente al uso inadecuado de los sistemas de información, con la finalidad de detectar fuga de información o uso inadecuado de la misma o de las plataformas asignadas a los orientadores o documentadores del operador Outsourcing, para que a su vez reportar  a nivel nacional al grupo antifraudes y al enlace de planeación de la DT Nariño, quien escala también a la OAP  y al proceso de Gestión de la Información (RNI) en NN en caso de presentarse. En caso de no materializarse el riesgo se deja constancia en el acta de la reunión de productividad. Se evidencia a través de correo electrónico, actas y listados de asistencia.</t>
  </si>
  <si>
    <t>Se define plan de acción para mitigar el riesgo residual y la materialización del riesgo.o</t>
  </si>
  <si>
    <t>Documentar  el control existente ya que en su calificación se verifico que no estaba documentado</t>
  </si>
  <si>
    <t>Integrantes del proceso de relación con el ciudadano de la DT Nariño</t>
  </si>
  <si>
    <t>Realizar  sensibilizaciones semestrales  sobre el tema de la corrupción y riesgos de corrupción</t>
  </si>
  <si>
    <t>Integrantes del proceso de relación con el  ciudadano de la DT Nariño</t>
  </si>
  <si>
    <t>Fortalecimiento e implementación  de los sistemas de gestión de la DT Nariño</t>
  </si>
  <si>
    <t>ante los funcionarios de la DT, por el no fortalecimiento e  implementación de los sistemas de gestión</t>
  </si>
  <si>
    <t>debido a la falta de liderazgo en algunos procesos, carga laboral y falta de compromiso  del personal en territorio  que impide gestionar los sistemas de gestión de  la DT Nariño</t>
  </si>
  <si>
    <t>Los diferentes procesos de la DT Nariño, fortalecen  los sistemas de gestión, delegando anualmente  un responsable de cada equipo para asumir las respuestas,  gestión, socialización y participación en los asuntos de los sistemas de gestión, esto con el fin de fortalecer estos temas al interior de la DT. En caso de no liderar estos temas por parte del proceso, todos los integrantes del proceso se reunirán quincenalmente con el fin de dar respuesta a los requerimientos solicitados por el proceso de direccionamiento estratégico oportunamente. Evidencias; correos electrónicos, actas y listados de asistencia a las diferentes actividades programadas de los sistemas de gestión.</t>
  </si>
  <si>
    <t>Solicitar a la Oficina de Control Interno y Oficina Asesora de Planeación la  socialización de la normatividad correspondiente para lograr el compromiso de funcionarios y contratistas con los sistemas de gestión.</t>
  </si>
  <si>
    <t>DIRECTORA TERRITORIAL Y ENLACE DE PLANEACION Y SIG, FUNCIONARIOS Y CONTRATISTAS QUE APOYAN LOS SISTEMAS DE GESTION</t>
  </si>
  <si>
    <t>El proceso de direccionamiento estratégico de la DT Nariño, analiza anualmente las cargas laborales, a través de reuniones con los diferentes procesos, con el fin de analizar y gestionar el personal necesario para el logro de objetivos y metas, promoviendo la integralidad de los funcionarios y la participación en los sistemas de gestión  y de esta forma equilibrar las cargas laborales.   Si no se pueden llevar a cabo el análisis anual, se gestionara con cada proceso reuniones que permitan analizar los asuntos de cargas laborales, necesidad de contratistas y análisis de participación en las actividades programadas para los sistemas de gestión. Evidencias: Actas, Listados de Asistencia,  correos electrónicos.</t>
  </si>
  <si>
    <t>Dirección Territorial Norte de Santander Arauca</t>
  </si>
  <si>
    <t xml:space="preserve">
Efectuar la entrega de cartas de indemnización aptas a las victimas localizadas
</t>
  </si>
  <si>
    <t>ante las victimas y entes territoriales, por no efectuar la entrega de cartas de indemnización</t>
  </si>
  <si>
    <t>debido a casos documentados con novedades,  datos incompletos o no actualizados de las víctimas a notificar los actos administrativos.</t>
  </si>
  <si>
    <t>Todos los funcionarios, contratistas y colaboradores en los diferentes espacios de interlocución con las victimas realizan  campaña de la importancia de actualización de datos, con el fin de poder localizarlas para la reparación integral.  En caso de no localizar las victimas se realiza su reprogramación, como evidencia se cuenta con  las charlas anti fraude en las jornadas de IAR</t>
  </si>
  <si>
    <t>De acuerdo al nivel de severidad del riesgos y efectividad del control no se contempla Plan de Acción adicional</t>
  </si>
  <si>
    <t xml:space="preserve">
Acompañar técnicamente a las entidades territoriales para que mantengan los conceptos de seguridad vigentes
</t>
  </si>
  <si>
    <t>ante entidades territoriales por conceptos de seguridad desactualizados</t>
  </si>
  <si>
    <t>debido a no contar con la voluntad política de los EETT y falta de participación activa de las fuerzas militares y demás participantes de los  CTJT.</t>
  </si>
  <si>
    <t>El equipo de la dirección territorial mantiene permanentemente contacto con nivel nacional para analizar las posibles soluciones a la falta de recursos para comisiones y así adelantar las acciones propias del proceso, en el caso de no ser viable su ejecución se notifica a la dependencia nacional asociada,  como evidencia se cuenta con  correos electrónicos.</t>
  </si>
  <si>
    <t>ante las victimas, por no realizar estrategias complementarias como jornadas de atención y/o ferias de servicios</t>
  </si>
  <si>
    <t>debido a dificultades en la concertación con los entes territoriales, la dinámica en ambos departamentos por ser fronterizos, municipios con nivel de conflicto armado activo, zonas de difícil acceso y sin conexión a internet.</t>
  </si>
  <si>
    <t>El equipo de la dirección territorial, por demanda de acuerdo a la solicitud del municipio,  concerta con los entes territoriales el lugar y fecha previo a la realización de las jornadas y el estado en que se encuentra el municipio para lograr cumplir con la actividad, en el caso de no ser viable su ejecución se notifica al municipio y al grupo de servicio al ciudadano la justificación, como evidencia se cuenta con el ID de la programación de la jornada en la herramienta SGV</t>
  </si>
  <si>
    <t>El equipo de la Dirección territorial, mensualmente, programa la meta del plan de acción territorial   y atiende las solicitudes por demanda de los municipios de norte de Santander y Arauca, en el caso de no ser viable su ejecución se notifica al municipio y al grupo de servicio al ciudadano la justificación,  como evidencia se cuenta con el ID de la programación de la jornada en la herramienta SGV y correo electrónico enviado por los entes territoriales</t>
  </si>
  <si>
    <t xml:space="preserve">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t>
  </si>
  <si>
    <t>Posibilidad de pérdida económica y reputacional por falta de seguridad de la información</t>
  </si>
  <si>
    <t xml:space="preserve">por parte del banco agrario en las sucursales </t>
  </si>
  <si>
    <t>se filtra la información de asignación de recursos y se informa a las victimas previo a la entrega del acto administrativo de indemnización</t>
  </si>
  <si>
    <t>Posibilidad de pérdida económica y reputacional por falta de seguridad de la información por parte del banco agrario en las sucursales se filtra la información de asignación de recursos y se informa a las victimas previo a la entrega del acto administrativo de indemnización</t>
  </si>
  <si>
    <t>El equipo de la dirección territorial reporta a la dirección de reparaciones cuando se identifique cualquier acto de presunta corrupción para que  se realicen las respectivas investigaciones y se  tomen las medidas necesarias,  se deja como evidencia la trazabilidad por el correo institucional.</t>
  </si>
  <si>
    <t>De acuerdo a la tipología del Riesgo se definen planes de Acción adicional tendiente a evitar la materialización del riesgo</t>
  </si>
  <si>
    <t>Charlas antifraude en las jornadas de atención</t>
  </si>
  <si>
    <t>Profesional servicio al ciudadano
Profesional Reparación individual</t>
  </si>
  <si>
    <t xml:space="preserve">Imágenes de campaña anti fraude en los CRAV y puntos de atención </t>
  </si>
  <si>
    <t>Profesional servicio al ciudadano</t>
  </si>
  <si>
    <t>Dirección Territorial Putumayo</t>
  </si>
  <si>
    <t>ante las victimas del conflicto por efectuar entregas de cartas de indemnización a personas no aptas</t>
  </si>
  <si>
    <t xml:space="preserve">debido a falta o inadecuada validación de los destinatarios o desactualización de información.  </t>
  </si>
  <si>
    <t>El líder de reparación individual cada vez que se asignan cartas contrasta la información de los destinarios con las herramientas necesarias internas o externas para identificar posibles novedades, en el caso de presentarse se reporta a la Subdirección de reparación individual y se reprograma en la herramienta pertinente, se evidencia su ejecución a través de los casos cargados en la plataforma SGV.</t>
  </si>
  <si>
    <t>Tipificar en el Sistema de Gestión a Victimas SGV, las ordenes de no pago para bloquear los giros que se identifiquen con error o novedad</t>
  </si>
  <si>
    <t>ante nuestros grupos de valor por no brindar la asistencia técnica o de manera articulada</t>
  </si>
  <si>
    <t>debido a la baja calidad del servicio de internet en los diferentes municipios y presencia de grupos armados ilegales, que impiden el desplazamientos de los funcionarios y participantes.</t>
  </si>
  <si>
    <t>El enlace de Prevención y Atención de Emergencias realiza asistencia técnica virtual o presencial al Comité de Justicia Transicional, Subcomité de Prevención y Protección y/o Mesas de Trabajo con el fin de actualizar el documento Plan de Contingencia. En caso de no poder realizar los espacios mencionados, bien sea por deficiencias con la conectividad o alteración del orden público, se deberá reprogramar el espacio. Como evidencias se cuentan con actas y registro de asistencia.</t>
  </si>
  <si>
    <t>Reprogramaciones de agendas en el caso de intermitencias de red, flujo e energía u otras situaciones o realizar las 3 fases de asistencia técnica de manera presencial</t>
  </si>
  <si>
    <t>Enlace de Nación Territorio</t>
  </si>
  <si>
    <t>ante nuestros grupos de valor por no cumplir con la agenda y fechas establecidas para el desarrollo de las jornadas de atención</t>
  </si>
  <si>
    <t>debido a que no se programa oportunamente la jornada en la herramienta SGV.</t>
  </si>
  <si>
    <t>La enlace de Relación con el Ciudadano, previamente a la fecha programada de la jornadas de atención, debe cargar en la herramienta SGV el municipio donde se desarrollará, la fecha, hora, los orientadores que apoyarán la jornada y servicios como alojamiento, transporte y alimentación (del equipo de orientadores), población estimada a atender y participación de entidades que acompañan la jornada. En caso de no ser posible atender la jornada se concertará con el Ente Territorial para reprogramar la jornada. se cuenta evidencia tales como solicitud realizada en SGV y el informe post-jornada en el formato correspondiente.</t>
  </si>
  <si>
    <t>Reprogramación de jornadas previa concertación con el ente territorial.</t>
  </si>
  <si>
    <t>Enlace de Relación con el Ciudadano</t>
  </si>
  <si>
    <t>Promover una respuesta institucional articulada para que las víctimas accedan a una oferta social amplia, adecuada, descentralizada, simultánea y sin barreras de acceso con carácter preventivo y transformador.</t>
  </si>
  <si>
    <t>debido a la falta de planificación, lineamientos y directrices por parte del nivel nacional que  garantice el desarrollo de la actividad.</t>
  </si>
  <si>
    <t>Dirección Territorial Santander</t>
  </si>
  <si>
    <t>Reparar administrativamente sujetos de reparación colectiva</t>
  </si>
  <si>
    <t>Ante los sujetos de Reparación Colectiva y municipios donde se encuentran localizados, por la no implementación de las fases del programa de Reparación Colectiva</t>
  </si>
  <si>
    <t xml:space="preserve">Debido a no contar con la planeación presupuestal  y  el operador logístico iniciado la vigencia para avanzar en las fases del programa de Reparación Colectiva, no lograr concertar las actividades para la implementación de las medidas y acciones de los PIRC en implementación con los sujetos de SRC y dificultad de acceso por pandemia. </t>
  </si>
  <si>
    <t>El equipo de Reparación Colectiva de la DT Santander,  en  reunión mensual de Comité Estratégico, presenta el informe de Gestión de procesos donde se indica el estado de avance de la programación y dificultades para el desarrollo las jornadas; igualmente se remite correo al Enlace Nacional del Proceso de Reparación Colectiva con la programación mensual de Jornadas; en caso de dificultades para el cumplimiento de la programación de las jornadas, se informará al Enlace Nacional, a  través de correo electrónico la novedad; Evidencias: Acta Mensual de Comité Estratégico y/o  correos electrónicos</t>
  </si>
  <si>
    <t>Dado a la tipología de riesgo y el nivel de severidad residual, se toma la decisión de definir un Plan de Acción adicional</t>
  </si>
  <si>
    <t>El profesional de Reparación Colectiva en el primer trimer trimestre del año enviará el cronograma de la Planeación de jornadas con los sujetos colectivos y mensualmente remite la programación para la apropiación de los recursos financieros y la designación del operador para el cumplimiento de la jornada.</t>
  </si>
  <si>
    <t>Profesional de Reparación Colectiva</t>
  </si>
  <si>
    <t>Ante la población victima del conflicto armado que cuenta con la medida de indemnización asignada para su cobro, por la no notificación de entrega de la carta de indemnización</t>
  </si>
  <si>
    <t>Debido a la  ilocalización de la victima o por la ubicación de giro de manera incorrecta por parte de la Entidad, lo cual  genera el reintegro y reprogramación de los recursos asignados, afectando la población victima toda vez que no podrá recibir los recursos en el tiempo establecido.</t>
  </si>
  <si>
    <t xml:space="preserve">El profesional de indemnizaciones revisa los aplicativos donde se encuentra la información actualizada de las victimas con el objetivo de localizarla e implementar estrategias que permitan la efectiva entrega de la carta de indemnización, para lo cual una vez se reciba la asignación de municipalización se realiza la auditoria de las cartas con apoyo de la revisión en  los aplicativos de la Unidad  y en caso de evidenciar error  (TDA y seguimiento a las reprogramaciones express) se realiza  contactabilidad con la víctima a fin de subsanar la novedad presentada y se procede a realizar la gestión en el aplicativo SGV, en caso de no evidenciar error alguno se realizara contactabilidad del destinatario con el apoyo del personal asignado para este fin para la respectiva notificación y entrega de la carta de indemnización.  En caso de evidenciar que es un error de ubicación de giro se tramita la solicitud de reintegro en el aplicativo SGV. Evidencia:  Base cartas notificadas , anuladas y /o con novedad realizada con corte mensual en formato Excel y pantallazo de solicitudes de reprogramación gestionadas en SGV. </t>
  </si>
  <si>
    <t>Dado el nivel de severidad residual, se toma la decisión de no definir un Plan de Acción adicional.</t>
  </si>
  <si>
    <t>Equipo Indemnizaciones DT Santander.</t>
  </si>
  <si>
    <t xml:space="preserve">Por parte de funcionarios y colaboradores </t>
  </si>
  <si>
    <t>Para favorecer el pago de una indemnización</t>
  </si>
  <si>
    <t>Con el objetivo de obtener un beneficio propio.</t>
  </si>
  <si>
    <t>Uso indebido de la información por parte de funcionarios y colaboradores para favorecer el pago de una indemnización con el objetivo de obtener un beneficio propio.</t>
  </si>
  <si>
    <t>El director territorial realiza el descargue de las cartas en formato PDF desde la herramienta indemniza y se almacenan en la nube (OneDrive)  y designa  al profesional de indemnizaciones de manera mensual para que ejerza la custodia de las cartas de indemnización y el desarrollo del proceso de notificación de indemnización a las víctimas destinatarias de la reparación económica en los procesos de pagos nuevos y reprogramaciones tanto por pagos administrativos como judiciales. Las bases generadas de pago (municipalizaciones) son de exclusivo conocimiento y uso del Director Territorial y del equipo de indemnizaciones, quienes deberán aplicar el procedimiento de confidencialidad y salvaguarda de la información. El procedimiento de contactabilidad, notificación y entrega de cartas de indemnización se encuentra bajo responsabilidad del equipo indemnizador. En caso de identificar inconsistencias o irregularidades se informará de manera inmediata sobre la presunta actuación al grupo de indagación y
protección contra fraudes de la Oficina Asesora Jurídica.   Evidencia:  Formato de autorización para el descargue y organización de la logística de indemnización administrativa v4 y correo electrónico en PDF con la base de datos de las victimas a indemnizar,  enviada por el profesional de Indemnizaciones al grupo de Relación con el Ciudadano del Nivel Nacional, para realizar la  contactabilidad de la población victima junto con su correspondiente retroalimentación.</t>
  </si>
  <si>
    <t>Acta de socialización Campaña Antifraude en los puntos de atención y en las entregas de indemnizaciones.</t>
  </si>
  <si>
    <t>Ante los usuarios, entes territoriales y organismos de control,  por la no realización de las jornadas de atención y orientación</t>
  </si>
  <si>
    <t>Debido a no contar con la contratación de orientadores e imprevistos de salud o calamidades del orientador que atenderá la jornada, difícil acceso para el desplazamiento al municipio que solicita la jornada, sin agenda disponible por parte de la Unidad, baja cobertura de internet, fallas en los aplicativos de la unidad y no disponibilidad de los entes territoriales para el cumplimento de los protocolos de bioseguridad y/o apoyo en la logística para llevar a cabo la jornada.</t>
  </si>
  <si>
    <t>El equipo de Relación con el ciudadano de la Dirección Territorial Santander, en comité mensual de Equipo de Relación con el ciudadano, presenta la programación de jornadas del mes inmediatamente siguiente, se realiza el requerimiento de jornada por el aplicativo SGV, el cual como resultado arroja un código de jornada, la cual es revisada y aprobada/rechazada por el Nivel Nacional según sea el caso; de requerir adicionar, modificar o cancelar una jornada se recibe la solicitud por correo electrónico y se modifica de acuerdo al estado actual de la jornada en el aplicativo: si está aprobada, se remite correo electrónico a la profesional de jornadas del nivel nacional con la información a modificar; si aún no ha sido aprobada se edita en el aplicativo SGV como evidencia queda: Informe de Jornada y correo electrónico con la trazabilidad de la solicitud y aprobación de la jornada y/o correo electrónico con la programación de las jornadas.</t>
  </si>
  <si>
    <t>Dado el nivel de severidad residual, se toma la decisión de no definir un Plan de Acción adicional</t>
  </si>
  <si>
    <t>Dirección Territorial Sucre</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</si>
  <si>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t>
  </si>
  <si>
    <t>Efectuar la entrega de cartas de indemnización aptas a las victimas localizadas
Tramitar jornadas de atención móvil de orientación y comunicación a las víctimas</t>
  </si>
  <si>
    <t>ante las victimas y entes territoriales, por no efectuar las jornadas de atención y/o jornadas de entrega de cartas de indemnización</t>
  </si>
  <si>
    <t>Debido a debido a la falta de recursos financieros, de personal, administrativos, misionales o de procedimiento.</t>
  </si>
  <si>
    <t>La actividad se realiza entre 366 y  1500 veces al año</t>
  </si>
  <si>
    <t>Los profesionales de Reparación Colectiva y Servicio al ciudadano en la Dirección Territorial (DT) mensualmente o cada vez que se genere un nuevo proceso de municipalización, construyen y remiten cronograma de jornadas a realizar conforme a la planeación territorial de jornadas o municipalizaciones para entrega de cartas, dentro de los primeros 5 días hábiles de cada mes remiten correo electrónico a los entes territoriales, socializando el cronograma y solicitando los recursos y/o requerimientos (bioseguridad) para la realización de las jornadas de atención a victimas y/o entrega de cartas de indemnización, en caso que el  cronograma 1.no se gestione oportunamente, 2.no sea aprobado o 3.no se garantice oportunamente el apoyo logístico y demás requerimientos por parte del ente territorial, se actualiza y se remite nuevamente el cronograma y se notifica a todas las partes interesadas el estado del cronograma (Reprogramado, Aplazado o Cancelado).
Evidencias:
1. Correo electrónico donde se remite al ente territorial el cronograma y demás requisitos para la realización de la jornadas.
2. Correo electrónico donde el ente territorial garantiza o no los requisitos para el desarrollo de la jornada.
3. Correo electrónico donde la unidad notifica a las partes interesadas informando el estado de la jornada (Aprobado, Reprogramado, Aplazado, Cancelado).</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</si>
  <si>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Contribuir al reconocimiento por parte de la sociedad colombiana de los hechos y las vulneraciones a los Derechos Humanos y Derecho Internacional Humanitario que las víctimas han afrontado en el marco del conflicto armado, a través de acciones restaurativas que promuevan el acceso a la verdad, la justicia, la reparación, las garantías de no repetición, la convivencia pacífica en los territorios y la construcción de paz
Fortalecer, modernizar, adecuar y realizar las reformas institucionales necesarias que contribuyan a garantizar la implementación de la política de víctimas del país integralmente, con enfoque de derechos, territorial y diferencial.
</t>
  </si>
  <si>
    <t xml:space="preserve">Implementar la estrategia de tejido social de las comunidades retornadas o reubicadas en relación con sus procesos de integración comunitaria y arraig
Implementar la fase de diagnóstico del daño colectivo con los Sujetos de Reparación Colectiva no étnicos.
Implementar la fase de formulación de los Planes Integrales de Reparación Colectiva con los Sujetos de Reparación Colectiva no étnicos.
Implementar acciones de medidas de satisfacción y/o garantías de no repetición en sujetos de reparación colectiva.
Implementar espacios de participación para definir prioridades en la implementación de las medidas de reparación colectiva garantizando la participación.
Implementar acciones de memoria, dignificación y fortalecimiento de tejido social en el marco de la medida de satisfacción a nivel individual.
Implementar acciones de la medida de rehabilitación en sujetos de reparación colectiva.
Implementar acciones del plan de fortalecimiento del  modelo de operación de enfoque diferencial y de género.
Verificar la implementación de acciones diferentes a los Esquemas Especiales de Acompañamiento. Comunitario y SSV en los planes de retornos y reubicaciones no étnicos.
Aprobar planes de retorno y reubicación no étnicos.
Entregar esquemas especiales de acompañamiento en el proceso de retorno y reubicación de tipo familiar en el área urbana.
Entregar esquemas especiales de acompañamiento en el proceso de retorno y reubicación de tipo comunitario.
Concertar e implementar los planes de retorno o reubicación de manera efectiva en condiciones de dignidad, voluntariedad y seguridad.
</t>
  </si>
  <si>
    <t>ante las victimas y entes territoriales, por no implementar las estrategias, fases, acciones, medidas o jornadas de entrega a las victimas en los planes integrales de reparación colectiva, planes de  enfoque diferencial o planes de retorno y reubicaciones</t>
  </si>
  <si>
    <t>debido a la falta de recursos financieros, de personal, administrativos, misionales o de procedimiento.</t>
  </si>
  <si>
    <t>Los profesionales de cada equipo y grupo asociado al proceso de Reparación Colectiva (RC) en la Dirección Territorial (DT) mensualmente, construyen y remiten el cronograma a implementar para el mes siguiente, dentro de los primeros 5 días hábiles de cada mes remiten correo electrónico al Enlace Nacional del proceso de RC correspondiente, solicitando la aprobación del cronograma, recursos de operador logístico, comisiones y/o demás requerimientos (bioseguridad) para implementar las estrategias, fases, acciones, medidas o jornadas de entrega a las victimas en los planes integrales de relación colectiva, planes de  enfoque diferencial o planes de retorno y reubicaciones, en caso que el  cronograma 1.no se gestione oportunamente, 2.no sea aprobado o 3.no se garantice oportunamente el apoyo logístico y demás requerimientos por parte del proceso de RC de Nivel Nacional, se actualiza y se remite nuevamente cronograma a Nivel Nacional y se notifica a todas las partes interesadas el estado del cronograma (Reprogramado, Aplazado o Cancelado).
Evidencias:
1. Correo electrónico donde el profesional de RC remite el cronograma, Recursos Operador Logístico, Comisiones y/o demás requisitos para implementar las estrategias, fases, acciones o medidas en los planes integrales de relación colectiva, planes de  enfoque diferencial o planes de retorno y reubicaciones.
2. Correo electrónico donde el proceso de RC Nivel Nacional garantiza o no los requisitos para implementar el cronograma.
3. Correo electrónico donde se notifica a las partes interesadas la aprobación o no del cronograma a ejecutar durante el mes siguiente, informando el estado del mismo (Aprobado, Reprogramado, Aplazado, Cancelado).</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</si>
  <si>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t>
  </si>
  <si>
    <t>Tramitar la solicitud de servicios de apoyo a hogares para transporte y traslado de enseres.
Tramitar las colocaciones del primer apoyo a la sostenibilidad en las solicitudes de retorno y reubicación que aplique</t>
  </si>
  <si>
    <t>ante las victimas, por no tramitar solicitud de apoyo para transporte, traslado de enceres y recursos de sostenibilidad a los procesos de retornos y reubicaciones familiares</t>
  </si>
  <si>
    <t>debido a la falta de información a nivel externo en conceptos de seguridad actualizados y/o a nivel interno de recursos financieros, de personal, administrativos, misionales o de procedimiento.</t>
  </si>
  <si>
    <t>La actividad se realiza entre 13 y 365 veces al año</t>
  </si>
  <si>
    <t>El profesional del grupo de Retorno y Reubicaciones (R&amp;R familiar) de la Dirección Territorial, cada vez que recibe una solicitud, debe verificar que esta cumple con los principios de seguridad, voluntariedad y dignidad, de ser viable debe remitir atendiendo los lineamientos del grupo R&amp;R para el apoyo conforme al momento en que se encuentre la solicitud, en caso contrario el profesional de R&amp;R territorial deberá remitir al profesional de R&amp;R Nivel Nacional, la solicitud oficial enviada al ministerio de Defensa Nacional, sobre la necesidad de conocer la apreciación de las condiciones de seguridad en la zona y de programación de CTJT dirigidos actualizar el respectivo concepto y poder atender la solicitud.
Evidencia: correos relacionados con la gestión de la solicitud.</t>
  </si>
  <si>
    <t xml:space="preserve">
Promover una respuesta institucional articulada para que las víctimas accedan a una oferta social amplia, adecuada, descentralizada, simultánea y sin barreras de acceso con carácter preventivo y transformador. 
Fortalecer, modernizar, adecuar y realizar las reformas institucionales necesarias que contribuyan a garantizar la implementación de la política de víctimas del país integralmente, con enfoque de derechos, territorial y diferencial.</t>
  </si>
  <si>
    <t>ante las victimas y entes territoriales, por no implementar las asistencias técnicas requeridas para la oportuna ejecución de la política publica de atención a victimas</t>
  </si>
  <si>
    <t>debido a la falta de convocatorias, información e insumos por parte de los entes territoriales  y/o a nivel interno de recursos financieros, de personal, administrativos, misionales o de procedimiento.</t>
  </si>
  <si>
    <t>Los profesionales de la DGI y RNI en la Dirección Territorial trimestralmente, preparan y remiten conjuntamente el borrador de cronograma territorial, en los meses de enero, abril, Julio, y septiembre, se remite a todos los entes territoriales, entidades del SNARIV y demás partes interesadas el borrador de cronograma con la agenda de asistencia técnica a desarrollar en cada trimestre para acompañar, asistir y apoyar a los entes territoriales en la interpretación de los lineamientos para la implementación de la política publica de atención a victimas, en caso que la agenda sea objeto de modificación, los profesionales DGI y RNI actualizan y notifican a las partes interesadas.
Evidencia: donde se verifique la concertación y notificación del cronograma.</t>
  </si>
  <si>
    <t>Los profesionales de la DGI y RNI en la Dirección Territorial  trimestralmente, construyen y remiten el cronograma a implementar, remiten correo electrónico al Enlace Nacional del proceso de correspondiente (DGI - SRNI), solicitando la aprobación del cronograma, recursos de operador logístico, comisiones y/o demás requerimientos (bioseguridad) para brindar las asistencias técnicas a los en territoriales, en caso que el cronograma 1.no se gestione oportunamente, 2.no sea aprobado o 3.no se garanticen oportunamente las comisiones y demás requerimientos por parte Nivel Nacional, se actualiza y se remite nuevamente cronograma a Nivel Nacional y se notifica a todas las partes interesadas el estado del cronograma (Reprogramado, Aplazado o Cancelado).
Evidencias:
1. Correo electrónico donde se remite el cronograma, Comisiones y/o demás requisitos para las asistencias técnicas a realizar
2. Correo electrónico donde el proceso Nivel Nacional garantiza o no los requisitos para implementar el cronograma.
3. Correo electrónico donde se notifica a las partes interesadas la aprobación o no del cronograma a ejecutar, informando el estado del mismo (Aprobado, Reprogramado, Aplazado, Cancelado).</t>
  </si>
  <si>
    <t xml:space="preserve">
Fortalecer, modernizar, adecuar y realizar las reformas institucionales necesarias que contribuyan a garantizar la implementación de la política de víctimas del país integralmente, con enfoque de derechos, territorial y diferencial.</t>
  </si>
  <si>
    <t xml:space="preserve">
DT: Determinar y gestionar los recursos, orientaciones y lineamientos para garantizar el cumplimiento de los objetivos estratégicos.</t>
  </si>
  <si>
    <t>ante las victimas y entidades del orden nacional y territorial, debido al  incumplimiento de las metas o programaciones definidas en el plan de acción</t>
  </si>
  <si>
    <t>debido a la falta de recursos, orientaciones o lineamientos misionales u operativos  para el cumplimiento de objetivos estratégicos.</t>
  </si>
  <si>
    <t>El director territorial mensualmente, realiza seguimiento al Plan de Acción, en reunión presencial o virtual verifica el avance de los indicadores por proceso para determinar si el avance cumple con la meta programada y cuentan con los recursos, orientaciones o lineamientos misionales u operativos para garantizar el cumplimiento en el futuro inmediato, en caso contrario, se genera acta de cambios de programación o meta.
Evidencias: acta seguimiento y/o acta de cambios.</t>
  </si>
  <si>
    <t>Por la efectividad del control se decide no definir Plan de Acción.</t>
  </si>
  <si>
    <t xml:space="preserve">
Adelantar acciones integrales de prevención, atención, asistencia humanitaria, retornos, reubicaciones sostenibles y reparación transformadora de las víctimas individuales y colectivas, con enfoque territorial, diferencial y de centralidad en las víctimas, disminuyendo los rezagos históricos, promoviendo su fortalecimiento comunitario, estabilidad socioeconómica y autonomía, para lograr el acceso efectivo y pleno de sus derechos y la reconstrucción de sus proyectos de vida. 
Promover una respuesta institucional articulada para que las víctimas accedan a una oferta social amplia, adecuada, descentralizada, simultánea y sin barreras de acceso con carácter preventivo y transformador. </t>
  </si>
  <si>
    <t>Orientación, Asistencia, gestión y tramites para acceso de la población victima a la información y la oferta de la Unidad.</t>
  </si>
  <si>
    <t xml:space="preserve">Uso indebido de información de las victimas </t>
  </si>
  <si>
    <t xml:space="preserve"> por parte funcionarios o contratistas</t>
  </si>
  <si>
    <t xml:space="preserve">relacionada con tramites de la Unidad </t>
  </si>
  <si>
    <t xml:space="preserve"> con el objetivo de obtener un beneficio particular o de beneficiar a un tercero</t>
  </si>
  <si>
    <t>Uso indebido de información de las victimas relacionada con tramites de la Unidad por parte funcionarios o contratistas, con el objetivo de obtener un beneficio particular o de beneficiar a un tercero</t>
  </si>
  <si>
    <t>El profesional de Servicio al Ciudadano  y el profesional de Reparación individual, semestralmente socializan las rutas de atención y las campañas o estrategias antifraude de Nivel Nacional, convocatoria virtual o presencial a enlaces municipales, Ministerio Público y demás entidades del SNARIV, en caso de no poder llevar a cabo los espacios de socialización virtual o presencial, se remitirán a los correos todo el material con las estrategias diseñadas por la DT Sucre y las campañas antifraude de Nivel Nacional.
Evidencias: estas acciones se evidencian con el acta de reunión virtual o presencial y para el caso de no poder realizar las reuniones virtuales o presenciales se deja como evidencia los correos con el envío del material a Enlaces Municipales, Ministerio Publico, todo el SNARIV.</t>
  </si>
  <si>
    <t>De acuerdo a la tipología del riesgo se define formular un plan de acción adicional tendiente a fortalecer los controles existentes y evitar su materialización.</t>
  </si>
  <si>
    <t>Fortalecimiento a funcionarios y contratistas sobre los lineamientos y casos que se atienden desde el grupo antifraude de la unidad para las victimas.</t>
  </si>
  <si>
    <t>Director Territorial</t>
  </si>
  <si>
    <t>Reportar incidencias que sean informadas a la unidad o cualquier situación anómala identificada al grupo antifraude y/o los administradores de la herramientas de la unidad.</t>
  </si>
  <si>
    <t>Todos los funcionarios y contratistas de la unidad</t>
  </si>
  <si>
    <t>En Comité Estratégico para la Articulación Territorial (CEAT) Realizar seguimiento semestral a de los reportes enviados al grupo antifraude y administradores de las herramientas de la unidad.</t>
  </si>
  <si>
    <t>Dirección Territorial Urabá</t>
  </si>
  <si>
    <t>ante las víctimas y las Entidades Territoriales por no realizar las jornadas móviles y/o ferias de servicios</t>
  </si>
  <si>
    <t>debido a la falta de recursos económicos, conectividad y/o afectación al orden público para realizar las estrategias de atención  descentralizadas.</t>
  </si>
  <si>
    <t>El profesional líder del proceso Servicio al Ciudadano, o al que la Dirección Territorial designe, realiza una vez por vigencia, una articulación presencial y/o virtual con las Entidades Territoriales con el propósito de implementar estrategias para el apoyo logístico para realizar las jornadas móviles de forma efectiva en zonas de difícil acceso en los Municipios de la Jurisdicción, en caso de no poder realizar esta articulación de forma presencial o virtual, se enviará un correo electrónico a los Alcaldes solicitando apoyo logístico. dejando como evidencia acta de reunión, grabación y/o correo electrónico.</t>
  </si>
  <si>
    <t>Los controles actuales evidencian efectividad y dado el nivel de severidad residual por tal motivo se analiza que no se requiere un plan de acción adicional.</t>
  </si>
  <si>
    <t>El profesional líder del proceso Servicio al Ciudadano, o al que la Dirección Territorial designe, implementa la estrategia de diligenciar por parte de los funcionarios del operador que sean asignados a las jornadas móviles o ferias de servicio, la matriz Solicitud Campañas Outbound con personas que no fueron atendidas de forma presencial, en cada jornada de acuerdo con la programación en SGV por la DT y el Proceso, tomando la información detallada de cada víctima no atendida, (Nombre completo, Celular. etc.), esto se realiza siempre y cuando no se pueda atender las victimas en las jornadas, con el propósito de enviar a los canales de atención no presencial (Virtual y Telefónico) la información y estos puedan contactar a las víctimas y brindarles una atención con calidad, en caso de no poder diligenciar la matriz Solicitud Campañas Outbound, se prioriza otra jornada en el mismo lugar (vereda, corregimiento, barrio. etc.), dejando como evidencia correo electrónico, matriz solicitud campañas Outbound y/o programación de la nueva jornada.</t>
  </si>
  <si>
    <t xml:space="preserve">Uso inadecuado de la información de las víctimas y/o sistemas de información de la Unidad para las Víctimas, </t>
  </si>
  <si>
    <t xml:space="preserve">por parte de los servidores públicos (planta, contratistas, operador) </t>
  </si>
  <si>
    <t xml:space="preserve">con el objetivo de obtener beneficios económicos por parte de los servidores públicos (planta, contratistas, operador) </t>
  </si>
  <si>
    <t>Uso inadecuado de la información de las víctimas y/o sistemas de información de la Unidad para las Víctimas, con el objetivo de obtener beneficios económicos por parte de los servidores públicos (planta, contratistas, operador) que brindan atención y orientación a las víctimas.</t>
  </si>
  <si>
    <t xml:space="preserve">El Director@ Territorial o al que se delegue, una vez por vigencia socializa a los funcionarios, contratistas y colaboradores, la política antifraudes o el código de integridad; en un comité territorial de la DT o material enviado por correo electrónico, con el propósito de aumentar el auto control y la integridad de los funcionarios, contratistas y colaboradores de la DT. en caso de no poder implementar la actividad, se solicita a  CID a través de correo electrónico una capacitación de la política antifraude o Código de la integridad, como evidencia de esta actividad son actas de reunión o correos electrónicos.  </t>
  </si>
  <si>
    <t xml:space="preserve">Analizando los controles, se definió como tratamiento ajustar y aumentar la frecuencia de socialización al primer control.  </t>
  </si>
  <si>
    <t>Socializar a los funcionarios, contratistas y colaboradores, la política antifraudes o el código de integridad; para la vigencia 2024,  se realizara de forma semestral o 2 veces por vigencia.</t>
  </si>
  <si>
    <t>Profesional de Planeación Control y Seguimiento de la DT.</t>
  </si>
  <si>
    <t>El Director@ Territorial o al que se delegue, una vez por semestre, hace revisión de los usuarios autorizados para la utilización de las herramientas tecnológicas, a los usuarios no autorizados se les solicita a la OTI la desactivación de los permisos, con el propósito de mantener controlado el acceso a las herramientas solo por personal autorizado, en caso de no poder hacer esto, se solicita al proceso de RNI la revisión e informe de los acuerdos de confidencialidad firmados en la DT, para identificar los permisos y herramientas autorizadas, lo mismo para el proceso de Reparación Integral y Servicio al Ciudadano. dejando como evidencia correo electrónico.</t>
  </si>
  <si>
    <t>El Director Territorial o al que se delegue, en caso de que se presente un hecho de corrupción, realiza acercamientos de forma presencial a los medios de comunicación (radio y televisión) locales para dar información relacionada con los hechos de corrupción,   en caso de no poderse hacer de forma presencial, se hará comunicado a la opinión pública informando el hecho, cual se  enviara por redes sociales y a medios escritos locales. dejando como evidencia Informe detallados y/o publicaciones digitales o escritas.</t>
  </si>
  <si>
    <t>ante las entidades territoriales y sujetos colectivos priorizados por la DT, por no brindar asistencia técnica o no realizarla de forma efectiva</t>
  </si>
  <si>
    <t>debido a no contar con lineamientos claros por parte de los procesos de nivel nacional o la falta de recursos para efectuar una efectiva asistencia técnica.</t>
  </si>
  <si>
    <t>Los profesionales de la Dirección Territorial o él que la Dirección Territorial designe, socializa de forma presencial  a entidades territoriales  y/o sujetos de reparación colectiva cuando se requiera, los documentos, metodologías, guías, instructivos o procedimientos según sea el caso, con el propósito de  mejorar los canales de comunicación, de realizar una implementación efectiva de las actividades en territorio para el cumplimiento de la política pública de víctimas en la jurisdicción de la DT, en caso de no poder darse la asistencia técnica de forma presencial se programará virtual o a través de correos electrónicos,  se deja como evidencias actas de reunión y/o informes, y/o grabaciones o  correos electrónicos.</t>
  </si>
  <si>
    <t xml:space="preserve">Los profesionales lideres de procesos de la DT o él que la Dirección Territorial designe, realiza una vez por vigencia a través de reuniones virtuales, la verificación con la Entidades Territoriales y/o los sujetos de reparación colectiva, la efectividad de las asistencias técnicas por parte de la Unidad para las Víctimas, con el propósito de mejorar la imagen reputacional de la Entidad, en caso de no poder realizar la reunión virtual, se enviara un correo electrónico, quedando como evidencia grabación de la reunión virtual y/o correo electrónico.  </t>
  </si>
  <si>
    <t>Los profesionales de la Dirección Territorial o él que la Dirección Territorial designe, remite vía correo electrónico a entidades territoriales, los documentos, metodologías, guías, instructivos o procedimientos según sea el caso, con el propósito de orientar técnicamente a los nuevos funcionarios que los entes territoriales designen para la implementación de la política pública de atención a víctimas en la jurisdicción de la DT, en caso de no poder darse la asistencia técnica de forma presencial o virtual, se deja como evidencia los  correos electrónicos.</t>
  </si>
  <si>
    <t>Dirección Territorial Valle</t>
  </si>
  <si>
    <t>ante victimas del conflicto armado y entidades del orden nacional y territorial, por  no efectuar  la entrega de cartas de indemnización aptas a las victimas localizadas</t>
  </si>
  <si>
    <t>debido a la falta de coordinación y articulación logística con el ente territorial y nacional, aprobación de comisiones, situaciones de orden publico, ambientales  o pandemias</t>
  </si>
  <si>
    <t>Se define Plan de Acción adicional con el fin de fortalecer los controles existentes y evitar la materialización del riesgo.</t>
  </si>
  <si>
    <t>Gestionar lugares donde se pueda realizar las jornadas de entrega de cartas de indemnización a las víctimas localizadas.</t>
  </si>
  <si>
    <t>Delegado de Reparación Individual</t>
  </si>
  <si>
    <t>Los profesionales de reparación individual de la Dirección Territorial Valle del Cauca , mensualmente o cuando se requiera (recepción de procesos) analiza y realiza la programación y solicitud de las comisiones para la solicitud de viáticos y gastos de transporte , con el fin de realizar la notificación y entrega de cartas de indemnización a las victimas del conflicto aptas y localizadas en los procesos remitidos por el NN en los municipios del departamento del Valle del Cauca. La solicitud de comisión es para las personas que apoyan las jornadas y se debe incluir los gastos de viaje en caso de requerirse. En caso NN no apruebe los gastos de viaje se analizará con la Directora Territorial si se puede contar con la camioneta asignada para desplazarse al municipio requerido. En caso que no sea posible o que  la comisión de viaje no sea aprobada, la jornada de entrega de cartas será reprogramada. Evidencia: Aplicativo Gestiona (Solicitud de comisión), acta reunión programación jornadas, listado de asistencia.</t>
  </si>
  <si>
    <t>Efectuar la entrega de cartas de indemnización aptas a las victimas localizadas
Realizar jornadas de atención móviles de orientación y comunicación a las víctimas con enfoque diferencial</t>
  </si>
  <si>
    <t>Uso indebido de información de las victimas relacionada</t>
  </si>
  <si>
    <t xml:space="preserve">por parte funcionarios o contratistas  de la unidad o entes territoriales </t>
  </si>
  <si>
    <t>relacionada con tramites de la Unidad</t>
  </si>
  <si>
    <t>con el objetivo de obtener un beneficio particular o beneficiar a un tercero</t>
  </si>
  <si>
    <t>Uso indebido de información de las victimas relacionada con tramites de la Unidad por parte funcionarios o contratistas  de la unidad o entes territoriales con el objetivo de obtener un beneficio particular o beneficiar a un tercero</t>
  </si>
  <si>
    <t>Los funcionarios responsables de los procesos de Relación con el Ciudadano, o gestión para la asistencia o de DGI (Participación y Visibilización)  o  Reparación Integral o Prevención Urgente y Atención a la Inmediatez encargados de participar en espacios con entes territoriales y/o población víctima, socializan semestralmente, la estrategia antifraude (Ojo contra el fraude) que no le echen cuentos) realizadas por la Unidad con el fin que se conozca las rutas que se tienen para diferentes denuncias y reiterando que los trámites ante la unidad son gratuitos y no requieren de intermediarios. Estos espacios pueden ser en jornadas de asistencia y/o atención, comités de justicia transicional, espacios de asistencia técnica o espacios que se den con los entes territoriales y/o población víctima de manera presencial o virtual. En caso que no se pueda hacer, los orientadores o quien acompañe el espacio informarán a las víctimas en los puntos de atención o centros regionales. Evidencia. Acta de reunión y/o Presentación o informe, o correo electrónico.</t>
  </si>
  <si>
    <t>Socializar en lo posible en  todo espacio que se cuente con población victima y/o entes territoriales, que los tramites ante la unidad son totalmente gratuitos</t>
  </si>
  <si>
    <t>Directora Territorial o funcionario responsable del espacio</t>
  </si>
  <si>
    <t>Los funcionarios y/o Director Territorial del Valle del Cauca cuando se tenga información o sospechas que un funcionario de la Unidad para las victimas está obteniendo un beneficio particular o está beneficiando un tercero con la información de las victimas, presentará la denuncia o queja ante el  grupo control interno disciplinario y/o grupo de  indagación  y protección  contra  fraudes  de  la  Oficina  Asesora  Jurídica de la entidad, con el fin que sea indagado o investigado y que de esa manera sea interpuesta la denuncia ante la autoridad correspondiente,  en caso que no sea un funcionario de la unidad para las victimas, se realizará la respectiva denuncia ante la Oficina Asesora Jurídica y/o la autoridad competente para que sea investigado. Evidencia: Correo electrónico o memorando u oficio</t>
  </si>
  <si>
    <t>ante los entes territoriales y/o  victimas del conflicto, por incumplimiento y/o efectividad  en el acompañamiento u asistencia técnica</t>
  </si>
  <si>
    <t>debido a falta de recursos para viáticos, materiales e insumos, lineamientos, competencia del personal, multiplicidad de convocatorias, cruces de agendas y temas de orden publico, ambientales o pandemias</t>
  </si>
  <si>
    <t>Los profesionales de la DGI y/o SPAE y/o RNI y/o Valoración y registro, y/o Reparación integral, mensualmente o cuando sea requerido, analizan las solicitudes de los entes territoriales, con el fin de programar la asistencia o acompañamiento técnico presencial y así hacer la solicitud de viáticos y desplazamiento a través del aplicativo gestiona. En caso que la comisión o gastos de viaje sean rechazados,  se analizará con la Directora Territorial si se puede contar con la camioneta asignada para desplazarse al municipio requerido. En caso que no se pueda realizar la asistencia técnica de manera presencial, se programará la misma pero de manera virtual previa concertación con el ente territorial. Evidencia: Correo electrónico y/o, solicitud comisión aplicativo gestiona, y/o teams, y/o informe o acta y listado de asistencia</t>
  </si>
  <si>
    <t>Los profesionales de la DGI y/o, SPAE y/o, RNI y/o, Valoración y registro y/o, reparación integral, anualmente cuentan con inducción o reinducción (presencial o virtual) del proceso bien sea porque fue convocado por el proceso del NN o porque fue solicitado por la DT, con el fin que cuente con los insumos, lineamientos y materiales para brindar la asistencia técnica a los municipios o las victimas del conflicto. En caso que NN no convoque este tipo de espacios, éstos deberán ser solicitados por parte de los profesionales o la Dirección Territorial. Evidencia: Correo electrónico o citación o memorias o informes o actas de reunión y listado de asistencia</t>
  </si>
  <si>
    <t>Posibilidad de efecto dañoso sobre bienes públicos</t>
  </si>
  <si>
    <t>Posibilidad de efecto dañoso sobre intereses patrimoniales de naturaleza publica</t>
  </si>
  <si>
    <t>Posibilidad de pérdida de disponibilidad</t>
  </si>
  <si>
    <t xml:space="preserve">Proceso/
Subproceso </t>
  </si>
  <si>
    <t>Objetivo</t>
  </si>
  <si>
    <t>Posibilidad de pérdida de integridad</t>
  </si>
  <si>
    <t>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t>
  </si>
  <si>
    <t>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t>
  </si>
  <si>
    <t>Infraestructura</t>
  </si>
  <si>
    <t>Relaciones 
Laborales</t>
  </si>
  <si>
    <t>Evitar</t>
  </si>
  <si>
    <t>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t>
  </si>
  <si>
    <t>Evaluar la eficacia, eficiencia y efectividad de los Controles Internos de manera independiente, objetiva y oportuna a través de la aplicación de normas de auditoría generalmente aceptadas que contribuyan al mejoramiento continuo y el logro de los objetivos institucionales.</t>
  </si>
  <si>
    <t>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t>
  </si>
  <si>
    <t>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t>
  </si>
  <si>
    <t>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t>
  </si>
  <si>
    <t>Planear, organizar, ejecutar, controlar y evaluar las acciones relacionadas con la administración y el desarrollo del Talento Humano al servicio de la Unidad, en pro del mejoramiento continuo, la satisfacción del personal y el desarrollo institucional, que permita contar con servidores idóneos competentes, en un ambiente cálido de trabajo, para atender la misión y objetivos de la Entidad.</t>
  </si>
  <si>
    <t>Apoyar a las entidades territoriales mediante la identificación y verificación riesgos de violaciones a los derechos
humanos o infracciones al derecho internacional humanitario, alistamiento para la atención de emergencias a
través de la asistencia técnica para la actualización de planes de contingencia, la coordinación y seguimiento
de atención de emergencias, participación en espacios de coordinación interinstitucional para la prevención y
protección e implementación de mecanismos de apoyo subsidiario en ayuda y atención humanitaria inmediata
y mecanismos de apoyo en concurrencia para que en el marco de la prevención urgente, se fortalezca la capacidad de respuesta humanitaria y se mitiguen los impactos de la violencia asociada al conflicto armado de acuerdo con sus particularidades poblacionales y territoriales, identificando las necesidades de enfoque diferencial y de género que apliquen de acuerdo con los lineamientos en la garantía del goce efectivo del derecho al mínimo vital en la inmediatez en cada vigencia.</t>
  </si>
  <si>
    <t>Definir los medios, instrumentos y mecanismos por medio de los cuales se tomará la declaración para decidir
sobre la inclusión o no en el Registro Único de Víctimas de las personas que declaran por los hechos victimizantes
estipulados en la Ley 1448 de 2011, resolver los recursos de la vía administrativa y atender a las solicitudes de
ingreso por vía judicial, mediante el establecimiento de criterios para el análisis de las solicitudes de inscripción,
generar insumos para el análisis de información y la gestión del conocimiento así como administrar la información
en el RUV y decidir sobre el procedimiento administrativo de revocatoria de la inscripción en el registro a través,
de herramientas tecnológicas y el análisis de elementos probatorios que permitan establecer un ingreso irregular o fraudulento al RUV, con el fin de garantizar el uso adecuado de los recursos públicos, la confiabilidad en la información del RUV y que las victimas tengan acceso a las medidas de asistencia, atención y reparación establecidas, a partir de la vigencia de la ley 1448 de 2011 y decretos ley étnicos y lo promulgado por la ley 2078 de 2021.</t>
  </si>
  <si>
    <t>Brindar atención y orientación a través de los canales presencial, notificaciones, telefónico, virtual y escrito a la población víctima y no víctima, organismos de control, entidades e instituciones del orden nacional y territorial a través del diseño, implementación y control de estrategias necesarias para el trámite de las solicitudes y requerimientos recibidos, durante la vigencia de la ley de víctimas.</t>
  </si>
  <si>
    <t>Versión</t>
  </si>
  <si>
    <t>Fecha de Cambio</t>
  </si>
  <si>
    <t>Descripción de la modificación</t>
  </si>
  <si>
    <t>V1</t>
  </si>
  <si>
    <t>Creación</t>
  </si>
  <si>
    <t>V2</t>
  </si>
  <si>
    <t>Se ajusta a la Nueva metodologia de riesgo de la UARIV</t>
  </si>
  <si>
    <t>V3</t>
  </si>
  <si>
    <t>V4</t>
  </si>
  <si>
    <t>V5</t>
  </si>
  <si>
    <t>Se ajusta a la Nueva metodologia de riesgo de la UARIV, Se ajusta logo, calificacion de controles y tablas de probabilidad e impacto</t>
  </si>
  <si>
    <t>V6</t>
  </si>
  <si>
    <t>Se ajusta a la Nueva metodologia de riesgo de la UARIV, se ajustan tablas de probabilidad e impacto</t>
  </si>
  <si>
    <t>V7</t>
  </si>
  <si>
    <t xml:space="preserve">Se ajusta de acuerdo a los nuevos lineamientos del DAFP </t>
  </si>
  <si>
    <t>V8</t>
  </si>
  <si>
    <t>Se ajusta a la Nueva metodologia de riesgo de la UARIV, se ajustan redacción del riesgos, tablas y valoración de probabilidad e impacto riesgos inherente, valoración controles</t>
  </si>
  <si>
    <t>V9</t>
  </si>
  <si>
    <t>Se agrega el campo Fecha de Actualización de los registros para identificar la ultima actualización de la información allí consignada</t>
  </si>
  <si>
    <t>V10</t>
  </si>
  <si>
    <t>Ajuste casillas objetivos del proceso de acuerdo a caracterizaciones, impacto adicionando redacciones de tipo fiscal, Tipología de Riesgos incluyendo "documental y Fiscal", Formulación redacción del riesgo y cambio de imagen insttiucional logo y color del formato.</t>
  </si>
  <si>
    <r>
      <rPr>
        <b/>
        <sz val="9"/>
        <color rgb="FFFF0000"/>
        <rFont val="Verdana"/>
        <family val="2"/>
      </rPr>
      <t>Nota:</t>
    </r>
    <r>
      <rPr>
        <sz val="9"/>
        <color rgb="FFFF0000"/>
        <rFont val="Verdana"/>
        <family val="2"/>
      </rPr>
      <t xml:space="preserve"> Se debe registrar el control de cambios,pero esta hoja no se publica.</t>
    </r>
  </si>
  <si>
    <t>PROBABILIDAD</t>
  </si>
  <si>
    <t>Nivel</t>
  </si>
  <si>
    <t>Descripción</t>
  </si>
  <si>
    <t>La actividad se realiza más de 3000 veces al año</t>
  </si>
  <si>
    <t>La actividad se realiza entre 1501 a 3000 veces al año</t>
  </si>
  <si>
    <t>Muy Baja</t>
  </si>
  <si>
    <t>La actividad se realiza máximo 12 veces por año</t>
  </si>
  <si>
    <t>PROBABILIDAD RISESGOS DE CORRUPCIÓN</t>
  </si>
  <si>
    <t>Se espera que el evento ocurra en la mayoría de las circunstancias</t>
  </si>
  <si>
    <t>Mas de una (1) vez al año</t>
  </si>
  <si>
    <t>Es viable que el evento ocurra en la mayoría de las circunstancias</t>
  </si>
  <si>
    <t>Al menos una (1) a vez en el último año</t>
  </si>
  <si>
    <t>El evento podrá ocurrir en algún momento</t>
  </si>
  <si>
    <t>Al menos una (1) a vez en los últimos dos (2) años</t>
  </si>
  <si>
    <t>Al menos una (1) a vez en los últimos cinco (5) años</t>
  </si>
  <si>
    <t>El evento puede ocurrir solo en circunstancias excepcionales (poco comunes o anormales)</t>
  </si>
  <si>
    <t>No se ha presentado en los últimos cinco (5) años</t>
  </si>
  <si>
    <t>IMPACTO</t>
  </si>
  <si>
    <t>Descripción Económica o Presupuestal</t>
  </si>
  <si>
    <t>Descripción Reputacional</t>
  </si>
  <si>
    <t>Pérdida económica superior a 1500 SMLMV</t>
  </si>
  <si>
    <t>Deterioro de imagen con efecto publicitario sostenido a nivel Internacional</t>
  </si>
  <si>
    <t>Pérdida económica de 319 hasta 1500 SMLMV</t>
  </si>
  <si>
    <t>Deterioro de imagen con efecto publicitario sostenido a nivel Nacional o Territorial</t>
  </si>
  <si>
    <t>Pérdida económica de 21 hasta 318 SMLMV</t>
  </si>
  <si>
    <t>Deterioro de imagen con efecto publicitario sostenido a nivel Local o Sectores Administrativos</t>
  </si>
  <si>
    <t>Pérdida económica de 11 hasta 20 SMLMV</t>
  </si>
  <si>
    <t xml:space="preserve">De conocimiento general de la entidad a nivel interno, Dirección General, Comités Y Proveedores </t>
  </si>
  <si>
    <t>Pérdida económica hasta 10 SMLMV</t>
  </si>
  <si>
    <t>Solo de conocimiento de algunos funcionarios</t>
  </si>
  <si>
    <t>N</t>
  </si>
  <si>
    <t>Pregunta
Si el riesgo se materializa podria?</t>
  </si>
  <si>
    <t>Respuesta</t>
  </si>
  <si>
    <t>Si</t>
  </si>
  <si>
    <t>No</t>
  </si>
  <si>
    <t>¿Afectar al grupo de funcionarios del proceso?</t>
  </si>
  <si>
    <t>¿Afectar el cumplimiento de metas y objetivos de la dependencia ?</t>
  </si>
  <si>
    <t>¿Afectar el cumplimiento de misión de la Entidad ?</t>
  </si>
  <si>
    <t>¿Afectar el cumplimiento de misión del sector al cual pertenece la Entidad ?</t>
  </si>
  <si>
    <t>¿Generar perdida de confianza de la Entidad, afectando su reputación?</t>
  </si>
  <si>
    <t>¿Generar perdida de recursos económicos?</t>
  </si>
  <si>
    <t>¿Afectar la generación de los productos o la prestación de servicios?</t>
  </si>
  <si>
    <t>¿Dar lugar al detrimento de calidad de vida de la comunidad por la perdida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</si>
  <si>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</si>
  <si>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</si>
  <si>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</si>
  <si>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</si>
  <si>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</si>
  <si>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</si>
  <si>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</si>
  <si>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 de vidas humanas ?</t>
  </si>
  <si>
    <t>¿Afectar la imagen regional?</t>
  </si>
  <si>
    <t>¿Afectar la imagen nacional?</t>
  </si>
  <si>
    <t>¿Generar daño ambiental?</t>
  </si>
  <si>
    <t xml:space="preserve">Respuestas Afirmativas  </t>
  </si>
  <si>
    <t>1 – 5</t>
  </si>
  <si>
    <t>Afectación parcial al proceso y a la dependencia</t>
  </si>
  <si>
    <t>Genera medianas consecuencias para la entidad.</t>
  </si>
  <si>
    <t>6 - 11</t>
  </si>
  <si>
    <t>Impacto negativo de la Entidad</t>
  </si>
  <si>
    <t>Genera altas consecuencias para la entidad.</t>
  </si>
  <si>
    <r>
      <t>12</t>
    </r>
    <r>
      <rPr>
        <sz val="7"/>
        <color theme="1"/>
        <rFont val="Times New Roman"/>
        <family val="1"/>
      </rPr>
      <t xml:space="preserve">   </t>
    </r>
    <r>
      <rPr>
        <sz val="10"/>
        <color theme="1"/>
        <rFont val="Verdana"/>
        <family val="2"/>
      </rPr>
      <t>- 19</t>
    </r>
  </si>
  <si>
    <t>Consecuencias desastrosas sobre el sector</t>
  </si>
  <si>
    <t>Genera consecuencias desastrosas para la entidad.</t>
  </si>
  <si>
    <t>100% 
Muy Alta</t>
  </si>
  <si>
    <t>80% 
Alta</t>
  </si>
  <si>
    <t>60% 
Media</t>
  </si>
  <si>
    <t>40% 
Baja</t>
  </si>
  <si>
    <t>20% 
Muy Baja</t>
  </si>
  <si>
    <t>20% 
Leve</t>
  </si>
  <si>
    <t>40% 
Menor</t>
  </si>
  <si>
    <t>60% 
Moderado</t>
  </si>
  <si>
    <t>80% 
Mayor</t>
  </si>
  <si>
    <t>100% 
Catastrófico</t>
  </si>
  <si>
    <t>Clasificación del Riesgo</t>
  </si>
  <si>
    <t>Comentario</t>
  </si>
  <si>
    <t>Falencia administrativa que ocasiona litigiosidad y puede ser tanto una acción como una omisión de la Entidad en desarrollo de sus actividades</t>
  </si>
  <si>
    <t>Pérdidas por daños o extravíos de los activos físicos por desastres naturales y otros eventos</t>
  </si>
  <si>
    <t>Pérdidas derivadas de errores en la ejecución y administración de los procesos</t>
  </si>
  <si>
    <t>Pérdidas derivadas por fallas en hardware software, telecomunicaciones o interrupción en los servicios básicos</t>
  </si>
  <si>
    <t>Pérdidas debidas a actos de fraude, apropiación indebida o incumplimiento de leyes por un externo</t>
  </si>
  <si>
    <t>Pérdidas debido a actos de fraude, actuaciones irregulares, comisión de hechos delictivos, infidelidades, abuso de confianza apropiación indebida o incumplimiento de regulaciones, legales o internas de la Entidad</t>
  </si>
  <si>
    <t>Fallas negligentes o involuntarias de las obligaciones frente a los Grupos de Valor y que impiden satisfacer una obligación profesional frente a estos</t>
  </si>
  <si>
    <t>Pérdidas que surgen de acciones contrarias a las leyes o acuerdos de empleos, salud o seguridad, del pago de demandas por daños personales o de discriminación</t>
  </si>
  <si>
    <t>Los profesionales de reparación individual de la Dirección Territorial Valle del Cauca informa cuando se requiera a los entes territoriales o responsable de víctimas (secretarios o enlaces) de Cali, Buenaventura y  Tuluá, la programación de jornadas para realizar la notificación de las cartas de indemnización a la población victima, con el fin que puedan apoyar las jornadas con la consecución de los espacios físicos apropiados para ello. Dicha información debe incluir la necesidad de contar con un espacio físico apropiado. En caso de que los entes territoriales no apoyen con los espacios físicos para las jornadas, se solicitará al operador logístico la consecución del espacio y en caso de que no se consiga el espacio óptimo para realizar la jornada, ésta se reprogramará. Como evidencia quedará correo electrónico.</t>
  </si>
  <si>
    <t>La enlace de Participación, anualmente, realiza la convocatoria al curso de formación masiva de tal manera que garantice al menos 50 participantes a la estrategia de formación en política pública de víctimas. como evidencia se cuenta con oficios convocando a las víctimas, lista de asistencia e informe final.</t>
  </si>
  <si>
    <t>El profesional líder misional junto con el equipo  de RC de la DT consolida el reporte  mensual  de incumplimiento del operador logístico de las jornadas  canceladas, incumplimiento de entregas de materiales y equipos en el marco de las acciones de ruta de los sujetos  y acciones de implementación de los PIRC que afectan el Plan Operativo y PAT.
El profesional líder misional  y equipo  de RC  coordinan y verifican de acuerdo a la priorización  de los sujetos,  las metas respetos a las acciones reparadoras de los PIRC frente a la necesidad presupuestal  y la capacidad de respuesta de las entidades territoriales, para dar cumplimiento a los indicadores concertados  en el plan de acción, en caso necesario se recurrirá al  acta de cambios, como evidencia de gestión se cuenta con reporte en sisgestiòn de acuerdo con la periodicidad del indicador(mensual, trimestral, semestral).</t>
  </si>
  <si>
    <t>Realizar la actividad de recepción para materializar la orden judicial de embargo, secuestro y/o suspensión del poder dispositivo impartida por los Magistrados de Control de Garantías de los Tribunales Superiores del Distrito de Bogotá, Barranquilla, Bucaramanga y Medellín a través de la recepción física de los bienes en operación conjunta con la FGN. Verificando las condiciones observadas en el alistamiento en el momento de la recepción e implementar un sistema de administración por cada bien.</t>
  </si>
  <si>
    <t>La coordinación del Grupo de Cooperación designa un profesional encargado de validar anualmente la Estrategia de Cooperación Internacional a través de los lineamientos establecidos por las entidades competentes. En caso de encontrar alguna modificación que afecte la gestión del  grupo, se informará a la coordinación y se dará inicio con el proceso de actualización de la estrategia.  se contará con evidencia tal como actas, correos electrónicos y/o los documentos de actualización asociados al SIG</t>
  </si>
  <si>
    <t xml:space="preserve">
Generar alertas a los lideres e implementadores de los sistemas de gestión y/o fortalecer las herramientas sistemáticas para el cumplimiento de los requisitos documentales definidos para cada actividad del plan de implementación.</t>
  </si>
  <si>
    <t>Los lideres implementadores de los Sistemas  realizan seguimientos a los procesos y Dts, con el fin de verificar el reporte del plan de implementación en las fechas establecidas. La herramienta destinada para el reporte y seguimiento del Plan de Implementación cuenta con repositorio de las evidencias  de las actividades  del Plan, que deben estar cargadas y actualizadas cada vez que se realice un nuevo reporte. Este seguimiento, se realiza en el aplicativo dispuesto según programación definida, con el fin que los procesos, dependencias y direcciones territoriales den cumplimiento al procedimiento. En caso  que no se realice dicho reporte  en el tiempo establecido, se generara una NC por dicho incumplimiento. Como evidencia quedan las aprobaciones o rechazos en el aplicativo dispuesto.</t>
  </si>
  <si>
    <t>El plan de implementación se construye con los lideres de cada Sistema, durante la vigencia según programación y se socializa con los enlaces de nivel nacional y territorial para su aprobación o ajustes a lugar; la OAP realiza seguimiento y control a las actividades concertadas en el  Plan de Implementación y se realizan cambios a las actividades de acuerdo a solicitud de los lideres de los sistemas cuando haya necesidad. Esto con el fin de registrar las actividades en el aplicativo dispuesto, para que los enlaces realicen el respectivo reporte de manera trimestral. En caso de que algún líder de Sistema considere pertinente hacer algún ajuste  o cambio en sus actividades del Plan de Implementación, se realizará una solicitud a través de acta de cambio, y se realizarán los ajustes solicitados. Como evidencia, quedan actas de modificación de actividades.</t>
  </si>
  <si>
    <t>El profesional de la OAP valida cuando sea necesario  el procedimiento del Plan de Implementación , con el fin de  verificar su cumplimiento, de acuerdo a pruebas de recorrido. Adicionalmente se informara de manera trimestral  a los enlaces sobre las actividades que deben ser reportadas y lo lineamientos a tener en cuenta.  En caso de encontrar alguna inconsistencia y no funcionalidad del procedimiento, se actualizará el mismo. Como evidencia queda el acta de cambios del procedimiento.</t>
  </si>
  <si>
    <t xml:space="preserve">por el incumplimiento de los requisitos de la norma para la eficacia y eficiencia del Sistema Integrado de Gestión. </t>
  </si>
  <si>
    <t>Profesional  de la OAP designado por el líder del proceso</t>
  </si>
  <si>
    <t>Mesas de trabajo con las diferentes dependencias para la preparación y ejecución de la rendición de cuentas institucional, así como la emisión de lineamientos en la materia</t>
  </si>
  <si>
    <t>Estructuración deficiente en los documentos precontractuales, y  en la etapa de evaluación por la omisión en la verificación de requisitos de quienes intervienen en el proceso.</t>
  </si>
  <si>
    <t>Posibilidad de pérdida reputacional ante las partes interesadas por sanciones de entes de control en los procesos de contratación, debido al incumplimiento de los requisitos mínimos en la estructuración de los documentos precontractuales por la deficiente estructuración de quienes  intervienen en el proceso.</t>
  </si>
  <si>
    <t xml:space="preserve">Selección de profesionales con experiencia en la estructuración de procesos de selección pública. Como evidencia se adjunta HV sigep 
</t>
  </si>
  <si>
    <t>Capacitación con contenidos que refieran la estructuración de procesos de selección en materia contractual Mínimo  dos veces al año.</t>
  </si>
  <si>
    <t xml:space="preserve">Posibilidad de pérdida reputacional ante las partes interesadas por sanciones de entes de control en los procesos de contratación, debido a una equivocada identificación de la modalidad contractual al momento de la estructuración del proceso de selección </t>
  </si>
  <si>
    <t>Realizar sensibilización y refuerzo de las gestiones adelantadas entre el equipo del GGC y las áreas solicitantes , con el fin de generar alertas en la estructuración de  procesos contractuales por parte del abogado del GGC a la coordinación del GGC por correo electrónico y/o reuniones grupales.</t>
  </si>
  <si>
    <t>Seguimiento Trimestral</t>
  </si>
  <si>
    <r>
      <t xml:space="preserve">El enlace SIG del Proceso de Gestión Contractual deberá socializar los compromisos y estado actual del Sistema de Gestión de Seguridad de la Información (SGSI) de cada uno de los encuentros "Enlace SIG" y retroalimentar la información que es generada por parte de la Oficina de Tecnología de Información (OTI) en materia de Seguridad la cual es publica en la intranet y promover al interior de la Dirección territorial a la participación de las charlas de seguridad convocadas.
</t>
    </r>
    <r>
      <rPr>
        <b/>
        <sz val="8"/>
        <rFont val="Calibri"/>
        <family val="2"/>
        <scheme val="minor"/>
      </rPr>
      <t xml:space="preserve">Evidencia: </t>
    </r>
    <r>
      <rPr>
        <sz val="8"/>
        <rFont val="Calibri"/>
        <family val="2"/>
        <scheme val="minor"/>
      </rPr>
      <t xml:space="preserve">Correo electrónico del resumen de encuentro SIG en materia de Seguridad o correos con infografía publicada.
</t>
    </r>
    <r>
      <rPr>
        <b/>
        <sz val="8"/>
        <rFont val="Calibri"/>
        <family val="2"/>
        <scheme val="minor"/>
      </rPr>
      <t>(A.6.3)</t>
    </r>
  </si>
  <si>
    <r>
      <t xml:space="preserve">Proceso de Gestión Contractual deberá asistir y participar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8"/>
        <rFont val="Calibri"/>
        <family val="2"/>
        <scheme val="minor"/>
      </rPr>
      <t>Evidencia:</t>
    </r>
    <r>
      <rPr>
        <sz val="8"/>
        <rFont val="Calibri"/>
        <family val="2"/>
        <scheme val="minor"/>
      </rPr>
      <t xml:space="preserve"> Correo electrónico con invitación a participar en las charlas de seguridad de la información replicados por el enlace del proceso.
</t>
    </r>
    <r>
      <rPr>
        <b/>
        <sz val="8"/>
        <rFont val="Calibri"/>
        <family val="2"/>
        <scheme val="minor"/>
      </rPr>
      <t>(A.6.3)</t>
    </r>
  </si>
  <si>
    <r>
      <t xml:space="preserve">El Proceso de Gestión Contractual realiza entrega formal de los expedientes físicos al Proceso de Gestión Documental a través de memorando (Radicados).
</t>
    </r>
    <r>
      <rPr>
        <b/>
        <sz val="11"/>
        <color theme="1"/>
        <rFont val="Calibri"/>
        <family val="2"/>
        <scheme val="minor"/>
      </rPr>
      <t xml:space="preserve">Evidencia: </t>
    </r>
    <r>
      <rPr>
        <sz val="11"/>
        <color theme="1"/>
        <rFont val="Calibri"/>
        <family val="2"/>
        <scheme val="minor"/>
      </rPr>
      <t xml:space="preserve">Los memorandos (Radicados) al Proceso de Gestión Documental.
</t>
    </r>
    <r>
      <rPr>
        <b/>
        <sz val="11"/>
        <color theme="1"/>
        <rFont val="Calibri"/>
        <family val="2"/>
        <scheme val="minor"/>
      </rPr>
      <t xml:space="preserve">
(A.5.9, A.5.10, A.5.11)</t>
    </r>
  </si>
  <si>
    <r>
      <t xml:space="preserve">Proceso de Gestión Contractual, deberá retroalimentar a los funcionarios y contratistas frente al reporte emitido por la Oficina de Tecnología de Información (OTI) sobre el estado de uso de OneDrive.
</t>
    </r>
    <r>
      <rPr>
        <b/>
        <sz val="11"/>
        <rFont val="Calibri"/>
        <family val="2"/>
        <scheme val="minor"/>
      </rPr>
      <t>Evidencia:</t>
    </r>
    <r>
      <rPr>
        <sz val="11"/>
        <rFont val="Calibri"/>
        <family val="2"/>
        <scheme val="minor"/>
      </rPr>
      <t xml:space="preserve"> Correo electrónico enviado por la OTI para socializar al interior del proceso el estado de uso de OneDrive.
</t>
    </r>
    <r>
      <rPr>
        <b/>
        <sz val="11"/>
        <rFont val="Calibri"/>
        <family val="2"/>
        <scheme val="minor"/>
      </rPr>
      <t>(A.5.16, A.8.2, A.8.3, A.8.13)</t>
    </r>
  </si>
  <si>
    <r>
      <t xml:space="preserve">El Proceso de Gestión Contractual realiza publicación de la etapa precontractual y pos contractual en el aplicativo SECOP.
</t>
    </r>
    <r>
      <rPr>
        <b/>
        <sz val="11"/>
        <color theme="1"/>
        <rFont val="Calibri"/>
        <family val="2"/>
        <scheme val="minor"/>
      </rPr>
      <t>Evidencia:</t>
    </r>
    <r>
      <rPr>
        <sz val="11"/>
        <color theme="1"/>
        <rFont val="Calibri"/>
        <family val="2"/>
        <scheme val="minor"/>
      </rPr>
      <t xml:space="preserve"> link publicación del proceso 
</t>
    </r>
    <r>
      <rPr>
        <b/>
        <sz val="11"/>
        <color theme="1"/>
        <rFont val="Calibri"/>
        <family val="2"/>
        <scheme val="minor"/>
      </rPr>
      <t>(A.8.8)</t>
    </r>
  </si>
  <si>
    <t>Dar continuidad y/o ejecutar los proyectos relacionados con el habilitador y capacidad de seguridad de la información inscritos en el PETI, según se define para la vigencia 2024</t>
  </si>
  <si>
    <t>Gerente(s) da cargo de e proyectos asociados al habitador/capacidad de seguridad de la información en el PETI</t>
  </si>
  <si>
    <t>Los responsables de la gestión financiera, gestión jurídica y de dominio TI que aplique, realizan un análisis como parte de la justificación precontractual con el fin de definir la modalidad de contratación requerida a la necesidad de la entidad, lo cual se realiza con una frecuencia definida según lo establecido en el plan anual de adquisiciones y según aplique al tipo de contratación. En caso de que se omita este análisis será devuelto el trámite por parte del proceso de gestión contractual. Como soporte se registra el análisis en el documento definido por parte de gestión contractual.</t>
  </si>
  <si>
    <t xml:space="preserve">El responsable de la gestión financiera realiza el seguimiento al plan anual de adquisiciones con una frecuencia mensual, con el fin de presentar avances y alertas y de tener un insumo para la toma de decisiones, generando un informe. En caso de que no se remita en el tiempo establecido, el mismo se envía posteriormente. </t>
  </si>
  <si>
    <t>El responsable de gobierno TI coordina el desarrollo de la reunión de gobierno TI con una frecuencia mensual si aplica, en la cual se validan los compromisos y los responsables de gestión jurídica y financiera presentan los avances y estado de los temas asociados a los procesos contractuales en sus diferentes etapas así como a la gestión presupuestal y según la información presentada de avances y alertas se toman decisiones requeridas en caso de desviaciones. Como soporte se generan presentaciones y acta de la reunión y se almacena en repositorio.</t>
  </si>
  <si>
    <t>Realizar seguimientos trimestrales en donde se valide el uso y acceso indebido de las credenciales otorgadas al portal vivanto en el marco de los acuerdos de confidencialidad firmados.</t>
  </si>
  <si>
    <t xml:space="preserve">debido a la falla o ausencia de controles de seguridad aplicables para la implementación de políticas de backups, gestión de identidades, control de acceso a los recursos y/o repositorios de la información. </t>
  </si>
  <si>
    <r>
      <t xml:space="preserve">El procesos de Gestión de la Información, en cabeza del Dominio de Infraestructura TI realiza ejecución de los backups de acuerdo a la periodicidad establecida para la configuración de servidores, dispositivos de red.
</t>
    </r>
    <r>
      <rPr>
        <b/>
        <sz val="11"/>
        <color theme="1"/>
        <rFont val="Calibri"/>
        <family val="2"/>
        <scheme val="minor"/>
      </rPr>
      <t xml:space="preserve">Evidencia: </t>
    </r>
    <r>
      <rPr>
        <sz val="11"/>
        <color theme="1"/>
        <rFont val="Calibri"/>
        <family val="2"/>
        <scheme val="minor"/>
      </rPr>
      <t xml:space="preserve">Reporte donde se observa los backups ejecutados en el periodo por el del Dominio de Infraestructura TI.
</t>
    </r>
    <r>
      <rPr>
        <b/>
        <sz val="11"/>
        <color rgb="FFFF0000"/>
        <rFont val="Calibri"/>
        <family val="2"/>
        <scheme val="minor"/>
      </rPr>
      <t xml:space="preserve">
</t>
    </r>
    <r>
      <rPr>
        <b/>
        <sz val="11"/>
        <rFont val="Calibri"/>
        <family val="2"/>
        <scheme val="minor"/>
      </rPr>
      <t>(A.8.13)</t>
    </r>
  </si>
  <si>
    <r>
      <t xml:space="preserve">El procesos de Gestión de la Información, en cabeza del Dominio de Infraestructura TI, atiende los casos reportados en la herramienta de gestión "ARANDA" para la creación o inactivación de de usuarios (Funcionario, contratista o operador) de la Entidad.
</t>
    </r>
    <r>
      <rPr>
        <b/>
        <sz val="11"/>
        <color theme="1"/>
        <rFont val="Calibri"/>
        <family val="2"/>
        <scheme val="minor"/>
      </rPr>
      <t xml:space="preserve">
Evidencia: </t>
    </r>
    <r>
      <rPr>
        <sz val="11"/>
        <color theme="1"/>
        <rFont val="Calibri"/>
        <family val="2"/>
        <scheme val="minor"/>
      </rPr>
      <t xml:space="preserve">Registro de los casos reportados y atendidos en la herramienta de gestión "ARANDA" por Dominio de Infraestructura TI.
</t>
    </r>
    <r>
      <rPr>
        <b/>
        <sz val="11"/>
        <color theme="1"/>
        <rFont val="Calibri"/>
        <family val="2"/>
        <scheme val="minor"/>
      </rPr>
      <t>(A.5.15, A.5.16, A.5.17, A.5.18, 8.3, 8.26)</t>
    </r>
  </si>
  <si>
    <r>
      <t xml:space="preserve">El procesos de Gestión de la Información, en cabeza del Dominio de Infraestructura TI, aplica controles de acceso a los usuarios de cada proceso para (consulta, adición y modificación) de la información en la herramienta de SharePoint de la Entidad.
</t>
    </r>
    <r>
      <rPr>
        <b/>
        <sz val="11"/>
        <color theme="1"/>
        <rFont val="Calibri"/>
        <family val="2"/>
        <scheme val="minor"/>
      </rPr>
      <t xml:space="preserve">Evidencia: </t>
    </r>
    <r>
      <rPr>
        <sz val="11"/>
        <color theme="1"/>
        <rFont val="Calibri"/>
        <family val="2"/>
        <scheme val="minor"/>
      </rPr>
      <t xml:space="preserve">Correo de solicitud de los procesos para conceder los permisos asociados al repositorio de SharePoint en el periodo y/o correo del líder del Dominio que indique que para el presente periodo no se recibieron solicitudes de accesos.
</t>
    </r>
    <r>
      <rPr>
        <b/>
        <sz val="11"/>
        <color theme="1"/>
        <rFont val="Calibri"/>
        <family val="2"/>
        <scheme val="minor"/>
      </rPr>
      <t>(A.5.2, A.5.3, A.5.15)</t>
    </r>
  </si>
  <si>
    <r>
      <t xml:space="preserve">El procesos de Gestión de la Información, en cabeza del Dominio de Infraestructura TI, realiza la gestión y seguimiento del mantenimiento preventivo de las UPS y/o dispositivo de red del Nivel Territorial de la Entidad ejecutado por el operador.
</t>
    </r>
    <r>
      <rPr>
        <b/>
        <sz val="11"/>
        <color theme="1"/>
        <rFont val="Calibri"/>
        <family val="2"/>
        <scheme val="minor"/>
      </rPr>
      <t xml:space="preserve">
Evidencia: </t>
    </r>
    <r>
      <rPr>
        <sz val="11"/>
        <color theme="1"/>
        <rFont val="Calibri"/>
        <family val="2"/>
        <scheme val="minor"/>
      </rPr>
      <t xml:space="preserve">Programación y seguimiento del mantenimiento preventivo y correctivo y/o correo del líder del dominio que indique que para el presente periodo no se realizo mantenimiento preventivo y correctivo.
</t>
    </r>
    <r>
      <rPr>
        <b/>
        <sz val="11"/>
        <color theme="1"/>
        <rFont val="Calibri"/>
        <family val="2"/>
        <scheme val="minor"/>
      </rPr>
      <t>(A.5.15,  A.5.16, A.8.2)</t>
    </r>
  </si>
  <si>
    <r>
      <t xml:space="preserve">El procesos de Gestión de la Información, en cabeza del Dominio de Sistemas de Información, registran los backlogs en Azure Devops con el fin de llevar un control de los nuevos desarrollos y/o actualizaciones de los sistemas de información que fueron aceptados y aprobados.
</t>
    </r>
    <r>
      <rPr>
        <b/>
        <sz val="11"/>
        <color theme="1"/>
        <rFont val="Calibri"/>
        <family val="2"/>
        <scheme val="minor"/>
      </rPr>
      <t xml:space="preserve">Evidencia: </t>
    </r>
    <r>
      <rPr>
        <sz val="11"/>
        <color theme="1"/>
        <rFont val="Calibri"/>
        <family val="2"/>
        <scheme val="minor"/>
      </rPr>
      <t xml:space="preserve">Pantallazo del registro de los backlogs en Azure Devops afectados en el periodo y/o correo del líder del Dominio que indique que para el presente periodo no se realizaron desarrollos nuevos o actualizaciones.
</t>
    </r>
    <r>
      <rPr>
        <b/>
        <sz val="11"/>
        <color theme="1"/>
        <rFont val="Calibri"/>
        <family val="2"/>
        <scheme val="minor"/>
      </rPr>
      <t>(A.8.14)</t>
    </r>
  </si>
  <si>
    <r>
      <t xml:space="preserve">El Proceso de Gestión de la Información desde el dominio de Sistemas de Información, deberá realizar la sincronización con OneDrive de la información que se procese o almacene en los equipos de cada uno de los colaboradores al interior del dominio de Sistemas de Información.
</t>
    </r>
    <r>
      <rPr>
        <b/>
        <sz val="11"/>
        <color theme="1"/>
        <rFont val="Calibri"/>
        <family val="2"/>
        <scheme val="minor"/>
      </rPr>
      <t>Evidencia:</t>
    </r>
    <r>
      <rPr>
        <sz val="11"/>
        <color theme="1"/>
        <rFont val="Calibri"/>
        <family val="2"/>
        <scheme val="minor"/>
      </rPr>
      <t xml:space="preserve"> Pantallazo de sincronización en OneDrive de los equipos de los colaboradores del Dominio de Sistemas de Información y/o la acción a tomar para los casos que no cumplen con la sincronización y uso de OneDrive.
</t>
    </r>
    <r>
      <rPr>
        <b/>
        <sz val="11"/>
        <color theme="1"/>
        <rFont val="Calibri"/>
        <family val="2"/>
        <scheme val="minor"/>
      </rPr>
      <t>(A.5.16, A.8.2, A.8.3, A.8.13)</t>
    </r>
  </si>
  <si>
    <r>
      <t xml:space="preserve">El procesos de Gestión de la Información, en cabeza del Dominio de Sistemas de Información, realiza la verificación de controles aplicables que son requisitos de seguridad en el ciclo de vida de desarrollo de software para los nuevos desarrollos y/o actualizaciones.
</t>
    </r>
    <r>
      <rPr>
        <b/>
        <sz val="11"/>
        <color theme="1"/>
        <rFont val="Calibri"/>
        <family val="2"/>
        <scheme val="minor"/>
      </rPr>
      <t xml:space="preserve">Evidencia: </t>
    </r>
    <r>
      <rPr>
        <sz val="11"/>
        <color theme="1"/>
        <rFont val="Calibri"/>
        <family val="2"/>
        <scheme val="minor"/>
      </rPr>
      <t xml:space="preserve"> Archivo de verificación de los controles de seguridad y/o Pantallazo del archivo del registro de verificación de los controles de seguridad en Azure Devops y/o correo del líder del Dominio que indique que para el presente periodo no se realizaron desarrollos nuevos o actualizaciones.
</t>
    </r>
    <r>
      <rPr>
        <b/>
        <sz val="11"/>
        <color theme="1"/>
        <rFont val="Calibri"/>
        <family val="2"/>
        <scheme val="minor"/>
      </rPr>
      <t>(A.8.25, A.8.26)</t>
    </r>
  </si>
  <si>
    <r>
      <t xml:space="preserve">El procesos de Gestión de la Información, en cabeza del Dominio de Sistemas de Información, implementa el protocolo de gestión de control de cambios para los desarrollos nuevos y/o actualizaciones de los sistema de información.
</t>
    </r>
    <r>
      <rPr>
        <b/>
        <sz val="11"/>
        <color theme="1"/>
        <rFont val="Calibri"/>
        <family val="2"/>
        <scheme val="minor"/>
      </rPr>
      <t xml:space="preserve">Evidencia: </t>
    </r>
    <r>
      <rPr>
        <sz val="11"/>
        <color theme="1"/>
        <rFont val="Calibri"/>
        <family val="2"/>
        <scheme val="minor"/>
      </rPr>
      <t xml:space="preserve">Registro de formato de cambios y/o acta de comité de control de cambios aprobados y/o rechazados  y/o correo del líder del Dominio que indique que para el presente periodo no se presentaron controles de cambios par desarrollos nuevos o actualizaciones.
</t>
    </r>
    <r>
      <rPr>
        <b/>
        <sz val="11"/>
        <color theme="1"/>
        <rFont val="Calibri"/>
        <family val="2"/>
        <scheme val="minor"/>
      </rPr>
      <t>(A.8.32)</t>
    </r>
  </si>
  <si>
    <r>
      <t xml:space="preserve">El procesos de Gestión de la Información, en cabeza del Dominio de Servicios TI, suscribe un "Acuerdo de Confidencialidad" con cada uno de los funcionarios y/o contratistas Y/o Operadores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Evidencia:</t>
    </r>
    <r>
      <rPr>
        <sz val="11"/>
        <color theme="1"/>
        <rFont val="Calibri"/>
        <family val="2"/>
        <scheme val="minor"/>
      </rPr>
      <t xml:space="preserve"> Los Acuerdos de Confidencialidad suscritos por el Dominio de Servicios TI y/o correo del líder del dominio que indique que para el presente periodo no se suscribieron Acuerdos de Confidencialidad.
</t>
    </r>
    <r>
      <rPr>
        <b/>
        <sz val="11"/>
        <color theme="1"/>
        <rFont val="Calibri"/>
        <family val="2"/>
        <scheme val="minor"/>
      </rPr>
      <t>(A.6.6)</t>
    </r>
  </si>
  <si>
    <r>
      <t xml:space="preserve">El procesos de Gestión de la Información, en cabeza del Dominio de Servicios TI, realiza reporte en la herramienta de gestión "ARANDA" para la creación o inactivación de de usuarios (Funcionario, contratista o operador) del Dominio Servicios TI.
</t>
    </r>
    <r>
      <rPr>
        <b/>
        <sz val="11"/>
        <color theme="1"/>
        <rFont val="Calibri"/>
        <family val="2"/>
        <scheme val="minor"/>
      </rPr>
      <t>Evidencia:</t>
    </r>
    <r>
      <rPr>
        <sz val="11"/>
        <color theme="1"/>
        <rFont val="Calibri"/>
        <family val="2"/>
        <scheme val="minor"/>
      </rPr>
      <t xml:space="preserve"> Registro de los casos reportados para la creación o inactivación de usuario en la herramienta de gestión "ARANDA".
</t>
    </r>
    <r>
      <rPr>
        <b/>
        <sz val="11"/>
        <color theme="1"/>
        <rFont val="Calibri"/>
        <family val="2"/>
        <scheme val="minor"/>
      </rPr>
      <t>(A.5.15, A.5.16, A.5.17, A.5.18, 8.3, 8.26)</t>
    </r>
  </si>
  <si>
    <r>
      <t xml:space="preserve">El procesos de Gestión de la Información, en cabeza del Dominio de Arquitectura Empresarial, realiza la revisión, actualización y seguimiento del Plan Estratégico de Tecnología de la Información (PETI) con el fin de que este integre y cumplan con los proyectos definidos en el Plan Estratégico de Seguridad de la Información (PESI) de acuerdo a los lineamientos del Gobierno Nacional.
</t>
    </r>
    <r>
      <rPr>
        <b/>
        <sz val="11"/>
        <color theme="1"/>
        <rFont val="Calibri"/>
        <family val="2"/>
        <scheme val="minor"/>
      </rPr>
      <t xml:space="preserve">Evidencia: </t>
    </r>
    <r>
      <rPr>
        <sz val="11"/>
        <color theme="1"/>
        <rFont val="Calibri"/>
        <family val="2"/>
        <scheme val="minor"/>
      </rPr>
      <t xml:space="preserve">Acta de las mesas de trabajo para la actualización del PETI y/o acta de seguimiento del PETI.
</t>
    </r>
    <r>
      <rPr>
        <b/>
        <sz val="11"/>
        <color theme="1"/>
        <rFont val="Calibri"/>
        <family val="2"/>
        <scheme val="minor"/>
      </rPr>
      <t xml:space="preserve">(A 5.1, A.5.2, A.5.8, A.5.36) </t>
    </r>
  </si>
  <si>
    <r>
      <t xml:space="preserve">El Proceso de Gestión de la Información desde el Dominio de Arquitectura Empresarial, deberá realizar la sincronización con OneDrive de la información que se procese o almacene en los equipos de cada uno de los colaboradores al interior del Dominio de Arquitectura Empresarial,
</t>
    </r>
    <r>
      <rPr>
        <b/>
        <sz val="11"/>
        <color theme="1"/>
        <rFont val="Calibri"/>
        <family val="2"/>
        <scheme val="minor"/>
      </rPr>
      <t>Evidencia:</t>
    </r>
    <r>
      <rPr>
        <sz val="11"/>
        <color theme="1"/>
        <rFont val="Calibri"/>
        <family val="2"/>
        <scheme val="minor"/>
      </rPr>
      <t xml:space="preserve"> Pantallazo de sincronización en OneDrive de los equipos de los colaboradores del Dominio de Arquitectura Empresarial y/o la acción a tomar para los casos que no cumplen con la sincronización y uso de OneDrive.
</t>
    </r>
    <r>
      <rPr>
        <b/>
        <sz val="11"/>
        <color theme="1"/>
        <rFont val="Calibri"/>
        <family val="2"/>
        <scheme val="minor"/>
      </rPr>
      <t>(A.5.16, A.8.2, A.8.3, A.8.13)</t>
    </r>
  </si>
  <si>
    <r>
      <t xml:space="preserve">El procesos de Gestión de la Información, en cabeza del Dominio de Arquitectura Empresarial, realiza la revisión y/o actualización del documento Marco de Referencia o Arquitectura Empresarial de la Entidad de acuerdo a los lineamentos de MinTIC.
</t>
    </r>
    <r>
      <rPr>
        <b/>
        <sz val="11"/>
        <color theme="1"/>
        <rFont val="Calibri"/>
        <family val="2"/>
        <scheme val="minor"/>
      </rPr>
      <t xml:space="preserve">Evidencia: </t>
    </r>
    <r>
      <rPr>
        <sz val="11"/>
        <color theme="1"/>
        <rFont val="Calibri"/>
        <family val="2"/>
        <scheme val="minor"/>
      </rPr>
      <t xml:space="preserve">Acta de las mesas de trabajo para la revisión y/o actualización del documento del Marco de Referencia o Arquitectura Empresarial y/o correo del líder del dominio que indique que para el presente periodo no se realizo revisión y/o actualización del documento.
</t>
    </r>
    <r>
      <rPr>
        <b/>
        <sz val="11"/>
        <color theme="1"/>
        <rFont val="Calibri"/>
        <family val="2"/>
        <scheme val="minor"/>
      </rPr>
      <t xml:space="preserve">(A.5.36) </t>
    </r>
  </si>
  <si>
    <r>
      <t xml:space="preserve">El procesos de Gestión de la Información, en cabeza del Dominio de Seguridad, realiza seguimiento y gestión con cada uno de los Procesos del Nivel Central y Dirección Territorial la actualización periódica del Inventario de Activos de Información de la Entidad.
</t>
    </r>
    <r>
      <rPr>
        <b/>
        <sz val="11"/>
        <color theme="1"/>
        <rFont val="Calibri"/>
        <family val="2"/>
        <scheme val="minor"/>
      </rPr>
      <t xml:space="preserve">Evidencia: </t>
    </r>
    <r>
      <rPr>
        <sz val="11"/>
        <color theme="1"/>
        <rFont val="Calibri"/>
        <family val="2"/>
        <scheme val="minor"/>
      </rPr>
      <t xml:space="preserve">Correo de programación de mesas de trabajo para actualización del Inventario y/o Inventario de Activos actualizados de los Procesos y Direcciones Territoriales.
</t>
    </r>
    <r>
      <rPr>
        <b/>
        <sz val="11"/>
        <color theme="1"/>
        <rFont val="Calibri"/>
        <family val="2"/>
        <scheme val="minor"/>
      </rPr>
      <t>(A.5.9)</t>
    </r>
  </si>
  <si>
    <r>
      <t xml:space="preserve">El procesos de Gestión de la Información, en cabeza del Dominio de Seguridad, realiza la presentación para aprobación de los Activos de Información y los Instrumentos de Gestión Pública ante el Comité de Gestión y Desempeño Institucional de la Entidad.
</t>
    </r>
    <r>
      <rPr>
        <b/>
        <sz val="11"/>
        <color theme="1"/>
        <rFont val="Calibri"/>
        <family val="2"/>
        <scheme val="minor"/>
      </rPr>
      <t xml:space="preserve">Evidencia: </t>
    </r>
    <r>
      <rPr>
        <sz val="11"/>
        <color theme="1"/>
        <rFont val="Calibri"/>
        <family val="2"/>
        <scheme val="minor"/>
      </rPr>
      <t xml:space="preserve">Presentación de los Activos de Información al Comité de Gestión y Desempeño Institucional y/o acta de aprobación de los Instrumentos de Gestión de Información Pública.
</t>
    </r>
    <r>
      <rPr>
        <b/>
        <sz val="11"/>
        <color theme="1"/>
        <rFont val="Calibri"/>
        <family val="2"/>
        <scheme val="minor"/>
      </rPr>
      <t>(A.5.9)</t>
    </r>
  </si>
  <si>
    <r>
      <t xml:space="preserve">El procesos de Gestión de la Información, en cabeza del Dominio de Seguridad, definirá un Plan de Cultura y Sensibilización en Seguridad de la Información y realizará seguimiento de las actividades definidas.
</t>
    </r>
    <r>
      <rPr>
        <b/>
        <sz val="11"/>
        <color theme="1"/>
        <rFont val="Calibri"/>
        <family val="2"/>
        <scheme val="minor"/>
      </rPr>
      <t xml:space="preserve">Evidencia: </t>
    </r>
    <r>
      <rPr>
        <sz val="11"/>
        <color theme="1"/>
        <rFont val="Calibri"/>
        <family val="2"/>
        <scheme val="minor"/>
      </rPr>
      <t xml:space="preserve">Plan de Cultura aprobado y/o seguimiento de las actividades definidas y desarrolladas mensualmente.
</t>
    </r>
    <r>
      <rPr>
        <b/>
        <sz val="11"/>
        <color theme="1"/>
        <rFont val="Calibri"/>
        <family val="2"/>
        <scheme val="minor"/>
      </rPr>
      <t>(A.6.3)</t>
    </r>
  </si>
  <si>
    <r>
      <t xml:space="preserve">El procesos de Gestión de la Información, en cabeza del Dominio de Seguridad, realiza seguimiento y actualización de los Riesgos de Seguridad de la Información con cada uno de los Proceso y Direcciones Territoriales de la Entidad.
</t>
    </r>
    <r>
      <rPr>
        <b/>
        <sz val="11"/>
        <color theme="1"/>
        <rFont val="Calibri"/>
        <family val="2"/>
        <scheme val="minor"/>
      </rPr>
      <t xml:space="preserve">Evidencia: </t>
    </r>
    <r>
      <rPr>
        <sz val="11"/>
        <color theme="1"/>
        <rFont val="Calibri"/>
        <family val="2"/>
        <scheme val="minor"/>
      </rPr>
      <t xml:space="preserve">Informe de seguimiento de los Riesgos de Seguridad de la Información y/o matriz de riesgos actualizada.
</t>
    </r>
    <r>
      <rPr>
        <b/>
        <sz val="11"/>
        <color theme="1"/>
        <rFont val="Calibri"/>
        <family val="2"/>
        <scheme val="minor"/>
      </rPr>
      <t>(A.5.35, A.5.36)</t>
    </r>
  </si>
  <si>
    <t>debido a la falla o ausencia de controles para la remediación de vulnerabilidades en la Infraestructura Tecnológica y/o materialización de incidentes de seguridad.</t>
  </si>
  <si>
    <r>
      <t xml:space="preserve">El procesos de Gestión de la Información, en cabeza del Dominio de Seguridad, realizara revisión de la configuración de las herramientas de seguridad con el fin de verificar la aplicación de la Política de restricción para el uso de medios de almacenamiento de información (USB) implementada en la Entidad.
</t>
    </r>
    <r>
      <rPr>
        <b/>
        <sz val="11"/>
        <color theme="1"/>
        <rFont val="Calibri"/>
        <family val="2"/>
        <scheme val="minor"/>
      </rPr>
      <t xml:space="preserve">Evidencia: </t>
    </r>
    <r>
      <rPr>
        <sz val="11"/>
        <color theme="1"/>
        <rFont val="Calibri"/>
        <family val="2"/>
        <scheme val="minor"/>
      </rPr>
      <t xml:space="preserve">Pantallazos de la configuración de la política de restricción para el uso de medios de almacenamiento de información (USB) a cinco (5) usuarios por proceso aleatorios de forma mensual.
</t>
    </r>
    <r>
      <rPr>
        <b/>
        <sz val="11"/>
        <color theme="1"/>
        <rFont val="Calibri"/>
        <family val="2"/>
        <scheme val="minor"/>
      </rPr>
      <t>(A.8.9)</t>
    </r>
  </si>
  <si>
    <r>
      <t xml:space="preserve">El procesos de Gestión de la Información, en cabeza del Dominio de Seguridad, realizara mesas de trabajo con los responsables de cada Servicios TI con el fin de establecer las actividades, fechas y responsables de las remediaciones de las vulnerabilidades identificadas en la Infraestructura Tecnológica de la Entidad.
</t>
    </r>
    <r>
      <rPr>
        <b/>
        <sz val="11"/>
        <color theme="1"/>
        <rFont val="Calibri"/>
        <family val="2"/>
        <scheme val="minor"/>
      </rPr>
      <t xml:space="preserve">Evidencia: </t>
    </r>
    <r>
      <rPr>
        <sz val="11"/>
        <color theme="1"/>
        <rFont val="Calibri"/>
        <family val="2"/>
        <scheme val="minor"/>
      </rPr>
      <t xml:space="preserve">Seguimiento al Plan de remediaciones de vulnerabilidades identificadas en el mes.
</t>
    </r>
    <r>
      <rPr>
        <b/>
        <sz val="11"/>
        <rFont val="Calibri"/>
        <family val="2"/>
        <scheme val="minor"/>
      </rPr>
      <t>(A.8.8, A.8.12)</t>
    </r>
  </si>
  <si>
    <r>
      <t xml:space="preserve">El procesos de Gestión de la Información, en cabeza del Dominio de Seguridad, verificación que los equipos de propiedad de la Entidad tenga instalado y actualizado el agende de antivirus.
</t>
    </r>
    <r>
      <rPr>
        <b/>
        <sz val="11"/>
        <color theme="1"/>
        <rFont val="Calibri"/>
        <family val="2"/>
        <scheme val="minor"/>
      </rPr>
      <t xml:space="preserve">Evidencia: </t>
    </r>
    <r>
      <rPr>
        <sz val="11"/>
        <color theme="1"/>
        <rFont val="Calibri"/>
        <family val="2"/>
        <scheme val="minor"/>
      </rPr>
      <t xml:space="preserve">Registro mensual de la consola de los equipos que se sincroniza.
</t>
    </r>
    <r>
      <rPr>
        <b/>
        <sz val="11"/>
        <color theme="1"/>
        <rFont val="Calibri"/>
        <family val="2"/>
        <scheme val="minor"/>
      </rPr>
      <t>(A.8.20, A.8.21)</t>
    </r>
  </si>
  <si>
    <r>
      <t xml:space="preserve">El procesos de Gestión de la Información, en cabeza del Dominio de Seguridad, en el marco del cumplimiento del Procedimiento de Incidentes de Seguridad realizará la gestión a los incidentes reportados en la herramienta de gestión "ARANDA" los cuales serán deberán estar documentados como base de conocimiento que permitan dar solución a futuros eventos de seguridad.
</t>
    </r>
    <r>
      <rPr>
        <b/>
        <sz val="11"/>
        <color theme="1"/>
        <rFont val="Calibri"/>
        <family val="2"/>
        <scheme val="minor"/>
      </rPr>
      <t xml:space="preserve">Evidencia: </t>
    </r>
    <r>
      <rPr>
        <sz val="11"/>
        <color theme="1"/>
        <rFont val="Calibri"/>
        <family val="2"/>
        <scheme val="minor"/>
      </rPr>
      <t xml:space="preserve">Reportes de casos mensuales al en Aranda.
</t>
    </r>
    <r>
      <rPr>
        <b/>
        <sz val="11"/>
        <rFont val="Calibri"/>
        <family val="2"/>
        <scheme val="minor"/>
      </rPr>
      <t xml:space="preserve">(A.5.24, A.5.25, A.5.26, A.5.27, A.5.28) </t>
    </r>
  </si>
  <si>
    <t xml:space="preserve">por captura y/o uso  inadecuado de la información de identificación personal recopilada sobre los datos de la población victima  por parte del encuestador de la UARIV,  </t>
  </si>
  <si>
    <t>debido a la falta de control en el dispositivo móvil off-line  traería como consecuencia usar la Identificación Personal con propósitos desconocidos o ilegales.</t>
  </si>
  <si>
    <r>
      <t xml:space="preserve">Cada vez que se contrata a un colaborador el Subdirector de la Red Nacional de Información  condiciona a los colaboradores encargados del procesamiento de Identificación Personal a ejecutar sus actividades previa a la suscripción de un acuerdo de confidencialidad que garantice el compromiso ético de utilizar la información en debida forma. En caso de no de no firmar el acuerdo de confidencialidad no se podrá procesar Información. 
</t>
    </r>
    <r>
      <rPr>
        <b/>
        <sz val="11"/>
        <color theme="1"/>
        <rFont val="Calibri"/>
        <family val="2"/>
        <scheme val="minor"/>
      </rPr>
      <t>Evidencia:</t>
    </r>
    <r>
      <rPr>
        <sz val="11"/>
        <color theme="1"/>
        <rFont val="Calibri"/>
        <family val="2"/>
        <scheme val="minor"/>
      </rPr>
      <t xml:space="preserve"> queda el acuerdo de confidencialidad firmado del Colaborador.
</t>
    </r>
    <r>
      <rPr>
        <b/>
        <sz val="11"/>
        <color theme="1"/>
        <rFont val="Calibri"/>
        <family val="2"/>
        <scheme val="minor"/>
      </rPr>
      <t xml:space="preserve">(A.6.6) </t>
    </r>
  </si>
  <si>
    <r>
      <t xml:space="preserve">Controles de transmisión donde se incluya Identificación Personal: Cada vez que se requiera el líder de Estratégica de Caracterización implementa la trazabilidad  en la transmisión de IIP garantizando el encriptamiento de la información para su disposición en el servidor. En caso de no implementar la trazabilidad  en la transmisión de IIP no garantiza el encriptamiento de la información para su disposición en el servidor.
</t>
    </r>
    <r>
      <rPr>
        <b/>
        <sz val="11"/>
        <color theme="1"/>
        <rFont val="Calibri"/>
        <family val="2"/>
        <scheme val="minor"/>
      </rPr>
      <t xml:space="preserve">Evidencia: </t>
    </r>
    <r>
      <rPr>
        <sz val="11"/>
        <color theme="1"/>
        <rFont val="Calibri"/>
        <family val="2"/>
        <scheme val="minor"/>
      </rPr>
      <t xml:space="preserve">queda el registro en el log del servidor. 
</t>
    </r>
    <r>
      <rPr>
        <b/>
        <sz val="11"/>
        <color theme="1"/>
        <rFont val="Calibri"/>
        <family val="2"/>
        <scheme val="minor"/>
      </rPr>
      <t xml:space="preserve">(A.8.15) </t>
    </r>
  </si>
  <si>
    <r>
      <t xml:space="preserve">El procesos de Gestión de la Información, en cabeza de la Subdirección Red Nacional de Información (SRNI), generar mensualmente auditorias internas a las consultas realizadas en el Portal VIVANTO.
</t>
    </r>
    <r>
      <rPr>
        <b/>
        <sz val="11"/>
        <color theme="1"/>
        <rFont val="Calibri"/>
        <family val="2"/>
        <scheme val="minor"/>
      </rPr>
      <t xml:space="preserve">Evidencia: </t>
    </r>
    <r>
      <rPr>
        <sz val="11"/>
        <color theme="1"/>
        <rFont val="Calibri"/>
        <family val="2"/>
        <scheme val="minor"/>
      </rPr>
      <t xml:space="preserve">Registro de la auditoria mensuales al Portal VIVANTO.
</t>
    </r>
    <r>
      <rPr>
        <b/>
        <sz val="11"/>
        <rFont val="Calibri"/>
        <family val="2"/>
        <scheme val="minor"/>
      </rPr>
      <t>(A.5.15, A.5.33, A.8.34)</t>
    </r>
  </si>
  <si>
    <t xml:space="preserve">Posibilidad de pérdida económica y reputacional </t>
  </si>
  <si>
    <t>Capacitar a los servidores públicos para el fortalecimiento y conciencia frente a la declaración de conflicto de interés e impedimentos en la Entidad. Evidencia: Correo Electrónico de Convocatoria o Listados de Asistencia a Capacitación.</t>
  </si>
  <si>
    <t>Profesional del COMR designado por el líder del proceso</t>
  </si>
  <si>
    <t>Gestión Documental realiza revisión trimestral de la  la normatividad vigente y en caso de ser necesario actualiza  sus lineamientos (Procedimientos, formatos, manuales, programas e instrumentos archivísticos).Con el objetivo de garantizar el cumplimiento de la normatividad vigente en la Entidad. En caso de evidenciar desactualización se reúne los profesionales archivistas para  realizar ajustes correspondientes. Evidencias. Actualización del normograma. lineamientos actualizados y socializados.</t>
  </si>
  <si>
    <t>Seguimiento a la ejecución de PAC frente a lo solicitado por la áreas y lo aprobado por el Ministerio de Hacienda y Crédito Público.
Creación de procedimiento de PAC
Actualización de formato</t>
  </si>
  <si>
    <t>debido de la omisión de pago de impuestos, errores en la liquidación, presentación y pago extemporáneo</t>
  </si>
  <si>
    <t xml:space="preserve">Posibilidad de pérdida económica y reputacional ante el Congreso de la Republica y entes de control por el no  fenecimiento de la cuenta fiscal de la Entidad, debido a la falta de razonabilidad en los Estados Financieros o mala calificación en la implementación del control interno contable,  incumplimiento en la ejecución presupuestal de la Entidad o pérdida de competencia en la liquidación de los contratos o convenios interadministrativos. </t>
  </si>
  <si>
    <r>
      <t xml:space="preserve">La coordinación del Grupo de Gestión Financiera y contable define la asignación de perfiles (roles) a cada colaborador para que registre transacciones diarias, de registro presupuestal, contables y de tesorería.
Los profesionales o apoyo de  Central de Cuentas y tesorería hacen revisión de documentos (formatos y soportes) a cada solicitud para el respectivo trámite de pago de acuerdo con el procedimiento de pago.
En caso de detectar un pago alterado o que no corresponde, se realiza la devolución de acuerdo a la gravedad de la incidencia y el procedimiento establecido, dejando evidencia del correo electrónico enviado a la instancia anterior de la cadena presupuestal para la revisión y ajuste. Como caso extremo se escala a la coordinación o al ordenador del gasto para toma la decisión respectiva.
</t>
    </r>
    <r>
      <rPr>
        <b/>
        <sz val="11"/>
        <color rgb="FF000000"/>
        <rFont val="Calibri"/>
        <family val="2"/>
        <scheme val="minor"/>
      </rPr>
      <t>Evidencia:</t>
    </r>
    <r>
      <rPr>
        <sz val="11"/>
        <color rgb="FF000000"/>
        <rFont val="Calibri"/>
        <family val="2"/>
        <scheme val="minor"/>
      </rPr>
      <t xml:space="preserve"> CEN de obligaciones y ordenes de pago como documentos soporte del pago al beneficiario final definido en las transacciones anteriores. </t>
    </r>
  </si>
  <si>
    <r>
      <t xml:space="preserve">El Proceso de Gestión Financiera notifica al administrador del SIIF de la Entidad la desvinculación de Funcionario y/o Contratista del Proceso para la inactivación del usuario. En caso de no presentarse novedad el Proceso de Gestión Financiera deberá reportar un correo indicando que no se presento desvinculaciones en el periodo.
</t>
    </r>
    <r>
      <rPr>
        <b/>
        <sz val="11"/>
        <rFont val="Calibri"/>
        <family val="2"/>
        <scheme val="minor"/>
      </rPr>
      <t xml:space="preserve">Evidencia: </t>
    </r>
    <r>
      <rPr>
        <sz val="11"/>
        <rFont val="Calibri"/>
        <family val="2"/>
        <scheme val="minor"/>
      </rPr>
      <t xml:space="preserve">correo de notificación para desvinculación.
</t>
    </r>
    <r>
      <rPr>
        <b/>
        <sz val="11"/>
        <rFont val="Calibri"/>
        <family val="2"/>
        <scheme val="minor"/>
      </rPr>
      <t>(A.6.2, A.6.3, A.6.5, A.6.6)</t>
    </r>
  </si>
  <si>
    <r>
      <t xml:space="preserve">El Proceso de Gestión Financiera enviara una notificación para que los procesos que interactúan con SIIF reporte novedades de desvinculación.
</t>
    </r>
    <r>
      <rPr>
        <b/>
        <sz val="11"/>
        <rFont val="Calibri"/>
        <family val="2"/>
        <scheme val="minor"/>
      </rPr>
      <t>Evidencia:</t>
    </r>
    <r>
      <rPr>
        <sz val="11"/>
        <rFont val="Calibri"/>
        <family val="2"/>
        <scheme val="minor"/>
      </rPr>
      <t xml:space="preserve"> Correo o memorando o circular a los procesos que interactúan con SIIF. 
</t>
    </r>
    <r>
      <rPr>
        <b/>
        <sz val="11"/>
        <rFont val="Calibri"/>
        <family val="2"/>
        <scheme val="minor"/>
      </rPr>
      <t>(A.6.2, A.6.3, A.6.5, A.6.6)</t>
    </r>
  </si>
  <si>
    <r>
      <t xml:space="preserve">El Proceso de Gestión Financiera aplica el formato de responsabilidad de uso de la firma digital por medio del TOKEN el cual es asignado a funcionarios y/o contratistas específicos para la ejecución de las actividades propias del Proceso.
</t>
    </r>
    <r>
      <rPr>
        <b/>
        <sz val="11"/>
        <color theme="1"/>
        <rFont val="Calibri"/>
        <family val="2"/>
        <scheme val="minor"/>
      </rPr>
      <t>Evidencia:</t>
    </r>
    <r>
      <rPr>
        <sz val="11"/>
        <color theme="1"/>
        <rFont val="Calibri"/>
        <family val="2"/>
        <scheme val="minor"/>
      </rPr>
      <t xml:space="preserve"> Diligenciamiento del formato de responsabilidad.
</t>
    </r>
    <r>
      <rPr>
        <b/>
        <sz val="11"/>
        <color theme="1"/>
        <rFont val="Calibri"/>
        <family val="2"/>
        <scheme val="minor"/>
      </rPr>
      <t>(A.6.6)</t>
    </r>
  </si>
  <si>
    <r>
      <t xml:space="preserve">El Proceso de Gestión Financiera realiza el control para el préstamo de documentos físicos o digitales del proceso a través de una solicitud por correo electrónico.
Para el préstamo de archivos físicos se realiza el envío del correo a Gestión Documental y para el préstamo de archivos digitales (internos) del proceso se realiza la solicitud al profesional o apoyo de archivo de Gestión financiera.
</t>
    </r>
    <r>
      <rPr>
        <b/>
        <sz val="11"/>
        <rFont val="Calibri"/>
        <family val="2"/>
        <scheme val="minor"/>
      </rPr>
      <t xml:space="preserve">Evidencia: </t>
    </r>
    <r>
      <rPr>
        <sz val="11"/>
        <rFont val="Calibri"/>
        <family val="2"/>
        <scheme val="minor"/>
      </rPr>
      <t xml:space="preserve">Envío de la solicitud a través de correo electrónico.
</t>
    </r>
    <r>
      <rPr>
        <b/>
        <sz val="11"/>
        <rFont val="Calibri"/>
        <family val="2"/>
        <scheme val="minor"/>
      </rPr>
      <t>(A.5.2, A.5.3, A.5.4, A.5.10, A.5.11, A.5.15, A.5.33)</t>
    </r>
  </si>
  <si>
    <t>El líder del proceso y los lideres de las dependencias verifican anualmente en la planeación de las actividades del proceso de la Dirección de Gestión Interinstitucional, la asignación del personal idóneo y disponible. 
De existir alguna carencia de personal se realizará una mesa de trabajo con su correspondiente acta, donde se establecerá la necesidad de contratación, como evidencia se tiene la comunicación enviada con la planeación de los recursos humanos para la vigencia.</t>
  </si>
  <si>
    <t>ante las entidades entidades que conforman el Sistema Nacional de Atención y Reparación Integral a las Víctimas junto con las Gobernaciones, Distritos y Alcaldías que generan oferta para la superación de la situación de vulnerabilidad de las víctimas (SSV),   imposibilitando la gestión y articulación Interinstitucional,</t>
  </si>
  <si>
    <t>ante las entidades entidades que conforman el Sistema Nacional de Atención y Reparación Integral a las Víctimas junto con las Gobernaciones, Distritos y Alcaldías por falta de la adecuada articulación para la prestación de la asistencia técnica y acompañamiento en la implementación política pública de víctimas</t>
  </si>
  <si>
    <t>Instalar y convocar una  mesa mensual de instancias prioritarias a fin de revisar términos y acciones que permitan disminuir el riesgo jurídico a los Directivos.</t>
  </si>
  <si>
    <r>
      <t>La coordinación del Grupo Respuesta Judicial, verifica semanalmente el reporte emitido por la Operación y revisa tiempos de asignación en cada una de las actividades de Lex, con fin de generar alertas sobre el estado de los insumos requeridos a las áreas misionales a través de la aplicación Lex. En caso de observar  tiempos fuera de términos judiciales, deberá alertar a los Directivos a través de correo electrónic</t>
    </r>
    <r>
      <rPr>
        <sz val="11"/>
        <color theme="1" tint="4.9989318521683403E-2"/>
        <rFont val="Calibri"/>
        <family val="2"/>
        <scheme val="minor"/>
      </rPr>
      <t>o</t>
    </r>
    <r>
      <rPr>
        <sz val="11"/>
        <color rgb="FFFF0000"/>
        <rFont val="Calibri"/>
        <family val="2"/>
        <scheme val="minor"/>
      </rPr>
      <t xml:space="preserve">. </t>
    </r>
    <r>
      <rPr>
        <u/>
        <sz val="11"/>
        <color theme="9" tint="-0.499984740745262"/>
        <rFont val="Calibri"/>
        <family val="2"/>
        <scheme val="minor"/>
      </rPr>
      <t>Como evidencia quedan en los correos enviados</t>
    </r>
    <r>
      <rPr>
        <sz val="11"/>
        <color theme="9" tint="-0.499984740745262"/>
        <rFont val="Calibri"/>
        <family val="2"/>
        <scheme val="minor"/>
      </rPr>
      <t xml:space="preserve">. </t>
    </r>
  </si>
  <si>
    <r>
      <t xml:space="preserve">La coordinación del Grupo de Gestión Normativa y Conceptos verifica semanalmente el reporte emitido por la Operación con el fin de revisar tiempos de asignación en cada una de las actividades de Lex y generar alertas sobre el estado de los insumos requeridos a las áreas misionales a través de la aplicación Lex. En caso de observar  tiempos fuera de términos judiciales, deberá alertar a los Directivos a través de correo electrónico. </t>
    </r>
    <r>
      <rPr>
        <sz val="11"/>
        <color theme="9" tint="-0.499984740745262"/>
        <rFont val="Calibri"/>
        <family val="2"/>
        <scheme val="minor"/>
      </rPr>
      <t xml:space="preserve">Como evidencian quedan los correos con alertas enviados a los Directivos. </t>
    </r>
  </si>
  <si>
    <t xml:space="preserve">
Realizar reuniones mensuales con el operador y enlaces de áreas que tienen pendiente el tramite y envío de insumos requeridos.</t>
  </si>
  <si>
    <t xml:space="preserve">Coordinación defensa Judicial </t>
  </si>
  <si>
    <t xml:space="preserve">Posibilidad de pérdida económica y reputacional ante la jurisdicción penal,  contraloría  y victimas por  la no interposición a tiempo de acciones judiciales para lograr el saneamieno jurídico de bienes administrados por el fondo. En razón a  la demora en la entrega de insumos por parte del FRV. </t>
  </si>
  <si>
    <t xml:space="preserve">Realizar análisis semanal por parte de los abogados y la coordinación sobre  de la información arrojada del aplicativo del FRV y el estado de los insumos requeridos para avanzar los procesos y generar alertas correspondientes. </t>
  </si>
  <si>
    <t xml:space="preserve">El coordinador del Grupo de Defensa Judicial solicita cada dos meses al FRV el estado de los predios, si esta información no se remite de manera oportuna se constituye en una falta del deber del FRV. En ese caso se realiza una alerta a la Dirección del FRV. La evidencia son los correos electrónicos remitidos con la alerta  de la afectación en los procesos. 
</t>
  </si>
  <si>
    <r>
      <t xml:space="preserve">El Proceso de Gestión de Jurídica deberá asistir y participar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color theme="1"/>
        <rFont val="Calibri"/>
        <family val="2"/>
        <scheme val="minor"/>
      </rPr>
      <t>Evidencia:</t>
    </r>
    <r>
      <rPr>
        <sz val="11"/>
        <color theme="1"/>
        <rFont val="Calibri"/>
        <family val="2"/>
        <scheme val="minor"/>
      </rPr>
      <t xml:space="preserve"> Correo electrónico con invitación a participar en las charlas de seguridad de la información replicados por el enlace del proceso y lista de asistencia.
</t>
    </r>
    <r>
      <rPr>
        <b/>
        <sz val="11"/>
        <color theme="1"/>
        <rFont val="Calibri"/>
        <family val="2"/>
        <scheme val="minor"/>
      </rPr>
      <t>(A.6.3)</t>
    </r>
  </si>
  <si>
    <r>
      <t xml:space="preserve">El Proceso de Gestión Jurídica notifica al administrador de los Sistemas de Información(LEX) de la Entidad y a la Oficina de Tecnología de la Información (OTI) las novedades del funcionario y/o contratista para que se inactive el usuario. En caso de no presentarse novedad el Proceso de Gestión Financiera deberá reportar un correo indicando que no se presento novedades en el periodo.
</t>
    </r>
    <r>
      <rPr>
        <b/>
        <sz val="11"/>
        <rFont val="Calibri"/>
        <family val="2"/>
        <scheme val="minor"/>
      </rPr>
      <t>Evidencia:</t>
    </r>
    <r>
      <rPr>
        <sz val="11"/>
        <rFont val="Calibri"/>
        <family val="2"/>
        <scheme val="minor"/>
      </rPr>
      <t xml:space="preserve"> correo de notificación de la novedad para inactivación del acceso al usuario o correo de notificación indicando que no se presento novedades en el período.
</t>
    </r>
    <r>
      <rPr>
        <b/>
        <sz val="11"/>
        <rFont val="Calibri"/>
        <family val="2"/>
        <scheme val="minor"/>
      </rPr>
      <t>(A.6.2, A.6.3, A.6.5, A.6.6)</t>
    </r>
  </si>
  <si>
    <r>
      <t xml:space="preserve">El Proceso de Gestión Jurídica realiza mesas de trabajo con la Oficina de Tecnología de la Información (OTI) con el fin de identificar las necesidades o requerimientos para el desarrollo de un Sistema de Información en el que se lleve el registro de los procesos internos de: Grupo de Defensa judicial (Procesos coactivos, contencioso administrativo, Persuasivo, Saneamiento), Grupo Respuesta judicial, Gestión normativa.
</t>
    </r>
    <r>
      <rPr>
        <b/>
        <sz val="11"/>
        <rFont val="Calibri"/>
        <family val="2"/>
        <scheme val="minor"/>
      </rPr>
      <t>Evidencia:</t>
    </r>
    <r>
      <rPr>
        <sz val="11"/>
        <rFont val="Calibri"/>
        <family val="2"/>
        <scheme val="minor"/>
      </rPr>
      <t xml:space="preserve"> Actas de reunión y listas de asistencia.
</t>
    </r>
    <r>
      <rPr>
        <b/>
        <sz val="11"/>
        <rFont val="Calibri"/>
        <family val="2"/>
        <scheme val="minor"/>
      </rPr>
      <t>(A.8.26, A.8.29, A.8.31)</t>
    </r>
  </si>
  <si>
    <r>
      <t xml:space="preserve">El Proceso de Gestión Jurídica aplica control de acceso a los usuarios para (consulta, adición y modificación) de la información en la herramienta de SharePoint.
</t>
    </r>
    <r>
      <rPr>
        <b/>
        <sz val="11"/>
        <rFont val="Calibri"/>
        <family val="2"/>
        <scheme val="minor"/>
      </rPr>
      <t xml:space="preserve">Evidencia: </t>
    </r>
    <r>
      <rPr>
        <sz val="11"/>
        <rFont val="Calibri"/>
        <family val="2"/>
        <scheme val="minor"/>
      </rPr>
      <t xml:space="preserve">Correo de solicitud a la OTI para conocer los permisos asociados al SharePoint del Proceso.
</t>
    </r>
    <r>
      <rPr>
        <b/>
        <sz val="11"/>
        <rFont val="Calibri"/>
        <family val="2"/>
        <scheme val="minor"/>
      </rPr>
      <t>(A.5.2, A.5.3, A.5.15)</t>
    </r>
  </si>
  <si>
    <r>
      <t xml:space="preserve">El enlace SIG del Proceso de Gestión para la Asistencia socializar la información del Sistema de Gestión de Seguridad de la Información a los funcionarios, contratistas y operadores del proceso cada vez que la Oficina de Tecnología de la Información (OTI) las publique.
</t>
    </r>
    <r>
      <rPr>
        <b/>
        <sz val="11"/>
        <color theme="1"/>
        <rFont val="Calibri"/>
        <family val="2"/>
        <scheme val="minor"/>
      </rPr>
      <t>Evidencia:</t>
    </r>
    <r>
      <rPr>
        <sz val="11"/>
        <color theme="1"/>
        <rFont val="Calibri"/>
        <family val="2"/>
        <scheme val="minor"/>
      </rPr>
      <t xml:space="preserve"> Correo electrónico de socialización de información del Sistema de Gestión de Seguridad de la Información.
</t>
    </r>
    <r>
      <rPr>
        <b/>
        <sz val="11"/>
        <color theme="1"/>
        <rFont val="Calibri"/>
        <family val="2"/>
        <scheme val="minor"/>
      </rPr>
      <t>(A.6.3)</t>
    </r>
  </si>
  <si>
    <r>
      <t xml:space="preserve">El líder del Proceso de Gestión para la Asistencia establece los perfiles de acceso a los funcionarios, contratistas y/o operadores de acuerdo con las actividades a desarrollar, a través del "Acuerdo de Confidencialidad" de cada uno de ellos, cuando se requiere acceder a los Sistemas de información y/o Servicios TI en las que se procesa y/o almacena la información de la Entidad.
Este control permite dar cumplimento a las políticas de seguridad de la información definidas por la entidad, por lo que es importante indicarle a los funcionarios y/o contratistas y/o operadores del Proceso las implicaciones que se pueden presentar por el uso inadecuado de la información en aras de obtener un beneficio económico por la atención y orientación a las víctimas. 
</t>
    </r>
    <r>
      <rPr>
        <b/>
        <sz val="11"/>
        <color theme="1"/>
        <rFont val="Calibri"/>
        <family val="2"/>
        <scheme val="minor"/>
      </rPr>
      <t>Evidencia:</t>
    </r>
    <r>
      <rPr>
        <sz val="11"/>
        <color theme="1"/>
        <rFont val="Calibri"/>
        <family val="2"/>
        <scheme val="minor"/>
      </rPr>
      <t xml:space="preserve"> Los Acuerdos de Confidencialidad suscritos por el proceso de Gestión para la asistencia y/o reporte de dicho registro.
</t>
    </r>
    <r>
      <rPr>
        <b/>
        <sz val="11"/>
        <color theme="1"/>
        <rFont val="Calibri"/>
        <family val="2"/>
        <scheme val="minor"/>
      </rPr>
      <t>(A.6.6)</t>
    </r>
  </si>
  <si>
    <r>
      <t xml:space="preserve">El Proceso de Gestión para la Asistencia define la herramienta SharePoint para el almacenamiento de la información del proceso, por lo que cada vez que se requiera un permisos especifico de acceso se remitirá solicitud a la Ofician de Tecnología de Información (OTI)
</t>
    </r>
    <r>
      <rPr>
        <b/>
        <sz val="11"/>
        <color theme="1"/>
        <rFont val="Calibri"/>
        <family val="2"/>
        <scheme val="minor"/>
      </rPr>
      <t>Evidencia:</t>
    </r>
    <r>
      <rPr>
        <sz val="11"/>
        <color theme="1"/>
        <rFont val="Calibri"/>
        <family val="2"/>
        <scheme val="minor"/>
      </rPr>
      <t xml:space="preserve"> Correo de solicitud cada vez que se requiera el acceso. En caso de no tener solicitudes se deberá enviar correo indicando que en el periodo no se efectuó dicho requerimiento.
</t>
    </r>
    <r>
      <rPr>
        <b/>
        <sz val="11"/>
        <color theme="1"/>
        <rFont val="Calibri"/>
        <family val="2"/>
        <scheme val="minor"/>
      </rPr>
      <t>(A.5.16, A.8.2, A.8.3, A.8.13)</t>
    </r>
  </si>
  <si>
    <t>La Subdirección de Participación hace el acompañamiento a las secretarías técnicas (defensorías y personerías), las cuales son las encargadas de socializar la convocatoria a las organizaciones de víctimas  durante los 3 primeros  meses del año a través de campañas publicitarias por medios radiales, panfletos, pendones, afiches.. etc.,   previo a la fecha indicada para la elección de las mesas de participación efectiva de las víctimas. En caso de no poder efectuarse el acompañamiento se comunica a las secretarias técnicas para ajustar fechas. Las secretarías técnicas envían a través de correos electrónicos a la Subdirección de Participación el número de organizaciones inscritas.</t>
  </si>
  <si>
    <t>La Unidad de Atención y Reparación Integral a las Víctimas por parte del proceso de participación y visibilización  brindan acompañamiento a las secretarías técnicas para que surtan el proceso de verificación, dar fe y garantizar la mayor concentración de los delegados que asisten en las sesiones de las mesas de participación. En caso de no poder brindar el acompañamiento se modifican las fechas para realizarlo. Estas a su vez relacionan como evidencia los requerimientos logísticos.</t>
  </si>
  <si>
    <t>El(la) colaborador(a) delegado(a) líder del equipo de espacios interinstitucionales de coordinación para la prevención y protección, debe realizar semanalmente un reporte de las sesiones que se atenderán en la siguiente semana, con el fin de identificar El(la) colaborador(a) de nivel nacional o de la dirección territorial que atenderá y participará en la sesión y articular acciones. Como evidencia se registra el correo electrónico con el cronograma de la semana.
En caso de que el(la) delegado(a) no puedan asistir a las sesiones por condiciones de fuerza mayor, deberá informar a la Secretaría Técnica del espacio correspondiente vía correo electrónico la no asistencia por parte de la Unidad para las Víctimas.</t>
  </si>
  <si>
    <t>El(la) colaborador (a) de la Dirección de Asuntos Étnicos, cada año, debe revisar los documentos allegados y verificar si son los establecidos en la normatividad vigente la formulación del proyecto a través del cual se implementará la medida del plan específico, con el fin de identificar si cumple o no con los requisitos exigidos. Como evidencias se registran formatos debidamente firmados. 
En caso de que se identifique que la solicitud o persona no cumple con los requisitos, se rechazará e informará a la Dirección Territorial.</t>
  </si>
  <si>
    <t>El(la) profesional territorial y/o Nacional de Asuntos Étnicos de la dirección territorial, una vez se identifique no poderse reprogramar el evento, o de que persistan los impedimentos de entrada por las condiciones de seguridad ante fenómenos naturales y/o sociales, los profesionales encargados coordinarán con el enlace de víctimas del ente territorial y la personería municipal, la entrega de los materiales y el diligenciamiento de los formatos de entrega a satisfacción, y antes un mes calendario a los 6 meses el funcionario DAE debe ingresar al territorio a verificar la entrega de los materiales o insumos. como evidencias se registran las actas de entrega de los insumos y el informe de comisión posterior por parte del profesional de la DAE. 
En caso de que no existan las garantías mínimas de seguridad de acuerdo con los sistemas de registro, se abstiene de ingresar a la zona hasta que se cumplan las condiciones mínimas de seguridad.</t>
  </si>
  <si>
    <r>
      <t xml:space="preserve">El Proceso de Prevención Urgente y Atención en la Inmediatez no cuente con la disponibilidad de la información cuando está es eliminada por equivocación, se procederá a realizar reprocesos para la recuperación de la información de forma manual con el fin de tener toda la información disponible.
</t>
    </r>
    <r>
      <rPr>
        <b/>
        <sz val="11"/>
        <color theme="1"/>
        <rFont val="Calibri"/>
        <family val="2"/>
        <scheme val="minor"/>
      </rPr>
      <t>Evidencia:</t>
    </r>
    <r>
      <rPr>
        <sz val="11"/>
        <color theme="1"/>
        <rFont val="Calibri"/>
        <family val="2"/>
        <scheme val="minor"/>
      </rPr>
      <t xml:space="preserve"> Correos de gestión de la información que se esta recuperando. En el caso de que en el periodo no se allá efectuado recuperación de información, se deberá enviar correo indicándole al líder de proceso que no se efectuó dicho requerimiento.
</t>
    </r>
    <r>
      <rPr>
        <b/>
        <sz val="11"/>
        <rFont val="Calibri"/>
        <family val="2"/>
        <scheme val="minor"/>
      </rPr>
      <t>(A.5.1, A.5.2, A.5.3, A.5.4, A.5.10, A.5.11)</t>
    </r>
  </si>
  <si>
    <r>
      <t xml:space="preserve">El Proceso de Prevención Urgente y Atención en la Inmediatez define la herramientas SharePoint para el almacenamiento de la información del proceso, por lo que cada vez que se requiera un permisos especifico de acceso se remitirá solicitud a la Oficina de Tecnología de Información (OTI).
</t>
    </r>
    <r>
      <rPr>
        <b/>
        <sz val="11"/>
        <color theme="1"/>
        <rFont val="Calibri"/>
        <family val="2"/>
        <scheme val="minor"/>
      </rPr>
      <t xml:space="preserve">Evidencia: </t>
    </r>
    <r>
      <rPr>
        <sz val="11"/>
        <color theme="1"/>
        <rFont val="Calibri"/>
        <family val="2"/>
        <scheme val="minor"/>
      </rPr>
      <t xml:space="preserve">Correo de solicitud cada vez que se requiera el acceso. En caso de no tener solicitudes se deberá enviar correo por parte del líder del proceso indicando que en el periodo no se efectuó dicho requerimiento.
</t>
    </r>
    <r>
      <rPr>
        <b/>
        <sz val="11"/>
        <color theme="1"/>
        <rFont val="Calibri"/>
        <family val="2"/>
        <scheme val="minor"/>
      </rPr>
      <t>(A.5.16, A.8.2, A.8.3, A.8.13)</t>
    </r>
  </si>
  <si>
    <t>debido a la falta de formatos únicos de declaración FUD físicos remitidos desde la entidad y que estos no se reciban en las oficinas del Ministerio Público -MP- o la disposición de la herramienta Toma en Línea en el MP, así como el desconocimiento en el diligenciamiento del FUD por parte de los funcionarios,</t>
  </si>
  <si>
    <t xml:space="preserve">Posibilidad de pérdida reputacional debido a la falta de formatos únicos de declaración FUD físicos remitidos desde la entidad y que estos no se reciban en las oficinas del Ministerio Público -MP- o la disposición de la herramienta Toma en Línea en el MP, así como el desconocimiento en el diligenciamiento del FUD por parte de los funcionarios, debido a la falta de recursos o insumos para la impresión o alistamiento  de los mismos al interior de la entidad,  así como el uso inadecuado de los mecanismos dispuestos para la toma de declaración. </t>
  </si>
  <si>
    <t xml:space="preserve">al no cumplir las acciones constitucionales en los tiempos establecidos y que se allegue una sanción para la dependencia, así como no atender oportunamente a solicitudes de peticiones queja y reclamos (PQR) con los insumos requeridos, </t>
  </si>
  <si>
    <t xml:space="preserve">por falta de información para la gestión o demoras en las respuestas de casos por parte de otras dependencias, otros procedimientos de Registro y Gestión de la información o externos a la entidad y/o la demora en toma de decisiones estratégicas institucionales para resolver casuísticas particulares. </t>
  </si>
  <si>
    <t xml:space="preserve">Posibilidad de pérdida económica y reputacional al no cumplir las acciones constitucionales en los tiempos establecidos y que se allegue una sanción para la dependencia, así como no atender oportunamente a solicitudes de peticiones queja y reclamos (PQR) con los insumos requeridos,  por falta de información para la gestión o demoras en las respuestas de casos por parte de otras dependencias, otros procedimientos de Registro y Gestión de la información o externos a la entidad y/o la demora en toma de decisiones estratégicas institucionales para resolver casuísticas particulares. </t>
  </si>
  <si>
    <t>por el incumplimiento de los términos establecidos para la gestión de las solicitudes de actualización de información en el RUV, debido a la falta de insumos para el tramite efectivo de la actualizaciones,</t>
  </si>
  <si>
    <t>Posibilidad de pérdida reputacional por el incumplimiento de los términos establecidos para la gestión de las solicitudes de actualización de información en el RUV, debido a la falta de insumos para el tramite efectivo de la actualizaciones, los cuales se deber requerir a otros  procedimientos, dependencias o equipos de trabajo de la entidad,  excediendo los tiempos establecidos para el tramite.</t>
  </si>
  <si>
    <t>El procedimiento identifica las solicitudes que están prontas a cumplir el tiempo máximo para gestión,  y se alerta a los analistas responsables para priorización del trámite (generalmente corresponde a uno o dos días) así propender con el cumplimiento de los tiempos.</t>
  </si>
  <si>
    <t xml:space="preserve">por falta de claridad del solicitante, comprensión del requerimiento por parte del procedimiento o retraso en la recepción de insumos necesarios para atender a las solicitudes y que son competencia de otras dependencias, procedimientos o equipos de la Entidad. </t>
  </si>
  <si>
    <t xml:space="preserve">Posibilidad de pérdida reputacional debido a contenidos incorrectos, análisis de información no acorde  con las solicitudes recibidas o incumplimiento en los tiempos establecidos;   por falta de claridad del solicitante, comprensión del requerimiento por parte del procedimiento o retraso en la recepción de insumos necesarios para atender a las solicitudes y que son competencia de otras dependencias, procedimientos o equipos de la Entidad. </t>
  </si>
  <si>
    <t xml:space="preserve">por el incumplimiento en el trámite de las actuaciones administrativas correspondientes retrasos en las respuestas de las entidades oficiadas y/o dependencias de la entidad, o ejecutar el procedimiento de revocatoria de la inscripción sin los requisitos de ley, </t>
  </si>
  <si>
    <t xml:space="preserve">Posibilidad de pérdida económica y reputacional por el incumplimiento en el trámite de las actuaciones administrativas correspondientes retrasos en las respuestas de las entidades oficiadas y/o dependencias de la entidad, o ejecutar el procedimiento de revocatoria de la inscripción sin los requisitos de ley,  debido a la falta de información oportuna por parte de las entidades oficiadas, para proceder con el tramite o análisis correspondiente de la alerta y/o restringido. </t>
  </si>
  <si>
    <t xml:space="preserve">Realizar la verificación adicional de los actos administrativos de exclusión y el estado en el Registro Único de Víctimas -RUV- antes de que sean remitidos a la Oficina Asesora Jurídica para la correspondiente denuncia ante la autoridad competente. </t>
  </si>
  <si>
    <t xml:space="preserve">Realizar las alertas necesarias con control interno disciplinario, para iniciar los tramites disciplinarios que se consideren, así como alertar de la situación al procedimiento de exclusiones para la revisión del mismo. </t>
  </si>
  <si>
    <r>
      <t xml:space="preserve">El Proceso de Reparación Integral asistirá y participará en las capacitaciones brindadas por la Oficina de Tecnología de Información (OTI), cada vez que se programen con el fin de dar cumplimiento a la implementación de la política del Sistema de Gestión de seguridad y privacidad de información, prevención de riesgos de seguridad digital y apropiación de conocimientos del SGSI.
</t>
    </r>
    <r>
      <rPr>
        <b/>
        <sz val="11"/>
        <rFont val="Calibri"/>
        <family val="2"/>
        <scheme val="minor"/>
      </rPr>
      <t>Evidencia:</t>
    </r>
    <r>
      <rPr>
        <sz val="11"/>
        <rFont val="Calibri"/>
        <family val="2"/>
        <scheme val="minor"/>
      </rPr>
      <t xml:space="preserve"> Correo electrónico con invitación a participar en las charlas de seguridad de la información, comunicación interna del material de seguridad generada por la Oficina de la Tecnologías de la Información (OTI) y listas de asistencia; replicadas por el enlace del proceso. </t>
    </r>
    <r>
      <rPr>
        <b/>
        <sz val="11"/>
        <rFont val="Calibri"/>
        <family val="2"/>
        <scheme val="minor"/>
      </rPr>
      <t>(A.6.3)</t>
    </r>
  </si>
  <si>
    <r>
      <t xml:space="preserve">El Proceso de Relación con el Ciudadano reportará cualquier evento y/o incidente de Seguridad que se presente en el proceso y que afecte la confidencialidad de la información de las victimas.
</t>
    </r>
    <r>
      <rPr>
        <b/>
        <sz val="11"/>
        <color theme="1"/>
        <rFont val="Calibri"/>
        <family val="2"/>
        <scheme val="minor"/>
      </rPr>
      <t>Evidencia:</t>
    </r>
    <r>
      <rPr>
        <sz val="11"/>
        <color theme="1"/>
        <rFont val="Calibri"/>
        <family val="2"/>
        <scheme val="minor"/>
      </rPr>
      <t xml:space="preserve"> Correos de notificación del evento y/o incidente de seguridad, en caso de que no se presente se genera un correo al líder del proceso indicando que en la vigencia no se presento eventos y/o incidentes de seguridad de la información.
</t>
    </r>
    <r>
      <rPr>
        <b/>
        <sz val="11"/>
        <rFont val="Calibri"/>
        <family val="2"/>
        <scheme val="minor"/>
      </rPr>
      <t>(A.6.8)</t>
    </r>
  </si>
  <si>
    <r>
      <t xml:space="preserve">El Proceso de Relación con el Ciudadano de acuerdo a las solicitudes generadas por sospecha de fuga de información, se procede a realizar una actividad de auditoria para validar que usuarios del Sistema de Gestión de victimas (SGV) están ingresando en horario no permitido, esta actividad se realiza por demanda.
</t>
    </r>
    <r>
      <rPr>
        <b/>
        <sz val="11"/>
        <color theme="1"/>
        <rFont val="Calibri"/>
        <family val="2"/>
        <scheme val="minor"/>
      </rPr>
      <t>Evidencia:</t>
    </r>
    <r>
      <rPr>
        <sz val="11"/>
        <color theme="1"/>
        <rFont val="Calibri"/>
        <family val="2"/>
        <scheme val="minor"/>
      </rPr>
      <t xml:space="preserve"> Correo de sospecha de fuga de información y/o correo de solicitud de eventos afectados en el periodo.
</t>
    </r>
    <r>
      <rPr>
        <b/>
        <sz val="11"/>
        <rFont val="Calibri"/>
        <family val="2"/>
        <scheme val="minor"/>
      </rPr>
      <t>(A.5.15, A.5.33, A.6.8)</t>
    </r>
  </si>
  <si>
    <r>
      <t xml:space="preserve">El Proceso de Relación con el Ciudadano envía correo a la Subdirección de Asistencia y Atención Humanitaria solicitando reporte de usuarios inactivos del periodo a reportar (gestionado) de los Sistemas de Información relacionados al Proceso.
</t>
    </r>
    <r>
      <rPr>
        <b/>
        <sz val="11"/>
        <color theme="1"/>
        <rFont val="Calibri"/>
        <family val="2"/>
        <scheme val="minor"/>
      </rPr>
      <t>Evidencia:</t>
    </r>
    <r>
      <rPr>
        <sz val="11"/>
        <color theme="1"/>
        <rFont val="Calibri"/>
        <family val="2"/>
        <scheme val="minor"/>
      </rPr>
      <t xml:space="preserve"> Correo de solicitud del reporte de inactivación y respuesta de  la Subdirección de Asistencia Humanitaria.
</t>
    </r>
    <r>
      <rPr>
        <b/>
        <sz val="11"/>
        <rFont val="Calibri"/>
        <family val="2"/>
        <scheme val="minor"/>
      </rPr>
      <t>(A.5.15, A.5.16, A.5.17, A.5.18, 8.3, 8.26)</t>
    </r>
  </si>
  <si>
    <r>
      <t xml:space="preserve">El Proceso de de Relación con el Ciudadano asistirá y participará en las capacitaciones brindadas por la Oficina de Tecnología de Información (OTI) cada vez que se programen y el enlace SIG socializar la información del Sistema de Gestión de Seguridad de la Información a los funcionarios, contratistas y operadores del proceso cada vez que la Oficina de Tecnología de la Información (OTI) las publique.
</t>
    </r>
    <r>
      <rPr>
        <b/>
        <sz val="11"/>
        <color theme="1"/>
        <rFont val="Calibri"/>
        <family val="2"/>
        <scheme val="minor"/>
      </rPr>
      <t>Evidencia:</t>
    </r>
    <r>
      <rPr>
        <sz val="11"/>
        <color theme="1"/>
        <rFont val="Calibri"/>
        <family val="2"/>
        <scheme val="minor"/>
      </rPr>
      <t xml:space="preserve"> Correo electrónico replicados por el enlace del proceso para participar en las charlas de seguridad de la información, socialización de información del Sistema de Gestión de Seguridad de la Información y listas de asistencias a las charlas.
</t>
    </r>
    <r>
      <rPr>
        <b/>
        <sz val="11"/>
        <color theme="1"/>
        <rFont val="Calibri"/>
        <family val="2"/>
        <scheme val="minor"/>
      </rPr>
      <t>(A.6.3)</t>
    </r>
  </si>
  <si>
    <t>Formular los Planes específicos de prevención y atención con comunidades negras, afrocolombianas, raizales y palanqueras.
Apoyar a las áreas misionales así como a las entidades del SNARIV en todos los niveles de Gobierno, en la formulación y presentación de proyectos orientados a la asistencia, atención y reparación integral a las víctimas, especialmente retornos y reubicaciones, reparación colectiva.</t>
  </si>
  <si>
    <t>La profesional de participación coordina la jornada de la implementación de la estrategia de formación masiva para victimas organizadas y no organizadas en tema política publica de victimas de acuerdo con la meta establecida, en caso de no coordinar la jornada se incumplirían los indicadores de plan de acción y se tendrían las alertas de dicho incumplimiento, como evidencia quedan : Correos electrónicos, Acta o Relatoría de la jornada.</t>
  </si>
  <si>
    <r>
      <t>dado que la Subdirección de Reparación Individual envía a la Dirección Territorial cartas de indemnización que no pueden ser entregadas ya que los destinatarios son  personas fallecidas o localizadas, viven fuera del país, sin documento de identidad, también porque las cartas presentan errores en los montos, en nombre o apellidos, o están dirigidas a personas con discapacidad cognitiva</t>
    </r>
    <r>
      <rPr>
        <sz val="11"/>
        <color rgb="FFFF0000"/>
        <rFont val="Calibri"/>
        <family val="2"/>
        <scheme val="minor"/>
      </rPr>
      <t xml:space="preserve"> </t>
    </r>
    <r>
      <rPr>
        <sz val="11"/>
        <color theme="1"/>
        <rFont val="Calibri"/>
        <family val="2"/>
        <scheme val="minor"/>
      </rPr>
      <t>afectando el cumplimiento de las actividades.</t>
    </r>
  </si>
  <si>
    <t>Anular las cartas de indemnización que no se puedan notificar por estar localizadas, fallecidas, que viven fuera del país, sin documento de identidad, con errores en los montos, en nombres o apellidos, o estén dirigidas a personas con discapacidad cognitiva y cargar el soporte en la herramienta Indemniza</t>
  </si>
  <si>
    <r>
      <t xml:space="preserve">El profesional de relación con el  ciudadano en la Dirección Territorial gestiona mensualmente a través del aplicativo SGV el agendamiento de las jornadas o estrategias complementarias, esto se realiza a través de la herramienta SGV donde se crea cada una  con el fin que esta sea aprobada por NN y se pueda garantizar el personal necesario por parte del operador. En caso de no ser posible realizar la jornada, se reprograma la jornada para dar cumplimiento al plan de acción. Como evidencia </t>
    </r>
    <r>
      <rPr>
        <sz val="11"/>
        <color theme="1"/>
        <rFont val="Calibri"/>
        <family val="2"/>
        <scheme val="minor"/>
      </rPr>
      <t>debe quedar queda la solicitud cargada en el aplicativo SGV y/o correos electrónicos. Como evidencia debe quedar la solicitud cargada en el aplicativo SGV.</t>
    </r>
  </si>
  <si>
    <r>
      <rPr>
        <sz val="11"/>
        <rFont val="Calibri"/>
        <family val="2"/>
        <scheme val="minor"/>
      </rPr>
      <t>La Profesional Psicosocial encargada de la implementación de las estrategias presenciales grupales (Tejiéndonos), mensualmente y/o cada vez que se vaya a realizar la actividad, convocará a los usuarios por correo electrónico y/o llamadas telefónicas, con el objetivo de cumplir con la implementación de las estrategias de enfoque psicosocial. En caso de que no se pueda realizar la estrategia psisocial se remitirá correo electrónico reprogramando la actividad o realizando la alerta correspondiente.</t>
    </r>
    <r>
      <rPr>
        <sz val="11"/>
        <color theme="1"/>
        <rFont val="Calibri"/>
        <family val="2"/>
        <scheme val="minor"/>
      </rPr>
      <t xml:space="preserve">
Evidencia: Correos electrónicos</t>
    </r>
  </si>
  <si>
    <t>Realizar cada una de las acciones de la medida de rehabilitación comunitaria programadas en los diferentes planes de reparación colectiva de acuerdo el cronograma de implementación y la matriz  mensualizada, posteriormente realizar un balance con el objeto e verificar que haya sido acorde a los deseos reparadores de cada sujeto de reparación colectiva. En caso de una reprogramación ya se por motivos de seguridad o motivo ambiental debe concertarse con el sujeto.</t>
  </si>
  <si>
    <t xml:space="preserve">
Asistencia Técnica para la Actualización en Planes de Contingencia en etapa de formulación para municipios de interés estratégico
Acompañar a las EETT en la formulación y aprobación del POSI
Implementar la estrategia de comunicación y formación masiva para victimas organizadas y no organizadas en la política publica de victimas
carta de entendimiento o convenios suscritos con Instituciones de Educación Superior - IES 
Construir informes de articulación, gestión y seguimiento en el marco de los CTJT departamentales y municipales.
Atender victimas individuales en la medida de rehabilitación psicosocial.
</t>
  </si>
  <si>
    <t>El líder de la Dirección Territorial mensualmente, verifica la disponibilidad e idoneidad del personal para atender los acompañamientos,  asistencias técnicas, formación, seguimientos y la implementación de acciones y garantías de acceso a las medidas de satisfacción, rehabilitación y garantías de no repetición programadas, en caso de no contar con el personal suficiente, solicita contingencia a funcionarios y/o contratistas según disponibilidad, como evidencia se cuenta con actas de comité de reunión y/o correo electrónico.</t>
  </si>
  <si>
    <t>El profesional de reparación individual una vez identifica los errores en las cartas y el error de los giros hace mediante correo electrónico el reporte al profesional de apoyo del equipo de indemnizaciones en la subdirección de reparación individual, para que se haga revisión del caso y brinden la orientación de aprobar o anular la entrega del pago. Como evidencias quedan los correos electrónicos de reporte</t>
  </si>
  <si>
    <t>Socializar la ruta de acompañamiento y protocolo étnico  y no étnico a las  comunidades priorizadas   convocando a las comunidades que se incluyan en los planes de  RYR.</t>
  </si>
  <si>
    <t>ante nuestras partes interesadas por no ejecutar las estrategias planificadas</t>
  </si>
  <si>
    <t xml:space="preserve">Brindar servicios de asistencia técnica diferenciada en los procesos de planeación, ejecución y seguimiento de la implementación territorial de la política pública de victimas
Asistir técnicamente en la implementación de la ruta de reparación colectiva a sujetos colectivos
Acompañar técnicamente a las entidades territoriales para la validación del concepto de seguridad
Brindar asistencia técnica y acompañamiento para la formulación y envío de los Planes Operativos de Sistemas de Información – POSI
</t>
  </si>
  <si>
    <t>Diligenciar el COMR antes de solicitar una comisión y/o Informar telefónicamente o por WhatsApp al equipo del COMR del NN y a la DT, cuando se desplace un funcionario, contratista o colaborador de la DT a territorio en cumplimiento de una comisión, para que realicen el monitoreo y alertas durante el tiempo que dure la comisión.</t>
  </si>
  <si>
    <r>
      <t xml:space="preserve">Participar semestralmente en una (1) socialización sobre los lineamientos de seguridad de la Información brindadas por las OTI,  a todos las dependencias de la UARIV.
Evidencia: Correo electrónico con invitación a participar en las charlas de seguridad de la información replicados por el enlace del proceso y lista de asistencia.
</t>
    </r>
    <r>
      <rPr>
        <b/>
        <sz val="11"/>
        <color theme="1"/>
        <rFont val="Calibri"/>
        <family val="2"/>
        <scheme val="minor"/>
      </rPr>
      <t xml:space="preserve">
(A.6.3)</t>
    </r>
  </si>
  <si>
    <t>Transversal
Sistema de Gestión Ambiental
Procesos y Direcciones Territoriales</t>
  </si>
  <si>
    <t>Apoyo y participación en la implementación, mantenimiento y mejora continua del Sistema de Gestión Ambiental de la Unidad, bajo la norma estandar internacional NCT ISO 14001:2015 o aquella que la sustituya.</t>
  </si>
  <si>
    <t>debido a la falta de apropiación de la cultura ambiental y documental relacionada, falta de formación de los enlaces de apoyo, desconocimiento de normatividad ambiental, carencia de proveedores y contenedores para la gestión integral de residuos solidos, rotación de personal, exceso de consumos de recursos tanto energéticos como hídricos durante el desarrollo de las actividades, falta de destinación de recursos humanos, tecnológicos y financieros necesarios para la implementación y mantenimiento del SGA, altos consumos de papel, condiciones ambientales externas e internas que puedan influir al desarrollo de las actividades, dificultades para la adecuada identificación de aspectos e impactos ambientales en procesos y direcciones territoriales.</t>
  </si>
  <si>
    <t>El equipo implementador del Sistema de Gestión Ambiental en común acuerdo con el equipo que apoya su implementación en las direcciones territoriales cada vez que se requiera, desarrollan capacitaciones teórico prácticas y proponen actividades con el fin de fortalecer la adecuada gestión de los residuos; en caso de evidenciar propuestas implementadas en territorio, se articulan estrategias de manera conjunta para extender su implementación a las demás direcciones territoriales y Nivel Nacional según aplique. Como evidencia se tienen: Listados de asistencia, registro fotográfico, matriz de seguimiento al programa "Manejo Integral de Residuos sólidos"</t>
  </si>
  <si>
    <t>Los funcionarios y contratistas de la Unidad que participan  en jornadas de conmemoración ambiental cada vez que lo establezca el Sistema de Gestión Ambiental, diligencia la encuesta de satisfacción con el fin de evaluar la apropiación de la temática abordada frente al fomento de buenas prácticas ambientales; en caso de identificar bajo nivel de satisfacción, el equipo implementador procederá a realizar el respectivo fortalecimiento de las temáticas. Evidencias: Listados de asistencia, informe de la encuesta, Plan de capacitación de la vigencia correspondiente.</t>
  </si>
  <si>
    <t>Los funcionarios y contratistas de la Unidad que apoyan la implementación del Sistema de Gestión Ambiental en las direcciones territoriales cada vez que lo establezca la Oficina Asesora Jurídica, diligencian y entregan el formato "Matriz Verificación Cumplimiento Legal Ambiental" con el fin de establecer el ámbito de aplicación de los requisitos legales de orden regional y/o municipal para la Unidad según corresponda; en caso de no identificar normatividad ambiental relacionada, enviaran un correo al equipo implementador del SGA en Nivel Nacional describiendo en detalle el proceso realizado y los resultados obtenidos. Como evidencia se tienen: formato "Matriz Verificación Cumplimiento Legal Ambiental" diligenciado, Normograma, correos asociados a la actividad.</t>
  </si>
  <si>
    <t>Los funcionarios y contratistas de la Unidad en las direcciones territoriales y procesos por cada vigencia, participan en la actualización de la "Matriz de identificación y evaluación de aspectos e impactos ambientales" con el fin de enfocar las actividades de control, fomento y prevención que permitan atender de manera efectiva los impactos ambientales determinados; en caso de no desarrollar la actividad en los tiempos establecidos, el equipo implementador concocará a una sesión extraordinaria. Como evidencia se tienen: Correos asociados, actas de reunión  (fase 2 y 4), listados de asistencia, formato diligenciado "Encuesta para la identificación de aspectos e impactos ambientales", formato diligenciado "Reporte de condiciones ambientales" matriz final de identificación y evaluación de aspectos e impactos ambientales de la vigencia evaluada.</t>
  </si>
  <si>
    <t>Los funcionarios y contratistas de la Unidad que apoyan la implementación del Sistema de Gestión Ambiental en las direcciones territoriales cada vez que aplique, entregan soportes correspondientes al mantenimientos de equipos operaciones disponibles con el fin de apoyar al seguimiento frente a los criterios contractuales; en caso de presentarse alguna eventualidad en el funcionamiento de los equipos, se reportará inmediatamente al equipo implementador del SGA y los demás procesos inherentes a esta. Como evidencia se tienen: Correos asociados, certificados de mantenimiento, registro fotográfico.</t>
  </si>
  <si>
    <t>Los funcionarios y contratistas que apoyan la implementación del SGA tanto en territorio como en Nivel Nacional realizan actividades y entregar las respectivas evidencias que permitan dar cumplimiento a los requisitos establecidos en la ISO14001:2015 cada que se requiera, con el fin de generar cultura organizacional y mejorar el desempeño ambiental. en caso de no realizar dichas actividades, el equipo implementador procederá a realizar el respectivo fortalecimiento de las temáticas bajo común acuerdo. Evidencias: Correos electrónicos evidenciando en ingreso de las evidencias a las carpetas disponibles por el SGA, comunicaciones internas, registro fotográfico, reporte en el aplicativo SISGESTION.</t>
  </si>
  <si>
    <t>Posibilidad de pérdida económica y reputacional ante nuestras partes interesadas internas y externas, por afectación en el desempeño ambiental y sanciones ante entes de control</t>
  </si>
  <si>
    <t>Participar en campañas de alto impacto enfocados en la disminución de los residuos sólidos generados en la entidad como parte del fortalecimiento institucional en la apropiación de buenas prácticas ambientales.</t>
  </si>
  <si>
    <t>Participar en las capacitaciones teórico prácticas previamente acordadas para la aplicación del conocimiento ambiental en los funcionarios, contratistas y colaboradores de la entidad en el marco de implementación de la norma ISO 14001:2015.</t>
  </si>
  <si>
    <t>Desarrollar Formato "Matriz Verificación Cumplimiento Legal Ambiental" a nivel territorial, a partir de la revisión realizada previamente en los entes territoriales ambientales y/o municipales (Corporacines Autónomas, Gobernaciones, Alcaldías y y demás autoridades competentes).</t>
  </si>
  <si>
    <t>Evaluar la apropiación de conocimientos en la fase 2 de la actualización de la idetificación y evaluación de la matriz de aspectos e impactos ambientales correspondiente al "fortalecimiento de conceptos" aplicando una encuesta a los funcionarios y contratistas que apoyan los diferentes procesos tanto en Nivel Nacional como territorial.</t>
  </si>
  <si>
    <t>Apoyar la supervisión frente al estado de equipos operacionales (aires acondicionados, sistemas ahorradores de agua y energía, mantenimientos a tanques y plantas eléctricas, condiciones de la infraestructura, etc.) disponibles en territorio.</t>
  </si>
  <si>
    <t>Fomentar buenas prácticas ambientales enfocadas en el ahorro y usos eficiente del agua y la energía, manejo integral de residuos sólidos, buenas prácticas cero papel, entre otros; los cuales permitan la mejora continua del desempeño ambiental de la Unidad.</t>
  </si>
  <si>
    <t>Coordinador (a) Gestión Administrativa y Documental
Equipo Implementador del Sistema de Gestión Ambiental</t>
  </si>
  <si>
    <t>Adelantar las actuaciones Disciplinarias, contra los servidores, exservidores públicos y particulares que administren recursos públicos o cumplan funciones públicas, originadas en la incursión de faltas disciplinarias.</t>
  </si>
  <si>
    <t xml:space="preserve">CD-DIS-003
GD-CID-001
GD-CID-002
 </t>
  </si>
  <si>
    <r>
      <t xml:space="preserve">El Proceso de Control Interno Disciplinario suscribe un "Acuerdo de Confidencialidad"  de usuarios de aplicativos, herramientas o información , con cada uno de los funcionarios y/o contratistas del Proceso, para acceder a la información del proceso y de la Entidad, en caso deno contar con el "Acuerdo", no se asignaran accesos ni usuarios; en los casos en los que se termine la contratación o por renuncia de algún colaborador los usuarios serán deshabilitados . 
Este control permite dar cumplimento a las políticas de seguridad de la información definidas por la entidad, por lo que es importante indicarle a los funcionarios y/o contratistas del Proceso las implicaciones que se pueden presentar por el uso inadecuado de la información.
</t>
    </r>
    <r>
      <rPr>
        <b/>
        <sz val="11"/>
        <color theme="1"/>
        <rFont val="Calibri"/>
        <family val="2"/>
        <scheme val="minor"/>
      </rPr>
      <t>Evidencia:</t>
    </r>
    <r>
      <rPr>
        <sz val="11"/>
        <color theme="1"/>
        <rFont val="Calibri"/>
        <family val="2"/>
        <scheme val="minor"/>
      </rPr>
      <t xml:space="preserve"> Los Acuerdos de Confidencialidad suscritos por el proceso de Control Interno Disciplinario y/o reporte de dicho registro.
</t>
    </r>
    <r>
      <rPr>
        <b/>
        <sz val="11"/>
        <color theme="1"/>
        <rFont val="Calibri"/>
        <family val="2"/>
        <scheme val="minor"/>
      </rPr>
      <t>(A.6.6)</t>
    </r>
  </si>
  <si>
    <r>
      <t xml:space="preserve">Los funcionarios y/o contratistas de Proceso de Control Interno Disciplinario, son responsables de salvaguardar la información de los expedientes físicos a su cargo. Cuando alguno de los funcionarios y colaboradores requieran el ingreso al archivo físico, se realizará la solicitud a la persona delegada por el proceso mediante el registro de la planilla de ingreso y/o envío de correo electrónico.
En caso de que el usuario no reporte el ingreso al archivo físico, la persona designada enviará correo en el que se recuerde que se debe dar cumplimiento de los lineamientos establecidos al interior del proceso.
</t>
    </r>
    <r>
      <rPr>
        <b/>
        <sz val="11"/>
        <color theme="1"/>
        <rFont val="Calibri"/>
        <family val="2"/>
        <scheme val="minor"/>
      </rPr>
      <t xml:space="preserve">Evidencia: </t>
    </r>
    <r>
      <rPr>
        <sz val="11"/>
        <color theme="1"/>
        <rFont val="Calibri"/>
        <family val="2"/>
        <scheme val="minor"/>
      </rPr>
      <t xml:space="preserve">Registro de la planilla de ingreso y/o envío de correo electrónico y/o correos recordatorios de cumplimiento de lineamientos.
</t>
    </r>
    <r>
      <rPr>
        <b/>
        <sz val="11"/>
        <color theme="1"/>
        <rFont val="Calibri"/>
        <family val="2"/>
        <scheme val="minor"/>
      </rPr>
      <t>(A.7.2)</t>
    </r>
  </si>
  <si>
    <t xml:space="preserve">Por parte del Coordinador del Grupo de Control Interno Disciplinario se solicitará una reunión para que desde la Oficina de Tecnologias de la Información, se garantice la salvaguarda de  la información del proceso, que se encuentra guardada en One Drive, dentro de la cual se busca contar con niveles de acceso de acuerdo con los roles de los funcionarios del grupo asignados para esto. Adicionalmente, se solicitará a la OTI mapeo de los nombres de las personas que hayan ingresado a One Drive y que correspondan solamente a funcionarios y colaboradores autorizados del grupo Control Interno Disciplinario. Como evidencia quedará Acta de Reunion y compromisos. </t>
  </si>
  <si>
    <t>Enlace SIG de Control Interno Disciplinario o designado por el líder del Proceso.</t>
  </si>
  <si>
    <t>CD-DIS-003</t>
  </si>
  <si>
    <r>
      <t xml:space="preserve">El Proceso de Control Interno Disciplinario  retroalimenta a los funcionarios y contratistas frente al reporte emitido por la Oficina de Tecnología de Información (OTI) sobre el estado de uso de OneDrive.
</t>
    </r>
    <r>
      <rPr>
        <b/>
        <sz val="11"/>
        <color theme="1"/>
        <rFont val="Calibri"/>
        <family val="2"/>
        <scheme val="minor"/>
      </rPr>
      <t xml:space="preserve">Evidencia: </t>
    </r>
    <r>
      <rPr>
        <sz val="11"/>
        <color theme="1"/>
        <rFont val="Calibri"/>
        <family val="2"/>
        <scheme val="minor"/>
      </rPr>
      <t xml:space="preserve">Socialización del correo electrónico enviado por la OTI sobre el estado del uso de OneDrive de Proceso.
</t>
    </r>
    <r>
      <rPr>
        <b/>
        <sz val="11"/>
        <color theme="1"/>
        <rFont val="Calibri"/>
        <family val="2"/>
        <scheme val="minor"/>
      </rPr>
      <t>(A.5.16, A.8.2, A.8.3, A.8.13)</t>
    </r>
  </si>
  <si>
    <t>Proporcionar el servicio de préstamos y consulta de expedientes, que se encuentren bajo la administración del Archivo de la Entidad.</t>
  </si>
  <si>
    <t>Definir lineamientos y metodologías para el fortalecimiento de la Política Pública de víctimas con las entidades que conforman el Sistema Nacional de Atención y Reparación Integral.
Adelantar acciones necesarias de articulación y coordinación con las entidades que conforman el Sistema Nacional de Atención y Reparación Integral a las Víctimas para el fortalecimiento de la política pública de víctimas.</t>
  </si>
  <si>
    <t>Realizar la Revisión por Dirección con el fin de asegurar la conveniencia, la adecuación y la eficiencia de los sistemas de gestión que componen el SIG</t>
  </si>
  <si>
    <t>Planeación y ejecución de las auditorias. (Asignación del equipo auditor y Realización de las auditorias acorde al plan anual de auditorías.</t>
  </si>
  <si>
    <t>Realizar Seguimiento a los planes de mejoramiento suscritos con los procesos de la entidad, Direcciones Territoriales y Entes de Control.</t>
  </si>
  <si>
    <t xml:space="preserve">Controlar y hacer seguimiento a la atención de los servicios generales necesarios para el buen funcionamiento de la entidad (papelería, vigilancia, seguros, transporte, aseo y cafetería, mantenimiento) </t>
  </si>
  <si>
    <t>Realizar los procesos de contratación de acuerdo con la modalidad de contratación.</t>
  </si>
  <si>
    <t>Ejecutar las actividades para la elaboración, producción, adopción y control de la información documentada del Sistema Integrado de Gestión -SIG.</t>
  </si>
  <si>
    <t>* Facilitar herramientas a los y las sobrevivientes del conflicto armado a través de encuentros grupales que apoyen su recuperación emocional, como parte de la medida de Rehabilitación para las víctimas.
* Realizar la socialización, formulación e implementación de las medidas de Satisfacción y Garantías de no Repetición.</t>
  </si>
  <si>
    <r>
      <t xml:space="preserve">El Proceso retroalimenta a los funcionarios y contratistas frente al reporte emitido por la Oficina de Tecnología de Información (OTI) sobre el estado de uso de OneDrive.
Evidencia: Socialización del correo electrónico enviado por la OTI sobre el estado del uso de OneDrive de Proceso.
</t>
    </r>
    <r>
      <rPr>
        <b/>
        <sz val="11"/>
        <color theme="1"/>
        <rFont val="Calibri"/>
        <family val="2"/>
        <scheme val="minor"/>
      </rPr>
      <t>(A.5.16, A.8.2, A.8.3, A.8.13)</t>
    </r>
  </si>
  <si>
    <r>
      <t xml:space="preserve">El Proceso de Participación y Visibilización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Evidencia: Los Acuerdos de Confidencialidad suscritos por el proceso de Proceso de Participación y Visibilización y/o reporte de dicho registro.
</t>
    </r>
    <r>
      <rPr>
        <b/>
        <sz val="11"/>
        <color theme="1"/>
        <rFont val="Calibri"/>
        <family val="2"/>
        <scheme val="minor"/>
      </rPr>
      <t>(A.6.6)</t>
    </r>
  </si>
  <si>
    <r>
      <t xml:space="preserve">El Proceso de Participación y Visibilización aplica control de acceso a los usuarios para (consulta, adicion y modificación) de la información en la herramienta de SharePoint.
Evidencia: Correo de solcitud a la OTI y/o auxiliar del técnico del proceso para conocer los permisos asociados al SharePoint del Proceso.
</t>
    </r>
    <r>
      <rPr>
        <b/>
        <sz val="11"/>
        <color theme="1"/>
        <rFont val="Calibri"/>
        <family val="2"/>
        <scheme val="minor"/>
      </rPr>
      <t>(A.5.2, A.5.3, A.5.15)</t>
    </r>
  </si>
  <si>
    <r>
      <t xml:space="preserve">El Proceso de Participación y Visibilización, asistirá y participará en las capacitaciones brindadas por la Oficina de Tecnología de Información (OTI), cada vez que se programen con el fin de dar cumplimiento a la implementacion de la política del Sistema de Gestion de seguridad y privacidad de información, prevención de riesgos de seguridad digital y apropiación de conocimientos del SGSI.
Evidencia: Correo electrónico con invitación a participar en las charlas de seguridad de la información y/o replicación del correo de comunicación interna en material de seguridad generada por la Oficina de la Tecnologias de la Información (OTI) y/o listas de asistencia.
</t>
    </r>
    <r>
      <rPr>
        <b/>
        <sz val="11"/>
        <color theme="1"/>
        <rFont val="Calibri"/>
        <family val="2"/>
        <scheme val="minor"/>
      </rPr>
      <t>(A.6.3)</t>
    </r>
  </si>
  <si>
    <t>Enlace SIG del Proceso Participación y Visibilización o designado por el líder del Proceso.</t>
  </si>
  <si>
    <r>
      <t xml:space="preserve">El Proceso de Gestión Documental, realiza a traves de la "Digitalización con fines probatorios" de los expendientes (con todos sus folios) el cargue de estas imagenes en el Sistema de Gestión de Documentos Electrónicos de Archivo "ARCHIDU" para garantizar y facilidar el acceso a la información y evitar la consulta de documentos físicos originales. 
Evidencia: Pantallazo de consulta de los expedientes digitalizados en ARCHIDU para el periódo y/o archivo de numero de expendientes digitalizados en el mes.
</t>
    </r>
    <r>
      <rPr>
        <b/>
        <sz val="11"/>
        <color theme="1"/>
        <rFont val="Calibri"/>
        <family val="2"/>
        <scheme val="minor"/>
      </rPr>
      <t>(A.5.13, A.5.15, A.8.15)</t>
    </r>
  </si>
  <si>
    <r>
      <t xml:space="preserve">El Proceso de Gestión Documental, genera un inventario documental por dependencia y direcciones territoriales para llevar el registro de los expedientes que se encuentra en el archivo de gestión y central de la Entidad.
Evidencia: Archivo de excel del inventario documental por dependencia y direcciones territoriales.
</t>
    </r>
    <r>
      <rPr>
        <b/>
        <sz val="11"/>
        <color theme="1"/>
        <rFont val="Calibri"/>
        <family val="2"/>
        <scheme val="minor"/>
      </rPr>
      <t>(A.5.10, A.5.12, A.5.13, A.5.15, A.8.15)</t>
    </r>
  </si>
  <si>
    <r>
      <t xml:space="preserve">El Proceso de Gestión Documental, cuando se genera una denuncia por pérdidas de un documento o expendiente o cuando se identifica que los expendientes no estan completos o les falte documentos originales, se aplica el procedimiento para la reconstrucción de expedientes y/o documentos.
Evidencia: Informe de pérdida de documento y/o correo de notificación del lider del proceso indicando que no se presento novedades de perdida de documentos de otras dependencias en el período.
</t>
    </r>
    <r>
      <rPr>
        <b/>
        <sz val="11"/>
        <color theme="1"/>
        <rFont val="Calibri"/>
        <family val="2"/>
        <scheme val="minor"/>
      </rPr>
      <t xml:space="preserve">
(A.5.33, A.8.15)</t>
    </r>
  </si>
  <si>
    <r>
      <t xml:space="preserve">El Proceso de Gestión Documental, cuenta con las tablas de control de acceso que permite clasificar la información de acuerdo a los lineamientos de Ley 1712 de 2014 (Información Pública Reservada, Información Pública Clasificada, Pública) parara los prestamos de los expendientes.
Evidencia: Tablas de control de acceso y/o correos de respuesta de solcitudes de prestamos.
</t>
    </r>
    <r>
      <rPr>
        <b/>
        <sz val="11"/>
        <color theme="1"/>
        <rFont val="Calibri"/>
        <family val="2"/>
        <scheme val="minor"/>
      </rPr>
      <t>(A.5.10, A.5.12, A.5.13)</t>
    </r>
  </si>
  <si>
    <t>Enlace SIG del Proceso de Gestión Documental o designado por el líder del Proceso.</t>
  </si>
  <si>
    <r>
      <t xml:space="preserve">El Proceso de Gestión Interinstitucional retroalimenta a los funcionarios y contratistas frente al reporte emitido por la Oficina de Tecnología de Información (OTI) sobre el estado de uso de OneDrive.
</t>
    </r>
    <r>
      <rPr>
        <b/>
        <sz val="11"/>
        <color theme="1"/>
        <rFont val="Calibri"/>
        <family val="2"/>
        <scheme val="minor"/>
      </rPr>
      <t xml:space="preserve">Evidencia: </t>
    </r>
    <r>
      <rPr>
        <sz val="11"/>
        <color theme="1"/>
        <rFont val="Calibri"/>
        <family val="2"/>
        <scheme val="minor"/>
      </rPr>
      <t xml:space="preserve">Socialización del correo electrónico enviado por la OTI sobre el estado del uso de OneDrive de Proceso.
</t>
    </r>
    <r>
      <rPr>
        <b/>
        <sz val="11"/>
        <color theme="1"/>
        <rFont val="Calibri"/>
        <family val="2"/>
        <scheme val="minor"/>
      </rPr>
      <t>(A.5.16, A.8.2, A.8.3, A.8.13)</t>
    </r>
  </si>
  <si>
    <r>
      <t xml:space="preserve">El Proceso de Gestión Interinstitucional define la herramienta SharePoint para el almacenamiento de la información del proceso, por lo que cada vez que se requiera un permisos especifico de acceso se remitirá solicitud a la Oficina de Tecnología de Información (OTI)
</t>
    </r>
    <r>
      <rPr>
        <b/>
        <sz val="11"/>
        <color theme="1"/>
        <rFont val="Calibri"/>
        <family val="2"/>
        <scheme val="minor"/>
      </rPr>
      <t>Evidencia:</t>
    </r>
    <r>
      <rPr>
        <sz val="11"/>
        <color theme="1"/>
        <rFont val="Calibri"/>
        <family val="2"/>
        <scheme val="minor"/>
      </rPr>
      <t xml:space="preserve"> Correo de solicitud cada vez que se requiera el acceso. En caso de no tener solicitudes se deberá enviar correo por parte del lider del proceso indicando que en el periodo no se efectuo dicho requerimeinto.
</t>
    </r>
    <r>
      <rPr>
        <b/>
        <sz val="11"/>
        <color theme="1"/>
        <rFont val="Calibri"/>
        <family val="2"/>
        <scheme val="minor"/>
      </rPr>
      <t>(A.5.16, A.8.2, A.8.3, A.8.13)</t>
    </r>
  </si>
  <si>
    <r>
      <t xml:space="preserve">El Proceso de Gestión Interinstitucional asistirá y participará en las capacitaciones brindadas por la Oficina de Tecnología de Información (OTI), cada vez que se programen con el fin de dar cumplimiento a la implementacion de la política del Sistema de Gestion de seguridad y privacidad de información, prevención de riesgos de seguridad digital y apropiación de conocimientos del SGSI.
Evidencia: Correo electrónico con invitación a participar en las charlas de seguridad de la información, comunicación interna del material de seguridad generada por la Oficina de la Tecnologias de la Información (OTI) y listas de asistencia.
</t>
    </r>
    <r>
      <rPr>
        <b/>
        <sz val="11"/>
        <color theme="1"/>
        <rFont val="Calibri"/>
        <family val="2"/>
        <scheme val="minor"/>
      </rPr>
      <t>(A.6.3)</t>
    </r>
  </si>
  <si>
    <t>Enlace SIG del Proceso Gestión Interintitucional o designado por el líder del Proceso.</t>
  </si>
  <si>
    <r>
      <t xml:space="preserve">El Proceso de Gestión Administrativa realiza la contratación de Vigilancia, con el fin preservar la seguridad de los activos de información y los Colaboradores de la Entidad.
</t>
    </r>
    <r>
      <rPr>
        <b/>
        <sz val="11"/>
        <rFont val="Calibri"/>
        <family val="2"/>
        <scheme val="minor"/>
      </rPr>
      <t>Evidencia:</t>
    </r>
    <r>
      <rPr>
        <sz val="11"/>
        <rFont val="Calibri"/>
        <family val="2"/>
        <scheme val="minor"/>
      </rPr>
      <t xml:space="preserve"> Contrato de Vigiliancia de la Vigencia.
</t>
    </r>
    <r>
      <rPr>
        <b/>
        <sz val="11"/>
        <rFont val="Calibri"/>
        <family val="2"/>
        <scheme val="minor"/>
      </rPr>
      <t>(A.5.21, A.5.23, A.5.36, A.7.4, A.7.11)</t>
    </r>
  </si>
  <si>
    <r>
      <t xml:space="preserve">El Proceso de Gestión Administrativa, define como mecanismo de control para el acceso de personal a las instalaciones de la Entidad, el registro en la herramienta "Ingreso San Cayetano Power App" por parte de las áreas que requieran la autorización de ingreso.
</t>
    </r>
    <r>
      <rPr>
        <b/>
        <sz val="11"/>
        <rFont val="Calibri"/>
        <family val="2"/>
        <scheme val="minor"/>
      </rPr>
      <t>Evidencia:</t>
    </r>
    <r>
      <rPr>
        <sz val="11"/>
        <rFont val="Calibri"/>
        <family val="2"/>
        <scheme val="minor"/>
      </rPr>
      <t xml:space="preserve"> Registro en la herramienta y/o informe y/o correo de generación de la solicitud de las áreas que requieran autorización de ingreso. 
</t>
    </r>
    <r>
      <rPr>
        <b/>
        <sz val="11"/>
        <rFont val="Calibri"/>
        <family val="2"/>
        <scheme val="minor"/>
      </rPr>
      <t>(A.5.21, A.5.23, A.5.36, A.7.4, A.7.11)</t>
    </r>
  </si>
  <si>
    <r>
      <t xml:space="preserve">El Proceso dde Gestión Administrativa, realiza el seguimiento a la Administración del Complejo San Cayetano donde opera la Entidad, frente al cumplimiento de las pruebas y mantenimiento de la (PLANTA ELÉCTRICA) de manera bimensual con el objetivo de garantizar la Continuidad del Servicio y tomar medidas correctivas.
</t>
    </r>
    <r>
      <rPr>
        <b/>
        <sz val="11"/>
        <rFont val="Calibri"/>
        <family val="2"/>
        <scheme val="minor"/>
      </rPr>
      <t xml:space="preserve">
Evidencia: </t>
    </r>
    <r>
      <rPr>
        <sz val="11"/>
        <rFont val="Calibri"/>
        <family val="2"/>
        <scheme val="minor"/>
      </rPr>
      <t xml:space="preserve">Envío del correo electrónico bimensual del Proceso de Gestión Administrativa a la Administración del Complejo para el seguimiento de las pruebas y mantenimiento y cronograma de mantenimientos (PLANTA ELÉCTRICA) y informes de (pruebas y mantenimiento) de la PLANTA ELÉCTRICA ejecutadas por la Administración del Complejo.
</t>
    </r>
    <r>
      <rPr>
        <b/>
        <sz val="11"/>
        <rFont val="Calibri"/>
        <family val="2"/>
        <scheme val="minor"/>
      </rPr>
      <t>(A.5.21, A.5.23, A.5.36, A.7.4, A.7.11)</t>
    </r>
  </si>
  <si>
    <r>
      <t xml:space="preserve">El Proceso de Gestión Administrativa, realiza el seguimiento a la Administración del Complejo San Cayetano donde opera la Entidad, frente al cumplimiento de las pruebas y mantenimiento de la (UPS) de manera bimensual con el objetivo de garantizar la Continuidad del Servicio y tomar medidas correctivas.
</t>
    </r>
    <r>
      <rPr>
        <b/>
        <sz val="11"/>
        <rFont val="Calibri"/>
        <family val="2"/>
        <scheme val="minor"/>
      </rPr>
      <t xml:space="preserve">
Evidencia: </t>
    </r>
    <r>
      <rPr>
        <sz val="11"/>
        <rFont val="Calibri"/>
        <family val="2"/>
        <scheme val="minor"/>
      </rPr>
      <t xml:space="preserve">Envío del correo electrónico bimensual del Proceso de Gestión Administrativa a la Administración del Complejo para el seguimiento de las pruebas y mantenimiento y cronograma de mantenimientos (UPS) y informes de (pruebas y mantenimiento) a la UPS ejecutadas por la Administración del Complejo.
</t>
    </r>
    <r>
      <rPr>
        <b/>
        <sz val="11"/>
        <rFont val="Calibri"/>
        <family val="2"/>
        <scheme val="minor"/>
      </rPr>
      <t>(A.5.21, A.5.23, A.5.36, A.7.4, A.7.11)</t>
    </r>
  </si>
  <si>
    <r>
      <t xml:space="preserve">El Proceso de Gestión Administrativa, en caso de identificar que no se estan realizando las actividades de (pruebas y mantenimientos) preventivos para la (PLAN Y ELÉCTRICA Y UPS) donde opera la Entidad y/o se presentó una indisponibilidad en la continuidad del servicio eléctrico, se procederá a realizar un comunicado a la Administración del Complejo San Cayetano frente a las fallas o ausencias de los mantenimientos afectaron los servicios que presta la UARIV.
</t>
    </r>
    <r>
      <rPr>
        <b/>
        <sz val="11"/>
        <rFont val="Calibri"/>
        <family val="2"/>
        <scheme val="minor"/>
      </rPr>
      <t xml:space="preserve">
Evidencia:</t>
    </r>
    <r>
      <rPr>
        <sz val="11"/>
        <rFont val="Calibri"/>
        <family val="2"/>
        <scheme val="minor"/>
      </rPr>
      <t xml:space="preserve"> Correo eléctronico del Proceso de Gestión Administrativa por el incumplimiento de las (pruebas y mantenimientos) preventivos de la (PLAN Y ELÉCTRICA Y UPS) y/o en caso de que no se materialice el riesgo el líder del proceso envia correo al Oficial de Seguridad de la Información de la Entidad indicando que para el presente periodo no se presentó indisponibilidad del servicio eléctrico en las instalaciones de la entidad del nivel nacional.
</t>
    </r>
    <r>
      <rPr>
        <b/>
        <sz val="11"/>
        <rFont val="Calibri"/>
        <family val="2"/>
        <scheme val="minor"/>
      </rPr>
      <t>(A.5.21, A.5.23, A.5.36, A.7.4, A.7.11)</t>
    </r>
  </si>
  <si>
    <r>
      <t xml:space="preserve">El Proceso de Gestión Administrativa, realiza el seguimiento mensual al Proveedor de Vigilancia con fin de verificar el cumplimiento de las actividades enmarcadas en el Contrato.
Evidencia: Informe de ejecución del contrato de vigilancia.
</t>
    </r>
    <r>
      <rPr>
        <b/>
        <sz val="11"/>
        <color theme="1"/>
        <rFont val="Calibri"/>
        <family val="2"/>
        <scheme val="minor"/>
      </rPr>
      <t>(A.5.21, A.5.23, A.5.36, A.7.4, A.7.11)</t>
    </r>
  </si>
  <si>
    <t>Enlace SIG del Proceso Gestión Administrativa o designado por el líder del Proceso.</t>
  </si>
  <si>
    <t>Administrar historias laborales y el Sistema Tecnológico KACTUS.
Implementar, con el acompañamiento del GGAD,  las TRD mediante la elaboración de los  inventarios documentales de los archivos de gestión del total de las series y subseries de la TRD de la dependencia.
Clasificar, con el acompañamiento del Grupo de Gestión Administrativa y Documental (GGAD) la documentación electrónica o digital bajo la estructura de las TRD (series y subseries)  en las herramientas tecnológicas disponibles para tal fin.
Participar en las  jornadas del plan de capacitación  del sistema de gestión documental.</t>
  </si>
  <si>
    <t>TH-NOM-008</t>
  </si>
  <si>
    <r>
      <t xml:space="preserve">El Proceso de Gestión Talento Humano suscribe un "Acuerdo de Confidencialidad" con cada uno de los funcionarios y/o contratistas del Proceso, cuando se requiere acceder a los Sistemas de información y/o Servicios TI en las que se procesa y/o almacena la información de la Entidad, en caso de contar con el "Acuerdo", no se asignara accesos ni usuarios; para el caso de que se venza el "Acuerdo" el usuario será deshabilitado . 
Este control permite dar cumplimento a las políticas de seguridad de la información definidas por la entidad, por lo que es importante indicarle a los funcionarios y/o contratistas del Proceso las implicaciones que se pueden presentar por el uso inadecuado de la información en aras de obtener un beneficio económico por la atención y orientación a las víctimas. 
</t>
    </r>
    <r>
      <rPr>
        <b/>
        <sz val="11"/>
        <color theme="1"/>
        <rFont val="Calibri"/>
        <family val="2"/>
        <scheme val="minor"/>
      </rPr>
      <t xml:space="preserve">Evidencia: </t>
    </r>
    <r>
      <rPr>
        <sz val="11"/>
        <color theme="1"/>
        <rFont val="Calibri"/>
        <family val="2"/>
        <scheme val="minor"/>
      </rPr>
      <t xml:space="preserve">Los Acuerdos de Confidencialidad suscritos por el proceso de Gestión de Talento Humano y/o reporte de dicho registro.
</t>
    </r>
    <r>
      <rPr>
        <b/>
        <sz val="11"/>
        <color theme="1"/>
        <rFont val="Calibri"/>
        <family val="2"/>
        <scheme val="minor"/>
      </rPr>
      <t>(A.6.6)</t>
    </r>
  </si>
  <si>
    <t>por pérdida a la Integridad de la Información de la Entidad</t>
  </si>
  <si>
    <t>TH-SST-006
TH-SST-007
TH-SST-008
TH-SST-009
TH-SST-010</t>
  </si>
  <si>
    <r>
      <t xml:space="preserve">El Proceso de Gestión de Talento Humano a través del Técnico y/o Auxiliar Administrativo valida la solicitud de los documentos de las historias laborales y confirma autorización de trámite por la Coordinadora de Talento Humano. 
Solicita la historia laboral al Grupo de Gestión Administrativa y Documental en los formatos respectivos para el préstamo del expediente y de control de los archivos de gestión conforme a las tablas de retención documental.
En caso de no contar con la información actualizada en la historia laboral se remite correo a la Coordinadora de Talento Humano, con el fin de identificar la solicitud de la historia laboral con los demás lideres de TH.  
</t>
    </r>
    <r>
      <rPr>
        <b/>
        <sz val="11"/>
        <color theme="1"/>
        <rFont val="Calibri"/>
        <family val="2"/>
        <scheme val="minor"/>
      </rPr>
      <t xml:space="preserve">Evidencia: </t>
    </r>
    <r>
      <rPr>
        <sz val="11"/>
        <color theme="1"/>
        <rFont val="Calibri"/>
        <family val="2"/>
        <scheme val="minor"/>
      </rPr>
      <t xml:space="preserve">Correo electrónico, Hoja De Control Archivos De Gestión  y Formato De Préstamo de Documentos Y/O Expedientes.
</t>
    </r>
    <r>
      <rPr>
        <b/>
        <sz val="11"/>
        <color theme="1"/>
        <rFont val="Calibri"/>
        <family val="2"/>
        <scheme val="minor"/>
      </rPr>
      <t>(A.6.1, A.6.2, A.6.5, A.5.9, A.5.11, A.7.10, A.5.37)</t>
    </r>
  </si>
  <si>
    <r>
      <t xml:space="preserve">El Proceso de Gestión de Talento Humano debe notificar a los administradores del sistema de Información KACTUS  las novedades de (personal) de los usuarios que hace uso del Sistema de Información.
</t>
    </r>
    <r>
      <rPr>
        <b/>
        <sz val="11"/>
        <color theme="1"/>
        <rFont val="Calibri"/>
        <family val="2"/>
        <scheme val="minor"/>
      </rPr>
      <t xml:space="preserve">
Evidencia:</t>
    </r>
    <r>
      <rPr>
        <sz val="11"/>
        <color theme="1"/>
        <rFont val="Calibri"/>
        <family val="2"/>
        <scheme val="minor"/>
      </rPr>
      <t xml:space="preserve"> Correo Electrónico de notificación.
</t>
    </r>
    <r>
      <rPr>
        <b/>
        <sz val="11"/>
        <color theme="1"/>
        <rFont val="Calibri"/>
        <family val="2"/>
        <scheme val="minor"/>
      </rPr>
      <t>(A.5.15)</t>
    </r>
  </si>
  <si>
    <r>
      <t xml:space="preserve">El Proceso de Gestión de Talento Humano deberá asistir y participar en las capacitaciones brindadas por la Oficina de Tecnología de Información (OTI),  cada vez que se programen con el fin de dar cumplimiento a la implementacion de la política del Sistema de Gestion de seguridad y privacidad de información, prevención de riesgos de seguridad digital y apropiación de conocimientos del SGSI.
</t>
    </r>
    <r>
      <rPr>
        <b/>
        <sz val="11"/>
        <color theme="1"/>
        <rFont val="Calibri"/>
        <family val="2"/>
        <scheme val="minor"/>
      </rPr>
      <t xml:space="preserve">Evidencia: </t>
    </r>
    <r>
      <rPr>
        <sz val="11"/>
        <color theme="1"/>
        <rFont val="Calibri"/>
        <family val="2"/>
        <scheme val="minor"/>
      </rPr>
      <t xml:space="preserve">Correo electrónico con invitación a participar en las charlas de seguridad de la información replicados por el enlace del proceso.
</t>
    </r>
    <r>
      <rPr>
        <b/>
        <sz val="11"/>
        <color theme="1"/>
        <rFont val="Calibri"/>
        <family val="2"/>
        <scheme val="minor"/>
      </rPr>
      <t>(A.6.3)</t>
    </r>
  </si>
  <si>
    <t>Enlace SIG del Grupo de Gestión de Talento Humano o designado por el líder del Proceso.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</si>
</sst>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240A]General"/>
    <numFmt numFmtId="166" formatCode="d/mm/yyyy;@"/>
  </numFmts>
  <fonts count="48">
    <font>
      <sz val="11"/>
      <color theme="1"/>
      <name val="Calibri"/>
      <family val="2"/>
      <scheme val="minor"/>
    </font>
    <font>
      <b/>
      <sz val="11"/>
      <color theme="1"/>
      <name val="Calibri"/>
      <family val="2"/>
      <scheme val="minor"/>
    </font>
    <font>
      <b/>
      <sz val="10"/>
      <color theme="6" tint="-0.249977111117893"/>
      <name val="Calibri Light"/>
      <family val="2"/>
    </font>
    <font>
      <b/>
      <sz val="20"/>
      <color theme="1"/>
      <name val="Calibri"/>
      <family val="2"/>
      <scheme val="minor"/>
    </font>
    <font>
      <b/>
      <sz val="12"/>
      <color rgb="FF333333"/>
      <name val="Frutiger"/>
    </font>
    <font>
      <sz val="12"/>
      <color rgb="FF333333"/>
      <name val="Frutiger"/>
    </font>
    <font>
      <sz val="12"/>
      <color theme="1"/>
      <name val="Calibri"/>
      <family val="2"/>
      <scheme val="minor"/>
    </font>
    <font>
      <sz val="9"/>
      <color indexed="81"/>
      <name val="Tahoma"/>
      <family val="2"/>
    </font>
    <font>
      <b/>
      <sz val="9"/>
      <color indexed="81"/>
      <name val="Tahoma"/>
      <family val="2"/>
    </font>
    <font>
      <i/>
      <sz val="9"/>
      <color indexed="81"/>
      <name val="Tahoma"/>
      <family val="2"/>
    </font>
    <font>
      <u/>
      <sz val="11"/>
      <color theme="10"/>
      <name val="Calibri"/>
      <family val="2"/>
      <scheme val="minor"/>
    </font>
    <font>
      <b/>
      <sz val="14"/>
      <color rgb="FF3366CC"/>
      <name val="Calibri"/>
      <family val="2"/>
      <scheme val="minor"/>
    </font>
    <font>
      <b/>
      <sz val="14"/>
      <color theme="1"/>
      <name val="Calibri"/>
      <family val="2"/>
      <scheme val="minor"/>
    </font>
    <font>
      <b/>
      <sz val="14"/>
      <color rgb="FF000000"/>
      <name val="Arial"/>
      <family val="2"/>
    </font>
    <font>
      <sz val="14"/>
      <color rgb="FF000000"/>
      <name val="Arial"/>
      <family val="2"/>
    </font>
    <font>
      <sz val="11"/>
      <color theme="1"/>
      <name val="Calibri"/>
      <family val="2"/>
      <scheme val="minor"/>
    </font>
    <font>
      <u/>
      <sz val="11"/>
      <color rgb="FF0070C0"/>
      <name val="Calibri"/>
      <family val="2"/>
      <scheme val="minor"/>
    </font>
    <font>
      <sz val="10"/>
      <name val="Arial"/>
      <family val="2"/>
    </font>
    <font>
      <b/>
      <sz val="12"/>
      <color rgb="FF3366CC"/>
      <name val="Calibri"/>
      <family val="2"/>
      <scheme val="minor"/>
    </font>
    <font>
      <sz val="10"/>
      <color theme="1"/>
      <name val="Calibri"/>
      <family val="2"/>
      <scheme val="minor"/>
    </font>
    <font>
      <sz val="10"/>
      <color theme="1"/>
      <name val="Verdana"/>
      <family val="2"/>
    </font>
    <font>
      <b/>
      <sz val="10"/>
      <color theme="1"/>
      <name val="Verdana"/>
      <family val="2"/>
    </font>
    <font>
      <sz val="7"/>
      <color theme="1"/>
      <name val="Times New Roman"/>
      <family val="1"/>
    </font>
    <font>
      <b/>
      <sz val="20"/>
      <color theme="0"/>
      <name val="Calibri"/>
      <family val="2"/>
      <scheme val="minor"/>
    </font>
    <font>
      <sz val="8"/>
      <color theme="1"/>
      <name val="Calibri"/>
      <family val="2"/>
      <scheme val="minor"/>
    </font>
    <font>
      <b/>
      <sz val="9"/>
      <color rgb="FFFFFFFF"/>
      <name val="Verdana"/>
      <family val="2"/>
    </font>
    <font>
      <sz val="9"/>
      <color theme="1"/>
      <name val="Verdana"/>
      <family val="2"/>
    </font>
    <font>
      <sz val="9"/>
      <color rgb="FFFF0000"/>
      <name val="Verdana"/>
      <family val="2"/>
    </font>
    <font>
      <b/>
      <sz val="9"/>
      <color rgb="FFFF0000"/>
      <name val="Verdana"/>
      <family val="2"/>
    </font>
    <font>
      <b/>
      <sz val="9"/>
      <color rgb="FF3366CC"/>
      <name val="Verdana"/>
      <family val="2"/>
    </font>
    <font>
      <b/>
      <sz val="9"/>
      <color rgb="FF000000"/>
      <name val="Verdana"/>
      <family val="2"/>
    </font>
    <font>
      <sz val="9"/>
      <color rgb="FF000000"/>
      <name val="Verdana"/>
      <family val="2"/>
    </font>
    <font>
      <sz val="12"/>
      <name val="Calibri"/>
      <family val="2"/>
      <scheme val="minor"/>
    </font>
    <font>
      <sz val="11"/>
      <color rgb="FFFF0000"/>
      <name val="Calibri"/>
      <family val="2"/>
      <scheme val="minor"/>
    </font>
    <font>
      <sz val="11"/>
      <color rgb="FF000000"/>
      <name val="Calibri"/>
      <family val="2"/>
      <scheme val="minor"/>
    </font>
    <font>
      <b/>
      <sz val="11"/>
      <name val="Calibri"/>
      <family val="2"/>
      <scheme val="minor"/>
    </font>
    <font>
      <sz val="11"/>
      <name val="Calibri"/>
      <family val="2"/>
      <scheme val="minor"/>
    </font>
    <font>
      <sz val="8"/>
      <name val="Calibri"/>
      <family val="2"/>
      <scheme val="minor"/>
    </font>
    <font>
      <b/>
      <sz val="8"/>
      <name val="Calibri"/>
      <family val="2"/>
      <scheme val="minor"/>
    </font>
    <font>
      <sz val="11"/>
      <color theme="1"/>
      <name val="Calibri (Cuerpo)"/>
    </font>
    <font>
      <sz val="11"/>
      <color theme="1"/>
      <name val="Calibri"/>
      <family val="2"/>
    </font>
    <font>
      <b/>
      <sz val="11"/>
      <color rgb="FFFF0000"/>
      <name val="Calibri"/>
      <family val="2"/>
      <scheme val="minor"/>
    </font>
    <font>
      <b/>
      <sz val="11"/>
      <color rgb="FF000000"/>
      <name val="Calibri"/>
      <family val="2"/>
      <scheme val="minor"/>
    </font>
    <font>
      <sz val="11"/>
      <color theme="1" tint="4.9989318521683403E-2"/>
      <name val="Calibri"/>
      <family val="2"/>
      <scheme val="minor"/>
    </font>
    <font>
      <u/>
      <sz val="11"/>
      <color theme="9" tint="-0.499984740745262"/>
      <name val="Calibri"/>
      <family val="2"/>
      <scheme val="minor"/>
    </font>
    <font>
      <sz val="11"/>
      <color theme="9" tint="-0.499984740745262"/>
      <name val="Calibri"/>
      <family val="2"/>
      <scheme val="minor"/>
    </font>
    <font>
      <sz val="11"/>
      <color theme="4"/>
      <name val="Calibri"/>
      <family val="2"/>
      <scheme val="minor"/>
    </font>
    <font>
      <sz val="11"/>
      <color rgb="FF0070C0"/>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8" tint="0.79998168889431442"/>
        <bgColor indexed="64"/>
      </patternFill>
    </fill>
    <fill>
      <patternFill patternType="solid">
        <fgColor rgb="FF6699FF"/>
        <bgColor indexed="64"/>
      </patternFill>
    </fill>
    <fill>
      <patternFill patternType="solid">
        <fgColor theme="2"/>
        <bgColor indexed="64"/>
      </patternFill>
    </fill>
    <fill>
      <patternFill patternType="solid">
        <fgColor rgb="FFF79646"/>
        <bgColor indexed="64"/>
      </patternFill>
    </fill>
    <fill>
      <patternFill patternType="solid">
        <fgColor theme="0" tint="-0.249977111117893"/>
        <bgColor indexed="64"/>
      </patternFill>
    </fill>
    <fill>
      <patternFill patternType="solid">
        <fgColor rgb="FFFFFFFF"/>
        <bgColor indexed="64"/>
      </patternFill>
    </fill>
    <fill>
      <patternFill patternType="solid">
        <fgColor rgb="FFD9D9D9"/>
        <bgColor indexed="64"/>
      </patternFill>
    </fill>
    <fill>
      <patternFill patternType="solid">
        <fgColor theme="0"/>
        <bgColor rgb="FF000000"/>
      </patternFill>
    </fill>
    <fill>
      <patternFill patternType="solid">
        <fgColor rgb="FFFFFFFF"/>
        <bgColor rgb="FF000000"/>
      </patternFill>
    </fill>
    <fill>
      <patternFill patternType="solid">
        <fgColor theme="5" tint="0.39997558519241921"/>
        <bgColor indexed="64"/>
      </patternFill>
    </fill>
    <fill>
      <patternFill patternType="solid">
        <fgColor rgb="FFD69ECA"/>
        <bgColor indexed="64"/>
      </patternFill>
    </fill>
    <fill>
      <patternFill patternType="solid">
        <fgColor theme="9" tint="0.59999389629810485"/>
        <bgColor indexed="64"/>
      </patternFill>
    </fill>
    <fill>
      <patternFill patternType="solid">
        <fgColor theme="9" tint="-0.249977111117893"/>
        <bgColor indexed="64"/>
      </patternFill>
    </fill>
  </fills>
  <borders count="39">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right style="hair">
        <color indexed="64"/>
      </right>
      <top/>
      <bottom/>
      <diagonal/>
    </border>
    <border>
      <left/>
      <right style="dotted">
        <color rgb="FF375623"/>
      </right>
      <top/>
      <bottom style="dotted">
        <color rgb="FF375623"/>
      </bottom>
      <diagonal/>
    </border>
    <border>
      <left style="hair">
        <color indexed="64"/>
      </left>
      <right style="hair">
        <color indexed="64"/>
      </right>
      <top/>
      <bottom/>
      <diagonal/>
    </border>
    <border>
      <left/>
      <right style="dotted">
        <color rgb="FF375623"/>
      </right>
      <top/>
      <bottom/>
      <diagonal/>
    </border>
    <border>
      <left style="hair">
        <color theme="9"/>
      </left>
      <right style="hair">
        <color theme="9"/>
      </right>
      <top style="hair">
        <color theme="9"/>
      </top>
      <bottom style="hair">
        <color theme="9"/>
      </bottom>
      <diagonal/>
    </border>
    <border>
      <left style="hair">
        <color theme="9"/>
      </left>
      <right style="hair">
        <color theme="9"/>
      </right>
      <top style="hair">
        <color theme="9"/>
      </top>
      <bottom/>
      <diagonal/>
    </border>
    <border>
      <left style="hair">
        <color theme="4"/>
      </left>
      <right style="hair">
        <color theme="4"/>
      </right>
      <top style="hair">
        <color theme="4"/>
      </top>
      <bottom style="hair">
        <color theme="4"/>
      </bottom>
      <diagonal/>
    </border>
    <border>
      <left style="hair">
        <color theme="9"/>
      </left>
      <right/>
      <top style="hair">
        <color theme="9"/>
      </top>
      <bottom style="hair">
        <color theme="9"/>
      </bottom>
      <diagonal/>
    </border>
    <border>
      <left/>
      <right/>
      <top style="hair">
        <color theme="9"/>
      </top>
      <bottom style="hair">
        <color theme="9"/>
      </bottom>
      <diagonal/>
    </border>
    <border>
      <left/>
      <right style="hair">
        <color theme="9"/>
      </right>
      <top style="hair">
        <color theme="9"/>
      </top>
      <bottom style="hair">
        <color theme="9"/>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dotted">
        <color indexed="64"/>
      </right>
      <top style="hair">
        <color indexed="64"/>
      </top>
      <bottom/>
      <diagonal/>
    </border>
    <border>
      <left style="hair">
        <color indexed="64"/>
      </left>
      <right style="dotted">
        <color indexed="64"/>
      </right>
      <top/>
      <bottom/>
      <diagonal/>
    </border>
    <border>
      <left style="hair">
        <color indexed="64"/>
      </left>
      <right style="dotted">
        <color indexed="64"/>
      </right>
      <top/>
      <bottom style="hair">
        <color indexed="64"/>
      </bottom>
      <diagonal/>
    </border>
    <border>
      <left style="dotted">
        <color indexed="64"/>
      </left>
      <right style="dotted">
        <color indexed="64"/>
      </right>
      <top style="dotted">
        <color indexed="64"/>
      </top>
      <bottom style="dotted">
        <color indexed="64"/>
      </bottom>
      <diagonal/>
    </border>
  </borders>
  <cellStyleXfs count="4">
    <xf numFmtId="0" fontId="0" fillId="0" borderId="0"/>
    <xf numFmtId="0" fontId="10" fillId="0" borderId="0" applyNumberFormat="0" applyFill="0" applyBorder="0" applyAlignment="0" applyProtection="0"/>
    <xf numFmtId="0" fontId="17" fillId="0" borderId="0"/>
    <xf numFmtId="0" fontId="24" fillId="0" borderId="0"/>
  </cellStyleXfs>
  <cellXfs count="434">
    <xf numFmtId="0" fontId="0" fillId="0" borderId="0" xfId="0"/>
    <xf numFmtId="0" fontId="0" fillId="2" borderId="0" xfId="0" applyFill="1"/>
    <xf numFmtId="0" fontId="0" fillId="2" borderId="0" xfId="0" applyFill="1" applyAlignment="1">
      <alignment horizontal="center" wrapText="1"/>
    </xf>
    <xf numFmtId="0" fontId="0" fillId="3" borderId="1" xfId="0" applyFill="1" applyBorder="1"/>
    <xf numFmtId="0" fontId="0" fillId="4" borderId="1" xfId="0" applyFill="1" applyBorder="1"/>
    <xf numFmtId="0" fontId="0" fillId="5" borderId="1" xfId="0" applyFill="1" applyBorder="1"/>
    <xf numFmtId="0" fontId="0" fillId="6" borderId="1" xfId="0" applyFill="1" applyBorder="1"/>
    <xf numFmtId="0" fontId="0" fillId="2" borderId="0" xfId="0" applyFill="1" applyAlignment="1">
      <alignment horizontal="center"/>
    </xf>
    <xf numFmtId="0" fontId="0" fillId="2" borderId="0" xfId="0" applyFill="1" applyAlignment="1">
      <alignment vertical="center"/>
    </xf>
    <xf numFmtId="0" fontId="11" fillId="2" borderId="1" xfId="0" applyFont="1" applyFill="1" applyBorder="1" applyAlignment="1">
      <alignment vertical="center" wrapText="1"/>
    </xf>
    <xf numFmtId="9" fontId="12" fillId="2" borderId="1" xfId="0" applyNumberFormat="1" applyFont="1" applyFill="1" applyBorder="1" applyAlignment="1">
      <alignment horizontal="center" vertical="center"/>
    </xf>
    <xf numFmtId="0" fontId="13" fillId="4" borderId="9"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8" fillId="2" borderId="1" xfId="2" applyFont="1" applyFill="1" applyBorder="1" applyAlignment="1">
      <alignment horizontal="center" vertical="center" wrapText="1"/>
    </xf>
    <xf numFmtId="0" fontId="18" fillId="2" borderId="1" xfId="1" applyFont="1" applyFill="1" applyBorder="1" applyAlignment="1">
      <alignment horizontal="center" vertical="center" wrapText="1"/>
    </xf>
    <xf numFmtId="0" fontId="19" fillId="2" borderId="1" xfId="2" applyFont="1" applyFill="1" applyBorder="1" applyAlignment="1">
      <alignment horizontal="center" vertical="center" wrapText="1"/>
    </xf>
    <xf numFmtId="9" fontId="12" fillId="2" borderId="4" xfId="0" applyNumberFormat="1" applyFont="1" applyFill="1" applyBorder="1" applyAlignment="1">
      <alignment horizontal="center" vertical="center"/>
    </xf>
    <xf numFmtId="0" fontId="13" fillId="5" borderId="1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9" borderId="1" xfId="0" applyFont="1" applyFill="1" applyBorder="1" applyAlignment="1">
      <alignment horizontal="center" vertical="center" wrapText="1"/>
    </xf>
    <xf numFmtId="9" fontId="13" fillId="2" borderId="1" xfId="0" applyNumberFormat="1"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 fillId="2" borderId="0" xfId="0" applyFont="1" applyFill="1" applyAlignment="1">
      <alignment horizontal="center"/>
    </xf>
    <xf numFmtId="0" fontId="19" fillId="11" borderId="13"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19" fillId="2" borderId="14" xfId="0" applyFont="1" applyFill="1" applyBorder="1" applyAlignment="1">
      <alignment vertical="center" wrapText="1"/>
    </xf>
    <xf numFmtId="0" fontId="19" fillId="2" borderId="14" xfId="0" applyFont="1" applyFill="1" applyBorder="1"/>
    <xf numFmtId="0" fontId="19" fillId="12" borderId="14" xfId="0" applyFont="1" applyFill="1" applyBorder="1" applyAlignment="1">
      <alignment horizontal="center" vertical="center" wrapText="1"/>
    </xf>
    <xf numFmtId="0" fontId="19" fillId="12" borderId="14" xfId="0" applyFont="1" applyFill="1" applyBorder="1" applyAlignment="1">
      <alignment vertical="center" wrapText="1"/>
    </xf>
    <xf numFmtId="0" fontId="19" fillId="12" borderId="14" xfId="0" applyFont="1" applyFill="1" applyBorder="1"/>
    <xf numFmtId="0" fontId="21" fillId="0" borderId="1" xfId="0" applyFont="1" applyBorder="1" applyAlignment="1">
      <alignment horizontal="left" vertical="center" wrapText="1" indent="3"/>
    </xf>
    <xf numFmtId="0" fontId="21"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19" fillId="2" borderId="14" xfId="0" applyFont="1" applyFill="1" applyBorder="1" applyAlignment="1">
      <alignment horizontal="justify" vertical="center" wrapText="1"/>
    </xf>
    <xf numFmtId="0" fontId="19" fillId="12" borderId="14" xfId="0" applyFont="1" applyFill="1" applyBorder="1" applyAlignment="1">
      <alignment horizontal="justify" vertical="center" wrapText="1"/>
    </xf>
    <xf numFmtId="0" fontId="19" fillId="2" borderId="14" xfId="0" applyFont="1" applyFill="1" applyBorder="1" applyAlignment="1">
      <alignment horizontal="left" vertical="center" wrapText="1"/>
    </xf>
    <xf numFmtId="0" fontId="19" fillId="12" borderId="14" xfId="0" applyFont="1" applyFill="1" applyBorder="1" applyAlignment="1">
      <alignment horizontal="left" vertical="center" wrapText="1"/>
    </xf>
    <xf numFmtId="0" fontId="0" fillId="0" borderId="18" xfId="0" applyBorder="1"/>
    <xf numFmtId="0" fontId="26" fillId="0" borderId="0" xfId="3" applyFont="1"/>
    <xf numFmtId="0" fontId="27" fillId="0" borderId="0" xfId="3" applyFont="1"/>
    <xf numFmtId="0" fontId="26" fillId="0" borderId="29" xfId="0" applyFont="1" applyBorder="1"/>
    <xf numFmtId="0" fontId="26" fillId="0" borderId="30" xfId="0" applyFont="1" applyBorder="1"/>
    <xf numFmtId="0" fontId="26" fillId="0" borderId="26" xfId="0" applyFont="1" applyBorder="1" applyAlignment="1">
      <alignment horizontal="center"/>
    </xf>
    <xf numFmtId="0" fontId="26" fillId="0" borderId="27" xfId="0" applyFont="1" applyBorder="1" applyAlignment="1">
      <alignment horizontal="center"/>
    </xf>
    <xf numFmtId="14" fontId="26" fillId="0" borderId="32" xfId="0" applyNumberFormat="1" applyFont="1" applyBorder="1" applyAlignment="1">
      <alignment horizontal="center" vertical="center"/>
    </xf>
    <xf numFmtId="14" fontId="26" fillId="0" borderId="33" xfId="0" applyNumberFormat="1" applyFont="1" applyBorder="1" applyAlignment="1">
      <alignment horizontal="center" vertical="center"/>
    </xf>
    <xf numFmtId="0" fontId="26" fillId="0" borderId="27" xfId="0" applyFont="1" applyBorder="1" applyAlignment="1">
      <alignment horizontal="center" vertical="center"/>
    </xf>
    <xf numFmtId="0" fontId="26" fillId="0" borderId="30" xfId="0" applyFont="1" applyBorder="1" applyAlignment="1">
      <alignment wrapText="1"/>
    </xf>
    <xf numFmtId="0" fontId="26" fillId="0" borderId="30" xfId="0" applyFont="1" applyBorder="1" applyAlignment="1">
      <alignment horizontal="left" wrapText="1"/>
    </xf>
    <xf numFmtId="0" fontId="26" fillId="0" borderId="31" xfId="3" applyFont="1" applyBorder="1" applyAlignment="1">
      <alignment horizontal="justify"/>
    </xf>
    <xf numFmtId="0" fontId="26" fillId="0" borderId="28" xfId="3" applyFont="1" applyBorder="1" applyAlignment="1">
      <alignment horizontal="center" vertical="center"/>
    </xf>
    <xf numFmtId="0" fontId="29" fillId="15" borderId="1" xfId="0" applyFont="1" applyFill="1" applyBorder="1" applyAlignment="1">
      <alignment horizontal="center" vertical="center" wrapText="1"/>
    </xf>
    <xf numFmtId="14" fontId="26" fillId="0" borderId="34" xfId="3" applyNumberFormat="1" applyFont="1" applyBorder="1" applyAlignment="1">
      <alignment horizontal="center" vertical="center"/>
    </xf>
    <xf numFmtId="0" fontId="0" fillId="2" borderId="0" xfId="0" applyFill="1" applyProtection="1">
      <protection hidden="1"/>
    </xf>
    <xf numFmtId="0" fontId="3" fillId="14" borderId="21" xfId="0" applyFont="1" applyFill="1" applyBorder="1" applyAlignment="1" applyProtection="1">
      <alignment horizontal="center"/>
      <protection hidden="1"/>
    </xf>
    <xf numFmtId="0" fontId="3" fillId="14" borderId="0" xfId="0" applyFont="1" applyFill="1" applyAlignment="1" applyProtection="1">
      <alignment horizontal="center"/>
      <protection hidden="1"/>
    </xf>
    <xf numFmtId="0" fontId="3" fillId="14" borderId="8" xfId="0" applyFont="1" applyFill="1" applyBorder="1" applyAlignment="1" applyProtection="1">
      <alignment horizontal="center"/>
      <protection hidden="1"/>
    </xf>
    <xf numFmtId="0" fontId="3" fillId="14" borderId="22" xfId="0" applyFont="1" applyFill="1" applyBorder="1" applyAlignment="1" applyProtection="1">
      <alignment horizontal="center"/>
      <protection hidden="1"/>
    </xf>
    <xf numFmtId="0" fontId="3" fillId="14" borderId="19" xfId="0" applyFont="1" applyFill="1" applyBorder="1" applyAlignment="1" applyProtection="1">
      <alignment horizontal="center"/>
      <protection hidden="1"/>
    </xf>
    <xf numFmtId="0" fontId="3" fillId="14" borderId="23" xfId="0" applyFont="1" applyFill="1" applyBorder="1" applyAlignment="1" applyProtection="1">
      <alignment horizontal="center"/>
      <protection hidden="1"/>
    </xf>
    <xf numFmtId="0" fontId="0" fillId="2" borderId="0" xfId="0" applyFill="1" applyAlignment="1" applyProtection="1">
      <alignment horizontal="center"/>
      <protection hidden="1"/>
    </xf>
    <xf numFmtId="0" fontId="1" fillId="7" borderId="1" xfId="0" applyFont="1" applyFill="1" applyBorder="1" applyAlignment="1" applyProtection="1">
      <alignment horizontal="center" vertical="center" wrapText="1"/>
      <protection hidden="1"/>
    </xf>
    <xf numFmtId="0" fontId="1" fillId="7" borderId="1" xfId="0" applyFont="1" applyFill="1" applyBorder="1" applyAlignment="1" applyProtection="1">
      <alignment horizontal="center" vertical="center"/>
      <protection hidden="1"/>
    </xf>
    <xf numFmtId="0" fontId="15" fillId="7" borderId="1" xfId="1" applyFont="1" applyFill="1" applyBorder="1" applyAlignment="1" applyProtection="1">
      <alignment horizontal="center" vertical="center" wrapText="1"/>
      <protection hidden="1"/>
    </xf>
    <xf numFmtId="0" fontId="0" fillId="7" borderId="1" xfId="1" applyFont="1" applyFill="1" applyBorder="1" applyAlignment="1" applyProtection="1">
      <alignment horizontal="center" vertical="center" wrapText="1"/>
      <protection hidden="1"/>
    </xf>
    <xf numFmtId="0" fontId="0" fillId="2" borderId="1" xfId="0" applyFill="1" applyBorder="1" applyAlignment="1" applyProtection="1">
      <alignment horizontal="center"/>
      <protection hidden="1"/>
    </xf>
    <xf numFmtId="0" fontId="0" fillId="2" borderId="4" xfId="0"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2" borderId="4" xfId="0" applyFill="1" applyBorder="1" applyAlignment="1" applyProtection="1">
      <alignment horizontal="left" vertical="center" wrapText="1"/>
      <protection hidden="1"/>
    </xf>
    <xf numFmtId="0" fontId="0" fillId="0" borderId="4" xfId="0" applyBorder="1" applyAlignment="1" applyProtection="1">
      <alignment horizontal="justify" vertical="center" wrapText="1"/>
      <protection hidden="1"/>
    </xf>
    <xf numFmtId="0" fontId="0" fillId="0" borderId="1" xfId="0" applyBorder="1" applyAlignment="1" applyProtection="1">
      <alignment horizontal="justify" vertical="center" wrapText="1"/>
      <protection hidden="1"/>
    </xf>
    <xf numFmtId="0" fontId="0" fillId="2" borderId="1" xfId="0" applyFill="1" applyBorder="1" applyAlignment="1" applyProtection="1">
      <alignment horizontal="center" vertical="center" wrapText="1"/>
      <protection hidden="1"/>
    </xf>
    <xf numFmtId="164" fontId="0" fillId="2" borderId="4" xfId="0" applyNumberFormat="1" applyFill="1" applyBorder="1" applyAlignment="1" applyProtection="1">
      <alignment horizontal="center" vertical="center" wrapText="1"/>
      <protection hidden="1"/>
    </xf>
    <xf numFmtId="0" fontId="0" fillId="2" borderId="0" xfId="0" applyFill="1" applyAlignment="1" applyProtection="1">
      <alignment vertical="center" wrapText="1"/>
      <protection hidden="1"/>
    </xf>
    <xf numFmtId="0" fontId="0" fillId="2" borderId="10" xfId="0" applyFill="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2" borderId="10" xfId="0" applyFill="1" applyBorder="1" applyAlignment="1" applyProtection="1">
      <alignment horizontal="left" vertical="center" wrapText="1"/>
      <protection hidden="1"/>
    </xf>
    <xf numFmtId="0" fontId="0" fillId="0" borderId="10" xfId="0" applyBorder="1" applyAlignment="1" applyProtection="1">
      <alignment horizontal="justify" vertical="center" wrapText="1"/>
      <protection hidden="1"/>
    </xf>
    <xf numFmtId="0" fontId="0" fillId="0" borderId="5" xfId="0" applyBorder="1" applyAlignment="1" applyProtection="1">
      <alignment horizontal="center" vertical="center" wrapText="1"/>
      <protection hidden="1"/>
    </xf>
    <xf numFmtId="0" fontId="0" fillId="2" borderId="5" xfId="0" applyFill="1" applyBorder="1" applyAlignment="1" applyProtection="1">
      <alignment horizontal="center" vertical="center" wrapText="1"/>
      <protection hidden="1"/>
    </xf>
    <xf numFmtId="0" fontId="0" fillId="2" borderId="1" xfId="0" applyFill="1" applyBorder="1" applyAlignment="1" applyProtection="1">
      <alignment horizontal="justify" vertical="center" wrapText="1"/>
      <protection hidden="1"/>
    </xf>
    <xf numFmtId="164" fontId="0" fillId="2" borderId="10" xfId="0" applyNumberFormat="1" applyFill="1" applyBorder="1" applyAlignment="1" applyProtection="1">
      <alignment horizontal="center" vertical="center" wrapText="1"/>
      <protection hidden="1"/>
    </xf>
    <xf numFmtId="14" fontId="0" fillId="2" borderId="1" xfId="0" applyNumberFormat="1" applyFill="1" applyBorder="1" applyAlignment="1" applyProtection="1">
      <alignment vertical="center"/>
      <protection hidden="1"/>
    </xf>
    <xf numFmtId="0" fontId="0" fillId="2" borderId="4" xfId="0" applyFill="1" applyBorder="1" applyAlignment="1" applyProtection="1">
      <alignment horizontal="center" vertical="center"/>
      <protection hidden="1"/>
    </xf>
    <xf numFmtId="0" fontId="0" fillId="2" borderId="5" xfId="0" applyFill="1" applyBorder="1" applyAlignment="1" applyProtection="1">
      <alignment horizontal="left" vertical="center" wrapText="1"/>
      <protection hidden="1"/>
    </xf>
    <xf numFmtId="0" fontId="0" fillId="0" borderId="5" xfId="0" applyBorder="1" applyAlignment="1" applyProtection="1">
      <alignment horizontal="justify" vertical="center" wrapText="1"/>
      <protection hidden="1"/>
    </xf>
    <xf numFmtId="164" fontId="0" fillId="2" borderId="5" xfId="0" applyNumberFormat="1" applyFill="1" applyBorder="1" applyAlignment="1" applyProtection="1">
      <alignment horizontal="center" vertical="center" wrapText="1"/>
      <protection hidden="1"/>
    </xf>
    <xf numFmtId="0" fontId="0" fillId="2" borderId="4" xfId="0" applyFill="1" applyBorder="1" applyAlignment="1" applyProtection="1">
      <alignment horizontal="justify" vertical="center" wrapText="1"/>
      <protection hidden="1"/>
    </xf>
    <xf numFmtId="14" fontId="0" fillId="2" borderId="1" xfId="0" applyNumberFormat="1" applyFill="1" applyBorder="1" applyAlignment="1" applyProtection="1">
      <alignment horizontal="center" vertical="center"/>
      <protection hidden="1"/>
    </xf>
    <xf numFmtId="0" fontId="34" fillId="2" borderId="1" xfId="0" applyFont="1" applyFill="1" applyBorder="1" applyAlignment="1" applyProtection="1">
      <alignment horizontal="justify" vertical="center" wrapText="1"/>
      <protection hidden="1"/>
    </xf>
    <xf numFmtId="0" fontId="0" fillId="2" borderId="1" xfId="0" applyFill="1" applyBorder="1" applyAlignment="1" applyProtection="1">
      <alignment horizontal="center" vertical="center"/>
      <protection hidden="1"/>
    </xf>
    <xf numFmtId="0" fontId="0" fillId="0" borderId="4" xfId="0" applyBorder="1" applyAlignment="1" applyProtection="1">
      <alignment horizontal="left" vertical="center" wrapText="1"/>
      <protection hidden="1"/>
    </xf>
    <xf numFmtId="0" fontId="36" fillId="2" borderId="1" xfId="0" applyFont="1" applyFill="1" applyBorder="1" applyAlignment="1" applyProtection="1">
      <alignment horizontal="justify" vertical="center" wrapText="1"/>
      <protection hidden="1"/>
    </xf>
    <xf numFmtId="0" fontId="36"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horizontal="justify" vertical="center" wrapText="1"/>
      <protection hidden="1"/>
    </xf>
    <xf numFmtId="0" fontId="0" fillId="2" borderId="10" xfId="0" applyFill="1" applyBorder="1" applyAlignment="1" applyProtection="1">
      <alignment horizontal="justify" vertical="center" wrapText="1"/>
      <protection hidden="1"/>
    </xf>
    <xf numFmtId="0" fontId="0" fillId="2" borderId="5" xfId="0" applyFill="1" applyBorder="1" applyAlignment="1" applyProtection="1">
      <alignment horizontal="justify" vertical="center" wrapText="1"/>
      <protection hidden="1"/>
    </xf>
    <xf numFmtId="0" fontId="36" fillId="2" borderId="0" xfId="0" applyFont="1" applyFill="1" applyAlignment="1" applyProtection="1">
      <alignment horizontal="left" vertical="center" wrapText="1"/>
      <protection hidden="1"/>
    </xf>
    <xf numFmtId="14" fontId="0" fillId="2" borderId="1" xfId="0" applyNumberFormat="1" applyFill="1" applyBorder="1" applyAlignment="1" applyProtection="1">
      <alignment vertical="center" wrapText="1"/>
      <protection hidden="1"/>
    </xf>
    <xf numFmtId="0" fontId="0" fillId="2" borderId="1" xfId="0" applyFill="1" applyBorder="1" applyAlignment="1" applyProtection="1">
      <alignment vertical="center" wrapText="1"/>
      <protection hidden="1"/>
    </xf>
    <xf numFmtId="0" fontId="0" fillId="0" borderId="1" xfId="0" applyBorder="1" applyAlignment="1" applyProtection="1">
      <alignment horizontal="center" vertical="center" wrapText="1"/>
      <protection hidden="1"/>
    </xf>
    <xf numFmtId="0" fontId="0" fillId="2" borderId="20"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21" xfId="0" applyFill="1" applyBorder="1" applyAlignment="1" applyProtection="1">
      <alignment horizontal="center" vertical="center" wrapText="1"/>
      <protection hidden="1"/>
    </xf>
    <xf numFmtId="0" fontId="0" fillId="2" borderId="1" xfId="0" applyFill="1" applyBorder="1" applyProtection="1">
      <protection hidden="1"/>
    </xf>
    <xf numFmtId="14" fontId="0" fillId="2" borderId="5" xfId="0" applyNumberFormat="1" applyFill="1" applyBorder="1" applyAlignment="1" applyProtection="1">
      <alignment horizontal="center" vertical="center"/>
      <protection hidden="1"/>
    </xf>
    <xf numFmtId="0" fontId="0" fillId="0" borderId="1" xfId="0" applyBorder="1" applyAlignment="1" applyProtection="1">
      <alignment horizontal="left" vertical="center" wrapText="1"/>
      <protection hidden="1"/>
    </xf>
    <xf numFmtId="0" fontId="0" fillId="2" borderId="7" xfId="0" applyFill="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14" fontId="0" fillId="2" borderId="2" xfId="0" applyNumberFormat="1" applyFill="1" applyBorder="1" applyAlignment="1" applyProtection="1">
      <alignment horizontal="center" vertical="center"/>
      <protection hidden="1"/>
    </xf>
    <xf numFmtId="0" fontId="0" fillId="0" borderId="1" xfId="0" applyBorder="1" applyAlignment="1" applyProtection="1">
      <alignment vertical="center" wrapText="1"/>
      <protection hidden="1"/>
    </xf>
    <xf numFmtId="164" fontId="0" fillId="2" borderId="3" xfId="0" applyNumberFormat="1" applyFill="1" applyBorder="1" applyAlignment="1" applyProtection="1">
      <alignment horizontal="center" vertical="center" wrapText="1"/>
      <protection hidden="1"/>
    </xf>
    <xf numFmtId="0" fontId="0" fillId="2" borderId="7" xfId="0" applyFill="1" applyBorder="1" applyAlignment="1" applyProtection="1">
      <alignment vertical="center"/>
      <protection hidden="1"/>
    </xf>
    <xf numFmtId="0" fontId="24" fillId="0" borderId="1" xfId="0" applyFont="1" applyBorder="1" applyAlignment="1" applyProtection="1">
      <alignment horizontal="center" vertical="center" wrapText="1"/>
      <protection hidden="1"/>
    </xf>
    <xf numFmtId="0" fontId="37" fillId="0" borderId="1" xfId="0" applyFont="1" applyBorder="1" applyAlignment="1" applyProtection="1">
      <alignment horizontal="justify" vertical="center" wrapText="1"/>
      <protection hidden="1"/>
    </xf>
    <xf numFmtId="164" fontId="0" fillId="2" borderId="1" xfId="0" applyNumberFormat="1" applyFill="1" applyBorder="1" applyAlignment="1" applyProtection="1">
      <alignment horizontal="center" vertical="center" wrapText="1"/>
      <protection hidden="1"/>
    </xf>
    <xf numFmtId="0" fontId="36" fillId="0" borderId="4" xfId="0" applyFont="1" applyBorder="1" applyAlignment="1" applyProtection="1">
      <alignment horizontal="justify" vertical="center" wrapText="1"/>
      <protection hidden="1"/>
    </xf>
    <xf numFmtId="0" fontId="40" fillId="17" borderId="1" xfId="0" quotePrefix="1" applyFont="1" applyFill="1" applyBorder="1" applyAlignment="1" applyProtection="1">
      <alignment horizontal="justify" vertical="center" wrapText="1"/>
      <protection hidden="1"/>
    </xf>
    <xf numFmtId="0" fontId="40" fillId="18" borderId="1" xfId="0" applyFont="1" applyFill="1" applyBorder="1" applyAlignment="1" applyProtection="1">
      <alignment horizontal="center" vertical="center" wrapText="1"/>
      <protection hidden="1"/>
    </xf>
    <xf numFmtId="0" fontId="40" fillId="2" borderId="1" xfId="0" quotePrefix="1" applyFont="1" applyFill="1" applyBorder="1" applyAlignment="1" applyProtection="1">
      <alignment horizontal="justify" vertical="center" wrapText="1"/>
      <protection hidden="1"/>
    </xf>
    <xf numFmtId="0" fontId="0" fillId="2" borderId="1" xfId="0" applyFill="1" applyBorder="1" applyAlignment="1" applyProtection="1">
      <alignment horizontal="left" vertical="center" wrapText="1"/>
      <protection hidden="1"/>
    </xf>
    <xf numFmtId="0" fontId="0" fillId="2" borderId="7" xfId="0" applyFill="1" applyBorder="1" applyAlignment="1" applyProtection="1">
      <alignment horizontal="justify" vertical="center" wrapText="1"/>
      <protection hidden="1"/>
    </xf>
    <xf numFmtId="0" fontId="36" fillId="2" borderId="7" xfId="0" applyFont="1" applyFill="1" applyBorder="1" applyAlignment="1" applyProtection="1">
      <alignment horizontal="justify" vertical="center" wrapText="1"/>
      <protection hidden="1"/>
    </xf>
    <xf numFmtId="0" fontId="36" fillId="2" borderId="1" xfId="0" applyFont="1" applyFill="1" applyBorder="1" applyAlignment="1" applyProtection="1">
      <alignment horizontal="center" vertical="center" wrapText="1"/>
      <protection hidden="1"/>
    </xf>
    <xf numFmtId="0" fontId="0" fillId="2" borderId="20" xfId="0" applyFill="1" applyBorder="1" applyAlignment="1" applyProtection="1">
      <alignment horizontal="justify" vertical="center" wrapText="1"/>
      <protection hidden="1"/>
    </xf>
    <xf numFmtId="0" fontId="0" fillId="19" borderId="1" xfId="0" applyFill="1" applyBorder="1" applyAlignment="1" applyProtection="1">
      <alignment horizontal="center" vertical="center" wrapText="1"/>
      <protection hidden="1"/>
    </xf>
    <xf numFmtId="0" fontId="0" fillId="20" borderId="1" xfId="0" applyFill="1" applyBorder="1" applyAlignment="1" applyProtection="1">
      <alignment horizontal="center" vertical="center" wrapText="1"/>
      <protection hidden="1"/>
    </xf>
    <xf numFmtId="0" fontId="0" fillId="5" borderId="1" xfId="0" applyFill="1" applyBorder="1" applyAlignment="1" applyProtection="1">
      <alignment horizontal="center" vertical="center" wrapText="1"/>
      <protection hidden="1"/>
    </xf>
    <xf numFmtId="0" fontId="0" fillId="21" borderId="1" xfId="0" applyFill="1" applyBorder="1" applyAlignment="1" applyProtection="1">
      <alignment horizontal="center" vertical="center" wrapText="1"/>
      <protection hidden="1"/>
    </xf>
    <xf numFmtId="17" fontId="0" fillId="2" borderId="1" xfId="0" applyNumberFormat="1" applyFill="1" applyBorder="1" applyAlignment="1" applyProtection="1">
      <alignment horizontal="center" vertical="center" wrapText="1"/>
      <protection hidden="1"/>
    </xf>
    <xf numFmtId="17" fontId="0" fillId="2" borderId="1" xfId="0" applyNumberFormat="1" applyFill="1" applyBorder="1" applyAlignment="1" applyProtection="1">
      <alignment horizontal="center" vertical="center"/>
      <protection hidden="1"/>
    </xf>
    <xf numFmtId="17" fontId="0" fillId="2" borderId="4" xfId="0" applyNumberFormat="1" applyFill="1" applyBorder="1" applyAlignment="1" applyProtection="1">
      <alignment horizontal="center" vertical="center" wrapText="1"/>
      <protection hidden="1"/>
    </xf>
    <xf numFmtId="14" fontId="0" fillId="2" borderId="1" xfId="0" applyNumberFormat="1" applyFill="1" applyBorder="1" applyAlignment="1" applyProtection="1">
      <alignment horizontal="center" vertical="center" wrapText="1"/>
      <protection hidden="1"/>
    </xf>
    <xf numFmtId="0" fontId="0" fillId="22" borderId="4" xfId="0" applyFill="1" applyBorder="1" applyAlignment="1" applyProtection="1">
      <alignment horizontal="center" vertical="center" wrapText="1"/>
      <protection hidden="1"/>
    </xf>
    <xf numFmtId="14" fontId="36" fillId="2" borderId="1" xfId="0" applyNumberFormat="1" applyFont="1" applyFill="1" applyBorder="1" applyAlignment="1" applyProtection="1">
      <alignment vertical="center"/>
      <protection hidden="1"/>
    </xf>
    <xf numFmtId="0" fontId="36" fillId="2" borderId="1" xfId="0" applyFont="1" applyFill="1" applyBorder="1" applyAlignment="1" applyProtection="1">
      <alignment horizontal="center" vertical="center"/>
      <protection hidden="1"/>
    </xf>
    <xf numFmtId="0" fontId="36" fillId="2" borderId="1" xfId="0" applyFont="1" applyFill="1" applyBorder="1" applyAlignment="1" applyProtection="1">
      <alignment vertical="center" wrapText="1"/>
      <protection hidden="1"/>
    </xf>
    <xf numFmtId="0" fontId="36" fillId="2" borderId="4" xfId="0" applyFont="1" applyFill="1" applyBorder="1" applyAlignment="1" applyProtection="1">
      <alignment horizontal="left" vertical="center" wrapText="1"/>
      <protection hidden="1"/>
    </xf>
    <xf numFmtId="0" fontId="0" fillId="5" borderId="4" xfId="0" applyFill="1" applyBorder="1" applyAlignment="1" applyProtection="1">
      <alignment horizontal="center" vertical="center" wrapText="1"/>
      <protection hidden="1"/>
    </xf>
    <xf numFmtId="0" fontId="0" fillId="2" borderId="2" xfId="0" applyFill="1" applyBorder="1" applyAlignment="1" applyProtection="1">
      <alignment horizontal="justify" vertical="center" wrapText="1"/>
      <protection hidden="1"/>
    </xf>
    <xf numFmtId="0" fontId="0" fillId="2" borderId="1" xfId="0" applyFill="1" applyBorder="1" applyAlignment="1" applyProtection="1">
      <alignment horizontal="justify" vertical="center"/>
      <protection hidden="1"/>
    </xf>
    <xf numFmtId="0" fontId="0" fillId="2" borderId="0" xfId="0" applyFill="1" applyAlignment="1" applyProtection="1">
      <alignment horizontal="justify"/>
      <protection hidden="1"/>
    </xf>
    <xf numFmtId="0" fontId="0" fillId="2" borderId="10" xfId="0" applyFill="1" applyBorder="1" applyAlignment="1" applyProtection="1">
      <alignment vertical="center" wrapText="1"/>
      <protection hidden="1"/>
    </xf>
    <xf numFmtId="0" fontId="36" fillId="2" borderId="4" xfId="0" applyFont="1" applyFill="1" applyBorder="1" applyAlignment="1" applyProtection="1">
      <alignment vertical="center" wrapText="1"/>
      <protection hidden="1"/>
    </xf>
    <xf numFmtId="17" fontId="36" fillId="2" borderId="1" xfId="0" applyNumberFormat="1" applyFont="1" applyFill="1" applyBorder="1" applyAlignment="1" applyProtection="1">
      <alignment horizontal="center" vertical="center" wrapText="1"/>
      <protection hidden="1"/>
    </xf>
    <xf numFmtId="0" fontId="0" fillId="2" borderId="5" xfId="0" applyFill="1" applyBorder="1" applyAlignment="1" applyProtection="1">
      <alignment vertical="center"/>
      <protection hidden="1"/>
    </xf>
    <xf numFmtId="0" fontId="0" fillId="2" borderId="1" xfId="0" applyFill="1" applyBorder="1" applyAlignment="1" applyProtection="1">
      <alignment vertical="center"/>
      <protection hidden="1"/>
    </xf>
    <xf numFmtId="0" fontId="0" fillId="19" borderId="1" xfId="0" applyFill="1" applyBorder="1" applyAlignment="1" applyProtection="1">
      <alignment horizontal="center" vertical="center"/>
      <protection hidden="1"/>
    </xf>
    <xf numFmtId="165" fontId="0" fillId="2" borderId="1" xfId="0" applyNumberFormat="1" applyFill="1" applyBorder="1" applyAlignment="1" applyProtection="1">
      <alignment horizontal="justify" vertical="center" wrapText="1"/>
      <protection hidden="1"/>
    </xf>
    <xf numFmtId="166" fontId="0" fillId="2" borderId="1" xfId="0" applyNumberFormat="1" applyFill="1" applyBorder="1" applyAlignment="1" applyProtection="1">
      <alignment horizontal="center" vertical="center" wrapText="1"/>
      <protection hidden="1"/>
    </xf>
    <xf numFmtId="0" fontId="0" fillId="2" borderId="6"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justify" vertical="center" wrapText="1"/>
      <protection hidden="1"/>
    </xf>
    <xf numFmtId="0" fontId="40" fillId="2" borderId="0" xfId="0" quotePrefix="1" applyFont="1" applyFill="1" applyAlignment="1" applyProtection="1">
      <alignment horizontal="justify" vertical="center" wrapText="1"/>
      <protection hidden="1"/>
    </xf>
    <xf numFmtId="0" fontId="40" fillId="17" borderId="0" xfId="0" applyFont="1" applyFill="1" applyAlignment="1" applyProtection="1">
      <alignment horizontal="center" vertical="center" wrapText="1"/>
      <protection hidden="1"/>
    </xf>
    <xf numFmtId="164" fontId="0" fillId="2" borderId="0" xfId="0" applyNumberFormat="1" applyFill="1" applyAlignment="1" applyProtection="1">
      <alignment horizontal="center" vertical="center" wrapText="1"/>
      <protection hidden="1"/>
    </xf>
    <xf numFmtId="14" fontId="0" fillId="2" borderId="0" xfId="0" applyNumberForma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wrapText="1"/>
      <protection hidden="1"/>
    </xf>
    <xf numFmtId="0" fontId="0" fillId="0" borderId="0" xfId="0" applyAlignment="1" applyProtection="1">
      <alignment horizontal="justify" vertical="center" wrapText="1"/>
      <protection hidden="1"/>
    </xf>
    <xf numFmtId="0" fontId="40" fillId="18" borderId="0" xfId="0" applyFont="1" applyFill="1" applyAlignment="1" applyProtection="1">
      <alignment horizontal="center" vertical="center" wrapText="1"/>
      <protection hidden="1"/>
    </xf>
    <xf numFmtId="0" fontId="0" fillId="0" borderId="0" xfId="0" applyAlignment="1" applyProtection="1">
      <alignment wrapText="1"/>
      <protection hidden="1"/>
    </xf>
    <xf numFmtId="0" fontId="0" fillId="2" borderId="3" xfId="0" applyFill="1" applyBorder="1" applyAlignment="1" applyProtection="1">
      <alignment horizontal="justify" vertical="center" wrapText="1"/>
      <protection hidden="1"/>
    </xf>
    <xf numFmtId="0" fontId="0" fillId="0" borderId="1" xfId="0" applyBorder="1" applyAlignment="1" applyProtection="1">
      <alignment wrapText="1"/>
      <protection hidden="1"/>
    </xf>
    <xf numFmtId="9" fontId="4" fillId="0" borderId="0" xfId="0" applyNumberFormat="1" applyFont="1" applyAlignment="1" applyProtection="1">
      <alignment horizontal="justify" vertical="center" wrapText="1"/>
      <protection hidden="1"/>
    </xf>
    <xf numFmtId="9" fontId="4" fillId="2" borderId="0" xfId="0" applyNumberFormat="1" applyFont="1" applyFill="1" applyAlignment="1" applyProtection="1">
      <alignment horizontal="center" vertical="center" wrapText="1"/>
      <protection hidden="1"/>
    </xf>
    <xf numFmtId="0" fontId="0" fillId="2" borderId="0" xfId="0" applyFill="1" applyAlignment="1" applyProtection="1">
      <alignment vertical="center"/>
      <protection hidden="1"/>
    </xf>
    <xf numFmtId="0" fontId="0" fillId="2" borderId="0" xfId="0" applyFill="1" applyAlignment="1" applyProtection="1">
      <alignment horizontal="justify" vertical="center"/>
      <protection hidden="1"/>
    </xf>
    <xf numFmtId="0" fontId="6" fillId="2" borderId="0" xfId="2" applyFont="1" applyFill="1" applyAlignment="1" applyProtection="1">
      <alignment horizontal="center" vertical="center" wrapText="1"/>
      <protection hidden="1"/>
    </xf>
    <xf numFmtId="0" fontId="6" fillId="2" borderId="0" xfId="1" applyFont="1" applyFill="1" applyBorder="1" applyAlignment="1" applyProtection="1">
      <alignment horizontal="center" vertical="center" wrapText="1"/>
      <protection hidden="1"/>
    </xf>
    <xf numFmtId="0" fontId="5" fillId="2" borderId="0" xfId="0" applyFont="1" applyFill="1" applyAlignment="1" applyProtection="1">
      <alignment horizontal="center" vertical="center" wrapText="1"/>
      <protection hidden="1"/>
    </xf>
    <xf numFmtId="0" fontId="30" fillId="7" borderId="0" xfId="0" applyFont="1" applyFill="1" applyAlignment="1" applyProtection="1">
      <alignment horizontal="left" vertical="center" wrapText="1"/>
      <protection hidden="1"/>
    </xf>
    <xf numFmtId="0" fontId="30" fillId="0" borderId="0" xfId="0" applyFont="1" applyAlignment="1" applyProtection="1">
      <alignment horizontal="left" vertical="center" wrapText="1"/>
      <protection hidden="1"/>
    </xf>
    <xf numFmtId="0" fontId="0" fillId="2" borderId="0" xfId="0" applyFill="1" applyAlignment="1" applyProtection="1">
      <alignment horizontal="center" wrapText="1"/>
      <protection hidden="1"/>
    </xf>
    <xf numFmtId="0" fontId="0" fillId="0" borderId="0" xfId="0" applyAlignment="1" applyProtection="1">
      <alignment horizontal="justify"/>
      <protection hidden="1"/>
    </xf>
    <xf numFmtId="0" fontId="0" fillId="2" borderId="1" xfId="0" applyFill="1" applyBorder="1" applyAlignment="1" applyProtection="1">
      <alignment horizontal="justify"/>
      <protection hidden="1"/>
    </xf>
    <xf numFmtId="0" fontId="0" fillId="2" borderId="5" xfId="0" applyFill="1" applyBorder="1" applyProtection="1">
      <protection hidden="1"/>
    </xf>
    <xf numFmtId="9" fontId="4" fillId="0" borderId="7" xfId="0" applyNumberFormat="1" applyFont="1" applyBorder="1" applyAlignment="1" applyProtection="1">
      <alignment horizontal="justify" vertical="center" wrapText="1"/>
      <protection hidden="1"/>
    </xf>
    <xf numFmtId="9" fontId="4" fillId="2" borderId="1" xfId="0" applyNumberFormat="1" applyFont="1" applyFill="1" applyBorder="1" applyAlignment="1" applyProtection="1">
      <alignment horizontal="center" vertical="center" wrapText="1"/>
      <protection hidden="1"/>
    </xf>
    <xf numFmtId="0" fontId="6" fillId="2" borderId="1" xfId="2" applyFont="1" applyFill="1" applyBorder="1" applyAlignment="1" applyProtection="1">
      <alignment horizontal="center" vertical="center" wrapText="1"/>
      <protection hidden="1"/>
    </xf>
    <xf numFmtId="0" fontId="6" fillId="2" borderId="1" xfId="1" applyFont="1" applyFill="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30" fillId="7" borderId="1" xfId="0" applyFont="1" applyFill="1" applyBorder="1" applyAlignment="1" applyProtection="1">
      <alignment horizontal="left" vertical="center" wrapText="1"/>
      <protection hidden="1"/>
    </xf>
    <xf numFmtId="14" fontId="0" fillId="2" borderId="4" xfId="0" applyNumberFormat="1" applyFill="1" applyBorder="1" applyAlignment="1" applyProtection="1">
      <alignment horizontal="center" vertical="center"/>
      <protection hidden="1"/>
    </xf>
    <xf numFmtId="0" fontId="0" fillId="2" borderId="10" xfId="0" applyFill="1" applyBorder="1" applyAlignment="1" applyProtection="1">
      <alignment horizontal="center" vertical="center"/>
      <protection hidden="1"/>
    </xf>
    <xf numFmtId="14" fontId="0" fillId="2" borderId="10" xfId="0" applyNumberFormat="1" applyFill="1" applyBorder="1" applyAlignment="1" applyProtection="1">
      <alignment horizontal="center" vertical="center"/>
      <protection hidden="1"/>
    </xf>
    <xf numFmtId="0" fontId="36" fillId="2" borderId="5" xfId="0" applyFont="1" applyFill="1" applyBorder="1" applyAlignment="1" applyProtection="1">
      <alignment horizontal="justify" vertical="center" wrapText="1"/>
      <protection hidden="1"/>
    </xf>
    <xf numFmtId="0" fontId="0" fillId="0" borderId="5" xfId="0" applyBorder="1" applyAlignment="1" applyProtection="1">
      <alignment horizontal="left" vertical="center" wrapText="1"/>
      <protection hidden="1"/>
    </xf>
    <xf numFmtId="0" fontId="0" fillId="2" borderId="18" xfId="0" applyFill="1" applyBorder="1" applyAlignment="1">
      <alignment horizontal="center" vertical="center" wrapText="1"/>
    </xf>
    <xf numFmtId="0" fontId="0" fillId="0" borderId="1" xfId="0" applyBorder="1" applyAlignment="1" applyProtection="1">
      <alignment horizontal="justify" vertical="center" wrapText="1"/>
      <protection locked="0"/>
    </xf>
    <xf numFmtId="0" fontId="0" fillId="0" borderId="1" xfId="0" applyBorder="1" applyAlignment="1" applyProtection="1">
      <alignment horizontal="center" vertical="center" wrapText="1"/>
      <protection locked="0"/>
    </xf>
    <xf numFmtId="0" fontId="0" fillId="0" borderId="1" xfId="0" applyBorder="1" applyAlignment="1">
      <alignment horizontal="justify" vertical="center" wrapText="1"/>
    </xf>
    <xf numFmtId="0" fontId="0" fillId="2" borderId="1" xfId="0" applyFill="1" applyBorder="1" applyAlignment="1" applyProtection="1">
      <alignment horizontal="center" vertical="center" wrapText="1"/>
      <protection locked="0"/>
    </xf>
    <xf numFmtId="0" fontId="0" fillId="2" borderId="1" xfId="0" applyFill="1" applyBorder="1" applyAlignment="1">
      <alignment horizontal="center" vertical="center" wrapText="1"/>
    </xf>
    <xf numFmtId="0" fontId="0" fillId="2" borderId="1" xfId="0" applyFill="1" applyBorder="1" applyAlignment="1" applyProtection="1">
      <alignment horizontal="justify" vertical="center" wrapText="1"/>
      <protection locked="0"/>
    </xf>
    <xf numFmtId="0" fontId="36" fillId="2" borderId="1" xfId="0" applyFont="1" applyFill="1" applyBorder="1" applyAlignment="1" applyProtection="1">
      <alignment horizontal="justify" vertical="center" wrapText="1"/>
      <protection locked="0"/>
    </xf>
    <xf numFmtId="0" fontId="0" fillId="2" borderId="4" xfId="0" applyFill="1" applyBorder="1" applyAlignment="1" applyProtection="1">
      <alignment horizontal="center" vertical="center" wrapText="1"/>
      <protection locked="0"/>
    </xf>
    <xf numFmtId="0" fontId="0" fillId="2" borderId="4" xfId="0" applyFill="1" applyBorder="1" applyAlignment="1">
      <alignment horizontal="center" vertical="center" wrapText="1"/>
    </xf>
    <xf numFmtId="0" fontId="0" fillId="2" borderId="4" xfId="0" applyFill="1" applyBorder="1" applyAlignment="1" applyProtection="1">
      <alignment horizontal="justify" vertical="center" wrapText="1"/>
      <protection locked="0"/>
    </xf>
    <xf numFmtId="0" fontId="36" fillId="2" borderId="4" xfId="0" applyFont="1" applyFill="1" applyBorder="1" applyAlignment="1" applyProtection="1">
      <alignment horizontal="center" vertical="center" wrapText="1"/>
      <protection locked="0"/>
    </xf>
    <xf numFmtId="0" fontId="0" fillId="2" borderId="1" xfId="0" applyFill="1" applyBorder="1" applyAlignment="1" applyProtection="1">
      <alignment vertical="center" wrapText="1"/>
      <protection locked="0"/>
    </xf>
    <xf numFmtId="0" fontId="36" fillId="2" borderId="7" xfId="0" applyFont="1" applyFill="1" applyBorder="1" applyAlignment="1" applyProtection="1">
      <alignment horizontal="justify" vertical="center" wrapText="1"/>
      <protection locked="0"/>
    </xf>
    <xf numFmtId="0" fontId="0" fillId="2" borderId="1" xfId="0" applyFill="1" applyBorder="1" applyAlignment="1" applyProtection="1">
      <alignment horizontal="left" vertical="center" wrapText="1"/>
      <protection locked="0"/>
    </xf>
    <xf numFmtId="14" fontId="0" fillId="2" borderId="3" xfId="0" applyNumberFormat="1" applyFill="1" applyBorder="1" applyAlignment="1" applyProtection="1">
      <alignment horizontal="center" vertical="center"/>
      <protection hidden="1"/>
    </xf>
    <xf numFmtId="0" fontId="0" fillId="2" borderId="4" xfId="0" applyFill="1" applyBorder="1" applyAlignment="1" applyProtection="1">
      <alignment horizontal="center" vertical="center" wrapText="1"/>
      <protection hidden="1"/>
    </xf>
    <xf numFmtId="0" fontId="0" fillId="2" borderId="5" xfId="0" applyFill="1" applyBorder="1" applyAlignment="1" applyProtection="1">
      <alignment horizontal="center" vertical="center" wrapText="1"/>
      <protection hidden="1"/>
    </xf>
    <xf numFmtId="0" fontId="0" fillId="5" borderId="20" xfId="0" applyFill="1" applyBorder="1" applyAlignment="1" applyProtection="1">
      <alignment horizontal="center" vertical="center" wrapText="1"/>
      <protection hidden="1"/>
    </xf>
    <xf numFmtId="0" fontId="0" fillId="5" borderId="22" xfId="0" applyFill="1" applyBorder="1" applyAlignment="1" applyProtection="1">
      <alignment horizontal="center" vertical="center" wrapText="1"/>
      <protection hidden="1"/>
    </xf>
    <xf numFmtId="164" fontId="0" fillId="2" borderId="4" xfId="0" applyNumberFormat="1" applyFill="1" applyBorder="1" applyAlignment="1" applyProtection="1">
      <alignment horizontal="center" vertical="center" wrapText="1"/>
      <protection hidden="1"/>
    </xf>
    <xf numFmtId="164" fontId="0" fillId="2" borderId="5" xfId="0" applyNumberFormat="1" applyFill="1" applyBorder="1" applyAlignment="1" applyProtection="1">
      <alignment horizontal="center" vertical="center" wrapText="1"/>
      <protection hidden="1"/>
    </xf>
    <xf numFmtId="164" fontId="0" fillId="2" borderId="10" xfId="0" applyNumberFormat="1" applyFill="1" applyBorder="1" applyAlignment="1" applyProtection="1">
      <alignment horizontal="center" vertical="center" wrapText="1"/>
      <protection hidden="1"/>
    </xf>
    <xf numFmtId="0" fontId="0" fillId="5" borderId="4" xfId="0" applyFill="1" applyBorder="1" applyAlignment="1" applyProtection="1">
      <alignment horizontal="center" vertical="center" wrapText="1"/>
      <protection hidden="1"/>
    </xf>
    <xf numFmtId="0" fontId="0" fillId="5" borderId="5" xfId="0" applyFill="1" applyBorder="1" applyAlignment="1" applyProtection="1">
      <alignment horizontal="center" vertical="center" wrapText="1"/>
      <protection hidden="1"/>
    </xf>
    <xf numFmtId="14" fontId="0" fillId="2" borderId="4" xfId="0" applyNumberFormat="1" applyFill="1" applyBorder="1" applyAlignment="1" applyProtection="1">
      <alignment horizontal="center" vertical="center"/>
      <protection hidden="1"/>
    </xf>
    <xf numFmtId="14" fontId="0" fillId="2" borderId="5" xfId="0" applyNumberFormat="1" applyFill="1" applyBorder="1" applyAlignment="1" applyProtection="1">
      <alignment horizontal="center" vertical="center"/>
      <protection hidden="1"/>
    </xf>
    <xf numFmtId="0" fontId="0" fillId="2" borderId="4" xfId="0" applyFill="1" applyBorder="1" applyAlignment="1" applyProtection="1">
      <alignment horizontal="center" vertical="center"/>
      <protection hidden="1"/>
    </xf>
    <xf numFmtId="0" fontId="0" fillId="2" borderId="5" xfId="0" applyFill="1" applyBorder="1" applyAlignment="1" applyProtection="1">
      <alignment horizontal="center" vertical="center"/>
      <protection hidden="1"/>
    </xf>
    <xf numFmtId="0" fontId="0" fillId="2" borderId="10" xfId="0"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2" borderId="20" xfId="0" applyFill="1" applyBorder="1" applyAlignment="1" applyProtection="1">
      <alignment horizontal="center" vertical="center" wrapText="1"/>
      <protection hidden="1"/>
    </xf>
    <xf numFmtId="0" fontId="0" fillId="2" borderId="21" xfId="0" applyFill="1" applyBorder="1" applyAlignment="1" applyProtection="1">
      <alignment horizontal="center" vertical="center" wrapText="1"/>
      <protection hidden="1"/>
    </xf>
    <xf numFmtId="0" fontId="0" fillId="0" borderId="1" xfId="0" applyBorder="1" applyAlignment="1" applyProtection="1">
      <alignment horizontal="justify" vertical="center" wrapText="1"/>
      <protection locked="0"/>
    </xf>
    <xf numFmtId="0" fontId="0" fillId="0" borderId="4" xfId="0" applyBorder="1" applyAlignment="1" applyProtection="1">
      <alignment horizontal="justify" vertical="center" wrapText="1"/>
      <protection locked="0"/>
    </xf>
    <xf numFmtId="0" fontId="0" fillId="0" borderId="1"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lignment horizontal="justify" vertical="center" wrapText="1"/>
    </xf>
    <xf numFmtId="0" fontId="0" fillId="0" borderId="4" xfId="0" applyBorder="1" applyAlignment="1">
      <alignment horizontal="justify" vertical="center" wrapText="1"/>
    </xf>
    <xf numFmtId="0" fontId="0" fillId="2" borderId="1" xfId="0" applyFill="1" applyBorder="1" applyAlignment="1" applyProtection="1">
      <alignment horizontal="center" vertical="center" wrapText="1"/>
      <protection locked="0"/>
    </xf>
    <xf numFmtId="0" fontId="0" fillId="2" borderId="4"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hidden="1"/>
    </xf>
    <xf numFmtId="1" fontId="0" fillId="2" borderId="1" xfId="0" applyNumberFormat="1" applyFill="1" applyBorder="1" applyAlignment="1" applyProtection="1">
      <alignment horizontal="center" vertical="center" wrapText="1"/>
      <protection hidden="1"/>
    </xf>
    <xf numFmtId="164" fontId="0" fillId="2" borderId="1" xfId="0" applyNumberFormat="1" applyFill="1" applyBorder="1" applyAlignment="1" applyProtection="1">
      <alignment horizontal="center" vertical="center" wrapText="1"/>
      <protection hidden="1"/>
    </xf>
    <xf numFmtId="0" fontId="0" fillId="5" borderId="1" xfId="0" applyFill="1" applyBorder="1" applyAlignment="1" applyProtection="1">
      <alignment horizontal="center" vertical="center" wrapText="1"/>
      <protection hidden="1"/>
    </xf>
    <xf numFmtId="0" fontId="0" fillId="2" borderId="1" xfId="0" applyFill="1" applyBorder="1" applyAlignment="1" applyProtection="1">
      <alignment horizontal="center" vertical="center"/>
      <protection hidden="1"/>
    </xf>
    <xf numFmtId="0" fontId="0" fillId="2" borderId="1" xfId="0" applyFill="1" applyBorder="1" applyAlignment="1" applyProtection="1">
      <alignment horizontal="left" vertical="center" wrapText="1"/>
      <protection hidden="1"/>
    </xf>
    <xf numFmtId="0" fontId="0" fillId="0" borderId="1" xfId="0" applyBorder="1" applyAlignment="1" applyProtection="1">
      <alignment horizontal="justify" vertical="center" wrapText="1"/>
      <protection hidden="1"/>
    </xf>
    <xf numFmtId="0" fontId="0" fillId="0" borderId="1" xfId="0" applyBorder="1" applyAlignment="1" applyProtection="1">
      <alignment horizontal="center" vertical="center" wrapText="1"/>
      <protection hidden="1"/>
    </xf>
    <xf numFmtId="0" fontId="0" fillId="20" borderId="1" xfId="0" applyFill="1" applyBorder="1" applyAlignment="1" applyProtection="1">
      <alignment horizontal="center" vertical="center" wrapText="1"/>
      <protection hidden="1"/>
    </xf>
    <xf numFmtId="0" fontId="0" fillId="2" borderId="1" xfId="0" applyFill="1" applyBorder="1" applyAlignment="1" applyProtection="1">
      <alignment horizontal="justify" vertical="center" wrapText="1"/>
      <protection hidden="1"/>
    </xf>
    <xf numFmtId="0" fontId="36" fillId="2" borderId="1"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0" fillId="0" borderId="10" xfId="0"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 fillId="7" borderId="1" xfId="0" applyFont="1" applyFill="1" applyBorder="1" applyAlignment="1" applyProtection="1">
      <alignment horizontal="center" vertical="center" wrapText="1"/>
      <protection hidden="1"/>
    </xf>
    <xf numFmtId="14" fontId="0" fillId="2" borderId="4" xfId="0" applyNumberFormat="1" applyFill="1" applyBorder="1" applyAlignment="1" applyProtection="1">
      <alignment horizontal="center" vertical="center" wrapText="1"/>
      <protection hidden="1"/>
    </xf>
    <xf numFmtId="0" fontId="0" fillId="2" borderId="10" xfId="0" applyFill="1" applyBorder="1" applyAlignment="1" applyProtection="1">
      <alignment horizontal="center" vertical="center"/>
      <protection hidden="1"/>
    </xf>
    <xf numFmtId="0" fontId="36" fillId="2" borderId="4" xfId="0" applyFont="1" applyFill="1" applyBorder="1" applyAlignment="1" applyProtection="1">
      <alignment horizontal="center" vertical="center" wrapText="1"/>
      <protection hidden="1"/>
    </xf>
    <xf numFmtId="0" fontId="36" fillId="2" borderId="10" xfId="0" applyFont="1" applyFill="1" applyBorder="1" applyAlignment="1" applyProtection="1">
      <alignment horizontal="center" vertical="center" wrapText="1"/>
      <protection hidden="1"/>
    </xf>
    <xf numFmtId="0" fontId="36" fillId="2" borderId="5" xfId="0" applyFont="1" applyFill="1" applyBorder="1" applyAlignment="1" applyProtection="1">
      <alignment horizontal="center" vertical="center" wrapText="1"/>
      <protection hidden="1"/>
    </xf>
    <xf numFmtId="0" fontId="36" fillId="2" borderId="1" xfId="0" applyFont="1" applyFill="1" applyBorder="1" applyAlignment="1" applyProtection="1">
      <alignment horizontal="justify" vertical="center" wrapText="1"/>
      <protection locked="0"/>
    </xf>
    <xf numFmtId="14" fontId="0" fillId="2" borderId="1" xfId="0" applyNumberFormat="1" applyFill="1" applyBorder="1" applyAlignment="1">
      <alignment horizontal="center" vertical="center"/>
    </xf>
    <xf numFmtId="0" fontId="0" fillId="2" borderId="1" xfId="0" applyFill="1" applyBorder="1" applyAlignment="1">
      <alignment horizontal="center" vertical="center" wrapText="1"/>
    </xf>
    <xf numFmtId="14" fontId="0" fillId="2" borderId="10" xfId="0" applyNumberFormat="1" applyFill="1" applyBorder="1" applyAlignment="1" applyProtection="1">
      <alignment horizontal="center" vertical="center"/>
      <protection hidden="1"/>
    </xf>
    <xf numFmtId="14" fontId="0" fillId="2" borderId="10" xfId="0" applyNumberFormat="1" applyFill="1" applyBorder="1" applyAlignment="1" applyProtection="1">
      <alignment horizontal="center" vertical="center" wrapText="1"/>
      <protection hidden="1"/>
    </xf>
    <xf numFmtId="14" fontId="0" fillId="2" borderId="5" xfId="0" applyNumberFormat="1" applyFill="1" applyBorder="1" applyAlignment="1" applyProtection="1">
      <alignment horizontal="center" vertical="center" wrapText="1"/>
      <protection hidden="1"/>
    </xf>
    <xf numFmtId="0" fontId="0" fillId="2" borderId="4" xfId="0" applyFill="1" applyBorder="1" applyAlignment="1" applyProtection="1">
      <alignment horizontal="center"/>
      <protection hidden="1"/>
    </xf>
    <xf numFmtId="0" fontId="0" fillId="2" borderId="5" xfId="0" applyFill="1" applyBorder="1" applyAlignment="1" applyProtection="1">
      <alignment horizontal="center"/>
      <protection hidden="1"/>
    </xf>
    <xf numFmtId="0" fontId="0" fillId="0" borderId="10" xfId="0"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0" fillId="14" borderId="20" xfId="0" applyFill="1" applyBorder="1" applyAlignment="1" applyProtection="1">
      <alignment horizontal="center"/>
      <protection hidden="1"/>
    </xf>
    <xf numFmtId="0" fontId="0" fillId="14" borderId="6" xfId="0" applyFill="1" applyBorder="1" applyAlignment="1" applyProtection="1">
      <alignment horizontal="center"/>
      <protection hidden="1"/>
    </xf>
    <xf numFmtId="0" fontId="0" fillId="14" borderId="21" xfId="0" applyFill="1" applyBorder="1" applyAlignment="1" applyProtection="1">
      <alignment horizontal="center"/>
      <protection hidden="1"/>
    </xf>
    <xf numFmtId="0" fontId="0" fillId="14" borderId="0" xfId="0" applyFill="1" applyAlignment="1" applyProtection="1">
      <alignment horizontal="center"/>
      <protection hidden="1"/>
    </xf>
    <xf numFmtId="0" fontId="23" fillId="14" borderId="20" xfId="0" applyFont="1" applyFill="1" applyBorder="1" applyAlignment="1" applyProtection="1">
      <alignment horizontal="center"/>
      <protection hidden="1"/>
    </xf>
    <xf numFmtId="0" fontId="23" fillId="14" borderId="6" xfId="0" applyFont="1" applyFill="1" applyBorder="1" applyAlignment="1" applyProtection="1">
      <alignment horizontal="center"/>
      <protection hidden="1"/>
    </xf>
    <xf numFmtId="0" fontId="23" fillId="14" borderId="3" xfId="0" applyFont="1" applyFill="1" applyBorder="1" applyAlignment="1" applyProtection="1">
      <alignment horizontal="center"/>
      <protection hidden="1"/>
    </xf>
    <xf numFmtId="0" fontId="23" fillId="14" borderId="21" xfId="0" applyFont="1" applyFill="1" applyBorder="1" applyAlignment="1" applyProtection="1">
      <alignment horizontal="center"/>
      <protection hidden="1"/>
    </xf>
    <xf numFmtId="0" fontId="23" fillId="14" borderId="0" xfId="0" applyFont="1" applyFill="1" applyAlignment="1" applyProtection="1">
      <alignment horizontal="center"/>
      <protection hidden="1"/>
    </xf>
    <xf numFmtId="0" fontId="23" fillId="14" borderId="8" xfId="0" applyFont="1" applyFill="1" applyBorder="1" applyAlignment="1" applyProtection="1">
      <alignment horizontal="center"/>
      <protection hidden="1"/>
    </xf>
    <xf numFmtId="0" fontId="3" fillId="14" borderId="21" xfId="0" applyFont="1" applyFill="1" applyBorder="1" applyAlignment="1" applyProtection="1">
      <alignment horizontal="center"/>
      <protection hidden="1"/>
    </xf>
    <xf numFmtId="0" fontId="3" fillId="14" borderId="0" xfId="0" applyFont="1" applyFill="1" applyAlignment="1" applyProtection="1">
      <alignment horizontal="center"/>
      <protection hidden="1"/>
    </xf>
    <xf numFmtId="0" fontId="3" fillId="14" borderId="8" xfId="0" applyFont="1" applyFill="1" applyBorder="1" applyAlignment="1" applyProtection="1">
      <alignment horizontal="center"/>
      <protection hidden="1"/>
    </xf>
    <xf numFmtId="0" fontId="32" fillId="0" borderId="2" xfId="0" applyFont="1" applyBorder="1" applyAlignment="1" applyProtection="1">
      <alignment horizontal="center" vertical="center"/>
      <protection hidden="1"/>
    </xf>
    <xf numFmtId="0" fontId="32" fillId="0" borderId="1"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0" fontId="6" fillId="14" borderId="1" xfId="0" applyFont="1" applyFill="1" applyBorder="1" applyAlignment="1" applyProtection="1">
      <alignment horizontal="center" vertical="center"/>
      <protection hidden="1"/>
    </xf>
    <xf numFmtId="0" fontId="6" fillId="14" borderId="7" xfId="0" applyFont="1" applyFill="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22" xfId="0" applyFont="1" applyBorder="1" applyAlignment="1" applyProtection="1">
      <alignment horizontal="center" vertical="center"/>
      <protection hidden="1"/>
    </xf>
    <xf numFmtId="0" fontId="6" fillId="0" borderId="19" xfId="0" applyFont="1" applyBorder="1" applyAlignment="1" applyProtection="1">
      <alignment horizontal="center" vertical="center"/>
      <protection hidden="1"/>
    </xf>
    <xf numFmtId="0" fontId="6" fillId="0" borderId="23" xfId="0" applyFont="1" applyBorder="1" applyAlignment="1" applyProtection="1">
      <alignment horizontal="center" vertical="center"/>
      <protection hidden="1"/>
    </xf>
    <xf numFmtId="0" fontId="10" fillId="7" borderId="1" xfId="1" applyFill="1" applyBorder="1" applyAlignment="1" applyProtection="1">
      <alignment horizontal="center" vertical="center" wrapText="1"/>
      <protection hidden="1"/>
    </xf>
    <xf numFmtId="0" fontId="15" fillId="7" borderId="1" xfId="1" applyFont="1" applyFill="1" applyBorder="1" applyAlignment="1" applyProtection="1">
      <alignment horizontal="center" vertical="center" wrapText="1"/>
      <protection hidden="1"/>
    </xf>
    <xf numFmtId="0" fontId="1" fillId="7" borderId="1"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10" fillId="7" borderId="1" xfId="1" applyFill="1" applyBorder="1" applyAlignment="1" applyProtection="1">
      <alignment horizontal="center" vertical="center"/>
      <protection hidden="1"/>
    </xf>
    <xf numFmtId="0" fontId="0" fillId="7" borderId="1" xfId="1" applyFont="1" applyFill="1" applyBorder="1" applyAlignment="1" applyProtection="1">
      <alignment horizontal="center" vertical="center" wrapText="1"/>
      <protection hidden="1"/>
    </xf>
    <xf numFmtId="0" fontId="16" fillId="7" borderId="1" xfId="1" applyFont="1" applyFill="1" applyBorder="1" applyAlignment="1" applyProtection="1">
      <alignment horizontal="center" vertical="center" wrapText="1"/>
      <protection hidden="1"/>
    </xf>
    <xf numFmtId="0" fontId="1" fillId="7" borderId="1" xfId="1" applyFont="1" applyFill="1" applyBorder="1" applyAlignment="1" applyProtection="1">
      <alignment horizontal="center" vertical="center" wrapText="1"/>
      <protection hidden="1"/>
    </xf>
    <xf numFmtId="0" fontId="0" fillId="2" borderId="4" xfId="0" applyFill="1" applyBorder="1" applyAlignment="1" applyProtection="1">
      <alignment horizontal="left" vertical="center" wrapText="1"/>
      <protection hidden="1"/>
    </xf>
    <xf numFmtId="0" fontId="0" fillId="2" borderId="10" xfId="0" applyFill="1" applyBorder="1" applyAlignment="1" applyProtection="1">
      <alignment horizontal="left" vertical="center" wrapText="1"/>
      <protection hidden="1"/>
    </xf>
    <xf numFmtId="0" fontId="1" fillId="7" borderId="1" xfId="0" applyFont="1" applyFill="1" applyBorder="1" applyAlignment="1" applyProtection="1">
      <alignment horizontal="center"/>
      <protection hidden="1"/>
    </xf>
    <xf numFmtId="0" fontId="0" fillId="2" borderId="4" xfId="0" applyFill="1" applyBorder="1" applyAlignment="1">
      <alignment horizontal="center" vertical="center" wrapText="1"/>
    </xf>
    <xf numFmtId="0" fontId="0" fillId="2" borderId="5" xfId="0" applyFill="1" applyBorder="1" applyAlignment="1" applyProtection="1">
      <alignment horizontal="left" vertical="center" wrapText="1"/>
      <protection hidden="1"/>
    </xf>
    <xf numFmtId="0" fontId="2" fillId="2" borderId="4" xfId="0" applyFont="1" applyFill="1" applyBorder="1" applyAlignment="1" applyProtection="1">
      <alignment horizontal="justify" vertical="center" wrapText="1"/>
      <protection hidden="1"/>
    </xf>
    <xf numFmtId="0" fontId="2" fillId="2" borderId="5" xfId="0" applyFont="1" applyFill="1" applyBorder="1" applyAlignment="1" applyProtection="1">
      <alignment horizontal="justify" vertical="center" wrapText="1"/>
      <protection hidden="1"/>
    </xf>
    <xf numFmtId="0" fontId="0" fillId="2" borderId="0" xfId="0" applyFill="1" applyAlignment="1" applyProtection="1">
      <alignment horizontal="center" vertical="center" wrapText="1"/>
      <protection hidden="1"/>
    </xf>
    <xf numFmtId="0" fontId="36" fillId="2" borderId="4" xfId="0" applyFont="1" applyFill="1" applyBorder="1" applyAlignment="1" applyProtection="1">
      <alignment horizontal="justify" vertical="center" wrapText="1"/>
      <protection hidden="1"/>
    </xf>
    <xf numFmtId="0" fontId="36" fillId="2" borderId="10" xfId="0" applyFont="1" applyFill="1" applyBorder="1" applyAlignment="1" applyProtection="1">
      <alignment horizontal="justify" vertical="center" wrapText="1"/>
      <protection hidden="1"/>
    </xf>
    <xf numFmtId="0" fontId="36" fillId="2" borderId="5" xfId="0" applyFont="1" applyFill="1" applyBorder="1" applyAlignment="1" applyProtection="1">
      <alignment horizontal="justify" vertical="center" wrapText="1"/>
      <protection hidden="1"/>
    </xf>
    <xf numFmtId="0" fontId="0" fillId="2" borderId="4" xfId="0" applyFill="1" applyBorder="1" applyAlignment="1" applyProtection="1">
      <alignment horizontal="justify" vertical="center" wrapText="1"/>
      <protection hidden="1"/>
    </xf>
    <xf numFmtId="0" fontId="0" fillId="2" borderId="10" xfId="0" applyFill="1" applyBorder="1" applyAlignment="1" applyProtection="1">
      <alignment horizontal="justify" vertical="center" wrapText="1"/>
      <protection hidden="1"/>
    </xf>
    <xf numFmtId="0" fontId="0" fillId="2" borderId="5" xfId="0" applyFill="1" applyBorder="1" applyAlignment="1" applyProtection="1">
      <alignment horizontal="justify" vertical="center" wrapText="1"/>
      <protection hidden="1"/>
    </xf>
    <xf numFmtId="0" fontId="0" fillId="2" borderId="22" xfId="0" applyFill="1"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hidden="1"/>
    </xf>
    <xf numFmtId="0" fontId="0" fillId="2" borderId="35" xfId="0" applyFill="1" applyBorder="1" applyAlignment="1" applyProtection="1">
      <alignment horizontal="left" vertical="center" wrapText="1"/>
      <protection hidden="1"/>
    </xf>
    <xf numFmtId="0" fontId="0" fillId="2" borderId="36" xfId="0" applyFill="1" applyBorder="1" applyAlignment="1" applyProtection="1">
      <alignment horizontal="left" vertical="center" wrapText="1"/>
      <protection hidden="1"/>
    </xf>
    <xf numFmtId="0" fontId="0" fillId="2" borderId="37" xfId="0" applyFill="1" applyBorder="1" applyAlignment="1" applyProtection="1">
      <alignment horizontal="left" vertical="center" wrapText="1"/>
      <protection hidden="1"/>
    </xf>
    <xf numFmtId="0" fontId="0" fillId="2" borderId="38" xfId="0" applyFill="1" applyBorder="1" applyAlignment="1" applyProtection="1">
      <alignment horizontal="justify" vertical="center" wrapText="1"/>
      <protection hidden="1"/>
    </xf>
    <xf numFmtId="164" fontId="0" fillId="2" borderId="3" xfId="0" applyNumberFormat="1" applyFill="1" applyBorder="1" applyAlignment="1" applyProtection="1">
      <alignment horizontal="center" vertical="center" wrapText="1"/>
      <protection hidden="1"/>
    </xf>
    <xf numFmtId="164" fontId="0" fillId="2" borderId="8" xfId="0" applyNumberFormat="1" applyFill="1" applyBorder="1" applyAlignment="1" applyProtection="1">
      <alignment horizontal="center" vertical="center" wrapText="1"/>
      <protection hidden="1"/>
    </xf>
    <xf numFmtId="0" fontId="0" fillId="0" borderId="1" xfId="0" applyBorder="1" applyAlignment="1" applyProtection="1">
      <alignment horizontal="left" vertical="center" wrapText="1"/>
      <protection hidden="1"/>
    </xf>
    <xf numFmtId="0" fontId="0" fillId="0" borderId="7" xfId="0" applyBorder="1" applyAlignment="1" applyProtection="1">
      <alignment horizontal="center" vertical="center" wrapText="1"/>
      <protection hidden="1"/>
    </xf>
    <xf numFmtId="0" fontId="36" fillId="0" borderId="1" xfId="0" applyFont="1" applyBorder="1" applyAlignment="1" applyProtection="1">
      <alignment horizontal="center" vertical="center" wrapText="1"/>
      <protection hidden="1"/>
    </xf>
    <xf numFmtId="0" fontId="0" fillId="19" borderId="1" xfId="0" applyFill="1" applyBorder="1" applyAlignment="1" applyProtection="1">
      <alignment horizontal="center" vertical="center" wrapText="1"/>
      <protection hidden="1"/>
    </xf>
    <xf numFmtId="0" fontId="0" fillId="19" borderId="4" xfId="0" applyFill="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36" fillId="0" borderId="1" xfId="0" applyFont="1" applyBorder="1" applyAlignment="1" applyProtection="1">
      <alignment horizontal="justify" vertical="center" wrapText="1"/>
      <protection hidden="1"/>
    </xf>
    <xf numFmtId="0" fontId="0" fillId="2" borderId="10" xfId="0" applyFill="1" applyBorder="1" applyAlignment="1" applyProtection="1">
      <alignment horizontal="center"/>
      <protection hidden="1"/>
    </xf>
    <xf numFmtId="0" fontId="24" fillId="0" borderId="1" xfId="0" applyFont="1" applyBorder="1" applyAlignment="1" applyProtection="1">
      <alignment horizontal="justify" vertical="center" wrapText="1"/>
      <protection hidden="1"/>
    </xf>
    <xf numFmtId="0" fontId="0" fillId="0" borderId="4" xfId="0" applyBorder="1" applyAlignment="1" applyProtection="1">
      <alignment horizontal="left" vertical="center" wrapText="1"/>
      <protection hidden="1"/>
    </xf>
    <xf numFmtId="0" fontId="0" fillId="0" borderId="10" xfId="0" applyBorder="1" applyAlignment="1" applyProtection="1">
      <alignment horizontal="left" vertical="center" wrapText="1"/>
      <protection hidden="1"/>
    </xf>
    <xf numFmtId="14" fontId="0" fillId="2" borderId="1" xfId="0" applyNumberFormat="1" applyFill="1" applyBorder="1" applyAlignment="1" applyProtection="1">
      <alignment horizontal="center" vertical="center"/>
      <protection hidden="1"/>
    </xf>
    <xf numFmtId="14" fontId="0" fillId="0" borderId="4" xfId="0" applyNumberFormat="1" applyBorder="1" applyAlignment="1" applyProtection="1">
      <alignment horizontal="center" vertical="center"/>
      <protection hidden="1"/>
    </xf>
    <xf numFmtId="14" fontId="0" fillId="0" borderId="10" xfId="0" applyNumberFormat="1" applyBorder="1" applyAlignment="1" applyProtection="1">
      <alignment horizontal="center" vertical="center"/>
      <protection hidden="1"/>
    </xf>
    <xf numFmtId="14" fontId="0" fillId="0" borderId="5" xfId="0" applyNumberFormat="1" applyBorder="1" applyAlignment="1" applyProtection="1">
      <alignment horizontal="center" vertical="center"/>
      <protection hidden="1"/>
    </xf>
    <xf numFmtId="0" fontId="0" fillId="21" borderId="1" xfId="0" applyFill="1" applyBorder="1" applyAlignment="1" applyProtection="1">
      <alignment horizontal="center" vertical="center" wrapText="1"/>
      <protection hidden="1"/>
    </xf>
    <xf numFmtId="0" fontId="0" fillId="0" borderId="5" xfId="0" applyBorder="1" applyAlignment="1" applyProtection="1">
      <alignment horizontal="left" vertical="center" wrapText="1"/>
      <protection hidden="1"/>
    </xf>
    <xf numFmtId="0" fontId="40" fillId="0" borderId="4" xfId="0" applyFont="1" applyBorder="1" applyAlignment="1" applyProtection="1">
      <alignment horizontal="justify" vertical="center" wrapText="1"/>
      <protection hidden="1"/>
    </xf>
    <xf numFmtId="0" fontId="0" fillId="5" borderId="10" xfId="0" applyFill="1" applyBorder="1" applyAlignment="1" applyProtection="1">
      <alignment horizontal="center" vertical="center" wrapText="1"/>
      <protection hidden="1"/>
    </xf>
    <xf numFmtId="17" fontId="0" fillId="2" borderId="4" xfId="0" applyNumberFormat="1" applyFill="1" applyBorder="1" applyAlignment="1" applyProtection="1">
      <alignment horizontal="center" vertical="center" wrapText="1"/>
      <protection hidden="1"/>
    </xf>
    <xf numFmtId="17" fontId="0" fillId="2" borderId="10" xfId="0" applyNumberFormat="1" applyFill="1" applyBorder="1" applyAlignment="1" applyProtection="1">
      <alignment horizontal="center" vertical="center" wrapText="1"/>
      <protection hidden="1"/>
    </xf>
    <xf numFmtId="17" fontId="0" fillId="2" borderId="5" xfId="0" applyNumberFormat="1" applyFill="1" applyBorder="1" applyAlignment="1" applyProtection="1">
      <alignment horizontal="center" vertical="center" wrapText="1"/>
      <protection hidden="1"/>
    </xf>
    <xf numFmtId="14" fontId="0" fillId="2" borderId="21" xfId="0" applyNumberFormat="1" applyFill="1" applyBorder="1" applyAlignment="1" applyProtection="1">
      <alignment horizontal="center" vertical="center"/>
      <protection hidden="1"/>
    </xf>
    <xf numFmtId="14" fontId="0" fillId="2" borderId="22" xfId="0" applyNumberFormat="1" applyFill="1" applyBorder="1" applyAlignment="1" applyProtection="1">
      <alignment horizontal="center" vertical="center"/>
      <protection hidden="1"/>
    </xf>
    <xf numFmtId="14" fontId="0" fillId="2" borderId="20" xfId="0" applyNumberFormat="1" applyFill="1" applyBorder="1" applyAlignment="1" applyProtection="1">
      <alignment horizontal="center" vertical="center"/>
      <protection hidden="1"/>
    </xf>
    <xf numFmtId="0" fontId="0" fillId="0" borderId="10" xfId="0" applyBorder="1" applyAlignment="1" applyProtection="1">
      <alignment horizontal="justify" wrapText="1"/>
      <protection hidden="1"/>
    </xf>
    <xf numFmtId="0" fontId="0" fillId="0" borderId="5" xfId="0" applyBorder="1" applyAlignment="1" applyProtection="1">
      <alignment horizontal="justify" wrapText="1"/>
      <protection hidden="1"/>
    </xf>
    <xf numFmtId="0" fontId="0" fillId="2" borderId="1" xfId="0" applyFill="1" applyBorder="1" applyAlignment="1" applyProtection="1">
      <alignment vertical="center" wrapText="1"/>
      <protection hidden="1"/>
    </xf>
    <xf numFmtId="0" fontId="0" fillId="0" borderId="1" xfId="0" applyBorder="1" applyAlignment="1" applyProtection="1">
      <alignment vertical="center" wrapText="1"/>
      <protection hidden="1"/>
    </xf>
    <xf numFmtId="0" fontId="0" fillId="2" borderId="4" xfId="0" applyFill="1" applyBorder="1" applyAlignment="1" applyProtection="1">
      <alignment vertical="center" wrapText="1"/>
      <protection hidden="1"/>
    </xf>
    <xf numFmtId="0" fontId="0" fillId="0" borderId="10" xfId="0" applyBorder="1" applyProtection="1">
      <protection hidden="1"/>
    </xf>
    <xf numFmtId="0" fontId="0" fillId="0" borderId="5" xfId="0" applyBorder="1" applyProtection="1">
      <protection hidden="1"/>
    </xf>
    <xf numFmtId="17" fontId="0" fillId="2" borderId="4" xfId="0" applyNumberFormat="1" applyFill="1"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10" xfId="0" applyBorder="1" applyAlignment="1" applyProtection="1">
      <alignment wrapText="1"/>
      <protection hidden="1"/>
    </xf>
    <xf numFmtId="0" fontId="0" fillId="0" borderId="5" xfId="0" applyBorder="1" applyAlignment="1" applyProtection="1">
      <alignment wrapText="1"/>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7" fontId="0" fillId="2" borderId="1" xfId="0" applyNumberFormat="1" applyFill="1" applyBorder="1" applyAlignment="1" applyProtection="1">
      <alignment horizontal="center" vertical="center" wrapText="1"/>
      <protection hidden="1"/>
    </xf>
    <xf numFmtId="0" fontId="0" fillId="0" borderId="1" xfId="0" applyBorder="1" applyProtection="1">
      <protection hidden="1"/>
    </xf>
    <xf numFmtId="17" fontId="0" fillId="2" borderId="1" xfId="0" applyNumberFormat="1"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14" fontId="0" fillId="2" borderId="1" xfId="0" applyNumberFormat="1" applyFill="1" applyBorder="1" applyAlignment="1" applyProtection="1">
      <alignment vertical="center"/>
      <protection hidden="1"/>
    </xf>
    <xf numFmtId="0" fontId="0" fillId="2" borderId="2" xfId="0" applyFill="1" applyBorder="1" applyAlignment="1" applyProtection="1">
      <alignment horizontal="justify" vertical="center" wrapText="1"/>
      <protection hidden="1"/>
    </xf>
    <xf numFmtId="14" fontId="0" fillId="2" borderId="1" xfId="0" applyNumberFormat="1" applyFill="1" applyBorder="1" applyAlignment="1" applyProtection="1">
      <alignment horizontal="center" vertical="center" wrapText="1"/>
      <protection hidden="1"/>
    </xf>
    <xf numFmtId="0" fontId="0" fillId="0" borderId="1" xfId="0" applyBorder="1" applyAlignment="1" applyProtection="1">
      <alignment horizontal="justify" vertical="center"/>
      <protection hidden="1"/>
    </xf>
    <xf numFmtId="0" fontId="0" fillId="2" borderId="1" xfId="0" applyFill="1" applyBorder="1" applyAlignment="1" applyProtection="1">
      <alignment horizontal="justify" vertical="center"/>
      <protection hidden="1"/>
    </xf>
    <xf numFmtId="0" fontId="0" fillId="0" borderId="4" xfId="0" applyBorder="1" applyAlignment="1" applyProtection="1">
      <alignment horizontal="justify" vertical="center"/>
      <protection hidden="1"/>
    </xf>
    <xf numFmtId="17" fontId="0" fillId="0" borderId="1" xfId="0" applyNumberFormat="1" applyBorder="1" applyAlignment="1" applyProtection="1">
      <alignment horizontal="center" vertical="center" wrapText="1"/>
      <protection hidden="1"/>
    </xf>
    <xf numFmtId="17" fontId="36" fillId="2" borderId="4" xfId="0" applyNumberFormat="1" applyFont="1" applyFill="1" applyBorder="1" applyAlignment="1" applyProtection="1">
      <alignment horizontal="center" vertical="center" wrapText="1"/>
      <protection hidden="1"/>
    </xf>
    <xf numFmtId="17" fontId="36" fillId="2" borderId="5" xfId="0" applyNumberFormat="1" applyFont="1" applyFill="1" applyBorder="1" applyAlignment="1" applyProtection="1">
      <alignment horizontal="center" vertical="center" wrapText="1"/>
      <protection hidden="1"/>
    </xf>
    <xf numFmtId="0" fontId="0" fillId="2" borderId="10" xfId="0" applyFill="1" applyBorder="1" applyAlignment="1" applyProtection="1">
      <alignment vertical="center" wrapText="1"/>
      <protection hidden="1"/>
    </xf>
    <xf numFmtId="0" fontId="36" fillId="0" borderId="4" xfId="0" applyFont="1" applyBorder="1" applyAlignment="1" applyProtection="1">
      <alignment horizontal="justify" vertical="center" wrapText="1"/>
      <protection hidden="1"/>
    </xf>
    <xf numFmtId="0" fontId="36" fillId="0" borderId="10" xfId="0" applyFont="1" applyBorder="1" applyAlignment="1" applyProtection="1">
      <alignment horizontal="justify" vertical="center" wrapText="1"/>
      <protection hidden="1"/>
    </xf>
    <xf numFmtId="0" fontId="36" fillId="0" borderId="5" xfId="0" applyFont="1" applyBorder="1" applyAlignment="1" applyProtection="1">
      <alignment horizontal="justify" vertical="center" wrapText="1"/>
      <protection hidden="1"/>
    </xf>
    <xf numFmtId="0" fontId="36" fillId="0" borderId="4" xfId="0" applyFont="1" applyBorder="1" applyAlignment="1" applyProtection="1">
      <alignment horizontal="center" vertical="center" wrapText="1"/>
      <protection hidden="1"/>
    </xf>
    <xf numFmtId="0" fontId="36" fillId="0" borderId="10" xfId="0" applyFont="1" applyBorder="1" applyAlignment="1" applyProtection="1">
      <alignment horizontal="center" vertical="center" wrapText="1"/>
      <protection hidden="1"/>
    </xf>
    <xf numFmtId="0" fontId="36" fillId="0" borderId="5" xfId="0" applyFont="1" applyBorder="1" applyAlignment="1" applyProtection="1">
      <alignment horizontal="center" vertical="center" wrapText="1"/>
      <protection hidden="1"/>
    </xf>
    <xf numFmtId="17" fontId="36" fillId="2" borderId="10" xfId="0" applyNumberFormat="1" applyFont="1" applyFill="1" applyBorder="1" applyAlignment="1" applyProtection="1">
      <alignment horizontal="center" vertical="center" wrapText="1"/>
      <protection hidden="1"/>
    </xf>
    <xf numFmtId="0" fontId="34" fillId="2" borderId="4" xfId="0" applyFont="1" applyFill="1" applyBorder="1" applyAlignment="1" applyProtection="1">
      <alignment horizontal="center" vertical="center" wrapText="1"/>
      <protection hidden="1"/>
    </xf>
    <xf numFmtId="0" fontId="34" fillId="2" borderId="10" xfId="0" applyFont="1" applyFill="1" applyBorder="1" applyAlignment="1" applyProtection="1">
      <alignment horizontal="center" vertical="center" wrapText="1"/>
      <protection hidden="1"/>
    </xf>
    <xf numFmtId="0" fontId="34" fillId="2" borderId="5" xfId="0" applyFont="1" applyFill="1" applyBorder="1" applyAlignment="1" applyProtection="1">
      <alignment horizontal="center" vertical="center" wrapText="1"/>
      <protection hidden="1"/>
    </xf>
    <xf numFmtId="14" fontId="36" fillId="2" borderId="4" xfId="0" applyNumberFormat="1" applyFont="1" applyFill="1" applyBorder="1" applyAlignment="1" applyProtection="1">
      <alignment horizontal="center" vertical="center"/>
      <protection hidden="1"/>
    </xf>
    <xf numFmtId="0" fontId="36" fillId="2" borderId="5" xfId="0" applyFont="1" applyFill="1" applyBorder="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14" fontId="36" fillId="2" borderId="4" xfId="0" applyNumberFormat="1" applyFont="1" applyFill="1" applyBorder="1" applyAlignment="1" applyProtection="1">
      <alignment horizontal="center" vertical="center" wrapText="1"/>
      <protection hidden="1"/>
    </xf>
    <xf numFmtId="14" fontId="36" fillId="2" borderId="10" xfId="0" applyNumberFormat="1" applyFont="1" applyFill="1" applyBorder="1" applyAlignment="1" applyProtection="1">
      <alignment horizontal="center" vertical="center" wrapText="1"/>
      <protection hidden="1"/>
    </xf>
    <xf numFmtId="14" fontId="36" fillId="2" borderId="5" xfId="0" applyNumberFormat="1" applyFont="1" applyFill="1" applyBorder="1" applyAlignment="1" applyProtection="1">
      <alignment horizontal="center" vertical="center" wrapText="1"/>
      <protection hidden="1"/>
    </xf>
    <xf numFmtId="17" fontId="36" fillId="2" borderId="4" xfId="0" applyNumberFormat="1" applyFont="1" applyFill="1" applyBorder="1" applyAlignment="1" applyProtection="1">
      <alignment horizontal="center" vertical="center"/>
      <protection hidden="1"/>
    </xf>
    <xf numFmtId="17" fontId="36" fillId="2" borderId="10" xfId="0" applyNumberFormat="1" applyFont="1" applyFill="1" applyBorder="1" applyAlignment="1" applyProtection="1">
      <alignment horizontal="center" vertical="center"/>
      <protection hidden="1"/>
    </xf>
    <xf numFmtId="17" fontId="36" fillId="2" borderId="5" xfId="0" applyNumberFormat="1" applyFont="1" applyFill="1" applyBorder="1" applyAlignment="1" applyProtection="1">
      <alignment horizontal="center" vertical="center"/>
      <protection hidden="1"/>
    </xf>
    <xf numFmtId="0" fontId="1" fillId="2" borderId="1" xfId="0" applyFont="1" applyFill="1" applyBorder="1" applyAlignment="1" applyProtection="1">
      <alignment horizontal="justify" vertical="center" wrapText="1"/>
      <protection hidden="1"/>
    </xf>
    <xf numFmtId="0" fontId="0" fillId="5" borderId="1" xfId="0" applyFill="1" applyBorder="1" applyAlignment="1" applyProtection="1">
      <alignment horizontal="center" vertical="center"/>
      <protection hidden="1"/>
    </xf>
    <xf numFmtId="0" fontId="0" fillId="19" borderId="1" xfId="0" applyFill="1" applyBorder="1" applyAlignment="1" applyProtection="1">
      <alignment horizontal="center" vertical="center"/>
      <protection hidden="1"/>
    </xf>
    <xf numFmtId="0" fontId="0" fillId="20" borderId="1" xfId="0" applyFill="1" applyBorder="1" applyAlignment="1" applyProtection="1">
      <alignment horizontal="center" vertical="center"/>
      <protection hidden="1"/>
    </xf>
    <xf numFmtId="0" fontId="0" fillId="19" borderId="10" xfId="0" applyFill="1" applyBorder="1" applyAlignment="1" applyProtection="1">
      <alignment horizontal="center" vertical="center" wrapText="1"/>
      <protection hidden="1"/>
    </xf>
    <xf numFmtId="0" fontId="0" fillId="19" borderId="5" xfId="0" applyFill="1" applyBorder="1" applyAlignment="1" applyProtection="1">
      <alignment horizontal="center" vertical="center" wrapText="1"/>
      <protection hidden="1"/>
    </xf>
    <xf numFmtId="0" fontId="0" fillId="21" borderId="4" xfId="0" applyFill="1" applyBorder="1" applyAlignment="1" applyProtection="1">
      <alignment horizontal="center" vertical="center" wrapText="1"/>
      <protection hidden="1"/>
    </xf>
    <xf numFmtId="0" fontId="0" fillId="21" borderId="5" xfId="0" applyFill="1" applyBorder="1" applyAlignment="1" applyProtection="1">
      <alignment horizontal="center" vertical="center" wrapText="1"/>
      <protection hidden="1"/>
    </xf>
    <xf numFmtId="0" fontId="0" fillId="21" borderId="10" xfId="0" applyFill="1" applyBorder="1" applyAlignment="1" applyProtection="1">
      <alignment horizontal="center" vertical="center" wrapText="1"/>
      <protection hidden="1"/>
    </xf>
    <xf numFmtId="14" fontId="0" fillId="2" borderId="4" xfId="0" applyNumberFormat="1" applyFill="1" applyBorder="1" applyAlignment="1" applyProtection="1">
      <alignment horizontal="justify" vertical="center" wrapText="1"/>
      <protection hidden="1"/>
    </xf>
    <xf numFmtId="14" fontId="0" fillId="2" borderId="10" xfId="0" applyNumberFormat="1" applyFill="1" applyBorder="1" applyAlignment="1" applyProtection="1">
      <alignment horizontal="justify" vertical="center" wrapText="1"/>
      <protection hidden="1"/>
    </xf>
    <xf numFmtId="14" fontId="0" fillId="2" borderId="5" xfId="0" applyNumberFormat="1" applyFill="1" applyBorder="1" applyAlignment="1" applyProtection="1">
      <alignment horizontal="justify" vertical="center" wrapText="1"/>
      <protection hidden="1"/>
    </xf>
    <xf numFmtId="0" fontId="25" fillId="14" borderId="24" xfId="3" applyFont="1" applyFill="1" applyBorder="1" applyAlignment="1">
      <alignment horizontal="center" vertical="center" wrapText="1"/>
    </xf>
    <xf numFmtId="0" fontId="25" fillId="14" borderId="25" xfId="3" applyFont="1" applyFill="1" applyBorder="1" applyAlignment="1">
      <alignment horizontal="center" vertical="center" wrapText="1"/>
    </xf>
    <xf numFmtId="0" fontId="31" fillId="15" borderId="4" xfId="0" applyFont="1" applyFill="1" applyBorder="1" applyAlignment="1">
      <alignment horizontal="center" vertical="center" wrapText="1"/>
    </xf>
    <xf numFmtId="0" fontId="31" fillId="15" borderId="5" xfId="0" applyFont="1" applyFill="1" applyBorder="1" applyAlignment="1">
      <alignment horizontal="center" vertical="center" wrapText="1"/>
    </xf>
    <xf numFmtId="9" fontId="30" fillId="15" borderId="1" xfId="0" applyNumberFormat="1" applyFont="1" applyFill="1" applyBorder="1" applyAlignment="1">
      <alignment horizontal="center" vertical="center"/>
    </xf>
    <xf numFmtId="0" fontId="30" fillId="16" borderId="1" xfId="0" applyFont="1" applyFill="1" applyBorder="1" applyAlignment="1">
      <alignment horizontal="center" vertical="center" wrapText="1"/>
    </xf>
    <xf numFmtId="0" fontId="31" fillId="15" borderId="1" xfId="0" applyFont="1" applyFill="1" applyBorder="1" applyAlignment="1">
      <alignment horizontal="center" vertical="center" wrapText="1"/>
    </xf>
    <xf numFmtId="0" fontId="30" fillId="9" borderId="1" xfId="0"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19" fillId="11" borderId="12" xfId="0" applyFont="1" applyFill="1" applyBorder="1" applyAlignment="1">
      <alignment horizontal="center" vertical="center" wrapText="1"/>
    </xf>
    <xf numFmtId="0" fontId="19" fillId="11" borderId="13" xfId="0" applyFont="1" applyFill="1" applyBorder="1" applyAlignment="1">
      <alignment horizontal="center" vertical="center" wrapText="1"/>
    </xf>
    <xf numFmtId="0" fontId="19" fillId="11" borderId="15"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17" xfId="0" applyFont="1" applyFill="1" applyBorder="1" applyAlignment="1">
      <alignment horizontal="center" vertical="center" wrapText="1"/>
    </xf>
    <xf numFmtId="9" fontId="20"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5" borderId="1" xfId="0" applyFont="1" applyFill="1" applyBorder="1" applyAlignment="1">
      <alignment horizontal="center" vertical="center" wrapText="1"/>
    </xf>
    <xf numFmtId="0" fontId="20" fillId="13" borderId="1" xfId="0" applyFont="1" applyFill="1" applyBorder="1" applyAlignment="1">
      <alignment horizontal="center" vertical="center" wrapText="1"/>
    </xf>
    <xf numFmtId="49" fontId="20" fillId="0" borderId="1" xfId="0" applyNumberFormat="1" applyFont="1" applyBorder="1" applyAlignment="1">
      <alignment horizontal="center" vertical="center" wrapText="1"/>
    </xf>
    <xf numFmtId="0" fontId="20" fillId="4" borderId="1" xfId="0" applyFont="1" applyFill="1" applyBorder="1" applyAlignment="1">
      <alignment horizontal="center" vertical="center" wrapText="1"/>
    </xf>
    <xf numFmtId="0" fontId="6" fillId="2" borderId="0" xfId="0" applyFont="1" applyFill="1" applyAlignment="1">
      <alignment horizontal="left" vertical="center" wrapText="1"/>
    </xf>
    <xf numFmtId="0" fontId="11" fillId="10" borderId="1" xfId="2" applyFont="1" applyFill="1" applyBorder="1" applyAlignment="1">
      <alignment horizontal="center" vertical="center" wrapText="1"/>
    </xf>
  </cellXfs>
  <cellStyles count="4">
    <cellStyle name="Hipervínculo" xfId="1" builtinId="8"/>
    <cellStyle name="Normal" xfId="0" builtinId="0"/>
    <cellStyle name="Normal 2" xfId="3" xr:uid="{F73A6FED-14F1-46F7-AE67-DFEBF7A73324}"/>
    <cellStyle name="Normal 2 2" xfId="2" xr:uid="{00000000-0005-0000-0000-000002000000}"/>
  </cellStyles>
  <dxfs count="556">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font>
      <fill>
        <gradientFill degree="90">
          <stop position="0">
            <color theme="0"/>
          </stop>
          <stop position="1">
            <color rgb="FFEC1CD3"/>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degree="90">
          <stop position="0">
            <color theme="0"/>
          </stop>
          <stop position="1">
            <color theme="5"/>
          </stop>
        </gradientFill>
      </fill>
    </dxf>
    <dxf>
      <font>
        <b/>
        <i val="0"/>
        <color theme="1"/>
      </font>
      <fill>
        <gradientFill type="path" left="0.5" right="0.5" top="0.5" bottom="0.5">
          <stop position="0">
            <color theme="0"/>
          </stop>
          <stop position="1">
            <color rgb="FFFFFF00"/>
          </stop>
        </gradientFill>
      </fill>
    </dxf>
    <dxf>
      <font>
        <b/>
        <i val="0"/>
        <color theme="1"/>
      </font>
      <fill>
        <gradientFill type="path" left="0.5" right="0.5" top="0.5" bottom="0.5">
          <stop position="0">
            <color theme="0"/>
          </stop>
          <stop position="1">
            <color rgb="FF92D050"/>
          </stop>
        </gradientFill>
      </fill>
    </dxf>
    <dxf>
      <font>
        <b/>
        <i val="0"/>
        <color theme="1"/>
      </font>
      <fill>
        <gradientFill type="path" left="0.5" right="0.5" top="0.5" bottom="0.5">
          <stop position="0">
            <color theme="0"/>
          </stop>
          <stop position="1">
            <color rgb="FFFFFF00"/>
          </stop>
        </gradientFill>
      </fill>
    </dxf>
    <dxf>
      <font>
        <b/>
        <i val="0"/>
        <color theme="1"/>
      </font>
      <fill>
        <gradientFill degree="90">
          <stop position="0">
            <color theme="0"/>
          </stop>
          <stop position="1">
            <color theme="5"/>
          </stop>
        </gradientFill>
      </fill>
    </dxf>
    <dxf>
      <font>
        <b/>
        <i val="0"/>
      </font>
      <fill>
        <gradientFill degree="90">
          <stop position="0">
            <color theme="0"/>
          </stop>
          <stop position="1">
            <color rgb="FFEC1CD3"/>
          </stop>
        </gradientFill>
      </fill>
    </dxf>
    <dxf>
      <font>
        <b/>
        <i val="0"/>
        <color theme="1"/>
      </font>
      <fill>
        <gradientFill type="path" left="0.5" right="0.5" top="0.5" bottom="0.5">
          <stop position="0">
            <color theme="0"/>
          </stop>
          <stop position="1">
            <color rgb="FF92D05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EC1CD3"/>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theme="5"/>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EC1CD3"/>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theme="5"/>
          </stop>
        </gradientFill>
      </fill>
    </dxf>
    <dxf>
      <fill>
        <gradientFill degree="90">
          <stop position="0">
            <color theme="0"/>
          </stop>
          <stop position="1">
            <color rgb="FFFFFF00"/>
          </stop>
        </gradient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theme="5"/>
          </stop>
        </gradientFill>
      </fill>
    </dxf>
    <dxf>
      <fill>
        <gradientFill degree="90">
          <stop position="0">
            <color theme="0"/>
          </stop>
          <stop position="1">
            <color rgb="FFEC1CD3"/>
          </stop>
        </gradientFill>
      </fill>
    </dxf>
    <dxf>
      <fill>
        <gradientFill degree="90">
          <stop position="0">
            <color theme="0"/>
          </stop>
          <stop position="1">
            <color rgb="FF00B050"/>
          </stop>
        </gradientFill>
      </fill>
    </dxf>
  </dxfs>
  <tableStyles count="0" defaultTableStyle="TableStyleMedium2" defaultPivotStyle="PivotStyleLight16"/>
  <colors>
    <mruColors>
      <color rgb="FF66FFFF"/>
      <color rgb="FFEC1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3.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pa de Riesgos'!A1"/><Relationship Id="rId1" Type="http://schemas.openxmlformats.org/officeDocument/2006/relationships/image" Target="../media/image2.emf"/><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Mapa de Riesgos'!A1"/><Relationship Id="rId5" Type="http://schemas.openxmlformats.org/officeDocument/2006/relationships/image" Target="../media/image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hyperlink" Target="#'Mapa de Riesgos'!A1"/></Relationships>
</file>

<file path=xl/drawings/_rels/drawing8.xml.rels><?xml version="1.0" encoding="UTF-8" standalone="yes"?>
<Relationships xmlns="http://schemas.openxmlformats.org/package/2006/relationships"><Relationship Id="rId2" Type="http://schemas.openxmlformats.org/officeDocument/2006/relationships/hyperlink" Target="#'Mapa de Riesgos'!A1"/><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635595</xdr:colOff>
      <xdr:row>0</xdr:row>
      <xdr:rowOff>210145</xdr:rowOff>
    </xdr:from>
    <xdr:to>
      <xdr:col>2</xdr:col>
      <xdr:colOff>1012030</xdr:colOff>
      <xdr:row>3</xdr:row>
      <xdr:rowOff>76732</xdr:rowOff>
    </xdr:to>
    <xdr:pic>
      <xdr:nvPicPr>
        <xdr:cNvPr id="4" name="Imagen 3">
          <a:extLst>
            <a:ext uri="{FF2B5EF4-FFF2-40B4-BE49-F238E27FC236}">
              <a16:creationId xmlns:a16="http://schemas.microsoft.com/office/drawing/2014/main" id="{97B94C92-2326-7856-174F-8120757A13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1142" y="210145"/>
          <a:ext cx="2638623" cy="8488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5</xdr:row>
      <xdr:rowOff>0</xdr:rowOff>
    </xdr:from>
    <xdr:to>
      <xdr:col>5</xdr:col>
      <xdr:colOff>571500</xdr:colOff>
      <xdr:row>7</xdr:row>
      <xdr:rowOff>57150</xdr:rowOff>
    </xdr:to>
    <xdr:sp macro="" textlink="">
      <xdr:nvSpPr>
        <xdr:cNvPr id="3" name="Flecha: a la derecha 2">
          <a:hlinkClick xmlns:r="http://schemas.openxmlformats.org/officeDocument/2006/relationships" r:id="rId1"/>
          <a:extLst>
            <a:ext uri="{FF2B5EF4-FFF2-40B4-BE49-F238E27FC236}">
              <a16:creationId xmlns:a16="http://schemas.microsoft.com/office/drawing/2014/main" id="{B441B3D9-B59B-47B2-B72F-2B66368740FE}"/>
            </a:ext>
          </a:extLst>
        </xdr:cNvPr>
        <xdr:cNvSpPr/>
      </xdr:nvSpPr>
      <xdr:spPr>
        <a:xfrm>
          <a:off x="5581650" y="26860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476250</xdr:colOff>
      <xdr:row>5</xdr:row>
      <xdr:rowOff>142875</xdr:rowOff>
    </xdr:from>
    <xdr:to>
      <xdr:col>6</xdr:col>
      <xdr:colOff>285750</xdr:colOff>
      <xdr:row>6</xdr:row>
      <xdr:rowOff>447675</xdr:rowOff>
    </xdr:to>
    <xdr:sp macro="" textlink="">
      <xdr:nvSpPr>
        <xdr:cNvPr id="3" name="Flecha: a la derecha 2">
          <a:hlinkClick xmlns:r="http://schemas.openxmlformats.org/officeDocument/2006/relationships" r:id="rId1"/>
          <a:extLst>
            <a:ext uri="{FF2B5EF4-FFF2-40B4-BE49-F238E27FC236}">
              <a16:creationId xmlns:a16="http://schemas.microsoft.com/office/drawing/2014/main" id="{E2F6B3CD-0082-4FB2-B29D-4A0FEFD73FEE}"/>
            </a:ext>
          </a:extLst>
        </xdr:cNvPr>
        <xdr:cNvSpPr/>
      </xdr:nvSpPr>
      <xdr:spPr>
        <a:xfrm>
          <a:off x="8743950" y="2914650"/>
          <a:ext cx="1333500" cy="10001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523875</xdr:colOff>
      <xdr:row>1</xdr:row>
      <xdr:rowOff>28575</xdr:rowOff>
    </xdr:from>
    <xdr:to>
      <xdr:col>0</xdr:col>
      <xdr:colOff>533400</xdr:colOff>
      <xdr:row>5</xdr:row>
      <xdr:rowOff>247650</xdr:rowOff>
    </xdr:to>
    <xdr:cxnSp macro="">
      <xdr:nvCxnSpPr>
        <xdr:cNvPr id="2" name="Conector recto de flecha 1">
          <a:extLst>
            <a:ext uri="{FF2B5EF4-FFF2-40B4-BE49-F238E27FC236}">
              <a16:creationId xmlns:a16="http://schemas.microsoft.com/office/drawing/2014/main" id="{25A939A8-6EA9-4C44-955C-F7EAD05E045A}"/>
            </a:ext>
          </a:extLst>
        </xdr:cNvPr>
        <xdr:cNvCxnSpPr/>
      </xdr:nvCxnSpPr>
      <xdr:spPr>
        <a:xfrm flipV="1">
          <a:off x="523875" y="219075"/>
          <a:ext cx="9525" cy="3981450"/>
        </a:xfrm>
        <a:prstGeom prst="straightConnector1">
          <a:avLst/>
        </a:prstGeom>
        <a:ln w="317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119062</xdr:colOff>
      <xdr:row>1</xdr:row>
      <xdr:rowOff>185737</xdr:rowOff>
    </xdr:from>
    <xdr:to>
      <xdr:col>0</xdr:col>
      <xdr:colOff>452437</xdr:colOff>
      <xdr:row>5</xdr:row>
      <xdr:rowOff>14288</xdr:rowOff>
    </xdr:to>
    <xdr:sp macro="" textlink="">
      <xdr:nvSpPr>
        <xdr:cNvPr id="3" name="CuadroTexto 2">
          <a:extLst>
            <a:ext uri="{FF2B5EF4-FFF2-40B4-BE49-F238E27FC236}">
              <a16:creationId xmlns:a16="http://schemas.microsoft.com/office/drawing/2014/main" id="{A590FF33-FA7E-4501-8FB2-18C1494E1DE8}"/>
            </a:ext>
          </a:extLst>
        </xdr:cNvPr>
        <xdr:cNvSpPr txBox="1"/>
      </xdr:nvSpPr>
      <xdr:spPr>
        <a:xfrm rot="16200000">
          <a:off x="-1509713" y="2005012"/>
          <a:ext cx="3590926"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t>Probabilidad</a:t>
          </a:r>
        </a:p>
      </xdr:txBody>
    </xdr:sp>
    <xdr:clientData/>
  </xdr:twoCellAnchor>
  <xdr:twoCellAnchor>
    <xdr:from>
      <xdr:col>1</xdr:col>
      <xdr:colOff>885423</xdr:colOff>
      <xdr:row>0</xdr:row>
      <xdr:rowOff>180975</xdr:rowOff>
    </xdr:from>
    <xdr:to>
      <xdr:col>2</xdr:col>
      <xdr:colOff>1</xdr:colOff>
      <xdr:row>6</xdr:row>
      <xdr:rowOff>0</xdr:rowOff>
    </xdr:to>
    <xdr:cxnSp macro="">
      <xdr:nvCxnSpPr>
        <xdr:cNvPr id="4" name="Conector recto 3">
          <a:extLst>
            <a:ext uri="{FF2B5EF4-FFF2-40B4-BE49-F238E27FC236}">
              <a16:creationId xmlns:a16="http://schemas.microsoft.com/office/drawing/2014/main" id="{D8266E6A-B1A4-47B1-B71E-5D506BA28344}"/>
            </a:ext>
          </a:extLst>
        </xdr:cNvPr>
        <xdr:cNvCxnSpPr/>
      </xdr:nvCxnSpPr>
      <xdr:spPr>
        <a:xfrm flipH="1">
          <a:off x="1647423" y="180975"/>
          <a:ext cx="9928" cy="4933950"/>
        </a:xfrm>
        <a:prstGeom prst="line">
          <a:avLst/>
        </a:prstGeom>
        <a:ln w="317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877420</xdr:colOff>
      <xdr:row>6</xdr:row>
      <xdr:rowOff>3674</xdr:rowOff>
    </xdr:from>
    <xdr:to>
      <xdr:col>6</xdr:col>
      <xdr:colOff>937846</xdr:colOff>
      <xdr:row>6</xdr:row>
      <xdr:rowOff>14654</xdr:rowOff>
    </xdr:to>
    <xdr:cxnSp macro="">
      <xdr:nvCxnSpPr>
        <xdr:cNvPr id="5" name="Conector recto 4">
          <a:extLst>
            <a:ext uri="{FF2B5EF4-FFF2-40B4-BE49-F238E27FC236}">
              <a16:creationId xmlns:a16="http://schemas.microsoft.com/office/drawing/2014/main" id="{8E7C0BFA-52FE-40D7-927B-9D7332E6C036}"/>
            </a:ext>
          </a:extLst>
        </xdr:cNvPr>
        <xdr:cNvCxnSpPr/>
      </xdr:nvCxnSpPr>
      <xdr:spPr>
        <a:xfrm>
          <a:off x="1639420" y="5118599"/>
          <a:ext cx="4356201" cy="1098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142875</xdr:colOff>
      <xdr:row>8</xdr:row>
      <xdr:rowOff>133350</xdr:rowOff>
    </xdr:from>
    <xdr:to>
      <xdr:col>6</xdr:col>
      <xdr:colOff>590550</xdr:colOff>
      <xdr:row>8</xdr:row>
      <xdr:rowOff>133350</xdr:rowOff>
    </xdr:to>
    <xdr:cxnSp macro="">
      <xdr:nvCxnSpPr>
        <xdr:cNvPr id="6" name="Conector recto de flecha 5">
          <a:extLst>
            <a:ext uri="{FF2B5EF4-FFF2-40B4-BE49-F238E27FC236}">
              <a16:creationId xmlns:a16="http://schemas.microsoft.com/office/drawing/2014/main" id="{82086DDA-8FEC-45FD-BE79-3485F03FECFA}"/>
            </a:ext>
          </a:extLst>
        </xdr:cNvPr>
        <xdr:cNvCxnSpPr/>
      </xdr:nvCxnSpPr>
      <xdr:spPr>
        <a:xfrm>
          <a:off x="1800225" y="5829300"/>
          <a:ext cx="3848100" cy="0"/>
        </a:xfrm>
        <a:prstGeom prst="straightConnector1">
          <a:avLst/>
        </a:prstGeom>
        <a:ln w="317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552449</xdr:colOff>
      <xdr:row>9</xdr:row>
      <xdr:rowOff>38100</xdr:rowOff>
    </xdr:from>
    <xdr:to>
      <xdr:col>4</xdr:col>
      <xdr:colOff>723900</xdr:colOff>
      <xdr:row>10</xdr:row>
      <xdr:rowOff>180975</xdr:rowOff>
    </xdr:to>
    <xdr:sp macro="" textlink="">
      <xdr:nvSpPr>
        <xdr:cNvPr id="7" name="CuadroTexto 6">
          <a:extLst>
            <a:ext uri="{FF2B5EF4-FFF2-40B4-BE49-F238E27FC236}">
              <a16:creationId xmlns:a16="http://schemas.microsoft.com/office/drawing/2014/main" id="{02D716C2-B2B9-4017-A3F5-80CFA8DA866E}"/>
            </a:ext>
          </a:extLst>
        </xdr:cNvPr>
        <xdr:cNvSpPr txBox="1"/>
      </xdr:nvSpPr>
      <xdr:spPr>
        <a:xfrm>
          <a:off x="3324224" y="5924550"/>
          <a:ext cx="933451"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t>Impacto</a:t>
          </a:r>
        </a:p>
      </xdr:txBody>
    </xdr:sp>
    <xdr:clientData/>
  </xdr:twoCellAnchor>
  <xdr:twoCellAnchor>
    <xdr:from>
      <xdr:col>8</xdr:col>
      <xdr:colOff>80108</xdr:colOff>
      <xdr:row>4</xdr:row>
      <xdr:rowOff>642572</xdr:rowOff>
    </xdr:from>
    <xdr:to>
      <xdr:col>9</xdr:col>
      <xdr:colOff>655759</xdr:colOff>
      <xdr:row>5</xdr:row>
      <xdr:rowOff>643549</xdr:rowOff>
    </xdr:to>
    <xdr:sp macro="" textlink="">
      <xdr:nvSpPr>
        <xdr:cNvPr id="9" name="Flecha: a la derecha 8">
          <a:hlinkClick xmlns:r="http://schemas.openxmlformats.org/officeDocument/2006/relationships" r:id="rId1"/>
          <a:extLst>
            <a:ext uri="{FF2B5EF4-FFF2-40B4-BE49-F238E27FC236}">
              <a16:creationId xmlns:a16="http://schemas.microsoft.com/office/drawing/2014/main" id="{4C923725-12E8-43CE-8DBE-3834B9C20EE9}"/>
            </a:ext>
          </a:extLst>
        </xdr:cNvPr>
        <xdr:cNvSpPr/>
      </xdr:nvSpPr>
      <xdr:spPr>
        <a:xfrm>
          <a:off x="6820877" y="3243630"/>
          <a:ext cx="1332767" cy="83136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23</xdr:col>
      <xdr:colOff>638175</xdr:colOff>
      <xdr:row>49</xdr:row>
      <xdr:rowOff>95250</xdr:rowOff>
    </xdr:to>
    <xdr:pic>
      <xdr:nvPicPr>
        <xdr:cNvPr id="2" name="Imagen 1">
          <a:extLst>
            <a:ext uri="{FF2B5EF4-FFF2-40B4-BE49-F238E27FC236}">
              <a16:creationId xmlns:a16="http://schemas.microsoft.com/office/drawing/2014/main" id="{845E0168-4453-4AB9-8AC7-6DEB4EFF6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18164175" cy="937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180975</xdr:colOff>
      <xdr:row>20</xdr:row>
      <xdr:rowOff>19050</xdr:rowOff>
    </xdr:from>
    <xdr:to>
      <xdr:col>11</xdr:col>
      <xdr:colOff>752475</xdr:colOff>
      <xdr:row>24</xdr:row>
      <xdr:rowOff>76200</xdr:rowOff>
    </xdr:to>
    <xdr:sp macro="" textlink="">
      <xdr:nvSpPr>
        <xdr:cNvPr id="6" name="Flecha: a la derecha 5">
          <a:hlinkClick xmlns:r="http://schemas.openxmlformats.org/officeDocument/2006/relationships" r:id="rId2"/>
          <a:extLst>
            <a:ext uri="{FF2B5EF4-FFF2-40B4-BE49-F238E27FC236}">
              <a16:creationId xmlns:a16="http://schemas.microsoft.com/office/drawing/2014/main" id="{43B86FE1-BF6B-435C-ADD5-26665E827CF3}"/>
            </a:ext>
          </a:extLst>
        </xdr:cNvPr>
        <xdr:cNvSpPr/>
      </xdr:nvSpPr>
      <xdr:spPr>
        <a:xfrm>
          <a:off x="7800975" y="38290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twoCellAnchor editAs="oneCell">
    <xdr:from>
      <xdr:col>0</xdr:col>
      <xdr:colOff>276225</xdr:colOff>
      <xdr:row>16</xdr:row>
      <xdr:rowOff>95250</xdr:rowOff>
    </xdr:from>
    <xdr:to>
      <xdr:col>9</xdr:col>
      <xdr:colOff>103939</xdr:colOff>
      <xdr:row>27</xdr:row>
      <xdr:rowOff>56893</xdr:rowOff>
    </xdr:to>
    <xdr:pic>
      <xdr:nvPicPr>
        <xdr:cNvPr id="8" name="Imagen 7">
          <a:extLst>
            <a:ext uri="{FF2B5EF4-FFF2-40B4-BE49-F238E27FC236}">
              <a16:creationId xmlns:a16="http://schemas.microsoft.com/office/drawing/2014/main" id="{CEC338D7-ABED-4AB5-AC12-C7CF26F1EBC7}"/>
            </a:ext>
          </a:extLst>
        </xdr:cNvPr>
        <xdr:cNvPicPr>
          <a:picLocks noChangeAspect="1"/>
        </xdr:cNvPicPr>
      </xdr:nvPicPr>
      <xdr:blipFill>
        <a:blip xmlns:r="http://schemas.openxmlformats.org/officeDocument/2006/relationships" r:embed="rId3"/>
        <a:stretch>
          <a:fillRect/>
        </a:stretch>
      </xdr:blipFill>
      <xdr:spPr>
        <a:xfrm>
          <a:off x="276225" y="3143250"/>
          <a:ext cx="6685714" cy="2057143"/>
        </a:xfrm>
        <a:prstGeom prst="rect">
          <a:avLst/>
        </a:prstGeom>
      </xdr:spPr>
    </xdr:pic>
    <xdr:clientData/>
  </xdr:twoCellAnchor>
  <xdr:twoCellAnchor editAs="oneCell">
    <xdr:from>
      <xdr:col>0</xdr:col>
      <xdr:colOff>295275</xdr:colOff>
      <xdr:row>30</xdr:row>
      <xdr:rowOff>95249</xdr:rowOff>
    </xdr:from>
    <xdr:to>
      <xdr:col>9</xdr:col>
      <xdr:colOff>75370</xdr:colOff>
      <xdr:row>44</xdr:row>
      <xdr:rowOff>104774</xdr:rowOff>
    </xdr:to>
    <xdr:pic>
      <xdr:nvPicPr>
        <xdr:cNvPr id="9" name="Imagen 8">
          <a:extLst>
            <a:ext uri="{FF2B5EF4-FFF2-40B4-BE49-F238E27FC236}">
              <a16:creationId xmlns:a16="http://schemas.microsoft.com/office/drawing/2014/main" id="{5AE1BDC6-D989-4062-9F6E-38A705491E8C}"/>
            </a:ext>
          </a:extLst>
        </xdr:cNvPr>
        <xdr:cNvPicPr>
          <a:picLocks noChangeAspect="1"/>
        </xdr:cNvPicPr>
      </xdr:nvPicPr>
      <xdr:blipFill>
        <a:blip xmlns:r="http://schemas.openxmlformats.org/officeDocument/2006/relationships" r:embed="rId4"/>
        <a:stretch>
          <a:fillRect/>
        </a:stretch>
      </xdr:blipFill>
      <xdr:spPr>
        <a:xfrm>
          <a:off x="295275" y="5810249"/>
          <a:ext cx="6638095" cy="2676525"/>
        </a:xfrm>
        <a:prstGeom prst="rect">
          <a:avLst/>
        </a:prstGeom>
      </xdr:spPr>
    </xdr:pic>
    <xdr:clientData/>
  </xdr:twoCellAnchor>
  <xdr:twoCellAnchor editAs="oneCell">
    <xdr:from>
      <xdr:col>0</xdr:col>
      <xdr:colOff>742950</xdr:colOff>
      <xdr:row>0</xdr:row>
      <xdr:rowOff>104775</xdr:rowOff>
    </xdr:from>
    <xdr:to>
      <xdr:col>8</xdr:col>
      <xdr:colOff>742188</xdr:colOff>
      <xdr:row>17</xdr:row>
      <xdr:rowOff>113894</xdr:rowOff>
    </xdr:to>
    <xdr:pic>
      <xdr:nvPicPr>
        <xdr:cNvPr id="3" name="Imagen 2">
          <a:extLst>
            <a:ext uri="{FF2B5EF4-FFF2-40B4-BE49-F238E27FC236}">
              <a16:creationId xmlns:a16="http://schemas.microsoft.com/office/drawing/2014/main" id="{9CA5B5FB-17B3-4F86-9A0E-7ABF9BBD0FA6}"/>
            </a:ext>
          </a:extLst>
        </xdr:cNvPr>
        <xdr:cNvPicPr>
          <a:picLocks noChangeAspect="1"/>
        </xdr:cNvPicPr>
      </xdr:nvPicPr>
      <xdr:blipFill>
        <a:blip xmlns:r="http://schemas.openxmlformats.org/officeDocument/2006/relationships" r:embed="rId5"/>
        <a:stretch>
          <a:fillRect/>
        </a:stretch>
      </xdr:blipFill>
      <xdr:spPr>
        <a:xfrm>
          <a:off x="742950" y="104775"/>
          <a:ext cx="6095238" cy="32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152400</xdr:rowOff>
    </xdr:from>
    <xdr:to>
      <xdr:col>0</xdr:col>
      <xdr:colOff>419100</xdr:colOff>
      <xdr:row>2</xdr:row>
      <xdr:rowOff>123825</xdr:rowOff>
    </xdr:to>
    <xdr:sp macro="" textlink="">
      <xdr:nvSpPr>
        <xdr:cNvPr id="6" name="Elipse 5">
          <a:extLst>
            <a:ext uri="{FF2B5EF4-FFF2-40B4-BE49-F238E27FC236}">
              <a16:creationId xmlns:a16="http://schemas.microsoft.com/office/drawing/2014/main" id="{2CE13D8B-7029-43FB-95F9-0D2E24F6DEEE}"/>
            </a:ext>
          </a:extLst>
        </xdr:cNvPr>
        <xdr:cNvSpPr/>
      </xdr:nvSpPr>
      <xdr:spPr>
        <a:xfrm>
          <a:off x="66675" y="152400"/>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1</a:t>
          </a:r>
        </a:p>
      </xdr:txBody>
    </xdr:sp>
    <xdr:clientData/>
  </xdr:twoCellAnchor>
  <xdr:twoCellAnchor>
    <xdr:from>
      <xdr:col>9</xdr:col>
      <xdr:colOff>514350</xdr:colOff>
      <xdr:row>0</xdr:row>
      <xdr:rowOff>180975</xdr:rowOff>
    </xdr:from>
    <xdr:to>
      <xdr:col>10</xdr:col>
      <xdr:colOff>104775</xdr:colOff>
      <xdr:row>2</xdr:row>
      <xdr:rowOff>152400</xdr:rowOff>
    </xdr:to>
    <xdr:sp macro="" textlink="">
      <xdr:nvSpPr>
        <xdr:cNvPr id="7" name="Elipse 6">
          <a:extLst>
            <a:ext uri="{FF2B5EF4-FFF2-40B4-BE49-F238E27FC236}">
              <a16:creationId xmlns:a16="http://schemas.microsoft.com/office/drawing/2014/main" id="{5312BBA0-0F66-4573-9B46-DDE9A28BAF9E}"/>
            </a:ext>
          </a:extLst>
        </xdr:cNvPr>
        <xdr:cNvSpPr/>
      </xdr:nvSpPr>
      <xdr:spPr>
        <a:xfrm>
          <a:off x="7372350" y="180975"/>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2</a:t>
          </a:r>
        </a:p>
      </xdr:txBody>
    </xdr:sp>
    <xdr:clientData/>
  </xdr:twoCellAnchor>
  <xdr:twoCellAnchor>
    <xdr:from>
      <xdr:col>10</xdr:col>
      <xdr:colOff>552450</xdr:colOff>
      <xdr:row>29</xdr:row>
      <xdr:rowOff>95250</xdr:rowOff>
    </xdr:from>
    <xdr:to>
      <xdr:col>12</xdr:col>
      <xdr:colOff>361950</xdr:colOff>
      <xdr:row>33</xdr:row>
      <xdr:rowOff>152400</xdr:rowOff>
    </xdr:to>
    <xdr:sp macro="" textlink="">
      <xdr:nvSpPr>
        <xdr:cNvPr id="9" name="Flecha: a la derecha 8">
          <a:hlinkClick xmlns:r="http://schemas.openxmlformats.org/officeDocument/2006/relationships" r:id="rId1"/>
          <a:extLst>
            <a:ext uri="{FF2B5EF4-FFF2-40B4-BE49-F238E27FC236}">
              <a16:creationId xmlns:a16="http://schemas.microsoft.com/office/drawing/2014/main" id="{EFFA9015-A92C-4045-8CBC-C28E5B7B3EC6}"/>
            </a:ext>
          </a:extLst>
        </xdr:cNvPr>
        <xdr:cNvSpPr/>
      </xdr:nvSpPr>
      <xdr:spPr>
        <a:xfrm>
          <a:off x="8172450" y="56197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twoCellAnchor editAs="oneCell">
    <xdr:from>
      <xdr:col>0</xdr:col>
      <xdr:colOff>590551</xdr:colOff>
      <xdr:row>0</xdr:row>
      <xdr:rowOff>152400</xdr:rowOff>
    </xdr:from>
    <xdr:to>
      <xdr:col>9</xdr:col>
      <xdr:colOff>180959</xdr:colOff>
      <xdr:row>21</xdr:row>
      <xdr:rowOff>66675</xdr:rowOff>
    </xdr:to>
    <xdr:pic>
      <xdr:nvPicPr>
        <xdr:cNvPr id="4" name="Imagen 3">
          <a:extLst>
            <a:ext uri="{FF2B5EF4-FFF2-40B4-BE49-F238E27FC236}">
              <a16:creationId xmlns:a16="http://schemas.microsoft.com/office/drawing/2014/main" id="{D23ED585-CF1C-449D-9875-26AEB2E2CE3B}"/>
            </a:ext>
          </a:extLst>
        </xdr:cNvPr>
        <xdr:cNvPicPr>
          <a:picLocks noChangeAspect="1"/>
        </xdr:cNvPicPr>
      </xdr:nvPicPr>
      <xdr:blipFill>
        <a:blip xmlns:r="http://schemas.openxmlformats.org/officeDocument/2006/relationships" r:embed="rId2"/>
        <a:stretch>
          <a:fillRect/>
        </a:stretch>
      </xdr:blipFill>
      <xdr:spPr>
        <a:xfrm>
          <a:off x="590551" y="152400"/>
          <a:ext cx="6448408" cy="3914775"/>
        </a:xfrm>
        <a:prstGeom prst="rect">
          <a:avLst/>
        </a:prstGeom>
      </xdr:spPr>
    </xdr:pic>
    <xdr:clientData/>
  </xdr:twoCellAnchor>
  <xdr:twoCellAnchor editAs="oneCell">
    <xdr:from>
      <xdr:col>10</xdr:col>
      <xdr:colOff>304800</xdr:colOff>
      <xdr:row>0</xdr:row>
      <xdr:rowOff>152400</xdr:rowOff>
    </xdr:from>
    <xdr:to>
      <xdr:col>16</xdr:col>
      <xdr:colOff>695325</xdr:colOff>
      <xdr:row>12</xdr:row>
      <xdr:rowOff>130182</xdr:rowOff>
    </xdr:to>
    <xdr:pic>
      <xdr:nvPicPr>
        <xdr:cNvPr id="10" name="Imagen 9">
          <a:extLst>
            <a:ext uri="{FF2B5EF4-FFF2-40B4-BE49-F238E27FC236}">
              <a16:creationId xmlns:a16="http://schemas.microsoft.com/office/drawing/2014/main" id="{B37D4C20-F5EE-4E20-AE02-F6F94B4053E7}"/>
            </a:ext>
          </a:extLst>
        </xdr:cNvPr>
        <xdr:cNvPicPr>
          <a:picLocks noChangeAspect="1"/>
        </xdr:cNvPicPr>
      </xdr:nvPicPr>
      <xdr:blipFill>
        <a:blip xmlns:r="http://schemas.openxmlformats.org/officeDocument/2006/relationships" r:embed="rId3"/>
        <a:stretch>
          <a:fillRect/>
        </a:stretch>
      </xdr:blipFill>
      <xdr:spPr>
        <a:xfrm>
          <a:off x="7924800" y="152400"/>
          <a:ext cx="4962525" cy="2263782"/>
        </a:xfrm>
        <a:prstGeom prst="rect">
          <a:avLst/>
        </a:prstGeom>
      </xdr:spPr>
    </xdr:pic>
    <xdr:clientData/>
  </xdr:twoCellAnchor>
  <xdr:twoCellAnchor>
    <xdr:from>
      <xdr:col>0</xdr:col>
      <xdr:colOff>161925</xdr:colOff>
      <xdr:row>24</xdr:row>
      <xdr:rowOff>171450</xdr:rowOff>
    </xdr:from>
    <xdr:to>
      <xdr:col>0</xdr:col>
      <xdr:colOff>514350</xdr:colOff>
      <xdr:row>26</xdr:row>
      <xdr:rowOff>142875</xdr:rowOff>
    </xdr:to>
    <xdr:sp macro="" textlink="">
      <xdr:nvSpPr>
        <xdr:cNvPr id="11" name="Elipse 10">
          <a:extLst>
            <a:ext uri="{FF2B5EF4-FFF2-40B4-BE49-F238E27FC236}">
              <a16:creationId xmlns:a16="http://schemas.microsoft.com/office/drawing/2014/main" id="{CD1BAD6D-ED2E-4D3B-A6E2-FCD2CEFF4536}"/>
            </a:ext>
          </a:extLst>
        </xdr:cNvPr>
        <xdr:cNvSpPr/>
      </xdr:nvSpPr>
      <xdr:spPr>
        <a:xfrm>
          <a:off x="161925" y="4743450"/>
          <a:ext cx="352425" cy="3524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3</a:t>
          </a:r>
        </a:p>
      </xdr:txBody>
    </xdr:sp>
    <xdr:clientData/>
  </xdr:twoCellAnchor>
  <xdr:twoCellAnchor editAs="oneCell">
    <xdr:from>
      <xdr:col>10</xdr:col>
      <xdr:colOff>276225</xdr:colOff>
      <xdr:row>13</xdr:row>
      <xdr:rowOff>28575</xdr:rowOff>
    </xdr:from>
    <xdr:to>
      <xdr:col>16</xdr:col>
      <xdr:colOff>752475</xdr:colOff>
      <xdr:row>23</xdr:row>
      <xdr:rowOff>117888</xdr:rowOff>
    </xdr:to>
    <xdr:pic>
      <xdr:nvPicPr>
        <xdr:cNvPr id="12" name="Imagen 11">
          <a:extLst>
            <a:ext uri="{FF2B5EF4-FFF2-40B4-BE49-F238E27FC236}">
              <a16:creationId xmlns:a16="http://schemas.microsoft.com/office/drawing/2014/main" id="{78BA7DA3-C1FB-4E30-823C-E14A6C1F7AC1}"/>
            </a:ext>
          </a:extLst>
        </xdr:cNvPr>
        <xdr:cNvPicPr>
          <a:picLocks noChangeAspect="1"/>
        </xdr:cNvPicPr>
      </xdr:nvPicPr>
      <xdr:blipFill>
        <a:blip xmlns:r="http://schemas.openxmlformats.org/officeDocument/2006/relationships" r:embed="rId4"/>
        <a:stretch>
          <a:fillRect/>
        </a:stretch>
      </xdr:blipFill>
      <xdr:spPr>
        <a:xfrm>
          <a:off x="7896225" y="2505075"/>
          <a:ext cx="5048250" cy="1994313"/>
        </a:xfrm>
        <a:prstGeom prst="rect">
          <a:avLst/>
        </a:prstGeom>
      </xdr:spPr>
    </xdr:pic>
    <xdr:clientData/>
  </xdr:twoCellAnchor>
  <xdr:twoCellAnchor editAs="oneCell">
    <xdr:from>
      <xdr:col>1</xdr:col>
      <xdr:colOff>0</xdr:colOff>
      <xdr:row>25</xdr:row>
      <xdr:rowOff>1</xdr:rowOff>
    </xdr:from>
    <xdr:to>
      <xdr:col>9</xdr:col>
      <xdr:colOff>581147</xdr:colOff>
      <xdr:row>42</xdr:row>
      <xdr:rowOff>85725</xdr:rowOff>
    </xdr:to>
    <xdr:pic>
      <xdr:nvPicPr>
        <xdr:cNvPr id="13" name="Imagen 12">
          <a:extLst>
            <a:ext uri="{FF2B5EF4-FFF2-40B4-BE49-F238E27FC236}">
              <a16:creationId xmlns:a16="http://schemas.microsoft.com/office/drawing/2014/main" id="{4F31F13A-CDB5-422D-B06E-CE601FD805EB}"/>
            </a:ext>
          </a:extLst>
        </xdr:cNvPr>
        <xdr:cNvPicPr>
          <a:picLocks noChangeAspect="1"/>
        </xdr:cNvPicPr>
      </xdr:nvPicPr>
      <xdr:blipFill>
        <a:blip xmlns:r="http://schemas.openxmlformats.org/officeDocument/2006/relationships" r:embed="rId5"/>
        <a:stretch>
          <a:fillRect/>
        </a:stretch>
      </xdr:blipFill>
      <xdr:spPr>
        <a:xfrm>
          <a:off x="762000" y="4762501"/>
          <a:ext cx="6677147" cy="33242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438150</xdr:colOff>
      <xdr:row>6</xdr:row>
      <xdr:rowOff>104775</xdr:rowOff>
    </xdr:from>
    <xdr:to>
      <xdr:col>4</xdr:col>
      <xdr:colOff>247650</xdr:colOff>
      <xdr:row>8</xdr:row>
      <xdr:rowOff>142875</xdr:rowOff>
    </xdr:to>
    <xdr:sp macro="" textlink="">
      <xdr:nvSpPr>
        <xdr:cNvPr id="2" name="Flecha: a la derecha 1">
          <a:hlinkClick xmlns:r="http://schemas.openxmlformats.org/officeDocument/2006/relationships" r:id="rId1"/>
          <a:extLst>
            <a:ext uri="{FF2B5EF4-FFF2-40B4-BE49-F238E27FC236}">
              <a16:creationId xmlns:a16="http://schemas.microsoft.com/office/drawing/2014/main" id="{007FE4C1-44EE-447F-B11B-553030C962EE}"/>
            </a:ext>
          </a:extLst>
        </xdr:cNvPr>
        <xdr:cNvSpPr/>
      </xdr:nvSpPr>
      <xdr:spPr>
        <a:xfrm>
          <a:off x="6086475" y="1952625"/>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371475</xdr:colOff>
      <xdr:row>0</xdr:row>
      <xdr:rowOff>180975</xdr:rowOff>
    </xdr:from>
    <xdr:to>
      <xdr:col>8</xdr:col>
      <xdr:colOff>180237</xdr:colOff>
      <xdr:row>26</xdr:row>
      <xdr:rowOff>47023</xdr:rowOff>
    </xdr:to>
    <xdr:pic>
      <xdr:nvPicPr>
        <xdr:cNvPr id="2" name="Imagen 1">
          <a:extLst>
            <a:ext uri="{FF2B5EF4-FFF2-40B4-BE49-F238E27FC236}">
              <a16:creationId xmlns:a16="http://schemas.microsoft.com/office/drawing/2014/main" id="{6808A9CB-DF36-4AD3-A6D2-21819EC03504}"/>
            </a:ext>
          </a:extLst>
        </xdr:cNvPr>
        <xdr:cNvPicPr>
          <a:picLocks noChangeAspect="1"/>
        </xdr:cNvPicPr>
      </xdr:nvPicPr>
      <xdr:blipFill>
        <a:blip xmlns:r="http://schemas.openxmlformats.org/officeDocument/2006/relationships" r:embed="rId1"/>
        <a:stretch>
          <a:fillRect/>
        </a:stretch>
      </xdr:blipFill>
      <xdr:spPr>
        <a:xfrm>
          <a:off x="371475" y="180975"/>
          <a:ext cx="5904762" cy="4819048"/>
        </a:xfrm>
        <a:prstGeom prst="rect">
          <a:avLst/>
        </a:prstGeom>
      </xdr:spPr>
    </xdr:pic>
    <xdr:clientData/>
  </xdr:twoCellAnchor>
  <xdr:twoCellAnchor>
    <xdr:from>
      <xdr:col>9</xdr:col>
      <xdr:colOff>352425</xdr:colOff>
      <xdr:row>9</xdr:row>
      <xdr:rowOff>57150</xdr:rowOff>
    </xdr:from>
    <xdr:to>
      <xdr:col>11</xdr:col>
      <xdr:colOff>161925</xdr:colOff>
      <xdr:row>13</xdr:row>
      <xdr:rowOff>114300</xdr:rowOff>
    </xdr:to>
    <xdr:sp macro="" textlink="">
      <xdr:nvSpPr>
        <xdr:cNvPr id="3" name="Flecha: a la derecha 2">
          <a:hlinkClick xmlns:r="http://schemas.openxmlformats.org/officeDocument/2006/relationships" r:id="rId2"/>
          <a:extLst>
            <a:ext uri="{FF2B5EF4-FFF2-40B4-BE49-F238E27FC236}">
              <a16:creationId xmlns:a16="http://schemas.microsoft.com/office/drawing/2014/main" id="{9E052964-86E2-4100-816D-25B6BD37B052}"/>
            </a:ext>
          </a:extLst>
        </xdr:cNvPr>
        <xdr:cNvSpPr/>
      </xdr:nvSpPr>
      <xdr:spPr>
        <a:xfrm>
          <a:off x="7210425" y="1771650"/>
          <a:ext cx="1333500" cy="819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Volver a Tabla</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2138"/>
  <sheetViews>
    <sheetView tabSelected="1" zoomScale="89" zoomScaleNormal="89" workbookViewId="0">
      <pane xSplit="1" ySplit="8" topLeftCell="B9" activePane="bottomRight" state="frozen"/>
      <selection pane="topRight" activeCell="B1" sqref="B1"/>
      <selection pane="bottomLeft" activeCell="A9" sqref="A9"/>
      <selection pane="bottomRight" activeCell="D9" sqref="D9:D10"/>
    </sheetView>
  </sheetViews>
  <sheetFormatPr baseColWidth="10" defaultColWidth="11.42578125" defaultRowHeight="15"/>
  <cols>
    <col min="1" max="1" width="9.28515625" style="58" customWidth="1"/>
    <col min="2" max="2" width="34" style="58" customWidth="1"/>
    <col min="3" max="3" width="51.5703125" style="58" customWidth="1"/>
    <col min="4" max="4" width="125.85546875" style="58" customWidth="1"/>
    <col min="5" max="5" width="35.140625" style="146" hidden="1" customWidth="1"/>
    <col min="6" max="6" width="30.5703125" style="146" hidden="1" customWidth="1"/>
    <col min="7" max="7" width="39" style="146" hidden="1" customWidth="1"/>
    <col min="8" max="11" width="23.5703125" style="146" hidden="1" customWidth="1"/>
    <col min="12" max="12" width="44.140625" style="146" customWidth="1"/>
    <col min="13" max="14" width="26.85546875" style="146" customWidth="1"/>
    <col min="15" max="15" width="20.85546875" style="58" customWidth="1"/>
    <col min="16" max="17" width="17.42578125" style="58" customWidth="1"/>
    <col min="18" max="18" width="13.7109375" style="58" customWidth="1"/>
    <col min="19" max="19" width="13.7109375" style="58" hidden="1" customWidth="1"/>
    <col min="20" max="20" width="14.28515625" style="58" customWidth="1"/>
    <col min="21" max="21" width="11.7109375" style="58" hidden="1" customWidth="1"/>
    <col min="22" max="22" width="13.42578125" style="58" customWidth="1"/>
    <col min="23" max="23" width="140" style="146" customWidth="1"/>
    <col min="24" max="24" width="14.140625" style="58" hidden="1" customWidth="1"/>
    <col min="25" max="25" width="15.28515625" style="58" customWidth="1"/>
    <col min="26" max="26" width="15.85546875" style="58" hidden="1" customWidth="1"/>
    <col min="27" max="27" width="15.5703125" style="58" hidden="1" customWidth="1"/>
    <col min="28" max="28" width="13.7109375" style="58" hidden="1" customWidth="1"/>
    <col min="29" max="29" width="0" style="58" hidden="1" customWidth="1"/>
    <col min="30" max="30" width="13.28515625" style="58" customWidth="1"/>
    <col min="31" max="31" width="13.28515625" style="58" hidden="1" customWidth="1"/>
    <col min="32" max="32" width="15.85546875" style="58" hidden="1" customWidth="1"/>
    <col min="33" max="33" width="13.28515625" style="58" hidden="1" customWidth="1"/>
    <col min="34" max="34" width="14.28515625" style="58" hidden="1" customWidth="1"/>
    <col min="35" max="35" width="11.42578125" style="58"/>
    <col min="36" max="36" width="13.140625" style="58" hidden="1" customWidth="1"/>
    <col min="37" max="37" width="16.28515625" style="58" hidden="1" customWidth="1"/>
    <col min="38" max="39" width="12.85546875" style="58" hidden="1" customWidth="1"/>
    <col min="40" max="40" width="14.28515625" style="58" customWidth="1"/>
    <col min="41" max="42" width="16.85546875" style="58" customWidth="1"/>
    <col min="43" max="43" width="50.140625" style="58" customWidth="1"/>
    <col min="44" max="44" width="11.42578125" style="58"/>
    <col min="45" max="45" width="13.7109375" style="58" customWidth="1"/>
    <col min="46" max="46" width="16.5703125" style="58" customWidth="1"/>
    <col min="47" max="47" width="20" style="58" customWidth="1"/>
    <col min="48" max="16384" width="11.42578125" style="58"/>
  </cols>
  <sheetData>
    <row r="1" spans="1:47" ht="26.25">
      <c r="A1" s="268"/>
      <c r="B1" s="269"/>
      <c r="C1" s="269"/>
      <c r="D1" s="272" t="s">
        <v>0</v>
      </c>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4"/>
      <c r="AR1" s="281" t="s">
        <v>1</v>
      </c>
      <c r="AS1" s="282"/>
      <c r="AT1" s="282"/>
      <c r="AU1" s="282"/>
    </row>
    <row r="2" spans="1:47" ht="26.25" customHeight="1">
      <c r="A2" s="270"/>
      <c r="B2" s="271"/>
      <c r="C2" s="271"/>
      <c r="D2" s="275" t="s">
        <v>2</v>
      </c>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7"/>
      <c r="AR2" s="283" t="s">
        <v>3</v>
      </c>
      <c r="AS2" s="284"/>
      <c r="AT2" s="284"/>
      <c r="AU2" s="284"/>
    </row>
    <row r="3" spans="1:47" ht="26.25">
      <c r="A3" s="270"/>
      <c r="B3" s="271"/>
      <c r="C3" s="271"/>
      <c r="D3" s="278" t="s">
        <v>4</v>
      </c>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80"/>
      <c r="AR3" s="283" t="s">
        <v>5</v>
      </c>
      <c r="AS3" s="284"/>
      <c r="AT3" s="284"/>
      <c r="AU3" s="284"/>
    </row>
    <row r="4" spans="1:47" ht="26.25">
      <c r="A4" s="270"/>
      <c r="B4" s="271"/>
      <c r="C4" s="271"/>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1"/>
      <c r="AR4" s="287" t="s">
        <v>6</v>
      </c>
      <c r="AS4" s="288"/>
      <c r="AT4" s="288"/>
      <c r="AU4" s="289"/>
    </row>
    <row r="5" spans="1:47" ht="26.25">
      <c r="A5" s="285" t="s">
        <v>7</v>
      </c>
      <c r="B5" s="285"/>
      <c r="C5" s="286"/>
      <c r="D5" s="62"/>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4"/>
      <c r="AR5" s="290"/>
      <c r="AS5" s="291"/>
      <c r="AT5" s="291"/>
      <c r="AU5" s="292"/>
    </row>
    <row r="6" spans="1:47" ht="15.75">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65"/>
      <c r="AR6" s="267"/>
      <c r="AS6" s="267"/>
    </row>
    <row r="7" spans="1:47">
      <c r="A7" s="252" t="s">
        <v>8</v>
      </c>
      <c r="B7" s="252" t="s">
        <v>9</v>
      </c>
      <c r="C7" s="295" t="s">
        <v>10</v>
      </c>
      <c r="D7" s="295" t="s">
        <v>11</v>
      </c>
      <c r="E7" s="303" t="s">
        <v>12</v>
      </c>
      <c r="F7" s="303"/>
      <c r="G7" s="303"/>
      <c r="H7" s="303" t="s">
        <v>13</v>
      </c>
      <c r="I7" s="303"/>
      <c r="J7" s="303"/>
      <c r="K7" s="303"/>
      <c r="L7" s="297" t="s">
        <v>14</v>
      </c>
      <c r="M7" s="295" t="s">
        <v>15</v>
      </c>
      <c r="N7" s="295" t="s">
        <v>16</v>
      </c>
      <c r="O7" s="295" t="s">
        <v>17</v>
      </c>
      <c r="P7" s="293" t="s">
        <v>18</v>
      </c>
      <c r="Q7" s="300" t="s">
        <v>19</v>
      </c>
      <c r="R7" s="293" t="s">
        <v>20</v>
      </c>
      <c r="S7" s="294" t="s">
        <v>21</v>
      </c>
      <c r="T7" s="293" t="s">
        <v>22</v>
      </c>
      <c r="U7" s="294" t="s">
        <v>23</v>
      </c>
      <c r="V7" s="293" t="s">
        <v>24</v>
      </c>
      <c r="W7" s="295" t="s">
        <v>25</v>
      </c>
      <c r="X7" s="252" t="s">
        <v>26</v>
      </c>
      <c r="Y7" s="297" t="s">
        <v>27</v>
      </c>
      <c r="Z7" s="295" t="s">
        <v>28</v>
      </c>
      <c r="AA7" s="295" t="s">
        <v>29</v>
      </c>
      <c r="AB7" s="295" t="s">
        <v>30</v>
      </c>
      <c r="AC7" s="295" t="s">
        <v>31</v>
      </c>
      <c r="AD7" s="293" t="s">
        <v>32</v>
      </c>
      <c r="AE7" s="298" t="s">
        <v>33</v>
      </c>
      <c r="AF7" s="70"/>
      <c r="AG7" s="70"/>
      <c r="AH7" s="70"/>
      <c r="AI7" s="299" t="s">
        <v>34</v>
      </c>
      <c r="AJ7" s="70"/>
      <c r="AK7" s="70"/>
      <c r="AL7" s="70"/>
      <c r="AM7" s="70"/>
      <c r="AN7" s="293" t="s">
        <v>35</v>
      </c>
      <c r="AO7" s="252" t="s">
        <v>36</v>
      </c>
      <c r="AP7" s="252" t="s">
        <v>37</v>
      </c>
      <c r="AQ7" s="252" t="s">
        <v>38</v>
      </c>
      <c r="AR7" s="252" t="s">
        <v>39</v>
      </c>
      <c r="AS7" s="252" t="s">
        <v>40</v>
      </c>
      <c r="AT7" s="252" t="s">
        <v>41</v>
      </c>
      <c r="AU7" s="252" t="s">
        <v>42</v>
      </c>
    </row>
    <row r="8" spans="1:47" ht="30">
      <c r="A8" s="252"/>
      <c r="B8" s="252"/>
      <c r="C8" s="295"/>
      <c r="D8" s="295"/>
      <c r="E8" s="67" t="s">
        <v>43</v>
      </c>
      <c r="F8" s="67" t="s">
        <v>44</v>
      </c>
      <c r="G8" s="67" t="s">
        <v>45</v>
      </c>
      <c r="H8" s="67" t="s">
        <v>46</v>
      </c>
      <c r="I8" s="67" t="s">
        <v>47</v>
      </c>
      <c r="J8" s="66" t="s">
        <v>48</v>
      </c>
      <c r="K8" s="66" t="s">
        <v>49</v>
      </c>
      <c r="L8" s="297"/>
      <c r="M8" s="295"/>
      <c r="N8" s="295"/>
      <c r="O8" s="295"/>
      <c r="P8" s="293"/>
      <c r="Q8" s="300"/>
      <c r="R8" s="293"/>
      <c r="S8" s="294"/>
      <c r="T8" s="293"/>
      <c r="U8" s="294"/>
      <c r="V8" s="293"/>
      <c r="W8" s="295"/>
      <c r="X8" s="252"/>
      <c r="Y8" s="297"/>
      <c r="Z8" s="295"/>
      <c r="AA8" s="295"/>
      <c r="AB8" s="295"/>
      <c r="AC8" s="295"/>
      <c r="AD8" s="293"/>
      <c r="AE8" s="298"/>
      <c r="AF8" s="69" t="s">
        <v>50</v>
      </c>
      <c r="AG8" s="68" t="s">
        <v>51</v>
      </c>
      <c r="AH8" s="69" t="s">
        <v>52</v>
      </c>
      <c r="AI8" s="299"/>
      <c r="AJ8" s="69" t="s">
        <v>53</v>
      </c>
      <c r="AK8" s="69" t="s">
        <v>54</v>
      </c>
      <c r="AL8" s="69" t="s">
        <v>55</v>
      </c>
      <c r="AM8" s="69" t="s">
        <v>56</v>
      </c>
      <c r="AN8" s="293"/>
      <c r="AO8" s="252"/>
      <c r="AP8" s="252"/>
      <c r="AQ8" s="252"/>
      <c r="AR8" s="252"/>
      <c r="AS8" s="252"/>
      <c r="AT8" s="252"/>
      <c r="AU8" s="252"/>
    </row>
    <row r="9" spans="1:47" s="78" customFormat="1" ht="164.25" customHeight="1">
      <c r="A9" s="212">
        <v>1</v>
      </c>
      <c r="B9" s="212" t="s">
        <v>57</v>
      </c>
      <c r="C9" s="212" t="str">
        <f>LOOKUP(B9,E$2098:E$2135,F$2098:F$2135)</f>
        <v>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v>
      </c>
      <c r="D9" s="226" t="s">
        <v>58</v>
      </c>
      <c r="E9" s="301" t="s">
        <v>59</v>
      </c>
      <c r="F9" s="226" t="s">
        <v>60</v>
      </c>
      <c r="G9" s="226" t="s">
        <v>61</v>
      </c>
      <c r="H9" s="226"/>
      <c r="I9" s="226"/>
      <c r="J9" s="226"/>
      <c r="K9" s="226"/>
      <c r="L9" s="249" t="str">
        <f>IF(F9&lt;&gt;"",CONCATENATE(E9," ",F9),CONCATENATE(H9," ",I9," ",J9," ",K9))</f>
        <v xml:space="preserve">Posibilidad de pérdida económica y reputacional ante nuestras partes interesadas por quejas o sanciones ocasionados por la generación de comunicación externa y/o interna inadecuada  </v>
      </c>
      <c r="M9" s="226" t="s">
        <v>62</v>
      </c>
      <c r="N9" s="226"/>
      <c r="O9" s="212" t="s">
        <v>63</v>
      </c>
      <c r="P9" s="212" t="s">
        <v>64</v>
      </c>
      <c r="Q9" s="212">
        <v>365</v>
      </c>
      <c r="R9" s="212" t="s">
        <v>65</v>
      </c>
      <c r="S9" s="212">
        <f>IF(R9="Muy alta",100,IF(R9="Alta",80,IF(R9="Media",60,IF(R9="Baja",40,IF(R9="Muy baja",20,IF(R9="Casi Seguro",100,IF(R9="Probable",80,IF(R9="Posible",60,IF(R9="Improbable",40,IF(R9="Rara vez",20,0))))))))))</f>
        <v>40</v>
      </c>
      <c r="T9" s="212" t="s">
        <v>66</v>
      </c>
      <c r="U9" s="212">
        <f>IF(T9="Catastrófico",100,IF(T9="Mayor",80,IF(T9="Moderado",60,IF(T9="Menor",40,IF(T9="Leve",20,0)))))</f>
        <v>80</v>
      </c>
      <c r="V9" s="212" t="s">
        <v>67</v>
      </c>
      <c r="W9" s="75" t="s">
        <v>68</v>
      </c>
      <c r="X9" s="76" t="str">
        <f>IF(OR(Y9="Preventivo",Y9="Detectivo"),"Probabilidad",IF(Y9="Correctivo","Impacto"," "))</f>
        <v>Probabilidad</v>
      </c>
      <c r="Y9" s="76" t="s">
        <v>69</v>
      </c>
      <c r="Z9" s="76" t="s">
        <v>70</v>
      </c>
      <c r="AA9" s="76" t="s">
        <v>71</v>
      </c>
      <c r="AB9" s="76" t="s">
        <v>72</v>
      </c>
      <c r="AC9" s="76" t="s">
        <v>73</v>
      </c>
      <c r="AD9" s="216">
        <f>AH10</f>
        <v>24</v>
      </c>
      <c r="AE9" s="76">
        <f>IF(Y9="Preventivo",25,IF(Y9="Detectivo",15,0))</f>
        <v>25</v>
      </c>
      <c r="AF9" s="76">
        <f>IF(Y9="Correctivo",0,IF(Z9="Automatizado",25,IF(Z9="Manual",15,0)))</f>
        <v>15</v>
      </c>
      <c r="AG9" s="76">
        <f>($S$9*((AE9+AF9))/100)</f>
        <v>16</v>
      </c>
      <c r="AH9" s="76">
        <f>S9-AG9</f>
        <v>24</v>
      </c>
      <c r="AI9" s="216">
        <f>AM10</f>
        <v>60</v>
      </c>
      <c r="AJ9" s="76">
        <f>IF(Y9="Correctivo",10,0)</f>
        <v>0</v>
      </c>
      <c r="AK9" s="76">
        <f>IF(X9="Probabilidad",0,IF(Z9="Automatizado",25,IF(Z9="Manual",15,0)))</f>
        <v>0</v>
      </c>
      <c r="AL9" s="76">
        <f>($U$9*((AJ9+AK9))/100)</f>
        <v>0</v>
      </c>
      <c r="AM9" s="76">
        <f>U9-AL9</f>
        <v>80</v>
      </c>
      <c r="AN9" s="212" t="s">
        <v>74</v>
      </c>
      <c r="AO9" s="212" t="s">
        <v>75</v>
      </c>
      <c r="AP9" s="212" t="s">
        <v>76</v>
      </c>
      <c r="AQ9" s="212" t="s">
        <v>77</v>
      </c>
      <c r="AR9" s="253">
        <v>45292</v>
      </c>
      <c r="AS9" s="253">
        <v>45657</v>
      </c>
      <c r="AT9" s="212" t="s">
        <v>78</v>
      </c>
      <c r="AU9" s="212" t="s">
        <v>79</v>
      </c>
    </row>
    <row r="10" spans="1:47" ht="117.75" customHeight="1">
      <c r="A10" s="225"/>
      <c r="B10" s="225"/>
      <c r="C10" s="225"/>
      <c r="D10" s="266"/>
      <c r="E10" s="302"/>
      <c r="F10" s="266"/>
      <c r="G10" s="266"/>
      <c r="H10" s="266"/>
      <c r="I10" s="266"/>
      <c r="J10" s="266"/>
      <c r="K10" s="266"/>
      <c r="L10" s="250"/>
      <c r="M10" s="227"/>
      <c r="N10" s="227"/>
      <c r="O10" s="213"/>
      <c r="P10" s="213"/>
      <c r="Q10" s="225"/>
      <c r="R10" s="225"/>
      <c r="S10" s="225"/>
      <c r="T10" s="225"/>
      <c r="U10" s="225"/>
      <c r="V10" s="225"/>
      <c r="W10" s="85" t="s">
        <v>80</v>
      </c>
      <c r="X10" s="76" t="str">
        <f t="shared" ref="X10:X58" si="0">IF(OR(Y10="Preventivo",Y10="Detectivo"),"Probabilidad",IF(Y10="Correctivo","Impacto"," "))</f>
        <v>Impacto</v>
      </c>
      <c r="Y10" s="76" t="s">
        <v>81</v>
      </c>
      <c r="Z10" s="76" t="s">
        <v>70</v>
      </c>
      <c r="AA10" s="76" t="s">
        <v>71</v>
      </c>
      <c r="AB10" s="76" t="s">
        <v>72</v>
      </c>
      <c r="AC10" s="76" t="s">
        <v>73</v>
      </c>
      <c r="AD10" s="218"/>
      <c r="AE10" s="76">
        <f t="shared" ref="AE10:AE60" si="1">IF(Y10="Preventivo",25,IF(Y10="Detectivo",15,0))</f>
        <v>0</v>
      </c>
      <c r="AF10" s="76">
        <f t="shared" ref="AF10:AF60" si="2">IF(Y10="Correctivo",0,IF(Z10="Automatizado",25,IF(Z10="Manual",15,0)))</f>
        <v>0</v>
      </c>
      <c r="AG10" s="76">
        <f>($AH$9*((AE10+AF10))/100)</f>
        <v>0</v>
      </c>
      <c r="AH10" s="76">
        <f>AH9-AG10</f>
        <v>24</v>
      </c>
      <c r="AI10" s="218"/>
      <c r="AJ10" s="76">
        <f t="shared" ref="AJ10:AJ60" si="3">IF(Y10="Correctivo",10,0)</f>
        <v>10</v>
      </c>
      <c r="AK10" s="76">
        <f t="shared" ref="AK10:AK60" si="4">IF(X10="Probabilidad",0,IF(Z10="Automatizado",25,IF(Z10="Manual",15,0)))</f>
        <v>15</v>
      </c>
      <c r="AL10" s="76">
        <f>($AM$9*((AJ10+AK10))/100)</f>
        <v>20</v>
      </c>
      <c r="AM10" s="76">
        <f>AM9-AL10</f>
        <v>60</v>
      </c>
      <c r="AN10" s="225"/>
      <c r="AO10" s="225"/>
      <c r="AP10" s="225"/>
      <c r="AQ10" s="225"/>
      <c r="AR10" s="213"/>
      <c r="AS10" s="213"/>
      <c r="AT10" s="213"/>
      <c r="AU10" s="213"/>
    </row>
    <row r="11" spans="1:47" ht="135" customHeight="1">
      <c r="A11" s="212">
        <v>2</v>
      </c>
      <c r="B11" s="212" t="s">
        <v>57</v>
      </c>
      <c r="C11" s="212" t="str">
        <f>LOOKUP(B11,E$2098:E$2135,F$2098:F$2135)</f>
        <v>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v>
      </c>
      <c r="D11" s="226" t="s">
        <v>58</v>
      </c>
      <c r="E11" s="301"/>
      <c r="F11" s="249"/>
      <c r="G11" s="249"/>
      <c r="H11" s="212" t="s">
        <v>82</v>
      </c>
      <c r="I11" s="212" t="s">
        <v>83</v>
      </c>
      <c r="J11" s="212" t="s">
        <v>84</v>
      </c>
      <c r="K11" s="212" t="s">
        <v>85</v>
      </c>
      <c r="L11" s="249" t="str">
        <f t="shared" ref="L11" si="5">IF(F11&lt;&gt;"",CONCATENATE(E11," ",F11),CONCATENATE(H11," ",I11," ",J11," ",K11))</f>
        <v>Uso indebido de información  por parte de funcionarios y contratistas  que tienen acceso a obras literarias, artísticas, musicales, científicas o didácticas publicadas o inéditas pertenecientes a una víctima  para beneficio propio y/o de terceros</v>
      </c>
      <c r="M11" s="226" t="s">
        <v>86</v>
      </c>
      <c r="N11" s="226"/>
      <c r="O11" s="212" t="s">
        <v>87</v>
      </c>
      <c r="P11" s="212" t="s">
        <v>88</v>
      </c>
      <c r="Q11" s="212"/>
      <c r="R11" s="212" t="s">
        <v>89</v>
      </c>
      <c r="S11" s="212">
        <f t="shared" ref="S11" si="6">IF(R11="Muy alta",100,IF(R11="Alta",80,IF(R11="Media",60,IF(R11="Baja",40,IF(R11="Muy baja",20,IF(R11="Casi Seguro",100,IF(R11="Probable",80,IF(R11="Posible",60,IF(R11="Improbable",40,IF(R11="Rara vez",20,0))))))))))</f>
        <v>40</v>
      </c>
      <c r="T11" s="212" t="s">
        <v>66</v>
      </c>
      <c r="U11" s="212">
        <f t="shared" ref="U11" si="7">IF(T11="Catastrófico",100,IF(T11="Mayor",80,IF(T11="Moderado",60,IF(T11="Menor",40,IF(T11="Leve",20,0)))))</f>
        <v>80</v>
      </c>
      <c r="V11" s="212" t="s">
        <v>67</v>
      </c>
      <c r="W11" s="85" t="s">
        <v>90</v>
      </c>
      <c r="X11" s="76" t="str">
        <f t="shared" si="0"/>
        <v>Probabilidad</v>
      </c>
      <c r="Y11" s="76" t="s">
        <v>91</v>
      </c>
      <c r="Z11" s="76" t="s">
        <v>70</v>
      </c>
      <c r="AA11" s="76" t="s">
        <v>71</v>
      </c>
      <c r="AB11" s="76" t="s">
        <v>72</v>
      </c>
      <c r="AC11" s="76" t="s">
        <v>73</v>
      </c>
      <c r="AD11" s="216">
        <f>AH12</f>
        <v>16.8</v>
      </c>
      <c r="AE11" s="76">
        <f t="shared" si="1"/>
        <v>15</v>
      </c>
      <c r="AF11" s="76">
        <f t="shared" si="2"/>
        <v>15</v>
      </c>
      <c r="AG11" s="76">
        <f>($S$11*((AE11+AF11))/100)</f>
        <v>12</v>
      </c>
      <c r="AH11" s="76">
        <f>S11-AG11</f>
        <v>28</v>
      </c>
      <c r="AI11" s="216">
        <f>AM12</f>
        <v>80</v>
      </c>
      <c r="AJ11" s="76">
        <f t="shared" si="3"/>
        <v>0</v>
      </c>
      <c r="AK11" s="76">
        <f t="shared" si="4"/>
        <v>0</v>
      </c>
      <c r="AL11" s="76">
        <f>($U$11*((AJ11+AK11))/100)</f>
        <v>0</v>
      </c>
      <c r="AM11" s="76">
        <f>U11-AL11</f>
        <v>80</v>
      </c>
      <c r="AN11" s="212" t="s">
        <v>67</v>
      </c>
      <c r="AO11" s="212" t="s">
        <v>75</v>
      </c>
      <c r="AP11" s="212" t="s">
        <v>76</v>
      </c>
      <c r="AQ11" s="212" t="s">
        <v>92</v>
      </c>
      <c r="AR11" s="87">
        <v>45292</v>
      </c>
      <c r="AS11" s="87">
        <v>45657</v>
      </c>
      <c r="AT11" s="223" t="s">
        <v>93</v>
      </c>
      <c r="AU11" s="212" t="s">
        <v>79</v>
      </c>
    </row>
    <row r="12" spans="1:47" ht="160.5" customHeight="1">
      <c r="A12" s="225"/>
      <c r="B12" s="225"/>
      <c r="C12" s="225"/>
      <c r="D12" s="266"/>
      <c r="E12" s="302"/>
      <c r="F12" s="250"/>
      <c r="G12" s="250"/>
      <c r="H12" s="225"/>
      <c r="I12" s="225"/>
      <c r="J12" s="225"/>
      <c r="K12" s="225"/>
      <c r="L12" s="250"/>
      <c r="M12" s="227"/>
      <c r="N12" s="227"/>
      <c r="O12" s="213"/>
      <c r="P12" s="213"/>
      <c r="Q12" s="225"/>
      <c r="R12" s="225"/>
      <c r="S12" s="225"/>
      <c r="T12" s="225"/>
      <c r="U12" s="225"/>
      <c r="V12" s="225"/>
      <c r="W12" s="75" t="s">
        <v>68</v>
      </c>
      <c r="X12" s="76" t="str">
        <f t="shared" si="0"/>
        <v>Probabilidad</v>
      </c>
      <c r="Y12" s="76" t="s">
        <v>69</v>
      </c>
      <c r="Z12" s="76" t="s">
        <v>70</v>
      </c>
      <c r="AA12" s="76" t="s">
        <v>71</v>
      </c>
      <c r="AB12" s="76" t="s">
        <v>72</v>
      </c>
      <c r="AC12" s="76" t="s">
        <v>73</v>
      </c>
      <c r="AD12" s="218"/>
      <c r="AE12" s="76">
        <f t="shared" si="1"/>
        <v>25</v>
      </c>
      <c r="AF12" s="76">
        <f t="shared" si="2"/>
        <v>15</v>
      </c>
      <c r="AG12" s="76">
        <f>($AH$11*((AE12+AF12))/100)</f>
        <v>11.2</v>
      </c>
      <c r="AH12" s="76">
        <f>AH11-AG12</f>
        <v>16.8</v>
      </c>
      <c r="AI12" s="218"/>
      <c r="AJ12" s="76">
        <f t="shared" si="3"/>
        <v>0</v>
      </c>
      <c r="AK12" s="76">
        <f t="shared" si="4"/>
        <v>0</v>
      </c>
      <c r="AL12" s="76">
        <f>($AM$11*((AJ12+AK12))/100)</f>
        <v>0</v>
      </c>
      <c r="AM12" s="76">
        <f>AM11-AL12</f>
        <v>80</v>
      </c>
      <c r="AN12" s="225"/>
      <c r="AO12" s="225"/>
      <c r="AP12" s="225"/>
      <c r="AQ12" s="225"/>
      <c r="AR12" s="87">
        <v>45292</v>
      </c>
      <c r="AS12" s="87">
        <v>45657</v>
      </c>
      <c r="AT12" s="224"/>
      <c r="AU12" s="213"/>
    </row>
    <row r="13" spans="1:47" ht="147" customHeight="1">
      <c r="A13" s="212">
        <v>3</v>
      </c>
      <c r="B13" s="212" t="s">
        <v>57</v>
      </c>
      <c r="C13" s="212" t="str">
        <f>LOOKUP(B13,E$2098:E$2135,F$2098:F$2135)</f>
        <v>Brindar acompañamiento y asesoría en comunicaciones a todas las dependencias y divulgar a través de los diferentes medios de difusión, tanto internos como externos, la comunicación política para la dignificación de las víctimas del conflicto armado y la construcción de la paz con enfoque diferencial y territorial, contribuyendo a la imagen institucional ya una comunicación de transformación.</v>
      </c>
      <c r="D13" s="212" t="s">
        <v>94</v>
      </c>
      <c r="E13" s="301"/>
      <c r="F13" s="249"/>
      <c r="G13" s="249"/>
      <c r="H13" s="212" t="s">
        <v>95</v>
      </c>
      <c r="I13" s="212" t="s">
        <v>96</v>
      </c>
      <c r="J13" s="212" t="s">
        <v>97</v>
      </c>
      <c r="K13" s="212" t="s">
        <v>98</v>
      </c>
      <c r="L13" s="249" t="str">
        <f t="shared" ref="L13" si="8">IF(F13&lt;&gt;"",CONCATENATE(E13," ",F13),CONCATENATE(H13," ",I13," ",J13," ",K13))</f>
        <v>Utilización indebida de los productos de comunicación de la oficina  por parte de los funcionarios y/o contratistas  que los producen y divulgan para lograr beneficios personales.</v>
      </c>
      <c r="M13" s="226" t="s">
        <v>86</v>
      </c>
      <c r="N13" s="226"/>
      <c r="O13" s="212" t="s">
        <v>87</v>
      </c>
      <c r="P13" s="212" t="s">
        <v>99</v>
      </c>
      <c r="Q13" s="212"/>
      <c r="R13" s="212" t="s">
        <v>89</v>
      </c>
      <c r="S13" s="212">
        <f t="shared" ref="S13" si="9">IF(R13="Muy alta",100,IF(R13="Alta",80,IF(R13="Media",60,IF(R13="Baja",40,IF(R13="Muy baja",20,IF(R13="Casi Seguro",100,IF(R13="Probable",80,IF(R13="Posible",60,IF(R13="Improbable",40,IF(R13="Rara vez",20,0))))))))))</f>
        <v>40</v>
      </c>
      <c r="T13" s="212" t="s">
        <v>66</v>
      </c>
      <c r="U13" s="212">
        <f t="shared" ref="U13" si="10">IF(T13="Catastrófico",100,IF(T13="Mayor",80,IF(T13="Moderado",60,IF(T13="Menor",40,IF(T13="Leve",20,0)))))</f>
        <v>80</v>
      </c>
      <c r="V13" s="212" t="s">
        <v>67</v>
      </c>
      <c r="W13" s="85" t="s">
        <v>100</v>
      </c>
      <c r="X13" s="76" t="str">
        <f t="shared" si="0"/>
        <v>Probabilidad</v>
      </c>
      <c r="Y13" s="76" t="s">
        <v>69</v>
      </c>
      <c r="Z13" s="76" t="s">
        <v>70</v>
      </c>
      <c r="AA13" s="76" t="s">
        <v>71</v>
      </c>
      <c r="AB13" s="76" t="s">
        <v>72</v>
      </c>
      <c r="AC13" s="76" t="s">
        <v>73</v>
      </c>
      <c r="AD13" s="216">
        <f>AH15</f>
        <v>11.760000000000002</v>
      </c>
      <c r="AE13" s="76">
        <f t="shared" si="1"/>
        <v>25</v>
      </c>
      <c r="AF13" s="76">
        <f t="shared" si="2"/>
        <v>15</v>
      </c>
      <c r="AG13" s="76">
        <f>($S$13*((AE13+AF13))/100)</f>
        <v>16</v>
      </c>
      <c r="AH13" s="76">
        <f>S13-AG13</f>
        <v>24</v>
      </c>
      <c r="AI13" s="216">
        <f>AM15</f>
        <v>80</v>
      </c>
      <c r="AJ13" s="76">
        <f t="shared" si="3"/>
        <v>0</v>
      </c>
      <c r="AK13" s="76">
        <f t="shared" si="4"/>
        <v>0</v>
      </c>
      <c r="AL13" s="76">
        <f>($U$13*((AJ13+AK13))/100)</f>
        <v>0</v>
      </c>
      <c r="AM13" s="76">
        <f>U13-AL13</f>
        <v>80</v>
      </c>
      <c r="AN13" s="212" t="s">
        <v>67</v>
      </c>
      <c r="AO13" s="212" t="s">
        <v>75</v>
      </c>
      <c r="AP13" s="212" t="s">
        <v>76</v>
      </c>
      <c r="AQ13" s="212" t="s">
        <v>101</v>
      </c>
      <c r="AR13" s="221">
        <v>45292</v>
      </c>
      <c r="AS13" s="221">
        <v>45657</v>
      </c>
      <c r="AT13" s="223" t="s">
        <v>93</v>
      </c>
      <c r="AU13" s="212" t="s">
        <v>79</v>
      </c>
    </row>
    <row r="14" spans="1:47" ht="134.25" customHeight="1">
      <c r="A14" s="225"/>
      <c r="B14" s="225"/>
      <c r="C14" s="225"/>
      <c r="D14" s="225"/>
      <c r="E14" s="302"/>
      <c r="F14" s="250"/>
      <c r="G14" s="250"/>
      <c r="H14" s="225"/>
      <c r="I14" s="225"/>
      <c r="J14" s="225"/>
      <c r="K14" s="225"/>
      <c r="L14" s="250"/>
      <c r="M14" s="266"/>
      <c r="N14" s="266"/>
      <c r="O14" s="225"/>
      <c r="P14" s="225"/>
      <c r="Q14" s="225"/>
      <c r="R14" s="225"/>
      <c r="S14" s="225"/>
      <c r="T14" s="225"/>
      <c r="U14" s="225"/>
      <c r="V14" s="225"/>
      <c r="W14" s="85" t="s">
        <v>90</v>
      </c>
      <c r="X14" s="76" t="str">
        <f t="shared" si="0"/>
        <v>Probabilidad</v>
      </c>
      <c r="Y14" s="76" t="s">
        <v>91</v>
      </c>
      <c r="Z14" s="76" t="s">
        <v>70</v>
      </c>
      <c r="AA14" s="76" t="s">
        <v>71</v>
      </c>
      <c r="AB14" s="76" t="s">
        <v>72</v>
      </c>
      <c r="AC14" s="76" t="s">
        <v>73</v>
      </c>
      <c r="AD14" s="218"/>
      <c r="AE14" s="76">
        <f t="shared" si="1"/>
        <v>15</v>
      </c>
      <c r="AF14" s="76">
        <f t="shared" si="2"/>
        <v>15</v>
      </c>
      <c r="AG14" s="76">
        <f>($AH$13*((AE14+AF14))/100)</f>
        <v>7.2</v>
      </c>
      <c r="AH14" s="76">
        <f>AH13-AG14</f>
        <v>16.8</v>
      </c>
      <c r="AI14" s="218"/>
      <c r="AJ14" s="76">
        <f t="shared" si="3"/>
        <v>0</v>
      </c>
      <c r="AK14" s="76">
        <f t="shared" si="4"/>
        <v>0</v>
      </c>
      <c r="AL14" s="76">
        <f>($AM$13*((AJ14+AK14))/100)</f>
        <v>0</v>
      </c>
      <c r="AM14" s="76">
        <f>AM13-AL14</f>
        <v>80</v>
      </c>
      <c r="AN14" s="225"/>
      <c r="AO14" s="225"/>
      <c r="AP14" s="225"/>
      <c r="AQ14" s="225"/>
      <c r="AR14" s="254"/>
      <c r="AS14" s="254"/>
      <c r="AT14" s="254"/>
      <c r="AU14" s="225"/>
    </row>
    <row r="15" spans="1:47" ht="130.5" customHeight="1">
      <c r="A15" s="213"/>
      <c r="B15" s="213"/>
      <c r="C15" s="213"/>
      <c r="D15" s="213"/>
      <c r="E15" s="305"/>
      <c r="F15" s="251"/>
      <c r="G15" s="251"/>
      <c r="H15" s="213"/>
      <c r="I15" s="213"/>
      <c r="J15" s="213"/>
      <c r="K15" s="213"/>
      <c r="L15" s="251"/>
      <c r="M15" s="227"/>
      <c r="N15" s="227"/>
      <c r="O15" s="213"/>
      <c r="P15" s="213"/>
      <c r="Q15" s="213"/>
      <c r="R15" s="213"/>
      <c r="S15" s="213"/>
      <c r="T15" s="213"/>
      <c r="U15" s="213"/>
      <c r="V15" s="213"/>
      <c r="W15" s="85" t="s">
        <v>102</v>
      </c>
      <c r="X15" s="76" t="str">
        <f t="shared" si="0"/>
        <v>Probabilidad</v>
      </c>
      <c r="Y15" s="76" t="s">
        <v>91</v>
      </c>
      <c r="Z15" s="76" t="s">
        <v>70</v>
      </c>
      <c r="AA15" s="76" t="s">
        <v>71</v>
      </c>
      <c r="AB15" s="76" t="s">
        <v>72</v>
      </c>
      <c r="AC15" s="76" t="s">
        <v>73</v>
      </c>
      <c r="AD15" s="217"/>
      <c r="AE15" s="76">
        <f t="shared" si="1"/>
        <v>15</v>
      </c>
      <c r="AF15" s="76">
        <f t="shared" si="2"/>
        <v>15</v>
      </c>
      <c r="AG15" s="76">
        <f>($AH$14*((AE15+AF15))/100)</f>
        <v>5.04</v>
      </c>
      <c r="AH15" s="76">
        <f>AH14-AG15</f>
        <v>11.760000000000002</v>
      </c>
      <c r="AI15" s="217"/>
      <c r="AJ15" s="76">
        <f t="shared" si="3"/>
        <v>0</v>
      </c>
      <c r="AK15" s="76">
        <f t="shared" si="4"/>
        <v>0</v>
      </c>
      <c r="AL15" s="76">
        <f>($AM$14*((AJ15+AK15))/100)</f>
        <v>0</v>
      </c>
      <c r="AM15" s="76">
        <f>AM14-AL15</f>
        <v>80</v>
      </c>
      <c r="AN15" s="213"/>
      <c r="AO15" s="213"/>
      <c r="AP15" s="213"/>
      <c r="AQ15" s="213"/>
      <c r="AR15" s="224"/>
      <c r="AS15" s="224"/>
      <c r="AT15" s="224"/>
      <c r="AU15" s="213"/>
    </row>
    <row r="16" spans="1:47" ht="267" customHeight="1">
      <c r="A16" s="71">
        <v>4</v>
      </c>
      <c r="B16" s="71" t="s">
        <v>57</v>
      </c>
      <c r="C16" s="71" t="s">
        <v>103</v>
      </c>
      <c r="D16" s="71" t="s">
        <v>58</v>
      </c>
      <c r="E16" s="73" t="s">
        <v>59</v>
      </c>
      <c r="F16" s="92" t="s">
        <v>104</v>
      </c>
      <c r="G16" s="92" t="s">
        <v>105</v>
      </c>
      <c r="H16" s="72"/>
      <c r="I16" s="72"/>
      <c r="J16" s="72"/>
      <c r="K16" s="72"/>
      <c r="L16" s="74" t="str">
        <f t="shared" ref="L16" si="11">IF(F16&lt;&gt;"",CONCATENATE(E16," ",F16),CONCATENATE(H16," ",I16," ",J16," ",K16))</f>
        <v xml:space="preserve">Posibilidad de pérdida económica y reputacional ante nuestras partes interesadas, por quejas o sanciones ocasionadas por comunicaciones internas y/o externas inadecuadas, generado de la pérdida de Integridad de la Información de la Entidad </v>
      </c>
      <c r="M16" s="72" t="s">
        <v>106</v>
      </c>
      <c r="N16" s="72" t="s">
        <v>107</v>
      </c>
      <c r="O16" s="71" t="s">
        <v>63</v>
      </c>
      <c r="P16" s="71" t="s">
        <v>64</v>
      </c>
      <c r="Q16" s="71">
        <v>365</v>
      </c>
      <c r="R16" s="71" t="s">
        <v>65</v>
      </c>
      <c r="S16" s="71">
        <f t="shared" ref="S16" si="12">IF(R16="Muy alta",100,IF(R16="Alta",80,IF(R16="Media",60,IF(R16="Baja",40,IF(R16="Muy baja",20,IF(R16="Casi Seguro",100,IF(R16="Probable",80,IF(R16="Posible",60,IF(R16="Improbable",40,IF(R16="Rara vez",20,0))))))))))</f>
        <v>40</v>
      </c>
      <c r="T16" s="71" t="s">
        <v>74</v>
      </c>
      <c r="U16" s="71">
        <f t="shared" ref="U16" si="13">IF(T16="Catastrófico",100,IF(T16="Mayor",80,IF(T16="Moderado",60,IF(T16="Menor",40,IF(T16="Leve",20,0)))))</f>
        <v>60</v>
      </c>
      <c r="V16" s="71" t="s">
        <v>74</v>
      </c>
      <c r="W16" s="85" t="s">
        <v>108</v>
      </c>
      <c r="X16" s="76" t="str">
        <f t="shared" si="0"/>
        <v>Probabilidad</v>
      </c>
      <c r="Y16" s="76" t="s">
        <v>69</v>
      </c>
      <c r="Z16" s="76" t="s">
        <v>109</v>
      </c>
      <c r="AA16" s="76" t="s">
        <v>110</v>
      </c>
      <c r="AB16" s="76" t="s">
        <v>72</v>
      </c>
      <c r="AC16" s="76" t="s">
        <v>73</v>
      </c>
      <c r="AD16" s="77">
        <f t="shared" ref="AD16:AD21" si="14">AH16</f>
        <v>20</v>
      </c>
      <c r="AE16" s="76">
        <f t="shared" si="1"/>
        <v>25</v>
      </c>
      <c r="AF16" s="76">
        <f t="shared" si="2"/>
        <v>25</v>
      </c>
      <c r="AG16" s="76">
        <f>($S$16*((AE16+AF16))/100)</f>
        <v>20</v>
      </c>
      <c r="AH16" s="76">
        <f>S16-AG16</f>
        <v>20</v>
      </c>
      <c r="AI16" s="77">
        <f>AM16</f>
        <v>60</v>
      </c>
      <c r="AJ16" s="76">
        <f t="shared" si="3"/>
        <v>0</v>
      </c>
      <c r="AK16" s="76">
        <f t="shared" si="4"/>
        <v>0</v>
      </c>
      <c r="AL16" s="76">
        <f>($U$16*((AJ16+AK16))/100)</f>
        <v>0</v>
      </c>
      <c r="AM16" s="76">
        <f>U16-AL16</f>
        <v>60</v>
      </c>
      <c r="AN16" s="71" t="s">
        <v>74</v>
      </c>
      <c r="AO16" s="71" t="s">
        <v>75</v>
      </c>
      <c r="AP16" s="71" t="s">
        <v>76</v>
      </c>
      <c r="AQ16" s="85" t="s">
        <v>111</v>
      </c>
      <c r="AR16" s="93">
        <v>45292</v>
      </c>
      <c r="AS16" s="93">
        <v>45657</v>
      </c>
      <c r="AT16" s="76" t="s">
        <v>78</v>
      </c>
      <c r="AU16" s="85" t="s">
        <v>112</v>
      </c>
    </row>
    <row r="17" spans="1:47" ht="216" customHeight="1">
      <c r="A17" s="71">
        <v>5</v>
      </c>
      <c r="B17" s="71" t="s">
        <v>113</v>
      </c>
      <c r="C17" s="71" t="str">
        <f>LOOKUP(B17,E$2098:E$2135,F$2098:F$2135)</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17" s="71" t="s">
        <v>2067</v>
      </c>
      <c r="E17" s="73" t="s">
        <v>114</v>
      </c>
      <c r="F17" s="74" t="s">
        <v>115</v>
      </c>
      <c r="G17" s="72" t="s">
        <v>116</v>
      </c>
      <c r="H17" s="72"/>
      <c r="I17" s="72"/>
      <c r="J17" s="72"/>
      <c r="K17" s="72"/>
      <c r="L17" s="74" t="str">
        <f t="shared" ref="L17" si="15">IF(F17&lt;&gt;"",CONCATENATE(E17," ",F17),CONCATENATE(H17," ",I17," ",J17," ",K17))</f>
        <v>Posibilidad de pérdida reputacional ante las partes interesadas  por no efectuar una correcta evaluación de la noticia disciplinaria</v>
      </c>
      <c r="M17" s="72" t="s">
        <v>62</v>
      </c>
      <c r="N17" s="72"/>
      <c r="O17" s="71" t="s">
        <v>63</v>
      </c>
      <c r="P17" s="71" t="s">
        <v>117</v>
      </c>
      <c r="Q17" s="71">
        <v>133</v>
      </c>
      <c r="R17" s="71" t="s">
        <v>65</v>
      </c>
      <c r="S17" s="71">
        <f t="shared" ref="S17" si="16">IF(R17="Muy alta",100,IF(R17="Alta",80,IF(R17="Media",60,IF(R17="Baja",40,IF(R17="Muy baja",20,IF(R17="Casi Seguro",100,IF(R17="Probable",80,IF(R17="Posible",60,IF(R17="Improbable",40,IF(R17="Rara vez",20,0))))))))))</f>
        <v>40</v>
      </c>
      <c r="T17" s="71" t="s">
        <v>118</v>
      </c>
      <c r="U17" s="71">
        <f t="shared" ref="U17" si="17">IF(T17="Catastrófico",100,IF(T17="Mayor",80,IF(T17="Moderado",60,IF(T17="Menor",40,IF(T17="Leve",20,0)))))</f>
        <v>40</v>
      </c>
      <c r="V17" s="71" t="s">
        <v>74</v>
      </c>
      <c r="W17" s="74" t="s">
        <v>119</v>
      </c>
      <c r="X17" s="76" t="str">
        <f t="shared" si="0"/>
        <v>Probabilidad</v>
      </c>
      <c r="Y17" s="76" t="s">
        <v>69</v>
      </c>
      <c r="Z17" s="76" t="s">
        <v>70</v>
      </c>
      <c r="AA17" s="76" t="s">
        <v>71</v>
      </c>
      <c r="AB17" s="76" t="s">
        <v>72</v>
      </c>
      <c r="AC17" s="76" t="s">
        <v>120</v>
      </c>
      <c r="AD17" s="77">
        <f t="shared" si="14"/>
        <v>24</v>
      </c>
      <c r="AE17" s="76">
        <f t="shared" si="1"/>
        <v>25</v>
      </c>
      <c r="AF17" s="76">
        <f t="shared" si="2"/>
        <v>15</v>
      </c>
      <c r="AG17" s="76">
        <f>($S$17*((AE17+AF17))/100)</f>
        <v>16</v>
      </c>
      <c r="AH17" s="76">
        <f t="shared" ref="AH17" si="18">S17-AG17</f>
        <v>24</v>
      </c>
      <c r="AI17" s="77">
        <f>AM17</f>
        <v>40</v>
      </c>
      <c r="AJ17" s="76">
        <f t="shared" si="3"/>
        <v>0</v>
      </c>
      <c r="AK17" s="76">
        <f t="shared" si="4"/>
        <v>0</v>
      </c>
      <c r="AL17" s="76">
        <f>($U$17*((AJ17+AK17))/100)</f>
        <v>0</v>
      </c>
      <c r="AM17" s="76">
        <f t="shared" ref="AM17" si="19">U17-AL17</f>
        <v>40</v>
      </c>
      <c r="AN17" s="71" t="s">
        <v>74</v>
      </c>
      <c r="AO17" s="71" t="s">
        <v>75</v>
      </c>
      <c r="AP17" s="71" t="s">
        <v>76</v>
      </c>
      <c r="AQ17" s="94" t="s">
        <v>121</v>
      </c>
      <c r="AR17" s="93">
        <v>45292</v>
      </c>
      <c r="AS17" s="93">
        <v>45657</v>
      </c>
      <c r="AT17" s="95" t="s">
        <v>78</v>
      </c>
      <c r="AU17" s="76" t="s">
        <v>122</v>
      </c>
    </row>
    <row r="18" spans="1:47" ht="201.75" customHeight="1">
      <c r="A18" s="71">
        <v>6</v>
      </c>
      <c r="B18" s="71" t="s">
        <v>113</v>
      </c>
      <c r="C18" s="71" t="str">
        <f>LOOKUP(B18,E$2098:E$2135,F$2098:F$2135)</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18" s="71" t="s">
        <v>2067</v>
      </c>
      <c r="E18" s="73" t="s">
        <v>114</v>
      </c>
      <c r="F18" s="92" t="s">
        <v>123</v>
      </c>
      <c r="G18" s="92" t="s">
        <v>124</v>
      </c>
      <c r="H18" s="72"/>
      <c r="I18" s="72"/>
      <c r="J18" s="72"/>
      <c r="K18" s="72"/>
      <c r="L18" s="74" t="str">
        <f t="shared" ref="L18" si="20">IF(F18&lt;&gt;"",CONCATENATE(E18," ",F18),CONCATENATE(H18," ",I18," ",J18," ",K18))</f>
        <v>Posibilidad de pérdida reputacional ante las partes interesadas, por la indebida aplicación por parte de los sustanciadores de los criterios de pertinencia, utilidad y necesidad</v>
      </c>
      <c r="M18" s="72" t="s">
        <v>62</v>
      </c>
      <c r="N18" s="72"/>
      <c r="O18" s="71" t="s">
        <v>63</v>
      </c>
      <c r="P18" s="71" t="s">
        <v>117</v>
      </c>
      <c r="Q18" s="71">
        <v>133</v>
      </c>
      <c r="R18" s="71" t="s">
        <v>65</v>
      </c>
      <c r="S18" s="71">
        <f t="shared" ref="S18" si="21">IF(R18="Muy alta",100,IF(R18="Alta",80,IF(R18="Media",60,IF(R18="Baja",40,IF(R18="Muy baja",20,IF(R18="Casi Seguro",100,IF(R18="Probable",80,IF(R18="Posible",60,IF(R18="Improbable",40,IF(R18="Rara vez",20,0))))))))))</f>
        <v>40</v>
      </c>
      <c r="T18" s="71" t="s">
        <v>118</v>
      </c>
      <c r="U18" s="71">
        <f t="shared" ref="U18" si="22">IF(T18="Catastrófico",100,IF(T18="Mayor",80,IF(T18="Moderado",60,IF(T18="Menor",40,IF(T18="Leve",20,0)))))</f>
        <v>40</v>
      </c>
      <c r="V18" s="71" t="s">
        <v>74</v>
      </c>
      <c r="W18" s="75" t="s">
        <v>125</v>
      </c>
      <c r="X18" s="76" t="str">
        <f t="shared" si="0"/>
        <v>Probabilidad</v>
      </c>
      <c r="Y18" s="76" t="s">
        <v>69</v>
      </c>
      <c r="Z18" s="76" t="s">
        <v>70</v>
      </c>
      <c r="AA18" s="76" t="s">
        <v>71</v>
      </c>
      <c r="AB18" s="76" t="s">
        <v>72</v>
      </c>
      <c r="AC18" s="76" t="s">
        <v>73</v>
      </c>
      <c r="AD18" s="77">
        <f t="shared" si="14"/>
        <v>24</v>
      </c>
      <c r="AE18" s="76">
        <f t="shared" si="1"/>
        <v>25</v>
      </c>
      <c r="AF18" s="76">
        <f t="shared" si="2"/>
        <v>15</v>
      </c>
      <c r="AG18" s="76">
        <f>($S$18*((AE18+AF18))/100)</f>
        <v>16</v>
      </c>
      <c r="AH18" s="76">
        <f t="shared" ref="AH18" si="23">S18-AG18</f>
        <v>24</v>
      </c>
      <c r="AI18" s="77">
        <f t="shared" ref="AI18:AI21" si="24">AM18</f>
        <v>40</v>
      </c>
      <c r="AJ18" s="76">
        <f t="shared" si="3"/>
        <v>0</v>
      </c>
      <c r="AK18" s="76">
        <f t="shared" si="4"/>
        <v>0</v>
      </c>
      <c r="AL18" s="76">
        <f>($U$18*((AJ18+AK18))/100)</f>
        <v>0</v>
      </c>
      <c r="AM18" s="76">
        <f t="shared" ref="AM18" si="25">U18-AL18</f>
        <v>40</v>
      </c>
      <c r="AN18" s="71" t="s">
        <v>74</v>
      </c>
      <c r="AO18" s="71" t="s">
        <v>75</v>
      </c>
      <c r="AP18" s="71" t="s">
        <v>76</v>
      </c>
      <c r="AQ18" s="94" t="s">
        <v>126</v>
      </c>
      <c r="AR18" s="93">
        <v>45292</v>
      </c>
      <c r="AS18" s="93">
        <v>45657</v>
      </c>
      <c r="AT18" s="95" t="s">
        <v>78</v>
      </c>
      <c r="AU18" s="85" t="s">
        <v>127</v>
      </c>
    </row>
    <row r="19" spans="1:47" ht="213.75" customHeight="1">
      <c r="A19" s="71">
        <v>7</v>
      </c>
      <c r="B19" s="71" t="s">
        <v>113</v>
      </c>
      <c r="C19" s="71" t="str">
        <f>LOOKUP(B19,E$2098:E$2135,F$2098:F$2135)</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19" s="71" t="s">
        <v>2067</v>
      </c>
      <c r="E19" s="73" t="s">
        <v>114</v>
      </c>
      <c r="F19" s="96" t="s">
        <v>128</v>
      </c>
      <c r="G19" s="74" t="s">
        <v>129</v>
      </c>
      <c r="H19" s="72"/>
      <c r="I19" s="72"/>
      <c r="J19" s="72"/>
      <c r="K19" s="72"/>
      <c r="L19" s="74" t="str">
        <f t="shared" ref="L19" si="26">IF(F19&lt;&gt;"",CONCATENATE(E19," ",F19),CONCATENATE(H19," ",I19," ",J19," ",K19))</f>
        <v>Posibilidad de pérdida reputacional ante las partes interesadas, por la materialización de la Institución de la prescripción en los procesos disciplinarios a cargo del Grupo Control Interno Disciplinario de la Unidad</v>
      </c>
      <c r="M19" s="72" t="s">
        <v>62</v>
      </c>
      <c r="N19" s="72"/>
      <c r="O19" s="71" t="s">
        <v>63</v>
      </c>
      <c r="P19" s="71" t="s">
        <v>117</v>
      </c>
      <c r="Q19" s="71">
        <v>133</v>
      </c>
      <c r="R19" s="71" t="s">
        <v>65</v>
      </c>
      <c r="S19" s="71">
        <f t="shared" ref="S19" si="27">IF(R19="Muy alta",100,IF(R19="Alta",80,IF(R19="Media",60,IF(R19="Baja",40,IF(R19="Muy baja",20,IF(R19="Casi Seguro",100,IF(R19="Probable",80,IF(R19="Posible",60,IF(R19="Improbable",40,IF(R19="Rara vez",20,0))))))))))</f>
        <v>40</v>
      </c>
      <c r="T19" s="71" t="s">
        <v>118</v>
      </c>
      <c r="U19" s="71">
        <f t="shared" ref="U19" si="28">IF(T19="Catastrófico",100,IF(T19="Mayor",80,IF(T19="Moderado",60,IF(T19="Menor",40,IF(T19="Leve",20,0)))))</f>
        <v>40</v>
      </c>
      <c r="V19" s="71" t="s">
        <v>74</v>
      </c>
      <c r="W19" s="74" t="s">
        <v>130</v>
      </c>
      <c r="X19" s="76" t="str">
        <f t="shared" si="0"/>
        <v>Probabilidad</v>
      </c>
      <c r="Y19" s="76" t="s">
        <v>69</v>
      </c>
      <c r="Z19" s="76" t="s">
        <v>70</v>
      </c>
      <c r="AA19" s="76" t="s">
        <v>71</v>
      </c>
      <c r="AB19" s="76" t="s">
        <v>72</v>
      </c>
      <c r="AC19" s="76" t="s">
        <v>73</v>
      </c>
      <c r="AD19" s="77">
        <f t="shared" si="14"/>
        <v>24</v>
      </c>
      <c r="AE19" s="76">
        <f t="shared" si="1"/>
        <v>25</v>
      </c>
      <c r="AF19" s="76">
        <f t="shared" si="2"/>
        <v>15</v>
      </c>
      <c r="AG19" s="76">
        <f>($S$19*((AE19+AF19))/100)</f>
        <v>16</v>
      </c>
      <c r="AH19" s="76">
        <f t="shared" ref="AH19" si="29">S19-AG19</f>
        <v>24</v>
      </c>
      <c r="AI19" s="77">
        <f t="shared" si="24"/>
        <v>40</v>
      </c>
      <c r="AJ19" s="76">
        <f t="shared" si="3"/>
        <v>0</v>
      </c>
      <c r="AK19" s="76">
        <f t="shared" si="4"/>
        <v>0</v>
      </c>
      <c r="AL19" s="76">
        <f>($U$19*((AJ19+AK19))/100)</f>
        <v>0</v>
      </c>
      <c r="AM19" s="76">
        <f t="shared" ref="AM19" si="30">U19-AL19</f>
        <v>40</v>
      </c>
      <c r="AN19" s="71" t="s">
        <v>74</v>
      </c>
      <c r="AO19" s="71" t="s">
        <v>75</v>
      </c>
      <c r="AP19" s="71" t="s">
        <v>76</v>
      </c>
      <c r="AQ19" s="85" t="s">
        <v>131</v>
      </c>
      <c r="AR19" s="93">
        <v>45292</v>
      </c>
      <c r="AS19" s="93">
        <v>45657</v>
      </c>
      <c r="AT19" s="95" t="s">
        <v>78</v>
      </c>
      <c r="AU19" s="85" t="s">
        <v>132</v>
      </c>
    </row>
    <row r="20" spans="1:47" ht="203.25" customHeight="1">
      <c r="A20" s="71">
        <v>8</v>
      </c>
      <c r="B20" s="71" t="s">
        <v>113</v>
      </c>
      <c r="C20" s="71" t="str">
        <f>LOOKUP(B20,E$2098:E$2135,F$2098:F$2135)</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20" s="71" t="s">
        <v>2067</v>
      </c>
      <c r="E20" s="73"/>
      <c r="F20" s="74"/>
      <c r="G20" s="74"/>
      <c r="H20" s="72" t="s">
        <v>133</v>
      </c>
      <c r="I20" s="72" t="s">
        <v>134</v>
      </c>
      <c r="J20" s="72" t="s">
        <v>135</v>
      </c>
      <c r="K20" s="72" t="s">
        <v>136</v>
      </c>
      <c r="L20" s="74" t="str">
        <f t="shared" ref="L20" si="31">IF(F20&lt;&gt;"",CONCATENATE(E20," ",F20),CONCATENATE(H20," ",I20," ",J20," ",K20))</f>
        <v xml:space="preserve">Solicitar o aceptar sobornos o dádivas   por parte de los integrantes del GCID que implique la toma de decisiones en el proceso disciplinario que beneficie a alguna de las partes intervinientes en el proceso.  </v>
      </c>
      <c r="M20" s="72" t="s">
        <v>86</v>
      </c>
      <c r="N20" s="72"/>
      <c r="O20" s="71" t="s">
        <v>87</v>
      </c>
      <c r="P20" s="71" t="s">
        <v>88</v>
      </c>
      <c r="Q20" s="71"/>
      <c r="R20" s="71" t="s">
        <v>89</v>
      </c>
      <c r="S20" s="71">
        <f t="shared" ref="S20" si="32">IF(R20="Muy alta",100,IF(R20="Alta",80,IF(R20="Media",60,IF(R20="Baja",40,IF(R20="Muy baja",20,IF(R20="Casi Seguro",100,IF(R20="Probable",80,IF(R20="Posible",60,IF(R20="Improbable",40,IF(R20="Rara vez",20,0))))))))))</f>
        <v>40</v>
      </c>
      <c r="T20" s="71" t="s">
        <v>137</v>
      </c>
      <c r="U20" s="71">
        <f t="shared" ref="U20" si="33">IF(T20="Catastrófico",100,IF(T20="Mayor",80,IF(T20="Moderado",60,IF(T20="Menor",40,IF(T20="Leve",20,0)))))</f>
        <v>100</v>
      </c>
      <c r="V20" s="71" t="s">
        <v>138</v>
      </c>
      <c r="W20" s="74" t="s">
        <v>139</v>
      </c>
      <c r="X20" s="76" t="str">
        <f t="shared" si="0"/>
        <v>Probabilidad</v>
      </c>
      <c r="Y20" s="76" t="s">
        <v>69</v>
      </c>
      <c r="Z20" s="76" t="s">
        <v>70</v>
      </c>
      <c r="AA20" s="76" t="s">
        <v>71</v>
      </c>
      <c r="AB20" s="76" t="s">
        <v>72</v>
      </c>
      <c r="AC20" s="76" t="s">
        <v>73</v>
      </c>
      <c r="AD20" s="77">
        <f t="shared" si="14"/>
        <v>24</v>
      </c>
      <c r="AE20" s="76">
        <f t="shared" si="1"/>
        <v>25</v>
      </c>
      <c r="AF20" s="76">
        <f t="shared" si="2"/>
        <v>15</v>
      </c>
      <c r="AG20" s="76">
        <f>($S$20*((AE20+AF20))/100)</f>
        <v>16</v>
      </c>
      <c r="AH20" s="76">
        <f t="shared" ref="AH20" si="34">S20-AG20</f>
        <v>24</v>
      </c>
      <c r="AI20" s="77">
        <f t="shared" si="24"/>
        <v>100</v>
      </c>
      <c r="AJ20" s="76">
        <f t="shared" si="3"/>
        <v>0</v>
      </c>
      <c r="AK20" s="76">
        <f t="shared" si="4"/>
        <v>0</v>
      </c>
      <c r="AL20" s="76">
        <f>($U$20*((AJ20+AK20))/100)</f>
        <v>0</v>
      </c>
      <c r="AM20" s="76">
        <f t="shared" ref="AM20" si="35">U20-AL20</f>
        <v>100</v>
      </c>
      <c r="AN20" s="71" t="s">
        <v>138</v>
      </c>
      <c r="AO20" s="71" t="s">
        <v>75</v>
      </c>
      <c r="AP20" s="71" t="s">
        <v>140</v>
      </c>
      <c r="AQ20" s="85" t="s">
        <v>141</v>
      </c>
      <c r="AR20" s="93">
        <v>45292</v>
      </c>
      <c r="AS20" s="93">
        <v>45657</v>
      </c>
      <c r="AT20" s="95" t="s">
        <v>142</v>
      </c>
      <c r="AU20" s="85" t="s">
        <v>143</v>
      </c>
    </row>
    <row r="21" spans="1:47" ht="203.25" customHeight="1">
      <c r="A21" s="71">
        <v>9</v>
      </c>
      <c r="B21" s="71" t="s">
        <v>113</v>
      </c>
      <c r="C21" s="71" t="str">
        <f>LOOKUP(B21,E$2098:E$2135,F$2098:F$2135)</f>
        <v>Adelantar las acciones disciplinarias que permitan determinar la responsabilidad de los servidores y exservidores públicos de la Unidad, en la incursión de conductas que presuntamente constituyan una falta disciplinaria, así como implementar estrategias de prevención y sensibilización frente a conductas disciplinariamente relevantes.</v>
      </c>
      <c r="D21" s="71" t="s">
        <v>2067</v>
      </c>
      <c r="E21" s="73"/>
      <c r="F21" s="74"/>
      <c r="G21" s="74"/>
      <c r="H21" s="72" t="s">
        <v>144</v>
      </c>
      <c r="I21" s="72" t="s">
        <v>145</v>
      </c>
      <c r="J21" s="72" t="s">
        <v>146</v>
      </c>
      <c r="K21" s="72" t="s">
        <v>147</v>
      </c>
      <c r="L21" s="74" t="str">
        <f t="shared" ref="L21" si="36">IF(F21&lt;&gt;"",CONCATENATE(E21," ",F21),CONCATENATE(H21," ",I21," ",J21," ",K21))</f>
        <v>Materialización de la extinción de la acción disciplinaria   en contraprestación de dádivas o amenazas por el vencimiento de términos  con el propósito de favorecer a los sujetos procesales</v>
      </c>
      <c r="M21" s="72" t="s">
        <v>86</v>
      </c>
      <c r="N21" s="72"/>
      <c r="O21" s="71" t="s">
        <v>87</v>
      </c>
      <c r="P21" s="71" t="s">
        <v>88</v>
      </c>
      <c r="Q21" s="71"/>
      <c r="R21" s="71" t="s">
        <v>89</v>
      </c>
      <c r="S21" s="71">
        <f t="shared" ref="S21:S22" si="37">IF(R21="Muy alta",100,IF(R21="Alta",80,IF(R21="Media",60,IF(R21="Baja",40,IF(R21="Muy baja",20,IF(R21="Casi Seguro",100,IF(R21="Probable",80,IF(R21="Posible",60,IF(R21="Improbable",40,IF(R21="Rara vez",20,0))))))))))</f>
        <v>40</v>
      </c>
      <c r="T21" s="71" t="s">
        <v>137</v>
      </c>
      <c r="U21" s="71">
        <f t="shared" ref="U21:U22" si="38">IF(T21="Catastrófico",100,IF(T21="Mayor",80,IF(T21="Moderado",60,IF(T21="Menor",40,IF(T21="Leve",20,0)))))</f>
        <v>100</v>
      </c>
      <c r="V21" s="71" t="s">
        <v>138</v>
      </c>
      <c r="W21" s="74" t="s">
        <v>148</v>
      </c>
      <c r="X21" s="71" t="str">
        <f t="shared" si="0"/>
        <v>Probabilidad</v>
      </c>
      <c r="Y21" s="71" t="s">
        <v>69</v>
      </c>
      <c r="Z21" s="71" t="s">
        <v>70</v>
      </c>
      <c r="AA21" s="71" t="s">
        <v>71</v>
      </c>
      <c r="AB21" s="71" t="s">
        <v>72</v>
      </c>
      <c r="AC21" s="71" t="s">
        <v>73</v>
      </c>
      <c r="AD21" s="77">
        <f t="shared" si="14"/>
        <v>24</v>
      </c>
      <c r="AE21" s="76">
        <f t="shared" si="1"/>
        <v>25</v>
      </c>
      <c r="AF21" s="76">
        <f t="shared" si="2"/>
        <v>15</v>
      </c>
      <c r="AG21" s="76">
        <f>($S$21*((AE21+AF21))/100)</f>
        <v>16</v>
      </c>
      <c r="AH21" s="76">
        <f t="shared" ref="AH21" si="39">S21-AG21</f>
        <v>24</v>
      </c>
      <c r="AI21" s="77">
        <f t="shared" si="24"/>
        <v>100</v>
      </c>
      <c r="AJ21" s="76">
        <f t="shared" si="3"/>
        <v>0</v>
      </c>
      <c r="AK21" s="76">
        <f t="shared" si="4"/>
        <v>0</v>
      </c>
      <c r="AL21" s="76">
        <f>($U$21*((AJ21+AK21))/100)</f>
        <v>0</v>
      </c>
      <c r="AM21" s="76">
        <f t="shared" ref="AM21" si="40">U21-AL21</f>
        <v>100</v>
      </c>
      <c r="AN21" s="71" t="s">
        <v>138</v>
      </c>
      <c r="AO21" s="71" t="s">
        <v>75</v>
      </c>
      <c r="AP21" s="71" t="s">
        <v>140</v>
      </c>
      <c r="AQ21" s="92" t="s">
        <v>149</v>
      </c>
      <c r="AR21" s="191">
        <v>45292</v>
      </c>
      <c r="AS21" s="191">
        <v>45657</v>
      </c>
      <c r="AT21" s="88" t="s">
        <v>142</v>
      </c>
      <c r="AU21" s="92" t="s">
        <v>143</v>
      </c>
    </row>
    <row r="22" spans="1:47" ht="203.25" customHeight="1">
      <c r="A22" s="212">
        <v>10</v>
      </c>
      <c r="B22" s="212" t="s">
        <v>113</v>
      </c>
      <c r="C22" s="212" t="s">
        <v>103</v>
      </c>
      <c r="D22" s="212" t="s">
        <v>2067</v>
      </c>
      <c r="E22" s="228" t="s">
        <v>59</v>
      </c>
      <c r="F22" s="230" t="s">
        <v>430</v>
      </c>
      <c r="G22" s="230" t="s">
        <v>335</v>
      </c>
      <c r="H22" s="232"/>
      <c r="I22" s="232"/>
      <c r="J22" s="232"/>
      <c r="K22" s="232"/>
      <c r="L22" s="234" t="str">
        <f t="shared" ref="L22" si="41">IF(F22&lt;&gt;"",CONCATENATE(E22," ",F22,"",G22),CONCATENATE(H22," ",I22," ",J22," ",K22))</f>
        <v>Posibilidad de pérdida económica y reputacional por pérdida de la Confidencialidad de la Información de la Entidad,  debido a la falla o ausencia de controles relacionados con el acceso a información clasificada y/o reservada.</v>
      </c>
      <c r="M22" s="232" t="s">
        <v>106</v>
      </c>
      <c r="N22" s="232" t="s">
        <v>2068</v>
      </c>
      <c r="O22" s="236" t="s">
        <v>63</v>
      </c>
      <c r="P22" s="236" t="s">
        <v>64</v>
      </c>
      <c r="Q22" s="236" t="s">
        <v>444</v>
      </c>
      <c r="R22" s="236" t="s">
        <v>65</v>
      </c>
      <c r="S22" s="260">
        <f t="shared" si="37"/>
        <v>40</v>
      </c>
      <c r="T22" s="236" t="s">
        <v>74</v>
      </c>
      <c r="U22" s="260">
        <f t="shared" si="38"/>
        <v>60</v>
      </c>
      <c r="V22" s="236" t="s">
        <v>74</v>
      </c>
      <c r="W22" s="202" t="s">
        <v>2069</v>
      </c>
      <c r="X22" s="201" t="str">
        <f t="shared" si="0"/>
        <v>Probabilidad</v>
      </c>
      <c r="Y22" s="200" t="s">
        <v>69</v>
      </c>
      <c r="Z22" s="200" t="s">
        <v>70</v>
      </c>
      <c r="AA22" s="200" t="s">
        <v>71</v>
      </c>
      <c r="AB22" s="200" t="s">
        <v>72</v>
      </c>
      <c r="AC22" s="200" t="s">
        <v>73</v>
      </c>
      <c r="AD22" s="216">
        <f>AH23</f>
        <v>16.8</v>
      </c>
      <c r="AE22" s="76">
        <f t="shared" ref="AE22:AE23" si="42">IF(Y22="Preventivo",25,IF(Y22="Detectivo",15,0))</f>
        <v>25</v>
      </c>
      <c r="AF22" s="76">
        <f t="shared" ref="AF22:AF23" si="43">IF(Y22="Correctivo",0,IF(Z22="Automatizado",25,IF(Z22="Manual",15,0)))</f>
        <v>15</v>
      </c>
      <c r="AG22" s="76">
        <f>($S$22*((AE22+AF22))/100)</f>
        <v>16</v>
      </c>
      <c r="AH22" s="76">
        <f>S22-AG22</f>
        <v>24</v>
      </c>
      <c r="AI22" s="216">
        <f>AM23</f>
        <v>60</v>
      </c>
      <c r="AJ22" s="76">
        <f t="shared" ref="AJ22:AJ23" si="44">IF(Y22="Correctivo",10,0)</f>
        <v>0</v>
      </c>
      <c r="AK22" s="76">
        <f t="shared" ref="AK22:AK23" si="45">IF(X22="Probabilidad",0,IF(Z22="Automatizado",25,IF(Z22="Manual",15,0)))</f>
        <v>0</v>
      </c>
      <c r="AL22" s="76">
        <f>($U$22*((AJ22+AK22))/100)</f>
        <v>0</v>
      </c>
      <c r="AM22" s="76">
        <f>U22-AL22</f>
        <v>60</v>
      </c>
      <c r="AN22" s="238" t="s">
        <v>74</v>
      </c>
      <c r="AO22" s="236" t="s">
        <v>75</v>
      </c>
      <c r="AP22" s="236" t="s">
        <v>338</v>
      </c>
      <c r="AQ22" s="258" t="s">
        <v>2071</v>
      </c>
      <c r="AR22" s="259">
        <v>45292</v>
      </c>
      <c r="AS22" s="259">
        <v>45657</v>
      </c>
      <c r="AT22" s="260" t="s">
        <v>78</v>
      </c>
      <c r="AU22" s="260" t="s">
        <v>2072</v>
      </c>
    </row>
    <row r="23" spans="1:47" ht="203.25" customHeight="1">
      <c r="A23" s="213"/>
      <c r="B23" s="213"/>
      <c r="C23" s="213"/>
      <c r="D23" s="213"/>
      <c r="E23" s="229"/>
      <c r="F23" s="231"/>
      <c r="G23" s="231"/>
      <c r="H23" s="233"/>
      <c r="I23" s="233"/>
      <c r="J23" s="233"/>
      <c r="K23" s="233"/>
      <c r="L23" s="235"/>
      <c r="M23" s="233"/>
      <c r="N23" s="233"/>
      <c r="O23" s="237"/>
      <c r="P23" s="237"/>
      <c r="Q23" s="237"/>
      <c r="R23" s="237"/>
      <c r="S23" s="304"/>
      <c r="T23" s="237"/>
      <c r="U23" s="304"/>
      <c r="V23" s="237"/>
      <c r="W23" s="206" t="s">
        <v>2070</v>
      </c>
      <c r="X23" s="205" t="str">
        <f t="shared" si="0"/>
        <v>Probabilidad</v>
      </c>
      <c r="Y23" s="207" t="s">
        <v>91</v>
      </c>
      <c r="Z23" s="204" t="s">
        <v>70</v>
      </c>
      <c r="AA23" s="204" t="s">
        <v>110</v>
      </c>
      <c r="AB23" s="204" t="s">
        <v>72</v>
      </c>
      <c r="AC23" s="204" t="s">
        <v>73</v>
      </c>
      <c r="AD23" s="217"/>
      <c r="AE23" s="76">
        <f t="shared" si="42"/>
        <v>15</v>
      </c>
      <c r="AF23" s="76">
        <f t="shared" si="43"/>
        <v>15</v>
      </c>
      <c r="AG23" s="76">
        <f>($AH$22*((AE23+AF23))/100)</f>
        <v>7.2</v>
      </c>
      <c r="AH23" s="76">
        <f>AH22-AG23</f>
        <v>16.8</v>
      </c>
      <c r="AI23" s="217"/>
      <c r="AJ23" s="76">
        <f t="shared" si="44"/>
        <v>0</v>
      </c>
      <c r="AK23" s="76">
        <f t="shared" si="45"/>
        <v>0</v>
      </c>
      <c r="AL23" s="76">
        <f>($AM$22*((AJ23+AK23))/100)</f>
        <v>0</v>
      </c>
      <c r="AM23" s="76">
        <f>AM22-AL23</f>
        <v>60</v>
      </c>
      <c r="AN23" s="238"/>
      <c r="AO23" s="237"/>
      <c r="AP23" s="237"/>
      <c r="AQ23" s="258"/>
      <c r="AR23" s="259"/>
      <c r="AS23" s="259"/>
      <c r="AT23" s="260"/>
      <c r="AU23" s="260"/>
    </row>
    <row r="24" spans="1:47" ht="203.25" customHeight="1">
      <c r="A24" s="71">
        <v>11</v>
      </c>
      <c r="B24" s="71" t="s">
        <v>113</v>
      </c>
      <c r="C24" s="71" t="s">
        <v>103</v>
      </c>
      <c r="D24" s="106" t="s">
        <v>2067</v>
      </c>
      <c r="E24" s="202" t="s">
        <v>59</v>
      </c>
      <c r="F24" s="197" t="s">
        <v>437</v>
      </c>
      <c r="G24" s="197" t="s">
        <v>342</v>
      </c>
      <c r="H24" s="197"/>
      <c r="I24" s="197"/>
      <c r="J24" s="197"/>
      <c r="K24" s="197"/>
      <c r="L24" s="199" t="str">
        <f t="shared" ref="L24" si="46">IF(F24&lt;&gt;"",CONCATENATE(E24," ",F24,"",G24),CONCATENATE(H24," ",I24," ",J24," ",K24))</f>
        <v>Posibilidad de pérdida económica y reputacional por pérdida de la Disponibilidad de la Información de la Entidad, debido a la falla o ausencia de controles de seguridad aplicables.</v>
      </c>
      <c r="M24" s="198" t="s">
        <v>106</v>
      </c>
      <c r="N24" s="198" t="s">
        <v>2073</v>
      </c>
      <c r="O24" s="200" t="s">
        <v>63</v>
      </c>
      <c r="P24" s="200" t="s">
        <v>64</v>
      </c>
      <c r="Q24" s="200" t="s">
        <v>444</v>
      </c>
      <c r="R24" s="200" t="s">
        <v>178</v>
      </c>
      <c r="S24" s="201">
        <f t="shared" ref="S24" si="47">IF(R24="Muy alta",100,IF(R24="Alta",80,IF(R24="Media",60,IF(R24="Baja",40,IF(R24="Muy baja",20,IF(R24="Casi Seguro",100,IF(R24="Probable",80,IF(R24="Posible",60,IF(R24="Improbable",40,IF(R24="Rara vez",20,0))))))))))</f>
        <v>20</v>
      </c>
      <c r="T24" s="200" t="s">
        <v>118</v>
      </c>
      <c r="U24" s="201">
        <f t="shared" ref="U24" si="48">IF(T24="Catastrófico",100,IF(T24="Mayor",80,IF(T24="Moderado",60,IF(T24="Menor",40,IF(T24="Leve",20,0)))))</f>
        <v>40</v>
      </c>
      <c r="V24" s="200" t="s">
        <v>220</v>
      </c>
      <c r="W24" s="202" t="s">
        <v>2074</v>
      </c>
      <c r="X24" s="201" t="str">
        <f t="shared" si="0"/>
        <v>Probabilidad</v>
      </c>
      <c r="Y24" s="200" t="s">
        <v>69</v>
      </c>
      <c r="Z24" s="200" t="s">
        <v>109</v>
      </c>
      <c r="AA24" s="200" t="s">
        <v>71</v>
      </c>
      <c r="AB24" s="200" t="s">
        <v>72</v>
      </c>
      <c r="AC24" s="200" t="s">
        <v>73</v>
      </c>
      <c r="AD24" s="116">
        <f>AH24</f>
        <v>10</v>
      </c>
      <c r="AE24" s="76">
        <f t="shared" ref="AE24" si="49">IF(Y24="Preventivo",25,IF(Y24="Detectivo",15,0))</f>
        <v>25</v>
      </c>
      <c r="AF24" s="76">
        <f t="shared" ref="AF24" si="50">IF(Y24="Correctivo",0,IF(Z24="Automatizado",25,IF(Z24="Manual",15,0)))</f>
        <v>25</v>
      </c>
      <c r="AG24" s="76">
        <f>($S$24*((AE24+AF24))/100)</f>
        <v>10</v>
      </c>
      <c r="AH24" s="76">
        <f>S24-AG24</f>
        <v>10</v>
      </c>
      <c r="AI24" s="77">
        <f>AM24</f>
        <v>40</v>
      </c>
      <c r="AJ24" s="76">
        <f t="shared" ref="AJ24" si="51">IF(Y24="Correctivo",10,0)</f>
        <v>0</v>
      </c>
      <c r="AK24" s="76">
        <f t="shared" ref="AK24" si="52">IF(X24="Probabilidad",0,IF(Z24="Automatizado",25,IF(Z24="Manual",15,0)))</f>
        <v>0</v>
      </c>
      <c r="AL24" s="76">
        <f>($U$24*((AJ24+AK24))/100)</f>
        <v>0</v>
      </c>
      <c r="AM24" s="76">
        <f>U24-AL24</f>
        <v>40</v>
      </c>
      <c r="AN24" s="79" t="s">
        <v>220</v>
      </c>
      <c r="AO24" s="76" t="s">
        <v>222</v>
      </c>
      <c r="AP24" s="208" t="s">
        <v>456</v>
      </c>
      <c r="AQ24" s="158" t="s">
        <v>224</v>
      </c>
      <c r="AR24" s="193"/>
      <c r="AS24" s="193"/>
      <c r="AT24" s="192"/>
      <c r="AU24" s="100"/>
    </row>
    <row r="25" spans="1:47" ht="149.25" customHeight="1">
      <c r="A25" s="212">
        <v>12</v>
      </c>
      <c r="B25" s="212" t="s">
        <v>150</v>
      </c>
      <c r="C25" s="212" t="str">
        <f>LOOKUP(B25,E$2098:E$2135,F$2098:F$2135)</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25" s="212" t="s">
        <v>151</v>
      </c>
      <c r="E25" s="302" t="s">
        <v>59</v>
      </c>
      <c r="F25" s="250" t="s">
        <v>152</v>
      </c>
      <c r="G25" s="250" t="s">
        <v>153</v>
      </c>
      <c r="H25" s="266"/>
      <c r="I25" s="266"/>
      <c r="J25" s="266"/>
      <c r="K25" s="266"/>
      <c r="L25" s="250" t="str">
        <f t="shared" ref="L25" si="53">IF(F25&lt;&gt;"",CONCATENATE(E25," ",F25),CONCATENATE(H25," ",I25," ",J25," ",K25))</f>
        <v>Posibilidad de pérdida económica y reputacional ante las partes interesadas por la inoportunidad  en la gestión de los trámites presupuestales y proyectos de inversión</v>
      </c>
      <c r="M25" s="266" t="s">
        <v>62</v>
      </c>
      <c r="N25" s="266"/>
      <c r="O25" s="225" t="s">
        <v>63</v>
      </c>
      <c r="P25" s="225" t="s">
        <v>64</v>
      </c>
      <c r="Q25" s="225">
        <v>96</v>
      </c>
      <c r="R25" s="225" t="s">
        <v>65</v>
      </c>
      <c r="S25" s="225">
        <f t="shared" ref="S25" si="54">IF(R25="Muy alta",100,IF(R25="Alta",80,IF(R25="Media",60,IF(R25="Baja",40,IF(R25="Muy baja",20,IF(R25="Casi Seguro",100,IF(R25="Probable",80,IF(R25="Posible",60,IF(R25="Improbable",40,IF(R25="Rara vez",20,0))))))))))</f>
        <v>40</v>
      </c>
      <c r="T25" s="225" t="s">
        <v>66</v>
      </c>
      <c r="U25" s="225">
        <f t="shared" ref="U25" si="55">IF(T25="Catastrófico",100,IF(T25="Mayor",80,IF(T25="Moderado",60,IF(T25="Menor",40,IF(T25="Leve",20,0)))))</f>
        <v>80</v>
      </c>
      <c r="V25" s="225" t="s">
        <v>67</v>
      </c>
      <c r="W25" s="194" t="s">
        <v>154</v>
      </c>
      <c r="X25" s="84" t="str">
        <f t="shared" si="0"/>
        <v>Probabilidad</v>
      </c>
      <c r="Y25" s="84" t="s">
        <v>69</v>
      </c>
      <c r="Z25" s="84" t="s">
        <v>70</v>
      </c>
      <c r="AA25" s="84" t="s">
        <v>71</v>
      </c>
      <c r="AB25" s="84" t="s">
        <v>72</v>
      </c>
      <c r="AC25" s="84" t="s">
        <v>73</v>
      </c>
      <c r="AD25" s="216">
        <f t="shared" ref="AD25" si="56">AH27</f>
        <v>10.080000000000002</v>
      </c>
      <c r="AE25" s="76">
        <f t="shared" si="1"/>
        <v>25</v>
      </c>
      <c r="AF25" s="76">
        <f t="shared" si="2"/>
        <v>15</v>
      </c>
      <c r="AG25" s="76">
        <f>($S$25*((AE25+AF25))/100)</f>
        <v>16</v>
      </c>
      <c r="AH25" s="76">
        <f t="shared" ref="AH25" si="57">S25-AG25</f>
        <v>24</v>
      </c>
      <c r="AI25" s="216">
        <f t="shared" ref="AI25" si="58">AM27</f>
        <v>80</v>
      </c>
      <c r="AJ25" s="76">
        <f t="shared" si="3"/>
        <v>0</v>
      </c>
      <c r="AK25" s="76">
        <f t="shared" si="4"/>
        <v>0</v>
      </c>
      <c r="AL25" s="76">
        <f>($U$25*((AJ25+AK25))/100)</f>
        <v>0</v>
      </c>
      <c r="AM25" s="76">
        <f t="shared" ref="AM25" si="59">U25-AL25</f>
        <v>80</v>
      </c>
      <c r="AN25" s="212" t="s">
        <v>67</v>
      </c>
      <c r="AO25" s="225" t="s">
        <v>75</v>
      </c>
      <c r="AP25" s="225" t="s">
        <v>76</v>
      </c>
      <c r="AQ25" s="255" t="s">
        <v>155</v>
      </c>
      <c r="AR25" s="253">
        <v>45292</v>
      </c>
      <c r="AS25" s="253">
        <v>45657</v>
      </c>
      <c r="AT25" s="212" t="s">
        <v>93</v>
      </c>
      <c r="AU25" s="212" t="s">
        <v>156</v>
      </c>
    </row>
    <row r="26" spans="1:47" ht="123" customHeight="1">
      <c r="A26" s="225"/>
      <c r="B26" s="225"/>
      <c r="C26" s="225"/>
      <c r="D26" s="225"/>
      <c r="E26" s="302"/>
      <c r="F26" s="250"/>
      <c r="G26" s="250"/>
      <c r="H26" s="266"/>
      <c r="I26" s="266"/>
      <c r="J26" s="266"/>
      <c r="K26" s="266"/>
      <c r="L26" s="250"/>
      <c r="M26" s="266"/>
      <c r="N26" s="266"/>
      <c r="O26" s="225"/>
      <c r="P26" s="225"/>
      <c r="Q26" s="225"/>
      <c r="R26" s="225"/>
      <c r="S26" s="225"/>
      <c r="T26" s="225"/>
      <c r="U26" s="225"/>
      <c r="V26" s="225"/>
      <c r="W26" s="97" t="s">
        <v>157</v>
      </c>
      <c r="X26" s="76" t="str">
        <f t="shared" si="0"/>
        <v>Probabilidad</v>
      </c>
      <c r="Y26" s="76" t="s">
        <v>91</v>
      </c>
      <c r="Z26" s="76" t="s">
        <v>70</v>
      </c>
      <c r="AA26" s="76" t="s">
        <v>71</v>
      </c>
      <c r="AB26" s="76" t="s">
        <v>72</v>
      </c>
      <c r="AC26" s="76" t="s">
        <v>73</v>
      </c>
      <c r="AD26" s="218"/>
      <c r="AE26" s="76">
        <f t="shared" si="1"/>
        <v>15</v>
      </c>
      <c r="AF26" s="76">
        <f t="shared" si="2"/>
        <v>15</v>
      </c>
      <c r="AG26" s="76">
        <f>($AH$25*((AE26+AF26))/100)</f>
        <v>7.2</v>
      </c>
      <c r="AH26" s="76">
        <f t="shared" ref="AH26:AH27" si="60">AH25-AG26</f>
        <v>16.8</v>
      </c>
      <c r="AI26" s="218"/>
      <c r="AJ26" s="76">
        <f t="shared" si="3"/>
        <v>0</v>
      </c>
      <c r="AK26" s="76">
        <f t="shared" si="4"/>
        <v>0</v>
      </c>
      <c r="AL26" s="76">
        <f>($AM$25*((AJ26+AK26))/100)</f>
        <v>0</v>
      </c>
      <c r="AM26" s="76">
        <f t="shared" ref="AM26:AM27" si="61">AM25-AL26</f>
        <v>80</v>
      </c>
      <c r="AN26" s="225"/>
      <c r="AO26" s="225"/>
      <c r="AP26" s="225"/>
      <c r="AQ26" s="256"/>
      <c r="AR26" s="225"/>
      <c r="AS26" s="225"/>
      <c r="AT26" s="225"/>
      <c r="AU26" s="225"/>
    </row>
    <row r="27" spans="1:47" ht="87.75" customHeight="1">
      <c r="A27" s="213"/>
      <c r="B27" s="213"/>
      <c r="C27" s="213"/>
      <c r="D27" s="213"/>
      <c r="E27" s="305"/>
      <c r="F27" s="251"/>
      <c r="G27" s="251"/>
      <c r="H27" s="227"/>
      <c r="I27" s="227"/>
      <c r="J27" s="227"/>
      <c r="K27" s="227"/>
      <c r="L27" s="251"/>
      <c r="M27" s="227"/>
      <c r="N27" s="227"/>
      <c r="O27" s="213"/>
      <c r="P27" s="213"/>
      <c r="Q27" s="213"/>
      <c r="R27" s="213"/>
      <c r="S27" s="213"/>
      <c r="T27" s="213"/>
      <c r="U27" s="213"/>
      <c r="V27" s="213"/>
      <c r="W27" s="97" t="s">
        <v>158</v>
      </c>
      <c r="X27" s="76" t="str">
        <f t="shared" si="0"/>
        <v>Probabilidad</v>
      </c>
      <c r="Y27" s="76" t="s">
        <v>69</v>
      </c>
      <c r="Z27" s="76" t="s">
        <v>70</v>
      </c>
      <c r="AA27" s="76" t="s">
        <v>71</v>
      </c>
      <c r="AB27" s="76" t="s">
        <v>72</v>
      </c>
      <c r="AC27" s="76" t="s">
        <v>73</v>
      </c>
      <c r="AD27" s="217"/>
      <c r="AE27" s="76">
        <f t="shared" si="1"/>
        <v>25</v>
      </c>
      <c r="AF27" s="76">
        <f t="shared" si="2"/>
        <v>15</v>
      </c>
      <c r="AG27" s="76">
        <f>($AH$26*((AE27+AF27))/100)</f>
        <v>6.72</v>
      </c>
      <c r="AH27" s="76">
        <f t="shared" si="60"/>
        <v>10.080000000000002</v>
      </c>
      <c r="AI27" s="217"/>
      <c r="AJ27" s="76">
        <f t="shared" si="3"/>
        <v>0</v>
      </c>
      <c r="AK27" s="76">
        <f t="shared" si="4"/>
        <v>0</v>
      </c>
      <c r="AL27" s="76">
        <f>($AM$26*((AJ27+AK27))/100)</f>
        <v>0</v>
      </c>
      <c r="AM27" s="76">
        <f t="shared" si="61"/>
        <v>80</v>
      </c>
      <c r="AN27" s="213"/>
      <c r="AO27" s="213"/>
      <c r="AP27" s="213"/>
      <c r="AQ27" s="257"/>
      <c r="AR27" s="213"/>
      <c r="AS27" s="213"/>
      <c r="AT27" s="213"/>
      <c r="AU27" s="213"/>
    </row>
    <row r="28" spans="1:47" ht="235.5" customHeight="1">
      <c r="A28" s="212">
        <v>13</v>
      </c>
      <c r="B28" s="212" t="s">
        <v>150</v>
      </c>
      <c r="C28" s="212" t="str">
        <f>LOOKUP(B28,E$2098:E$2135,F$2098:F$2135)</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28" s="212" t="s">
        <v>159</v>
      </c>
      <c r="E28" s="301" t="s">
        <v>59</v>
      </c>
      <c r="F28" s="249" t="s">
        <v>160</v>
      </c>
      <c r="G28" s="249" t="s">
        <v>161</v>
      </c>
      <c r="H28" s="226"/>
      <c r="I28" s="226"/>
      <c r="J28" s="226"/>
      <c r="K28" s="226"/>
      <c r="L28" s="249" t="str">
        <f t="shared" ref="L28" si="62">IF(F28&lt;&gt;"",CONCATENATE(E28," ",F28),CONCATENATE(H28," ",I28," ",J28," ",K28))</f>
        <v>Posibilidad de pérdida económica y reputacional ante las partes interesadas por el incumplimiento en la consecución de recursos técnicos o financieros apoyados por los Aliados Estratégicos y Cooperación Internacional</v>
      </c>
      <c r="M28" s="226" t="s">
        <v>62</v>
      </c>
      <c r="N28" s="226"/>
      <c r="O28" s="212" t="s">
        <v>63</v>
      </c>
      <c r="P28" s="212" t="s">
        <v>64</v>
      </c>
      <c r="Q28" s="212">
        <v>110</v>
      </c>
      <c r="R28" s="212" t="s">
        <v>65</v>
      </c>
      <c r="S28" s="212">
        <f t="shared" ref="S28" si="63">IF(R28="Muy alta",100,IF(R28="Alta",80,IF(R28="Media",60,IF(R28="Baja",40,IF(R28="Muy baja",20,IF(R28="Casi Seguro",100,IF(R28="Probable",80,IF(R28="Posible",60,IF(R28="Improbable",40,IF(R28="Rara vez",20,0))))))))))</f>
        <v>40</v>
      </c>
      <c r="T28" s="212" t="s">
        <v>137</v>
      </c>
      <c r="U28" s="212">
        <f t="shared" ref="U28" si="64">IF(T28="Catastrófico",100,IF(T28="Mayor",80,IF(T28="Moderado",60,IF(T28="Menor",40,IF(T28="Leve",20,0)))))</f>
        <v>100</v>
      </c>
      <c r="V28" s="212" t="s">
        <v>138</v>
      </c>
      <c r="W28" s="97" t="s">
        <v>162</v>
      </c>
      <c r="X28" s="76" t="str">
        <f t="shared" si="0"/>
        <v>Probabilidad</v>
      </c>
      <c r="Y28" s="76" t="s">
        <v>69</v>
      </c>
      <c r="Z28" s="76" t="s">
        <v>70</v>
      </c>
      <c r="AA28" s="76" t="s">
        <v>71</v>
      </c>
      <c r="AB28" s="76" t="s">
        <v>72</v>
      </c>
      <c r="AC28" s="76" t="s">
        <v>73</v>
      </c>
      <c r="AD28" s="216">
        <f t="shared" ref="AD28" si="65">AH30</f>
        <v>10.080000000000002</v>
      </c>
      <c r="AE28" s="76">
        <f t="shared" si="1"/>
        <v>25</v>
      </c>
      <c r="AF28" s="76">
        <f t="shared" si="2"/>
        <v>15</v>
      </c>
      <c r="AG28" s="76">
        <f>($S$28*((AE28+AF28))/100)</f>
        <v>16</v>
      </c>
      <c r="AH28" s="76">
        <f t="shared" ref="AH28" si="66">S28-AG28</f>
        <v>24</v>
      </c>
      <c r="AI28" s="216">
        <f t="shared" ref="AI28" si="67">AM30</f>
        <v>100</v>
      </c>
      <c r="AJ28" s="76">
        <f t="shared" si="3"/>
        <v>0</v>
      </c>
      <c r="AK28" s="76">
        <f t="shared" si="4"/>
        <v>0</v>
      </c>
      <c r="AL28" s="76">
        <f>($U$28*((AJ28+AK28))/100)</f>
        <v>0</v>
      </c>
      <c r="AM28" s="76">
        <f t="shared" ref="AM28" si="68">U28-AL28</f>
        <v>100</v>
      </c>
      <c r="AN28" s="212" t="s">
        <v>138</v>
      </c>
      <c r="AO28" s="212" t="s">
        <v>75</v>
      </c>
      <c r="AP28" s="212" t="s">
        <v>76</v>
      </c>
      <c r="AQ28" s="212" t="s">
        <v>163</v>
      </c>
      <c r="AR28" s="253">
        <v>45292</v>
      </c>
      <c r="AS28" s="253">
        <v>45657</v>
      </c>
      <c r="AT28" s="212" t="s">
        <v>142</v>
      </c>
      <c r="AU28" s="212" t="s">
        <v>164</v>
      </c>
    </row>
    <row r="29" spans="1:47" ht="134.25" customHeight="1">
      <c r="A29" s="225"/>
      <c r="B29" s="225"/>
      <c r="C29" s="225"/>
      <c r="D29" s="225"/>
      <c r="E29" s="302"/>
      <c r="F29" s="250"/>
      <c r="G29" s="250"/>
      <c r="H29" s="266"/>
      <c r="I29" s="266"/>
      <c r="J29" s="266"/>
      <c r="K29" s="266"/>
      <c r="L29" s="250"/>
      <c r="M29" s="266"/>
      <c r="N29" s="266"/>
      <c r="O29" s="225"/>
      <c r="P29" s="225"/>
      <c r="Q29" s="225"/>
      <c r="R29" s="225"/>
      <c r="S29" s="225"/>
      <c r="T29" s="225"/>
      <c r="U29" s="225"/>
      <c r="V29" s="225"/>
      <c r="W29" s="97" t="s">
        <v>1925</v>
      </c>
      <c r="X29" s="76" t="str">
        <f t="shared" si="0"/>
        <v>Probabilidad</v>
      </c>
      <c r="Y29" s="76" t="s">
        <v>91</v>
      </c>
      <c r="Z29" s="76" t="s">
        <v>70</v>
      </c>
      <c r="AA29" s="76" t="s">
        <v>71</v>
      </c>
      <c r="AB29" s="76" t="s">
        <v>72</v>
      </c>
      <c r="AC29" s="76" t="s">
        <v>73</v>
      </c>
      <c r="AD29" s="218"/>
      <c r="AE29" s="76">
        <f t="shared" si="1"/>
        <v>15</v>
      </c>
      <c r="AF29" s="76">
        <f t="shared" si="2"/>
        <v>15</v>
      </c>
      <c r="AG29" s="76">
        <f>($AH$28*((AE29+AF29))/100)</f>
        <v>7.2</v>
      </c>
      <c r="AH29" s="76">
        <f t="shared" ref="AH29:AH30" si="69">AH28-AG29</f>
        <v>16.8</v>
      </c>
      <c r="AI29" s="218"/>
      <c r="AJ29" s="76">
        <f t="shared" si="3"/>
        <v>0</v>
      </c>
      <c r="AK29" s="76">
        <f t="shared" si="4"/>
        <v>0</v>
      </c>
      <c r="AL29" s="76">
        <f>($AM$28*((AJ29+AK29))/100)</f>
        <v>0</v>
      </c>
      <c r="AM29" s="76">
        <f t="shared" ref="AM29:AM30" si="70">AM28-AL29</f>
        <v>100</v>
      </c>
      <c r="AN29" s="225"/>
      <c r="AO29" s="225"/>
      <c r="AP29" s="225"/>
      <c r="AQ29" s="225"/>
      <c r="AR29" s="225"/>
      <c r="AS29" s="225"/>
      <c r="AT29" s="225"/>
      <c r="AU29" s="225"/>
    </row>
    <row r="30" spans="1:47" ht="141" customHeight="1">
      <c r="A30" s="213"/>
      <c r="B30" s="213"/>
      <c r="C30" s="213"/>
      <c r="D30" s="213"/>
      <c r="E30" s="305"/>
      <c r="F30" s="251"/>
      <c r="G30" s="251"/>
      <c r="H30" s="227"/>
      <c r="I30" s="227"/>
      <c r="J30" s="227"/>
      <c r="K30" s="227"/>
      <c r="L30" s="251"/>
      <c r="M30" s="227"/>
      <c r="N30" s="227"/>
      <c r="O30" s="213"/>
      <c r="P30" s="213"/>
      <c r="Q30" s="213"/>
      <c r="R30" s="213"/>
      <c r="S30" s="213"/>
      <c r="T30" s="213"/>
      <c r="U30" s="213"/>
      <c r="V30" s="213"/>
      <c r="W30" s="97" t="s">
        <v>165</v>
      </c>
      <c r="X30" s="76" t="str">
        <f t="shared" si="0"/>
        <v>Probabilidad</v>
      </c>
      <c r="Y30" s="76" t="s">
        <v>69</v>
      </c>
      <c r="Z30" s="76" t="s">
        <v>70</v>
      </c>
      <c r="AA30" s="76" t="s">
        <v>71</v>
      </c>
      <c r="AB30" s="76" t="s">
        <v>72</v>
      </c>
      <c r="AC30" s="76" t="s">
        <v>73</v>
      </c>
      <c r="AD30" s="217"/>
      <c r="AE30" s="76">
        <f t="shared" si="1"/>
        <v>25</v>
      </c>
      <c r="AF30" s="76">
        <f t="shared" si="2"/>
        <v>15</v>
      </c>
      <c r="AG30" s="76">
        <f>($AH$29*((AE30+AF30))/100)</f>
        <v>6.72</v>
      </c>
      <c r="AH30" s="76">
        <f t="shared" si="69"/>
        <v>10.080000000000002</v>
      </c>
      <c r="AI30" s="217"/>
      <c r="AJ30" s="76">
        <f t="shared" si="3"/>
        <v>0</v>
      </c>
      <c r="AK30" s="76">
        <f t="shared" si="4"/>
        <v>0</v>
      </c>
      <c r="AL30" s="76">
        <f>($AM$29*((AJ30+AK30))/100)</f>
        <v>0</v>
      </c>
      <c r="AM30" s="76">
        <f t="shared" si="70"/>
        <v>100</v>
      </c>
      <c r="AN30" s="213"/>
      <c r="AO30" s="213"/>
      <c r="AP30" s="213"/>
      <c r="AQ30" s="213"/>
      <c r="AR30" s="213"/>
      <c r="AS30" s="213"/>
      <c r="AT30" s="213"/>
      <c r="AU30" s="213"/>
    </row>
    <row r="31" spans="1:47" ht="134.25" customHeight="1">
      <c r="A31" s="212">
        <v>14</v>
      </c>
      <c r="B31" s="212" t="s">
        <v>150</v>
      </c>
      <c r="C31" s="212" t="str">
        <f>LOOKUP(B31,E$2098:E$2135,F$2098:F$2135)</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31" s="212" t="s">
        <v>166</v>
      </c>
      <c r="E31" s="301" t="s">
        <v>59</v>
      </c>
      <c r="F31" s="249" t="s">
        <v>167</v>
      </c>
      <c r="G31" s="249" t="s">
        <v>168</v>
      </c>
      <c r="H31" s="226"/>
      <c r="I31" s="226"/>
      <c r="J31" s="226"/>
      <c r="K31" s="226"/>
      <c r="L31" s="249" t="str">
        <f t="shared" ref="L31" si="71">IF(F31&lt;&gt;"",CONCATENATE(E31," ",F31),CONCATENATE(H31," ",I31," ",J31," ",K31))</f>
        <v>Posibilidad de pérdida económica y reputacional ante las partes interesadas por el incumplimiento en las metas establecidas en el Plan de Acción Institucional de acuerdo con la programación y criterios establecidos</v>
      </c>
      <c r="M31" s="226" t="s">
        <v>62</v>
      </c>
      <c r="N31" s="226"/>
      <c r="O31" s="212" t="s">
        <v>63</v>
      </c>
      <c r="P31" s="212" t="s">
        <v>64</v>
      </c>
      <c r="Q31" s="212">
        <v>309</v>
      </c>
      <c r="R31" s="212" t="s">
        <v>65</v>
      </c>
      <c r="S31" s="212">
        <f t="shared" ref="S31" si="72">IF(R31="Muy alta",100,IF(R31="Alta",80,IF(R31="Media",60,IF(R31="Baja",40,IF(R31="Muy baja",20,IF(R31="Casi Seguro",100,IF(R31="Probable",80,IF(R31="Posible",60,IF(R31="Improbable",40,IF(R31="Rara vez",20,0))))))))))</f>
        <v>40</v>
      </c>
      <c r="T31" s="212" t="s">
        <v>66</v>
      </c>
      <c r="U31" s="212">
        <f t="shared" ref="U31" si="73">IF(T31="Catastrófico",100,IF(T31="Mayor",80,IF(T31="Moderado",60,IF(T31="Menor",40,IF(T31="Leve",20,0)))))</f>
        <v>80</v>
      </c>
      <c r="V31" s="212" t="s">
        <v>67</v>
      </c>
      <c r="W31" s="97" t="s">
        <v>169</v>
      </c>
      <c r="X31" s="76" t="str">
        <f t="shared" si="0"/>
        <v>Probabilidad</v>
      </c>
      <c r="Y31" s="76" t="s">
        <v>91</v>
      </c>
      <c r="Z31" s="76" t="s">
        <v>70</v>
      </c>
      <c r="AA31" s="76" t="s">
        <v>71</v>
      </c>
      <c r="AB31" s="76" t="s">
        <v>72</v>
      </c>
      <c r="AC31" s="76" t="s">
        <v>73</v>
      </c>
      <c r="AD31" s="216">
        <f t="shared" ref="AD31" si="74">AH34</f>
        <v>11.760000000000002</v>
      </c>
      <c r="AE31" s="76">
        <f t="shared" si="1"/>
        <v>15</v>
      </c>
      <c r="AF31" s="76">
        <f t="shared" si="2"/>
        <v>15</v>
      </c>
      <c r="AG31" s="76">
        <f>($S$31*((AE31+AF31))/100)</f>
        <v>12</v>
      </c>
      <c r="AH31" s="76">
        <f t="shared" ref="AH31" si="75">S31-AG31</f>
        <v>28</v>
      </c>
      <c r="AI31" s="216">
        <f t="shared" ref="AI31" si="76">AM34</f>
        <v>51</v>
      </c>
      <c r="AJ31" s="76">
        <f t="shared" si="3"/>
        <v>0</v>
      </c>
      <c r="AK31" s="76">
        <f t="shared" si="4"/>
        <v>0</v>
      </c>
      <c r="AL31" s="76">
        <f>($U$31*((AJ31+AK31))/100)</f>
        <v>0</v>
      </c>
      <c r="AM31" s="76">
        <f t="shared" ref="AM31" si="77">U31-AL31</f>
        <v>80</v>
      </c>
      <c r="AN31" s="212" t="s">
        <v>74</v>
      </c>
      <c r="AO31" s="212" t="s">
        <v>75</v>
      </c>
      <c r="AP31" s="212" t="s">
        <v>76</v>
      </c>
      <c r="AQ31" s="212" t="s">
        <v>170</v>
      </c>
      <c r="AR31" s="253">
        <v>45292</v>
      </c>
      <c r="AS31" s="253">
        <v>45657</v>
      </c>
      <c r="AT31" s="212" t="s">
        <v>78</v>
      </c>
      <c r="AU31" s="212" t="s">
        <v>171</v>
      </c>
    </row>
    <row r="32" spans="1:47" ht="130.5" customHeight="1">
      <c r="A32" s="225"/>
      <c r="B32" s="225"/>
      <c r="C32" s="225"/>
      <c r="D32" s="225"/>
      <c r="E32" s="302"/>
      <c r="F32" s="250"/>
      <c r="G32" s="250"/>
      <c r="H32" s="266"/>
      <c r="I32" s="266"/>
      <c r="J32" s="266"/>
      <c r="K32" s="266"/>
      <c r="L32" s="250"/>
      <c r="M32" s="266"/>
      <c r="N32" s="266"/>
      <c r="O32" s="225"/>
      <c r="P32" s="225"/>
      <c r="Q32" s="225"/>
      <c r="R32" s="225"/>
      <c r="S32" s="225"/>
      <c r="T32" s="225"/>
      <c r="U32" s="225"/>
      <c r="V32" s="225"/>
      <c r="W32" s="97" t="s">
        <v>172</v>
      </c>
      <c r="X32" s="76" t="str">
        <f t="shared" si="0"/>
        <v>Impacto</v>
      </c>
      <c r="Y32" s="76" t="s">
        <v>81</v>
      </c>
      <c r="Z32" s="76" t="s">
        <v>70</v>
      </c>
      <c r="AA32" s="76" t="s">
        <v>71</v>
      </c>
      <c r="AB32" s="76" t="s">
        <v>72</v>
      </c>
      <c r="AC32" s="76" t="s">
        <v>73</v>
      </c>
      <c r="AD32" s="218"/>
      <c r="AE32" s="76">
        <f t="shared" si="1"/>
        <v>0</v>
      </c>
      <c r="AF32" s="76">
        <f t="shared" si="2"/>
        <v>0</v>
      </c>
      <c r="AG32" s="76">
        <f>($AH$31*((AE32+AF32))/100)</f>
        <v>0</v>
      </c>
      <c r="AH32" s="76">
        <f t="shared" ref="AH32" si="78">AH31-AG32</f>
        <v>28</v>
      </c>
      <c r="AI32" s="218"/>
      <c r="AJ32" s="76">
        <f t="shared" si="3"/>
        <v>10</v>
      </c>
      <c r="AK32" s="76">
        <f t="shared" si="4"/>
        <v>15</v>
      </c>
      <c r="AL32" s="76">
        <f>($AM$31*((AJ32+AK32))/100)</f>
        <v>20</v>
      </c>
      <c r="AM32" s="76">
        <f t="shared" ref="AM32" si="79">AM31-AL32</f>
        <v>60</v>
      </c>
      <c r="AN32" s="225"/>
      <c r="AO32" s="225"/>
      <c r="AP32" s="225"/>
      <c r="AQ32" s="225"/>
      <c r="AR32" s="225"/>
      <c r="AS32" s="225"/>
      <c r="AT32" s="225"/>
      <c r="AU32" s="225"/>
    </row>
    <row r="33" spans="1:47" ht="113.25" customHeight="1">
      <c r="A33" s="225"/>
      <c r="B33" s="225"/>
      <c r="C33" s="225"/>
      <c r="D33" s="225"/>
      <c r="E33" s="302"/>
      <c r="F33" s="250"/>
      <c r="G33" s="250"/>
      <c r="H33" s="266"/>
      <c r="I33" s="266"/>
      <c r="J33" s="266"/>
      <c r="K33" s="266"/>
      <c r="L33" s="250"/>
      <c r="M33" s="266"/>
      <c r="N33" s="266"/>
      <c r="O33" s="225"/>
      <c r="P33" s="225"/>
      <c r="Q33" s="225"/>
      <c r="R33" s="225"/>
      <c r="S33" s="225"/>
      <c r="T33" s="225"/>
      <c r="U33" s="225"/>
      <c r="V33" s="225"/>
      <c r="W33" s="97" t="s">
        <v>173</v>
      </c>
      <c r="X33" s="76"/>
      <c r="Y33" s="76" t="s">
        <v>91</v>
      </c>
      <c r="Z33" s="76" t="s">
        <v>70</v>
      </c>
      <c r="AA33" s="76" t="s">
        <v>71</v>
      </c>
      <c r="AB33" s="76" t="s">
        <v>72</v>
      </c>
      <c r="AC33" s="76" t="s">
        <v>73</v>
      </c>
      <c r="AD33" s="218"/>
      <c r="AE33" s="76">
        <f t="shared" ref="AE33:AE34" si="80">IF(Y33="Preventivo",25,IF(Y33="Detectivo",15,0))</f>
        <v>15</v>
      </c>
      <c r="AF33" s="76">
        <f t="shared" ref="AF33:AF34" si="81">IF(Y33="Correctivo",0,IF(Z33="Automatizado",25,IF(Z33="Manual",15,0)))</f>
        <v>15</v>
      </c>
      <c r="AG33" s="76">
        <f>($AH$32*((AE33+AF33))/100)</f>
        <v>8.4</v>
      </c>
      <c r="AH33" s="76">
        <f t="shared" ref="AH33:AH34" si="82">AH32-AG33</f>
        <v>19.600000000000001</v>
      </c>
      <c r="AI33" s="218"/>
      <c r="AJ33" s="76">
        <f t="shared" ref="AJ33:AJ34" si="83">IF(Y33="Correctivo",10,0)</f>
        <v>0</v>
      </c>
      <c r="AK33" s="76">
        <f t="shared" ref="AK33:AK34" si="84">IF(X33="Probabilidad",0,IF(Z33="Automatizado",25,IF(Z33="Manual",15,0)))</f>
        <v>15</v>
      </c>
      <c r="AL33" s="76">
        <f>($AM$32*((AJ33+AK33))/100)</f>
        <v>9</v>
      </c>
      <c r="AM33" s="76">
        <f t="shared" ref="AM33:AM34" si="85">AM32-AL33</f>
        <v>51</v>
      </c>
      <c r="AN33" s="225"/>
      <c r="AO33" s="225"/>
      <c r="AP33" s="225"/>
      <c r="AQ33" s="225"/>
      <c r="AR33" s="225"/>
      <c r="AS33" s="225"/>
      <c r="AT33" s="225"/>
      <c r="AU33" s="225"/>
    </row>
    <row r="34" spans="1:47" ht="123.75" customHeight="1">
      <c r="A34" s="213"/>
      <c r="B34" s="213"/>
      <c r="C34" s="213"/>
      <c r="D34" s="213"/>
      <c r="E34" s="305"/>
      <c r="F34" s="251"/>
      <c r="G34" s="251"/>
      <c r="H34" s="227"/>
      <c r="I34" s="227"/>
      <c r="J34" s="227"/>
      <c r="K34" s="227"/>
      <c r="L34" s="251"/>
      <c r="M34" s="227"/>
      <c r="N34" s="227"/>
      <c r="O34" s="213"/>
      <c r="P34" s="213"/>
      <c r="Q34" s="213"/>
      <c r="R34" s="213"/>
      <c r="S34" s="213"/>
      <c r="T34" s="213"/>
      <c r="U34" s="213"/>
      <c r="V34" s="213"/>
      <c r="W34" s="97" t="s">
        <v>174</v>
      </c>
      <c r="X34" s="76" t="str">
        <f t="shared" si="0"/>
        <v>Probabilidad</v>
      </c>
      <c r="Y34" s="76" t="s">
        <v>69</v>
      </c>
      <c r="Z34" s="76" t="s">
        <v>70</v>
      </c>
      <c r="AA34" s="76" t="s">
        <v>71</v>
      </c>
      <c r="AB34" s="76" t="s">
        <v>72</v>
      </c>
      <c r="AC34" s="76" t="s">
        <v>73</v>
      </c>
      <c r="AD34" s="217"/>
      <c r="AE34" s="76">
        <f t="shared" si="80"/>
        <v>25</v>
      </c>
      <c r="AF34" s="76">
        <f t="shared" si="81"/>
        <v>15</v>
      </c>
      <c r="AG34" s="76">
        <f>($AH$33*((AE34+AF34))/100)</f>
        <v>7.84</v>
      </c>
      <c r="AH34" s="76">
        <f t="shared" si="82"/>
        <v>11.760000000000002</v>
      </c>
      <c r="AI34" s="217"/>
      <c r="AJ34" s="76">
        <f t="shared" si="83"/>
        <v>0</v>
      </c>
      <c r="AK34" s="76">
        <f t="shared" si="84"/>
        <v>0</v>
      </c>
      <c r="AL34" s="76">
        <f>($AM$33*((AJ34+AK34))/100)</f>
        <v>0</v>
      </c>
      <c r="AM34" s="76">
        <f t="shared" si="85"/>
        <v>51</v>
      </c>
      <c r="AN34" s="213"/>
      <c r="AO34" s="213"/>
      <c r="AP34" s="213"/>
      <c r="AQ34" s="213"/>
      <c r="AR34" s="213"/>
      <c r="AS34" s="213"/>
      <c r="AT34" s="213"/>
      <c r="AU34" s="213"/>
    </row>
    <row r="35" spans="1:47" ht="126" customHeight="1">
      <c r="A35" s="212">
        <v>15</v>
      </c>
      <c r="B35" s="212" t="s">
        <v>150</v>
      </c>
      <c r="C35" s="212" t="str">
        <f>LOOKUP(B35,E$2098:E$2135,F$2098:F$2135)</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35" s="301" t="s">
        <v>175</v>
      </c>
      <c r="E35" s="301" t="s">
        <v>114</v>
      </c>
      <c r="F35" s="309" t="s">
        <v>176</v>
      </c>
      <c r="G35" s="312" t="s">
        <v>177</v>
      </c>
      <c r="H35" s="226"/>
      <c r="I35" s="226"/>
      <c r="J35" s="226"/>
      <c r="K35" s="226"/>
      <c r="L35" s="249" t="str">
        <f t="shared" ref="L35" si="86">IF(F35&lt;&gt;"",CONCATENATE(E35," ",F35),CONCATENATE(H35," ",I35," ",J35," ",K35))</f>
        <v>Posibilidad de pérdida reputacional ante las partes interesadas por la inoportunidad en el cumplimiento del Plan de Implementación - SIG</v>
      </c>
      <c r="M35" s="226" t="s">
        <v>62</v>
      </c>
      <c r="N35" s="226"/>
      <c r="O35" s="212" t="s">
        <v>63</v>
      </c>
      <c r="P35" s="212" t="s">
        <v>64</v>
      </c>
      <c r="Q35" s="212">
        <v>4</v>
      </c>
      <c r="R35" s="212" t="s">
        <v>178</v>
      </c>
      <c r="S35" s="212">
        <f t="shared" ref="S35" si="87">IF(R35="Muy alta",100,IF(R35="Alta",80,IF(R35="Media",60,IF(R35="Baja",40,IF(R35="Muy baja",20,IF(R35="Casi Seguro",100,IF(R35="Probable",80,IF(R35="Posible",60,IF(R35="Improbable",40,IF(R35="Rara vez",20,0))))))))))</f>
        <v>20</v>
      </c>
      <c r="T35" s="212" t="s">
        <v>74</v>
      </c>
      <c r="U35" s="212">
        <f t="shared" ref="U35" si="88">IF(T35="Catastrófico",100,IF(T35="Mayor",80,IF(T35="Moderado",60,IF(T35="Menor",40,IF(T35="Leve",20,0)))))</f>
        <v>60</v>
      </c>
      <c r="V35" s="212" t="s">
        <v>74</v>
      </c>
      <c r="W35" s="97" t="s">
        <v>179</v>
      </c>
      <c r="X35" s="76" t="str">
        <f t="shared" si="0"/>
        <v>Probabilidad</v>
      </c>
      <c r="Y35" s="76" t="s">
        <v>69</v>
      </c>
      <c r="Z35" s="76" t="s">
        <v>70</v>
      </c>
      <c r="AA35" s="76" t="s">
        <v>71</v>
      </c>
      <c r="AB35" s="76" t="s">
        <v>72</v>
      </c>
      <c r="AC35" s="76" t="s">
        <v>73</v>
      </c>
      <c r="AD35" s="216">
        <f t="shared" ref="AD35" si="89">AH38</f>
        <v>2.5920000000000001</v>
      </c>
      <c r="AE35" s="76">
        <f t="shared" si="1"/>
        <v>25</v>
      </c>
      <c r="AF35" s="76">
        <f t="shared" si="2"/>
        <v>15</v>
      </c>
      <c r="AG35" s="76">
        <f>($S$35*((AE35+AF35))/100)</f>
        <v>8</v>
      </c>
      <c r="AH35" s="76">
        <f t="shared" ref="AH35" si="90">S35-AG35</f>
        <v>12</v>
      </c>
      <c r="AI35" s="216">
        <f t="shared" ref="AI35" si="91">AM38</f>
        <v>51</v>
      </c>
      <c r="AJ35" s="76">
        <f t="shared" si="3"/>
        <v>0</v>
      </c>
      <c r="AK35" s="76">
        <f t="shared" si="4"/>
        <v>0</v>
      </c>
      <c r="AL35" s="76">
        <f>($U$35*((AJ35+AK35))/100)</f>
        <v>0</v>
      </c>
      <c r="AM35" s="76">
        <f t="shared" ref="AM35" si="92">U35-AL35</f>
        <v>60</v>
      </c>
      <c r="AN35" s="212" t="s">
        <v>74</v>
      </c>
      <c r="AO35" s="212" t="s">
        <v>75</v>
      </c>
      <c r="AP35" s="212" t="s">
        <v>76</v>
      </c>
      <c r="AQ35" s="212" t="s">
        <v>1926</v>
      </c>
      <c r="AR35" s="253">
        <v>45292</v>
      </c>
      <c r="AS35" s="253">
        <v>45657</v>
      </c>
      <c r="AT35" s="212" t="s">
        <v>78</v>
      </c>
      <c r="AU35" s="212" t="s">
        <v>180</v>
      </c>
    </row>
    <row r="36" spans="1:47" ht="195" customHeight="1">
      <c r="A36" s="225"/>
      <c r="B36" s="225"/>
      <c r="C36" s="225"/>
      <c r="D36" s="302"/>
      <c r="E36" s="302"/>
      <c r="F36" s="310"/>
      <c r="G36" s="313"/>
      <c r="H36" s="266"/>
      <c r="I36" s="266"/>
      <c r="J36" s="266"/>
      <c r="K36" s="266"/>
      <c r="L36" s="250"/>
      <c r="M36" s="266"/>
      <c r="N36" s="266"/>
      <c r="O36" s="225"/>
      <c r="P36" s="225"/>
      <c r="Q36" s="225"/>
      <c r="R36" s="225"/>
      <c r="S36" s="225"/>
      <c r="T36" s="225"/>
      <c r="U36" s="225"/>
      <c r="V36" s="225"/>
      <c r="W36" s="97" t="s">
        <v>1927</v>
      </c>
      <c r="X36" s="76" t="str">
        <f t="shared" si="0"/>
        <v>Probabilidad</v>
      </c>
      <c r="Y36" s="76" t="s">
        <v>69</v>
      </c>
      <c r="Z36" s="76" t="s">
        <v>70</v>
      </c>
      <c r="AA36" s="76" t="s">
        <v>71</v>
      </c>
      <c r="AB36" s="76" t="s">
        <v>72</v>
      </c>
      <c r="AC36" s="76" t="s">
        <v>73</v>
      </c>
      <c r="AD36" s="218"/>
      <c r="AE36" s="76">
        <f t="shared" si="1"/>
        <v>25</v>
      </c>
      <c r="AF36" s="76">
        <f t="shared" si="2"/>
        <v>15</v>
      </c>
      <c r="AG36" s="76">
        <f>($AH35*((AE36+AF36))/100)</f>
        <v>4.8</v>
      </c>
      <c r="AH36" s="76">
        <f t="shared" ref="AH36" si="93">AH35-AG36</f>
        <v>7.2</v>
      </c>
      <c r="AI36" s="218"/>
      <c r="AJ36" s="76">
        <f t="shared" si="3"/>
        <v>0</v>
      </c>
      <c r="AK36" s="76">
        <f t="shared" si="4"/>
        <v>0</v>
      </c>
      <c r="AL36" s="76">
        <f>($AM35*((AJ36+AK36))/100)</f>
        <v>0</v>
      </c>
      <c r="AM36" s="76">
        <f t="shared" ref="AM36" si="94">AM35-AL36</f>
        <v>60</v>
      </c>
      <c r="AN36" s="225"/>
      <c r="AO36" s="225"/>
      <c r="AP36" s="225"/>
      <c r="AQ36" s="225"/>
      <c r="AR36" s="225"/>
      <c r="AS36" s="225"/>
      <c r="AT36" s="225"/>
      <c r="AU36" s="225"/>
    </row>
    <row r="37" spans="1:47" ht="190.5" customHeight="1">
      <c r="A37" s="225"/>
      <c r="B37" s="225"/>
      <c r="C37" s="225"/>
      <c r="D37" s="302"/>
      <c r="E37" s="302"/>
      <c r="F37" s="310"/>
      <c r="G37" s="313"/>
      <c r="H37" s="266"/>
      <c r="I37" s="266"/>
      <c r="J37" s="266"/>
      <c r="K37" s="266"/>
      <c r="L37" s="250"/>
      <c r="M37" s="266"/>
      <c r="N37" s="266"/>
      <c r="O37" s="225"/>
      <c r="P37" s="225"/>
      <c r="Q37" s="225"/>
      <c r="R37" s="225"/>
      <c r="S37" s="225"/>
      <c r="T37" s="225"/>
      <c r="U37" s="225"/>
      <c r="V37" s="225"/>
      <c r="W37" s="97" t="s">
        <v>1928</v>
      </c>
      <c r="X37" s="76"/>
      <c r="Y37" s="76" t="s">
        <v>69</v>
      </c>
      <c r="Z37" s="76" t="s">
        <v>70</v>
      </c>
      <c r="AA37" s="76" t="s">
        <v>71</v>
      </c>
      <c r="AB37" s="76" t="s">
        <v>72</v>
      </c>
      <c r="AC37" s="76" t="s">
        <v>73</v>
      </c>
      <c r="AD37" s="218"/>
      <c r="AE37" s="76">
        <f t="shared" ref="AE37:AE38" si="95">IF(Y37="Preventivo",25,IF(Y37="Detectivo",15,0))</f>
        <v>25</v>
      </c>
      <c r="AF37" s="76">
        <f t="shared" ref="AF37:AF38" si="96">IF(Y37="Correctivo",0,IF(Z37="Automatizado",25,IF(Z37="Manual",15,0)))</f>
        <v>15</v>
      </c>
      <c r="AG37" s="76">
        <f t="shared" ref="AG37:AG38" si="97">($AH36*((AE37+AF37))/100)</f>
        <v>2.88</v>
      </c>
      <c r="AH37" s="76">
        <f t="shared" ref="AH37:AH38" si="98">AH36-AG37</f>
        <v>4.32</v>
      </c>
      <c r="AI37" s="218"/>
      <c r="AJ37" s="76">
        <f t="shared" ref="AJ37:AJ38" si="99">IF(Y37="Correctivo",10,0)</f>
        <v>0</v>
      </c>
      <c r="AK37" s="76">
        <f t="shared" ref="AK37:AK38" si="100">IF(X37="Probabilidad",0,IF(Z37="Automatizado",25,IF(Z37="Manual",15,0)))</f>
        <v>15</v>
      </c>
      <c r="AL37" s="76">
        <f t="shared" ref="AL37:AL38" si="101">($AM36*((AJ37+AK37))/100)</f>
        <v>9</v>
      </c>
      <c r="AM37" s="76">
        <f t="shared" ref="AM37:AM38" si="102">AM36-AL37</f>
        <v>51</v>
      </c>
      <c r="AN37" s="225"/>
      <c r="AO37" s="225"/>
      <c r="AP37" s="225"/>
      <c r="AQ37" s="225"/>
      <c r="AR37" s="225"/>
      <c r="AS37" s="225"/>
      <c r="AT37" s="225"/>
      <c r="AU37" s="225"/>
    </row>
    <row r="38" spans="1:47" ht="132" customHeight="1">
      <c r="A38" s="213"/>
      <c r="B38" s="213"/>
      <c r="C38" s="213"/>
      <c r="D38" s="305"/>
      <c r="E38" s="305"/>
      <c r="F38" s="311"/>
      <c r="G38" s="314"/>
      <c r="H38" s="227"/>
      <c r="I38" s="227"/>
      <c r="J38" s="227"/>
      <c r="K38" s="227"/>
      <c r="L38" s="251"/>
      <c r="M38" s="227"/>
      <c r="N38" s="227"/>
      <c r="O38" s="213"/>
      <c r="P38" s="213"/>
      <c r="Q38" s="213"/>
      <c r="R38" s="213"/>
      <c r="S38" s="213"/>
      <c r="T38" s="213"/>
      <c r="U38" s="213"/>
      <c r="V38" s="213"/>
      <c r="W38" s="97" t="s">
        <v>1929</v>
      </c>
      <c r="X38" s="76" t="str">
        <f t="shared" si="0"/>
        <v>Probabilidad</v>
      </c>
      <c r="Y38" s="76" t="s">
        <v>69</v>
      </c>
      <c r="Z38" s="76" t="s">
        <v>70</v>
      </c>
      <c r="AA38" s="76" t="s">
        <v>71</v>
      </c>
      <c r="AB38" s="76" t="s">
        <v>72</v>
      </c>
      <c r="AC38" s="76" t="s">
        <v>73</v>
      </c>
      <c r="AD38" s="217"/>
      <c r="AE38" s="76">
        <f t="shared" si="95"/>
        <v>25</v>
      </c>
      <c r="AF38" s="76">
        <f t="shared" si="96"/>
        <v>15</v>
      </c>
      <c r="AG38" s="76">
        <f t="shared" si="97"/>
        <v>1.7280000000000002</v>
      </c>
      <c r="AH38" s="76">
        <f t="shared" si="98"/>
        <v>2.5920000000000001</v>
      </c>
      <c r="AI38" s="217"/>
      <c r="AJ38" s="76">
        <f t="shared" si="99"/>
        <v>0</v>
      </c>
      <c r="AK38" s="76">
        <f t="shared" si="100"/>
        <v>0</v>
      </c>
      <c r="AL38" s="76">
        <f t="shared" si="101"/>
        <v>0</v>
      </c>
      <c r="AM38" s="76">
        <f t="shared" si="102"/>
        <v>51</v>
      </c>
      <c r="AN38" s="213"/>
      <c r="AO38" s="213"/>
      <c r="AP38" s="213"/>
      <c r="AQ38" s="213"/>
      <c r="AR38" s="213"/>
      <c r="AS38" s="213"/>
      <c r="AT38" s="213"/>
      <c r="AU38" s="213"/>
    </row>
    <row r="39" spans="1:47" ht="134.25" customHeight="1">
      <c r="A39" s="212">
        <v>16</v>
      </c>
      <c r="B39" s="212" t="s">
        <v>150</v>
      </c>
      <c r="C39" s="212" t="str">
        <f>LOOKUP(B39,E$2098:E$2135,F$2098:F$2135)</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39" s="212" t="s">
        <v>2077</v>
      </c>
      <c r="E39" s="301" t="s">
        <v>114</v>
      </c>
      <c r="F39" s="249" t="s">
        <v>181</v>
      </c>
      <c r="G39" s="226" t="s">
        <v>1930</v>
      </c>
      <c r="H39" s="226"/>
      <c r="I39" s="226"/>
      <c r="J39" s="226"/>
      <c r="K39" s="226"/>
      <c r="L39" s="249" t="str">
        <f t="shared" ref="L39" si="103">IF(F39&lt;&gt;"",CONCATENATE(E39," ",F39),CONCATENATE(H39," ",I39," ",J39," ",K39))</f>
        <v>Posibilidad de pérdida reputacional ante las partes interesadas por el incumplimiento en los requisitos establecidos , de acuerdo al ítem Revisión por Dirección para la vigencia</v>
      </c>
      <c r="M39" s="226" t="s">
        <v>62</v>
      </c>
      <c r="N39" s="226"/>
      <c r="O39" s="212" t="s">
        <v>63</v>
      </c>
      <c r="P39" s="212" t="s">
        <v>64</v>
      </c>
      <c r="Q39" s="212">
        <v>1</v>
      </c>
      <c r="R39" s="212" t="s">
        <v>178</v>
      </c>
      <c r="S39" s="212">
        <f t="shared" ref="S39" si="104">IF(R39="Muy alta",100,IF(R39="Alta",80,IF(R39="Media",60,IF(R39="Baja",40,IF(R39="Muy baja",20,IF(R39="Casi Seguro",100,IF(R39="Probable",80,IF(R39="Posible",60,IF(R39="Improbable",40,IF(R39="Rara vez",20,0))))))))))</f>
        <v>20</v>
      </c>
      <c r="T39" s="212" t="s">
        <v>74</v>
      </c>
      <c r="U39" s="212">
        <f t="shared" ref="U39" si="105">IF(T39="Catastrófico",100,IF(T39="Mayor",80,IF(T39="Moderado",60,IF(T39="Menor",40,IF(T39="Leve",20,0)))))</f>
        <v>60</v>
      </c>
      <c r="V39" s="212" t="s">
        <v>74</v>
      </c>
      <c r="W39" s="97" t="s">
        <v>182</v>
      </c>
      <c r="X39" s="76" t="str">
        <f t="shared" si="0"/>
        <v>Probabilidad</v>
      </c>
      <c r="Y39" s="76" t="s">
        <v>69</v>
      </c>
      <c r="Z39" s="76" t="s">
        <v>70</v>
      </c>
      <c r="AA39" s="76" t="s">
        <v>71</v>
      </c>
      <c r="AB39" s="76" t="s">
        <v>72</v>
      </c>
      <c r="AC39" s="76" t="s">
        <v>73</v>
      </c>
      <c r="AD39" s="216">
        <f t="shared" ref="AD39" si="106">AH43</f>
        <v>1.8144</v>
      </c>
      <c r="AE39" s="76">
        <f t="shared" si="1"/>
        <v>25</v>
      </c>
      <c r="AF39" s="76">
        <f t="shared" si="2"/>
        <v>15</v>
      </c>
      <c r="AG39" s="76">
        <f>($S$39*((AE39+AF39))/100)</f>
        <v>8</v>
      </c>
      <c r="AH39" s="76">
        <f t="shared" ref="AH39" si="107">S39-AG39</f>
        <v>12</v>
      </c>
      <c r="AI39" s="216">
        <f t="shared" ref="AI39" si="108">AM43</f>
        <v>43.35</v>
      </c>
      <c r="AJ39" s="76">
        <f t="shared" si="3"/>
        <v>0</v>
      </c>
      <c r="AK39" s="76">
        <f t="shared" si="4"/>
        <v>0</v>
      </c>
      <c r="AL39" s="76">
        <f>($U$39*(AJ39+AK39)/100)</f>
        <v>0</v>
      </c>
      <c r="AM39" s="76">
        <f t="shared" ref="AM39" si="109">U39-AL39</f>
        <v>60</v>
      </c>
      <c r="AN39" s="212" t="s">
        <v>74</v>
      </c>
      <c r="AO39" s="212" t="s">
        <v>75</v>
      </c>
      <c r="AP39" s="212" t="s">
        <v>76</v>
      </c>
      <c r="AQ39" s="212" t="s">
        <v>183</v>
      </c>
      <c r="AR39" s="253">
        <v>45292</v>
      </c>
      <c r="AS39" s="253">
        <v>45657</v>
      </c>
      <c r="AT39" s="212" t="s">
        <v>78</v>
      </c>
      <c r="AU39" s="212" t="s">
        <v>1931</v>
      </c>
    </row>
    <row r="40" spans="1:47" ht="130.5" customHeight="1">
      <c r="A40" s="225"/>
      <c r="B40" s="225"/>
      <c r="C40" s="225"/>
      <c r="D40" s="225"/>
      <c r="E40" s="302"/>
      <c r="F40" s="250"/>
      <c r="G40" s="266"/>
      <c r="H40" s="266"/>
      <c r="I40" s="266"/>
      <c r="J40" s="266"/>
      <c r="K40" s="266"/>
      <c r="L40" s="250"/>
      <c r="M40" s="266"/>
      <c r="N40" s="266"/>
      <c r="O40" s="225"/>
      <c r="P40" s="225"/>
      <c r="Q40" s="225"/>
      <c r="R40" s="225"/>
      <c r="S40" s="225"/>
      <c r="T40" s="225"/>
      <c r="U40" s="225"/>
      <c r="V40" s="225"/>
      <c r="W40" s="97" t="s">
        <v>184</v>
      </c>
      <c r="X40" s="76" t="str">
        <f t="shared" si="0"/>
        <v>Probabilidad</v>
      </c>
      <c r="Y40" s="76" t="s">
        <v>69</v>
      </c>
      <c r="Z40" s="76" t="s">
        <v>70</v>
      </c>
      <c r="AA40" s="76" t="s">
        <v>71</v>
      </c>
      <c r="AB40" s="76" t="s">
        <v>72</v>
      </c>
      <c r="AC40" s="76" t="s">
        <v>73</v>
      </c>
      <c r="AD40" s="218"/>
      <c r="AE40" s="76">
        <f t="shared" si="1"/>
        <v>25</v>
      </c>
      <c r="AF40" s="76">
        <f t="shared" si="2"/>
        <v>15</v>
      </c>
      <c r="AG40" s="76">
        <f>($AH39*((AE40+AF40))/100)</f>
        <v>4.8</v>
      </c>
      <c r="AH40" s="76">
        <f t="shared" ref="AH40" si="110">AH39-AG40</f>
        <v>7.2</v>
      </c>
      <c r="AI40" s="218"/>
      <c r="AJ40" s="76">
        <f t="shared" si="3"/>
        <v>0</v>
      </c>
      <c r="AK40" s="76">
        <f t="shared" si="4"/>
        <v>0</v>
      </c>
      <c r="AL40" s="76">
        <f>($AM39*((AJ40+AK40))/100)</f>
        <v>0</v>
      </c>
      <c r="AM40" s="76">
        <f t="shared" ref="AM40" si="111">AM39-AL40</f>
        <v>60</v>
      </c>
      <c r="AN40" s="225"/>
      <c r="AO40" s="225"/>
      <c r="AP40" s="225"/>
      <c r="AQ40" s="225"/>
      <c r="AR40" s="225"/>
      <c r="AS40" s="225"/>
      <c r="AT40" s="225"/>
      <c r="AU40" s="225"/>
    </row>
    <row r="41" spans="1:47" ht="98.25" customHeight="1">
      <c r="A41" s="225"/>
      <c r="B41" s="225"/>
      <c r="C41" s="225"/>
      <c r="D41" s="225"/>
      <c r="E41" s="302"/>
      <c r="F41" s="250"/>
      <c r="G41" s="266"/>
      <c r="H41" s="266"/>
      <c r="I41" s="266"/>
      <c r="J41" s="266"/>
      <c r="K41" s="266"/>
      <c r="L41" s="250"/>
      <c r="M41" s="266"/>
      <c r="N41" s="266"/>
      <c r="O41" s="225"/>
      <c r="P41" s="225"/>
      <c r="Q41" s="225"/>
      <c r="R41" s="225"/>
      <c r="S41" s="225"/>
      <c r="T41" s="225"/>
      <c r="U41" s="225"/>
      <c r="V41" s="225"/>
      <c r="W41" s="97" t="s">
        <v>185</v>
      </c>
      <c r="X41" s="76"/>
      <c r="Y41" s="76" t="s">
        <v>91</v>
      </c>
      <c r="Z41" s="76" t="s">
        <v>70</v>
      </c>
      <c r="AA41" s="76" t="s">
        <v>71</v>
      </c>
      <c r="AB41" s="76" t="s">
        <v>72</v>
      </c>
      <c r="AC41" s="76" t="s">
        <v>73</v>
      </c>
      <c r="AD41" s="218"/>
      <c r="AE41" s="76">
        <f t="shared" ref="AE41:AE42" si="112">IF(Y41="Preventivo",25,IF(Y41="Detectivo",15,0))</f>
        <v>15</v>
      </c>
      <c r="AF41" s="76">
        <f t="shared" ref="AF41:AF42" si="113">IF(Y41="Correctivo",0,IF(Z41="Automatizado",25,IF(Z41="Manual",15,0)))</f>
        <v>15</v>
      </c>
      <c r="AG41" s="76">
        <f t="shared" ref="AG41:AG42" si="114">($AH40*((AE41+AF41))/100)</f>
        <v>2.16</v>
      </c>
      <c r="AH41" s="76">
        <f t="shared" ref="AH41:AH42" si="115">AH40-AG41</f>
        <v>5.04</v>
      </c>
      <c r="AI41" s="218"/>
      <c r="AJ41" s="76">
        <f t="shared" ref="AJ41:AJ42" si="116">IF(Y41="Correctivo",10,0)</f>
        <v>0</v>
      </c>
      <c r="AK41" s="76">
        <f t="shared" ref="AK41:AK42" si="117">IF(X41="Probabilidad",0,IF(Z41="Automatizado",25,IF(Z41="Manual",15,0)))</f>
        <v>15</v>
      </c>
      <c r="AL41" s="76">
        <f t="shared" ref="AL41:AL42" si="118">($AM40*((AJ41+AK41))/100)</f>
        <v>9</v>
      </c>
      <c r="AM41" s="76">
        <f t="shared" ref="AM41:AM42" si="119">AM40-AL41</f>
        <v>51</v>
      </c>
      <c r="AN41" s="225"/>
      <c r="AO41" s="225"/>
      <c r="AP41" s="225"/>
      <c r="AQ41" s="213"/>
      <c r="AR41" s="213"/>
      <c r="AS41" s="213"/>
      <c r="AT41" s="225"/>
      <c r="AU41" s="213"/>
    </row>
    <row r="42" spans="1:47" ht="108.75" customHeight="1">
      <c r="A42" s="225"/>
      <c r="B42" s="225"/>
      <c r="C42" s="225"/>
      <c r="D42" s="225"/>
      <c r="E42" s="302"/>
      <c r="F42" s="250"/>
      <c r="G42" s="266"/>
      <c r="H42" s="266"/>
      <c r="I42" s="266"/>
      <c r="J42" s="266"/>
      <c r="K42" s="266"/>
      <c r="L42" s="250"/>
      <c r="M42" s="266"/>
      <c r="N42" s="266"/>
      <c r="O42" s="225"/>
      <c r="P42" s="225"/>
      <c r="Q42" s="225"/>
      <c r="R42" s="225"/>
      <c r="S42" s="225"/>
      <c r="T42" s="225"/>
      <c r="U42" s="225"/>
      <c r="V42" s="225"/>
      <c r="W42" s="97" t="s">
        <v>186</v>
      </c>
      <c r="X42" s="76"/>
      <c r="Y42" s="76" t="s">
        <v>69</v>
      </c>
      <c r="Z42" s="76" t="s">
        <v>70</v>
      </c>
      <c r="AA42" s="76" t="s">
        <v>71</v>
      </c>
      <c r="AB42" s="76" t="s">
        <v>72</v>
      </c>
      <c r="AC42" s="76" t="s">
        <v>73</v>
      </c>
      <c r="AD42" s="218"/>
      <c r="AE42" s="76">
        <f t="shared" si="112"/>
        <v>25</v>
      </c>
      <c r="AF42" s="76">
        <f t="shared" si="113"/>
        <v>15</v>
      </c>
      <c r="AG42" s="76">
        <f t="shared" si="114"/>
        <v>2.016</v>
      </c>
      <c r="AH42" s="76">
        <f t="shared" si="115"/>
        <v>3.024</v>
      </c>
      <c r="AI42" s="218"/>
      <c r="AJ42" s="76">
        <f t="shared" si="116"/>
        <v>0</v>
      </c>
      <c r="AK42" s="76">
        <f t="shared" si="117"/>
        <v>15</v>
      </c>
      <c r="AL42" s="76">
        <f t="shared" si="118"/>
        <v>7.65</v>
      </c>
      <c r="AM42" s="76">
        <f t="shared" si="119"/>
        <v>43.35</v>
      </c>
      <c r="AN42" s="225"/>
      <c r="AO42" s="225"/>
      <c r="AP42" s="225"/>
      <c r="AQ42" s="212" t="s">
        <v>187</v>
      </c>
      <c r="AR42" s="253">
        <v>45292</v>
      </c>
      <c r="AS42" s="253">
        <v>45657</v>
      </c>
      <c r="AT42" s="225"/>
      <c r="AU42" s="212" t="s">
        <v>1931</v>
      </c>
    </row>
    <row r="43" spans="1:47" ht="115.5" customHeight="1">
      <c r="A43" s="213"/>
      <c r="B43" s="213"/>
      <c r="C43" s="213"/>
      <c r="D43" s="213"/>
      <c r="E43" s="305"/>
      <c r="F43" s="251"/>
      <c r="G43" s="227"/>
      <c r="H43" s="227"/>
      <c r="I43" s="227"/>
      <c r="J43" s="227"/>
      <c r="K43" s="227"/>
      <c r="L43" s="251"/>
      <c r="M43" s="227"/>
      <c r="N43" s="227"/>
      <c r="O43" s="213"/>
      <c r="P43" s="213"/>
      <c r="Q43" s="213"/>
      <c r="R43" s="213"/>
      <c r="S43" s="213"/>
      <c r="T43" s="213"/>
      <c r="U43" s="213"/>
      <c r="V43" s="213"/>
      <c r="W43" s="102" t="s">
        <v>188</v>
      </c>
      <c r="X43" s="76" t="str">
        <f t="shared" si="0"/>
        <v>Probabilidad</v>
      </c>
      <c r="Y43" s="76" t="s">
        <v>69</v>
      </c>
      <c r="Z43" s="76" t="s">
        <v>70</v>
      </c>
      <c r="AA43" s="76" t="s">
        <v>71</v>
      </c>
      <c r="AB43" s="76" t="s">
        <v>72</v>
      </c>
      <c r="AC43" s="76" t="s">
        <v>73</v>
      </c>
      <c r="AD43" s="217"/>
      <c r="AE43" s="76">
        <f t="shared" ref="AE43" si="120">IF(Y43="Preventivo",25,IF(Y43="Detectivo",15,0))</f>
        <v>25</v>
      </c>
      <c r="AF43" s="76">
        <f t="shared" ref="AF43" si="121">IF(Y43="Correctivo",0,IF(Z43="Automatizado",25,IF(Z43="Manual",15,0)))</f>
        <v>15</v>
      </c>
      <c r="AG43" s="76">
        <f t="shared" ref="AG43" si="122">($AH42*((AE43+AF43))/100)</f>
        <v>1.2096</v>
      </c>
      <c r="AH43" s="76">
        <f t="shared" ref="AH43" si="123">AH42-AG43</f>
        <v>1.8144</v>
      </c>
      <c r="AI43" s="217"/>
      <c r="AJ43" s="76">
        <f t="shared" ref="AJ43" si="124">IF(Y43="Correctivo",10,0)</f>
        <v>0</v>
      </c>
      <c r="AK43" s="76">
        <f t="shared" ref="AK43" si="125">IF(X43="Probabilidad",0,IF(Z43="Automatizado",25,IF(Z43="Manual",15,0)))</f>
        <v>0</v>
      </c>
      <c r="AL43" s="76">
        <f t="shared" ref="AL43" si="126">($AM42*((AJ43+AK43))/100)</f>
        <v>0</v>
      </c>
      <c r="AM43" s="76">
        <f t="shared" ref="AM43" si="127">AM42-AL43</f>
        <v>43.35</v>
      </c>
      <c r="AN43" s="213"/>
      <c r="AO43" s="213"/>
      <c r="AP43" s="213"/>
      <c r="AQ43" s="213"/>
      <c r="AR43" s="213"/>
      <c r="AS43" s="213"/>
      <c r="AT43" s="213"/>
      <c r="AU43" s="213"/>
    </row>
    <row r="44" spans="1:47" ht="106.5" customHeight="1">
      <c r="A44" s="212">
        <v>17</v>
      </c>
      <c r="B44" s="212" t="s">
        <v>150</v>
      </c>
      <c r="C44" s="212" t="str">
        <f>LOOKUP(B44,E$2098:E$2135,F$2098:F$2135)</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44" s="212" t="s">
        <v>189</v>
      </c>
      <c r="E44" s="301" t="s">
        <v>114</v>
      </c>
      <c r="F44" s="309" t="s">
        <v>190</v>
      </c>
      <c r="G44" s="312" t="s">
        <v>191</v>
      </c>
      <c r="H44" s="226"/>
      <c r="I44" s="226"/>
      <c r="J44" s="226"/>
      <c r="K44" s="226"/>
      <c r="L44" s="249" t="str">
        <f t="shared" ref="L44" si="128">IF(F44&lt;&gt;"",CONCATENATE(E44," ",F44),CONCATENATE(H44," ",I44," ",J44," ",K44))</f>
        <v>Posibilidad de pérdida reputacional ante las partes interesadas por la falta de implementación de los lineamientos institucionales</v>
      </c>
      <c r="M44" s="226" t="s">
        <v>62</v>
      </c>
      <c r="N44" s="226"/>
      <c r="O44" s="212" t="s">
        <v>63</v>
      </c>
      <c r="P44" s="212" t="s">
        <v>64</v>
      </c>
      <c r="Q44" s="212">
        <v>48</v>
      </c>
      <c r="R44" s="212" t="s">
        <v>65</v>
      </c>
      <c r="S44" s="212">
        <f t="shared" ref="S44" si="129">IF(R44="Muy alta",100,IF(R44="Alta",80,IF(R44="Media",60,IF(R44="Baja",40,IF(R44="Muy baja",20,IF(R44="Casi Seguro",100,IF(R44="Probable",80,IF(R44="Posible",60,IF(R44="Improbable",40,IF(R44="Rara vez",20,0))))))))))</f>
        <v>40</v>
      </c>
      <c r="T44" s="212" t="s">
        <v>74</v>
      </c>
      <c r="U44" s="212">
        <f t="shared" ref="U44" si="130">IF(T44="Catastrófico",100,IF(T44="Mayor",80,IF(T44="Moderado",60,IF(T44="Menor",40,IF(T44="Leve",20,0)))))</f>
        <v>60</v>
      </c>
      <c r="V44" s="212" t="s">
        <v>74</v>
      </c>
      <c r="W44" s="97" t="s">
        <v>192</v>
      </c>
      <c r="X44" s="76" t="str">
        <f t="shared" si="0"/>
        <v>Probabilidad</v>
      </c>
      <c r="Y44" s="76" t="s">
        <v>69</v>
      </c>
      <c r="Z44" s="76" t="s">
        <v>70</v>
      </c>
      <c r="AA44" s="76" t="s">
        <v>71</v>
      </c>
      <c r="AB44" s="76" t="s">
        <v>72</v>
      </c>
      <c r="AC44" s="76" t="s">
        <v>73</v>
      </c>
      <c r="AD44" s="216">
        <f t="shared" ref="AD44" si="131">AH46</f>
        <v>8.64</v>
      </c>
      <c r="AE44" s="76">
        <f t="shared" si="1"/>
        <v>25</v>
      </c>
      <c r="AF44" s="76">
        <f t="shared" si="2"/>
        <v>15</v>
      </c>
      <c r="AG44" s="76">
        <f>($S$44*((AE44+AF44))/100)</f>
        <v>16</v>
      </c>
      <c r="AH44" s="76">
        <f t="shared" ref="AH44" si="132">S44-AG44</f>
        <v>24</v>
      </c>
      <c r="AI44" s="216">
        <f t="shared" ref="AI44" si="133">AM46</f>
        <v>60</v>
      </c>
      <c r="AJ44" s="76">
        <f t="shared" si="3"/>
        <v>0</v>
      </c>
      <c r="AK44" s="76">
        <f t="shared" si="4"/>
        <v>0</v>
      </c>
      <c r="AL44" s="76">
        <f>($U$44*((AJ44+AK44))/100)</f>
        <v>0</v>
      </c>
      <c r="AM44" s="76">
        <f t="shared" ref="AM44" si="134">U44-AL44</f>
        <v>60</v>
      </c>
      <c r="AN44" s="212" t="s">
        <v>74</v>
      </c>
      <c r="AO44" s="212" t="s">
        <v>75</v>
      </c>
      <c r="AP44" s="212" t="s">
        <v>76</v>
      </c>
      <c r="AQ44" s="212" t="s">
        <v>193</v>
      </c>
      <c r="AR44" s="253">
        <v>45292</v>
      </c>
      <c r="AS44" s="253">
        <v>45657</v>
      </c>
      <c r="AT44" s="212" t="s">
        <v>78</v>
      </c>
      <c r="AU44" s="212" t="s">
        <v>194</v>
      </c>
    </row>
    <row r="45" spans="1:47" ht="138.75" customHeight="1">
      <c r="A45" s="225"/>
      <c r="B45" s="225"/>
      <c r="C45" s="225"/>
      <c r="D45" s="225"/>
      <c r="E45" s="302"/>
      <c r="F45" s="310"/>
      <c r="G45" s="313"/>
      <c r="H45" s="266"/>
      <c r="I45" s="266"/>
      <c r="J45" s="266"/>
      <c r="K45" s="266"/>
      <c r="L45" s="250"/>
      <c r="M45" s="266"/>
      <c r="N45" s="266"/>
      <c r="O45" s="225"/>
      <c r="P45" s="225"/>
      <c r="Q45" s="225"/>
      <c r="R45" s="225"/>
      <c r="S45" s="225"/>
      <c r="T45" s="225"/>
      <c r="U45" s="225"/>
      <c r="V45" s="225"/>
      <c r="W45" s="97" t="s">
        <v>195</v>
      </c>
      <c r="X45" s="76" t="str">
        <f t="shared" si="0"/>
        <v>Probabilidad</v>
      </c>
      <c r="Y45" s="76" t="s">
        <v>69</v>
      </c>
      <c r="Z45" s="76" t="s">
        <v>70</v>
      </c>
      <c r="AA45" s="76" t="s">
        <v>71</v>
      </c>
      <c r="AB45" s="76" t="s">
        <v>72</v>
      </c>
      <c r="AC45" s="76" t="s">
        <v>73</v>
      </c>
      <c r="AD45" s="218"/>
      <c r="AE45" s="76">
        <f t="shared" si="1"/>
        <v>25</v>
      </c>
      <c r="AF45" s="76">
        <f t="shared" si="2"/>
        <v>15</v>
      </c>
      <c r="AG45" s="76">
        <f>($AH$44*((AE45+AF45))/100)</f>
        <v>9.6</v>
      </c>
      <c r="AH45" s="76">
        <f t="shared" ref="AH45:AH46" si="135">AH44-AG45</f>
        <v>14.4</v>
      </c>
      <c r="AI45" s="218"/>
      <c r="AJ45" s="76">
        <f t="shared" si="3"/>
        <v>0</v>
      </c>
      <c r="AK45" s="76">
        <f t="shared" si="4"/>
        <v>0</v>
      </c>
      <c r="AL45" s="76">
        <f>($AM$44*((AJ45+AK45))/100)</f>
        <v>0</v>
      </c>
      <c r="AM45" s="76">
        <f t="shared" ref="AM45:AM46" si="136">AM44-AL45</f>
        <v>60</v>
      </c>
      <c r="AN45" s="225"/>
      <c r="AO45" s="225"/>
      <c r="AP45" s="225"/>
      <c r="AQ45" s="213"/>
      <c r="AR45" s="213"/>
      <c r="AS45" s="213"/>
      <c r="AT45" s="225"/>
      <c r="AU45" s="213"/>
    </row>
    <row r="46" spans="1:47" ht="137.25" customHeight="1">
      <c r="A46" s="213"/>
      <c r="B46" s="213"/>
      <c r="C46" s="213"/>
      <c r="D46" s="213"/>
      <c r="E46" s="305"/>
      <c r="F46" s="311"/>
      <c r="G46" s="314"/>
      <c r="H46" s="227"/>
      <c r="I46" s="227"/>
      <c r="J46" s="227"/>
      <c r="K46" s="227"/>
      <c r="L46" s="251"/>
      <c r="M46" s="227"/>
      <c r="N46" s="227"/>
      <c r="O46" s="213"/>
      <c r="P46" s="213"/>
      <c r="Q46" s="213"/>
      <c r="R46" s="213"/>
      <c r="S46" s="213"/>
      <c r="T46" s="213"/>
      <c r="U46" s="213"/>
      <c r="V46" s="213"/>
      <c r="W46" s="97" t="s">
        <v>196</v>
      </c>
      <c r="X46" s="76" t="str">
        <f t="shared" si="0"/>
        <v>Probabilidad</v>
      </c>
      <c r="Y46" s="76" t="s">
        <v>69</v>
      </c>
      <c r="Z46" s="76" t="s">
        <v>70</v>
      </c>
      <c r="AA46" s="76" t="s">
        <v>71</v>
      </c>
      <c r="AB46" s="76" t="s">
        <v>72</v>
      </c>
      <c r="AC46" s="76" t="s">
        <v>73</v>
      </c>
      <c r="AD46" s="217"/>
      <c r="AE46" s="76">
        <f t="shared" si="1"/>
        <v>25</v>
      </c>
      <c r="AF46" s="76">
        <f t="shared" si="2"/>
        <v>15</v>
      </c>
      <c r="AG46" s="76">
        <f>($AH$45*((AE46+AF46))/100)</f>
        <v>5.76</v>
      </c>
      <c r="AH46" s="76">
        <f t="shared" si="135"/>
        <v>8.64</v>
      </c>
      <c r="AI46" s="217"/>
      <c r="AJ46" s="76">
        <f t="shared" si="3"/>
        <v>0</v>
      </c>
      <c r="AK46" s="76">
        <f t="shared" si="4"/>
        <v>0</v>
      </c>
      <c r="AL46" s="76">
        <f>($AM$45*((AJ46+AK46))/100)</f>
        <v>0</v>
      </c>
      <c r="AM46" s="76">
        <f t="shared" si="136"/>
        <v>60</v>
      </c>
      <c r="AN46" s="213"/>
      <c r="AO46" s="213"/>
      <c r="AP46" s="213"/>
      <c r="AQ46" s="85" t="s">
        <v>197</v>
      </c>
      <c r="AR46" s="103">
        <v>45292</v>
      </c>
      <c r="AS46" s="103">
        <v>45657</v>
      </c>
      <c r="AT46" s="213"/>
      <c r="AU46" s="76" t="s">
        <v>198</v>
      </c>
    </row>
    <row r="47" spans="1:47" ht="198" customHeight="1">
      <c r="A47" s="212">
        <v>18</v>
      </c>
      <c r="B47" s="212" t="s">
        <v>150</v>
      </c>
      <c r="C47" s="212" t="str">
        <f>LOOKUP(B47,E$2098:E$2135,F$2098:F$2135)</f>
        <v>Definir lineamientos y la planeación estratégica para la implementación de la política de atención, asistencia y
reparación integral a las víctimas colombianas o extranjeras que se encuentren en el territorio nacional o en el
exterior, mediante la estructura de operación, y esquemas de coordinación a través del apoyo técnico y/o
financiero con actores oficiales y no oficiales de la cooperación, tanto nacionales como internacionales; así como, el seguimiento al mejoramiento continuo de la gestión institucional con el fin de propender el cumplimiento de las necesidades y expectativas de nuestras partes interesadas, durante la vigencia de la ley de víctimas, los decretos Ley Étnicos; y los plazos tiempos y metas establecidas en los PND y el CONPES vigentes.</v>
      </c>
      <c r="D47" s="212" t="s">
        <v>199</v>
      </c>
      <c r="E47" s="301"/>
      <c r="F47" s="312"/>
      <c r="G47" s="312"/>
      <c r="H47" s="226" t="s">
        <v>200</v>
      </c>
      <c r="I47" s="226" t="s">
        <v>201</v>
      </c>
      <c r="J47" s="226" t="s">
        <v>202</v>
      </c>
      <c r="K47" s="226" t="s">
        <v>203</v>
      </c>
      <c r="L47" s="249" t="str">
        <f t="shared" ref="L47" si="137">IF(F47&lt;&gt;"",CONCATENATE(E47," ",F47),CONCATENATE(H47," ",I47," ",J47," ",K47))</f>
        <v xml:space="preserve">Uso del poder por parte de los funcionarios  para tomar decisiones sobre recursos  que favorezcan a un tercero o en beneficio propio. </v>
      </c>
      <c r="M47" s="226" t="s">
        <v>86</v>
      </c>
      <c r="N47" s="226"/>
      <c r="O47" s="212" t="s">
        <v>87</v>
      </c>
      <c r="P47" s="212" t="s">
        <v>204</v>
      </c>
      <c r="Q47" s="212"/>
      <c r="R47" s="212" t="s">
        <v>205</v>
      </c>
      <c r="S47" s="212">
        <f t="shared" ref="S47" si="138">IF(R47="Muy alta",100,IF(R47="Alta",80,IF(R47="Media",60,IF(R47="Baja",40,IF(R47="Muy baja",20,IF(R47="Casi Seguro",100,IF(R47="Probable",80,IF(R47="Posible",60,IF(R47="Improbable",40,IF(R47="Rara vez",20,0))))))))))</f>
        <v>20</v>
      </c>
      <c r="T47" s="212" t="s">
        <v>137</v>
      </c>
      <c r="U47" s="212">
        <f t="shared" ref="U47" si="139">IF(T47="Catastrófico",100,IF(T47="Mayor",80,IF(T47="Moderado",60,IF(T47="Menor",40,IF(T47="Leve",20,0)))))</f>
        <v>100</v>
      </c>
      <c r="V47" s="212" t="s">
        <v>138</v>
      </c>
      <c r="W47" s="92" t="s">
        <v>206</v>
      </c>
      <c r="X47" s="76" t="str">
        <f t="shared" si="0"/>
        <v>Probabilidad</v>
      </c>
      <c r="Y47" s="76" t="s">
        <v>69</v>
      </c>
      <c r="Z47" s="76" t="s">
        <v>70</v>
      </c>
      <c r="AA47" s="76" t="s">
        <v>71</v>
      </c>
      <c r="AB47" s="76" t="s">
        <v>72</v>
      </c>
      <c r="AC47" s="76" t="s">
        <v>73</v>
      </c>
      <c r="AD47" s="216">
        <f t="shared" ref="AD47" si="140">AH50</f>
        <v>2.5920000000000001</v>
      </c>
      <c r="AE47" s="76">
        <f t="shared" si="1"/>
        <v>25</v>
      </c>
      <c r="AF47" s="76">
        <f t="shared" si="2"/>
        <v>15</v>
      </c>
      <c r="AG47" s="76">
        <f>($S$47*((AE47+AF47))/100)</f>
        <v>8</v>
      </c>
      <c r="AH47" s="76">
        <f t="shared" ref="AH47" si="141">S47-AG47</f>
        <v>12</v>
      </c>
      <c r="AI47" s="216">
        <f t="shared" ref="AI47" si="142">AM50</f>
        <v>85</v>
      </c>
      <c r="AJ47" s="76">
        <f t="shared" si="3"/>
        <v>0</v>
      </c>
      <c r="AK47" s="76">
        <f t="shared" si="4"/>
        <v>0</v>
      </c>
      <c r="AL47" s="76">
        <f>($U$47*((AJ47+AK47))/100)</f>
        <v>0</v>
      </c>
      <c r="AM47" s="76">
        <f t="shared" ref="AM47" si="143">U47-AL47</f>
        <v>100</v>
      </c>
      <c r="AN47" s="212" t="s">
        <v>67</v>
      </c>
      <c r="AO47" s="212" t="s">
        <v>207</v>
      </c>
      <c r="AP47" s="212" t="s">
        <v>140</v>
      </c>
      <c r="AQ47" s="85" t="s">
        <v>1932</v>
      </c>
      <c r="AR47" s="103">
        <v>45292</v>
      </c>
      <c r="AS47" s="103">
        <v>45657</v>
      </c>
      <c r="AT47" s="212" t="s">
        <v>142</v>
      </c>
      <c r="AU47" s="76" t="s">
        <v>208</v>
      </c>
    </row>
    <row r="48" spans="1:47" ht="250.5" customHeight="1">
      <c r="A48" s="225"/>
      <c r="B48" s="225"/>
      <c r="C48" s="225"/>
      <c r="D48" s="225"/>
      <c r="E48" s="302"/>
      <c r="F48" s="313"/>
      <c r="G48" s="313"/>
      <c r="H48" s="266"/>
      <c r="I48" s="266"/>
      <c r="J48" s="266"/>
      <c r="K48" s="266"/>
      <c r="L48" s="250"/>
      <c r="M48" s="266"/>
      <c r="N48" s="266"/>
      <c r="O48" s="225"/>
      <c r="P48" s="225"/>
      <c r="Q48" s="225"/>
      <c r="R48" s="225"/>
      <c r="S48" s="225"/>
      <c r="T48" s="225"/>
      <c r="U48" s="225"/>
      <c r="V48" s="225"/>
      <c r="W48" s="92" t="s">
        <v>209</v>
      </c>
      <c r="X48" s="76" t="str">
        <f t="shared" si="0"/>
        <v>Probabilidad</v>
      </c>
      <c r="Y48" s="76" t="s">
        <v>69</v>
      </c>
      <c r="Z48" s="76" t="s">
        <v>70</v>
      </c>
      <c r="AA48" s="76" t="s">
        <v>71</v>
      </c>
      <c r="AB48" s="76" t="s">
        <v>72</v>
      </c>
      <c r="AC48" s="76" t="s">
        <v>73</v>
      </c>
      <c r="AD48" s="218"/>
      <c r="AE48" s="76">
        <f>IF(Y48="Preventivo",25,IF(Y48="Detectivo",15,0))</f>
        <v>25</v>
      </c>
      <c r="AF48" s="76">
        <f t="shared" si="2"/>
        <v>15</v>
      </c>
      <c r="AG48" s="76">
        <f>($AH47*((AE48+AF48))/100)</f>
        <v>4.8</v>
      </c>
      <c r="AH48" s="76">
        <f t="shared" ref="AH48" si="144">AH47-AG48</f>
        <v>7.2</v>
      </c>
      <c r="AI48" s="218"/>
      <c r="AJ48" s="76">
        <f t="shared" si="3"/>
        <v>0</v>
      </c>
      <c r="AK48" s="76">
        <f t="shared" si="4"/>
        <v>0</v>
      </c>
      <c r="AL48" s="76">
        <f>($AM47*((AJ48+AK48))/100)</f>
        <v>0</v>
      </c>
      <c r="AM48" s="76">
        <f t="shared" ref="AM48" si="145">AM47-AL48</f>
        <v>100</v>
      </c>
      <c r="AN48" s="225"/>
      <c r="AO48" s="225"/>
      <c r="AP48" s="225"/>
      <c r="AQ48" s="212" t="s">
        <v>210</v>
      </c>
      <c r="AR48" s="253">
        <v>45292</v>
      </c>
      <c r="AS48" s="253">
        <v>45657</v>
      </c>
      <c r="AT48" s="225"/>
      <c r="AU48" s="212" t="s">
        <v>164</v>
      </c>
    </row>
    <row r="49" spans="1:47" ht="102" customHeight="1">
      <c r="A49" s="225"/>
      <c r="B49" s="225"/>
      <c r="C49" s="225"/>
      <c r="D49" s="225"/>
      <c r="E49" s="302"/>
      <c r="F49" s="313"/>
      <c r="G49" s="313"/>
      <c r="H49" s="266"/>
      <c r="I49" s="266"/>
      <c r="J49" s="266"/>
      <c r="K49" s="266"/>
      <c r="L49" s="250"/>
      <c r="M49" s="266"/>
      <c r="N49" s="266"/>
      <c r="O49" s="225"/>
      <c r="P49" s="225"/>
      <c r="Q49" s="225"/>
      <c r="R49" s="225"/>
      <c r="S49" s="225"/>
      <c r="T49" s="225"/>
      <c r="U49" s="225"/>
      <c r="V49" s="225"/>
      <c r="W49" s="92" t="s">
        <v>211</v>
      </c>
      <c r="X49" s="76"/>
      <c r="Y49" s="76" t="s">
        <v>69</v>
      </c>
      <c r="Z49" s="76" t="s">
        <v>70</v>
      </c>
      <c r="AA49" s="76" t="s">
        <v>71</v>
      </c>
      <c r="AB49" s="76" t="s">
        <v>72</v>
      </c>
      <c r="AC49" s="76" t="s">
        <v>73</v>
      </c>
      <c r="AD49" s="218"/>
      <c r="AE49" s="76">
        <f t="shared" ref="AE49:AE50" si="146">IF(Y49="Preventivo",25,IF(Y49="Detectivo",15,0))</f>
        <v>25</v>
      </c>
      <c r="AF49" s="76">
        <f t="shared" ref="AF49:AF50" si="147">IF(Y49="Correctivo",0,IF(Z49="Automatizado",25,IF(Z49="Manual",15,0)))</f>
        <v>15</v>
      </c>
      <c r="AG49" s="76">
        <f t="shared" ref="AG49:AG50" si="148">($AH48*((AE49+AF49))/100)</f>
        <v>2.88</v>
      </c>
      <c r="AH49" s="76">
        <f t="shared" ref="AH49:AH50" si="149">AH48-AG49</f>
        <v>4.32</v>
      </c>
      <c r="AI49" s="218"/>
      <c r="AJ49" s="76">
        <f t="shared" ref="AJ49:AJ50" si="150">IF(Y49="Correctivo",10,0)</f>
        <v>0</v>
      </c>
      <c r="AK49" s="76">
        <f t="shared" ref="AK49:AK50" si="151">IF(X49="Probabilidad",0,IF(Z49="Automatizado",25,IF(Z49="Manual",15,0)))</f>
        <v>15</v>
      </c>
      <c r="AL49" s="76">
        <f t="shared" ref="AL49:AL50" si="152">($AM48*((AJ49+AK49))/100)</f>
        <v>15</v>
      </c>
      <c r="AM49" s="76">
        <f t="shared" ref="AM49:AM50" si="153">AM48-AL49</f>
        <v>85</v>
      </c>
      <c r="AN49" s="225"/>
      <c r="AO49" s="225"/>
      <c r="AP49" s="225"/>
      <c r="AQ49" s="213"/>
      <c r="AR49" s="213"/>
      <c r="AS49" s="213"/>
      <c r="AT49" s="225"/>
      <c r="AU49" s="213"/>
    </row>
    <row r="50" spans="1:47" ht="93.75" customHeight="1">
      <c r="A50" s="213"/>
      <c r="B50" s="213"/>
      <c r="C50" s="213"/>
      <c r="D50" s="213"/>
      <c r="E50" s="305"/>
      <c r="F50" s="313"/>
      <c r="G50" s="313"/>
      <c r="H50" s="227"/>
      <c r="I50" s="227"/>
      <c r="J50" s="227"/>
      <c r="K50" s="227"/>
      <c r="L50" s="250"/>
      <c r="M50" s="266"/>
      <c r="N50" s="266"/>
      <c r="O50" s="225"/>
      <c r="P50" s="213"/>
      <c r="Q50" s="213"/>
      <c r="R50" s="213"/>
      <c r="S50" s="213"/>
      <c r="T50" s="213"/>
      <c r="U50" s="213"/>
      <c r="V50" s="213"/>
      <c r="W50" s="99" t="s">
        <v>212</v>
      </c>
      <c r="X50" s="76" t="str">
        <f t="shared" si="0"/>
        <v>Probabilidad</v>
      </c>
      <c r="Y50" s="76" t="s">
        <v>69</v>
      </c>
      <c r="Z50" s="76" t="s">
        <v>70</v>
      </c>
      <c r="AA50" s="76" t="s">
        <v>71</v>
      </c>
      <c r="AB50" s="76" t="s">
        <v>72</v>
      </c>
      <c r="AC50" s="76" t="s">
        <v>73</v>
      </c>
      <c r="AD50" s="217"/>
      <c r="AE50" s="76">
        <f t="shared" si="146"/>
        <v>25</v>
      </c>
      <c r="AF50" s="76">
        <f t="shared" si="147"/>
        <v>15</v>
      </c>
      <c r="AG50" s="76">
        <f t="shared" si="148"/>
        <v>1.7280000000000002</v>
      </c>
      <c r="AH50" s="76">
        <f t="shared" si="149"/>
        <v>2.5920000000000001</v>
      </c>
      <c r="AI50" s="217"/>
      <c r="AJ50" s="76">
        <f t="shared" si="150"/>
        <v>0</v>
      </c>
      <c r="AK50" s="76">
        <f t="shared" si="151"/>
        <v>0</v>
      </c>
      <c r="AL50" s="76">
        <f t="shared" si="152"/>
        <v>0</v>
      </c>
      <c r="AM50" s="76">
        <f t="shared" si="153"/>
        <v>85</v>
      </c>
      <c r="AN50" s="213"/>
      <c r="AO50" s="213"/>
      <c r="AP50" s="213"/>
      <c r="AQ50" s="85" t="s">
        <v>213</v>
      </c>
      <c r="AR50" s="103">
        <v>45292</v>
      </c>
      <c r="AS50" s="103">
        <v>45657</v>
      </c>
      <c r="AT50" s="213"/>
      <c r="AU50" s="104" t="s">
        <v>214</v>
      </c>
    </row>
    <row r="51" spans="1:47" ht="175.5" customHeight="1">
      <c r="A51" s="212">
        <v>19</v>
      </c>
      <c r="B51" s="212" t="s">
        <v>150</v>
      </c>
      <c r="C51" s="212" t="s">
        <v>103</v>
      </c>
      <c r="D51" s="212" t="s">
        <v>215</v>
      </c>
      <c r="E51" s="319" t="s">
        <v>114</v>
      </c>
      <c r="F51" s="322" t="s">
        <v>216</v>
      </c>
      <c r="G51" s="322" t="s">
        <v>217</v>
      </c>
      <c r="H51" s="316"/>
      <c r="I51" s="226"/>
      <c r="J51" s="226"/>
      <c r="K51" s="226"/>
      <c r="L51" s="244" t="str">
        <f t="shared" ref="L51" si="154">IF(F51&lt;&gt;"",CONCATENATE(E51," ",F51),CONCATENATE(H51," ",I51," ",J51," ",K51))</f>
        <v>Posibilidad de pérdida reputacional de la entidad por la divulgación o alteración no autorizada de los activos de información</v>
      </c>
      <c r="M51" s="245" t="s">
        <v>106</v>
      </c>
      <c r="N51" s="245" t="s">
        <v>218</v>
      </c>
      <c r="O51" s="238" t="s">
        <v>63</v>
      </c>
      <c r="P51" s="212" t="s">
        <v>64</v>
      </c>
      <c r="Q51" s="212">
        <v>183</v>
      </c>
      <c r="R51" s="212" t="s">
        <v>65</v>
      </c>
      <c r="S51" s="212">
        <f t="shared" ref="S51" si="155">IF(R51="Muy alta",100,IF(R51="Alta",80,IF(R51="Media",60,IF(R51="Baja",40,IF(R51="Muy baja",20,IF(R51="Casi Seguro",100,IF(R51="Probable",80,IF(R51="Posible",60,IF(R51="Improbable",40,IF(R51="Rara vez",20,0))))))))))</f>
        <v>40</v>
      </c>
      <c r="T51" s="212" t="s">
        <v>219</v>
      </c>
      <c r="U51" s="212">
        <f t="shared" ref="U51" si="156">IF(T51="Catastrófico",100,IF(T51="Mayor",80,IF(T51="Moderado",60,IF(T51="Menor",40,IF(T51="Leve",20,0)))))</f>
        <v>20</v>
      </c>
      <c r="V51" s="228" t="s">
        <v>220</v>
      </c>
      <c r="W51" s="75" t="s">
        <v>221</v>
      </c>
      <c r="X51" s="107" t="str">
        <f t="shared" si="0"/>
        <v>Impacto</v>
      </c>
      <c r="Y51" s="76" t="s">
        <v>81</v>
      </c>
      <c r="Z51" s="76" t="s">
        <v>70</v>
      </c>
      <c r="AA51" s="76" t="s">
        <v>71</v>
      </c>
      <c r="AB51" s="76" t="s">
        <v>72</v>
      </c>
      <c r="AC51" s="76" t="s">
        <v>120</v>
      </c>
      <c r="AD51" s="216">
        <f t="shared" ref="AD51" si="157">AH53</f>
        <v>14.4</v>
      </c>
      <c r="AE51" s="76">
        <f t="shared" si="1"/>
        <v>0</v>
      </c>
      <c r="AF51" s="76">
        <f t="shared" si="2"/>
        <v>0</v>
      </c>
      <c r="AG51" s="76">
        <f>($S$51*((AE51+AF51))/100)</f>
        <v>0</v>
      </c>
      <c r="AH51" s="76">
        <f t="shared" ref="AH51" si="158">S51-AG51</f>
        <v>40</v>
      </c>
      <c r="AI51" s="216">
        <f t="shared" ref="AI51" si="159">AM53</f>
        <v>15</v>
      </c>
      <c r="AJ51" s="76">
        <f t="shared" si="3"/>
        <v>10</v>
      </c>
      <c r="AK51" s="76">
        <f t="shared" si="4"/>
        <v>15</v>
      </c>
      <c r="AL51" s="76">
        <f>($U$51*((AJ51+AK51))/100)</f>
        <v>5</v>
      </c>
      <c r="AM51" s="76">
        <f t="shared" ref="AM51" si="160">U51-AL51</f>
        <v>15</v>
      </c>
      <c r="AN51" s="212" t="s">
        <v>220</v>
      </c>
      <c r="AO51" s="212" t="s">
        <v>222</v>
      </c>
      <c r="AP51" s="212" t="s">
        <v>223</v>
      </c>
      <c r="AQ51" s="212" t="s">
        <v>224</v>
      </c>
      <c r="AR51" s="264"/>
      <c r="AS51" s="264"/>
      <c r="AT51" s="264"/>
      <c r="AU51" s="264"/>
    </row>
    <row r="52" spans="1:47" ht="162.75" customHeight="1">
      <c r="A52" s="225"/>
      <c r="B52" s="225"/>
      <c r="C52" s="225"/>
      <c r="D52" s="225"/>
      <c r="E52" s="320"/>
      <c r="F52" s="322"/>
      <c r="G52" s="322"/>
      <c r="H52" s="317"/>
      <c r="I52" s="266"/>
      <c r="J52" s="266"/>
      <c r="K52" s="266"/>
      <c r="L52" s="244"/>
      <c r="M52" s="245"/>
      <c r="N52" s="245"/>
      <c r="O52" s="238"/>
      <c r="P52" s="225"/>
      <c r="Q52" s="225"/>
      <c r="R52" s="225"/>
      <c r="S52" s="225"/>
      <c r="T52" s="225"/>
      <c r="U52" s="225"/>
      <c r="V52" s="229"/>
      <c r="W52" s="75" t="s">
        <v>225</v>
      </c>
      <c r="X52" s="107" t="str">
        <f t="shared" si="0"/>
        <v>Probabilidad</v>
      </c>
      <c r="Y52" s="76" t="s">
        <v>69</v>
      </c>
      <c r="Z52" s="76" t="s">
        <v>70</v>
      </c>
      <c r="AA52" s="76" t="s">
        <v>71</v>
      </c>
      <c r="AB52" s="76" t="s">
        <v>72</v>
      </c>
      <c r="AC52" s="76" t="s">
        <v>73</v>
      </c>
      <c r="AD52" s="218"/>
      <c r="AE52" s="76">
        <f t="shared" si="1"/>
        <v>25</v>
      </c>
      <c r="AF52" s="76">
        <f t="shared" si="2"/>
        <v>15</v>
      </c>
      <c r="AG52" s="76">
        <f>($AH$51*((AE52+AF52))/100)</f>
        <v>16</v>
      </c>
      <c r="AH52" s="76">
        <f t="shared" ref="AH52:AH53" si="161">AH51-AG52</f>
        <v>24</v>
      </c>
      <c r="AI52" s="218"/>
      <c r="AJ52" s="76">
        <f t="shared" si="3"/>
        <v>0</v>
      </c>
      <c r="AK52" s="76">
        <f t="shared" si="4"/>
        <v>0</v>
      </c>
      <c r="AL52" s="76">
        <f>($AM$51*((AJ52+AK52))/100)</f>
        <v>0</v>
      </c>
      <c r="AM52" s="76">
        <f t="shared" ref="AM52:AM53" si="162">AM51-AL52</f>
        <v>15</v>
      </c>
      <c r="AN52" s="225"/>
      <c r="AO52" s="225"/>
      <c r="AP52" s="225"/>
      <c r="AQ52" s="225"/>
      <c r="AR52" s="332"/>
      <c r="AS52" s="332"/>
      <c r="AT52" s="332"/>
      <c r="AU52" s="332"/>
    </row>
    <row r="53" spans="1:47" ht="218.25" customHeight="1">
      <c r="A53" s="213"/>
      <c r="B53" s="213"/>
      <c r="C53" s="213"/>
      <c r="D53" s="213"/>
      <c r="E53" s="321"/>
      <c r="F53" s="322"/>
      <c r="G53" s="322"/>
      <c r="H53" s="318"/>
      <c r="I53" s="227"/>
      <c r="J53" s="227"/>
      <c r="K53" s="227"/>
      <c r="L53" s="244"/>
      <c r="M53" s="245"/>
      <c r="N53" s="245"/>
      <c r="O53" s="238"/>
      <c r="P53" s="213"/>
      <c r="Q53" s="213"/>
      <c r="R53" s="213"/>
      <c r="S53" s="213"/>
      <c r="T53" s="213"/>
      <c r="U53" s="213"/>
      <c r="V53" s="315"/>
      <c r="W53" s="75" t="s">
        <v>226</v>
      </c>
      <c r="X53" s="107" t="str">
        <f t="shared" si="0"/>
        <v>Probabilidad</v>
      </c>
      <c r="Y53" s="76" t="s">
        <v>69</v>
      </c>
      <c r="Z53" s="76" t="s">
        <v>70</v>
      </c>
      <c r="AA53" s="76" t="s">
        <v>71</v>
      </c>
      <c r="AB53" s="76" t="s">
        <v>72</v>
      </c>
      <c r="AC53" s="76" t="s">
        <v>73</v>
      </c>
      <c r="AD53" s="217"/>
      <c r="AE53" s="76">
        <f t="shared" si="1"/>
        <v>25</v>
      </c>
      <c r="AF53" s="76">
        <f t="shared" si="2"/>
        <v>15</v>
      </c>
      <c r="AG53" s="76">
        <f>($AH$52*((AE53+AF53))/100)</f>
        <v>9.6</v>
      </c>
      <c r="AH53" s="76">
        <f t="shared" si="161"/>
        <v>14.4</v>
      </c>
      <c r="AI53" s="217"/>
      <c r="AJ53" s="76">
        <f t="shared" si="3"/>
        <v>0</v>
      </c>
      <c r="AK53" s="76">
        <f t="shared" si="4"/>
        <v>0</v>
      </c>
      <c r="AL53" s="76">
        <f>($AM$52*((AJ53+AK53))/100)</f>
        <v>0</v>
      </c>
      <c r="AM53" s="76">
        <f t="shared" si="162"/>
        <v>15</v>
      </c>
      <c r="AN53" s="213"/>
      <c r="AO53" s="213"/>
      <c r="AP53" s="213"/>
      <c r="AQ53" s="213"/>
      <c r="AR53" s="265"/>
      <c r="AS53" s="265"/>
      <c r="AT53" s="265"/>
      <c r="AU53" s="265"/>
    </row>
    <row r="54" spans="1:47" ht="90">
      <c r="A54" s="212">
        <v>20</v>
      </c>
      <c r="B54" s="212" t="s">
        <v>227</v>
      </c>
      <c r="C54" s="212" t="str">
        <f>LOOKUP(B54,E$2098:E$2135,F$2098:F$2135)</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4" s="212" t="s">
        <v>2078</v>
      </c>
      <c r="E54" s="301" t="s">
        <v>114</v>
      </c>
      <c r="F54" s="313" t="s">
        <v>228</v>
      </c>
      <c r="G54" s="313" t="s">
        <v>229</v>
      </c>
      <c r="H54" s="226"/>
      <c r="I54" s="226"/>
      <c r="J54" s="226"/>
      <c r="K54" s="226"/>
      <c r="L54" s="250" t="str">
        <f t="shared" ref="L54" si="163">IF(F54&lt;&gt;"",CONCATENATE(E54," ",F54),CONCATENATE(H54," ",I54," ",J54," ",K54))</f>
        <v>Posibilidad de pérdida reputacional (gestión de auditorias) por la dificultad en el cumplimiento de la  ejecución  del plan anual de auditorias aprobado por el comité institucional de coordinación  de Control Interno</v>
      </c>
      <c r="M54" s="266" t="s">
        <v>62</v>
      </c>
      <c r="N54" s="266"/>
      <c r="O54" s="225" t="s">
        <v>63</v>
      </c>
      <c r="P54" s="212" t="s">
        <v>64</v>
      </c>
      <c r="Q54" s="212">
        <v>1</v>
      </c>
      <c r="R54" s="212" t="s">
        <v>178</v>
      </c>
      <c r="S54" s="212">
        <f t="shared" ref="S54" si="164">IF(R54="Muy alta",100,IF(R54="Alta",80,IF(R54="Media",60,IF(R54="Baja",40,IF(R54="Muy baja",20,IF(R54="Casi Seguro",100,IF(R54="Probable",80,IF(R54="Posible",60,IF(R54="Improbable",40,IF(R54="Rara vez",20,0))))))))))</f>
        <v>20</v>
      </c>
      <c r="T54" s="212" t="s">
        <v>118</v>
      </c>
      <c r="U54" s="212">
        <f t="shared" ref="U54" si="165">IF(T54="Catastrófico",100,IF(T54="Mayor",80,IF(T54="Moderado",60,IF(T54="Menor",40,IF(T54="Leve",20,0)))))</f>
        <v>40</v>
      </c>
      <c r="V54" s="212" t="s">
        <v>220</v>
      </c>
      <c r="W54" s="101" t="s">
        <v>230</v>
      </c>
      <c r="X54" s="76" t="str">
        <f t="shared" si="0"/>
        <v>Probabilidad</v>
      </c>
      <c r="Y54" s="76" t="s">
        <v>69</v>
      </c>
      <c r="Z54" s="76" t="s">
        <v>70</v>
      </c>
      <c r="AA54" s="76" t="s">
        <v>71</v>
      </c>
      <c r="AB54" s="76" t="s">
        <v>72</v>
      </c>
      <c r="AC54" s="76" t="s">
        <v>73</v>
      </c>
      <c r="AD54" s="216">
        <f>AH55</f>
        <v>7.2</v>
      </c>
      <c r="AE54" s="76">
        <f t="shared" si="1"/>
        <v>25</v>
      </c>
      <c r="AF54" s="76">
        <f t="shared" si="2"/>
        <v>15</v>
      </c>
      <c r="AG54" s="76">
        <f>($S$54*((AE54+AF54))/100)</f>
        <v>8</v>
      </c>
      <c r="AH54" s="76">
        <f t="shared" ref="AH54" si="166">S54-AG54</f>
        <v>12</v>
      </c>
      <c r="AI54" s="216">
        <f>AM55</f>
        <v>40</v>
      </c>
      <c r="AJ54" s="76">
        <f t="shared" si="3"/>
        <v>0</v>
      </c>
      <c r="AK54" s="76">
        <f t="shared" si="4"/>
        <v>0</v>
      </c>
      <c r="AL54" s="76">
        <f>($U$54*((AJ54+AK54))/100)</f>
        <v>0</v>
      </c>
      <c r="AM54" s="76">
        <f t="shared" ref="AM54" si="167">U54-AL54</f>
        <v>40</v>
      </c>
      <c r="AN54" s="212" t="s">
        <v>220</v>
      </c>
      <c r="AO54" s="212" t="s">
        <v>222</v>
      </c>
      <c r="AP54" s="212" t="s">
        <v>223</v>
      </c>
      <c r="AQ54" s="212" t="s">
        <v>224</v>
      </c>
      <c r="AR54" s="264"/>
      <c r="AS54" s="264"/>
      <c r="AT54" s="264"/>
      <c r="AU54" s="264"/>
    </row>
    <row r="55" spans="1:47" ht="90">
      <c r="A55" s="225"/>
      <c r="B55" s="225"/>
      <c r="C55" s="225"/>
      <c r="D55" s="225"/>
      <c r="E55" s="302"/>
      <c r="F55" s="313"/>
      <c r="G55" s="313"/>
      <c r="H55" s="266"/>
      <c r="I55" s="266"/>
      <c r="J55" s="266"/>
      <c r="K55" s="266"/>
      <c r="L55" s="250"/>
      <c r="M55" s="266"/>
      <c r="N55" s="266"/>
      <c r="O55" s="225"/>
      <c r="P55" s="225"/>
      <c r="Q55" s="225"/>
      <c r="R55" s="225"/>
      <c r="S55" s="225"/>
      <c r="T55" s="225"/>
      <c r="U55" s="225"/>
      <c r="V55" s="225"/>
      <c r="W55" s="85" t="s">
        <v>231</v>
      </c>
      <c r="X55" s="76" t="str">
        <f t="shared" si="0"/>
        <v>Probabilidad</v>
      </c>
      <c r="Y55" s="76" t="s">
        <v>69</v>
      </c>
      <c r="Z55" s="76" t="s">
        <v>70</v>
      </c>
      <c r="AA55" s="76" t="s">
        <v>71</v>
      </c>
      <c r="AB55" s="76" t="s">
        <v>72</v>
      </c>
      <c r="AC55" s="76" t="s">
        <v>73</v>
      </c>
      <c r="AD55" s="218"/>
      <c r="AE55" s="76">
        <f t="shared" si="1"/>
        <v>25</v>
      </c>
      <c r="AF55" s="76">
        <f t="shared" si="2"/>
        <v>15</v>
      </c>
      <c r="AG55" s="76">
        <f>($AH$54*((AE55+AF55))/100)</f>
        <v>4.8</v>
      </c>
      <c r="AH55" s="76">
        <f t="shared" ref="AH55" si="168">AH54-AG55</f>
        <v>7.2</v>
      </c>
      <c r="AI55" s="218"/>
      <c r="AJ55" s="76">
        <f t="shared" si="3"/>
        <v>0</v>
      </c>
      <c r="AK55" s="76">
        <f t="shared" si="4"/>
        <v>0</v>
      </c>
      <c r="AL55" s="76">
        <f>($AM$54*((AJ55+AK55))/100)</f>
        <v>0</v>
      </c>
      <c r="AM55" s="76">
        <f t="shared" ref="AM55" si="169">AM54-AL55</f>
        <v>40</v>
      </c>
      <c r="AN55" s="225"/>
      <c r="AO55" s="225"/>
      <c r="AP55" s="225"/>
      <c r="AQ55" s="213"/>
      <c r="AR55" s="265"/>
      <c r="AS55" s="265"/>
      <c r="AT55" s="265"/>
      <c r="AU55" s="265"/>
    </row>
    <row r="56" spans="1:47" ht="105">
      <c r="A56" s="71">
        <v>21</v>
      </c>
      <c r="B56" s="71" t="s">
        <v>227</v>
      </c>
      <c r="C56" s="71" t="str">
        <f>LOOKUP(B56,E$2098:E$2135,F$2098:F$2135)</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6" s="71" t="s">
        <v>2079</v>
      </c>
      <c r="E56" s="73" t="s">
        <v>114</v>
      </c>
      <c r="F56" s="92" t="s">
        <v>232</v>
      </c>
      <c r="G56" s="92" t="s">
        <v>233</v>
      </c>
      <c r="H56" s="72"/>
      <c r="I56" s="72"/>
      <c r="J56" s="72"/>
      <c r="K56" s="72"/>
      <c r="L56" s="74" t="str">
        <f t="shared" ref="L56" si="170">IF(F56&lt;&gt;"",CONCATENATE(E56," ",F56),CONCATENATE(H56," ",I56," ",J56," ",K56))</f>
        <v>Posibilidad de pérdida reputacional (relación con entes de control, administración de riesgos y otras partes interesadas) por no cumplir los planes de mejoramiento de los hallazgos por parte de los entes de control y auditorias de gestión</v>
      </c>
      <c r="M56" s="72" t="s">
        <v>62</v>
      </c>
      <c r="N56" s="72"/>
      <c r="O56" s="71" t="s">
        <v>63</v>
      </c>
      <c r="P56" s="71" t="s">
        <v>64</v>
      </c>
      <c r="Q56" s="71">
        <v>126</v>
      </c>
      <c r="R56" s="71" t="s">
        <v>65</v>
      </c>
      <c r="S56" s="71">
        <f t="shared" ref="S56" si="171">IF(R56="Muy alta",100,IF(R56="Alta",80,IF(R56="Media",60,IF(R56="Baja",40,IF(R56="Muy baja",20,IF(R56="Casi Seguro",100,IF(R56="Probable",80,IF(R56="Posible",60,IF(R56="Improbable",40,IF(R56="Rara vez",20,0))))))))))</f>
        <v>40</v>
      </c>
      <c r="T56" s="71" t="s">
        <v>219</v>
      </c>
      <c r="U56" s="71">
        <f t="shared" ref="U56" si="172">IF(T56="Catastrófico",100,IF(T56="Mayor",80,IF(T56="Moderado",60,IF(T56="Menor",40,IF(T56="Leve",20,0)))))</f>
        <v>20</v>
      </c>
      <c r="V56" s="71" t="s">
        <v>220</v>
      </c>
      <c r="W56" s="85" t="s">
        <v>234</v>
      </c>
      <c r="X56" s="76" t="str">
        <f t="shared" si="0"/>
        <v>Probabilidad</v>
      </c>
      <c r="Y56" s="76" t="s">
        <v>69</v>
      </c>
      <c r="Z56" s="76" t="s">
        <v>70</v>
      </c>
      <c r="AA56" s="76" t="s">
        <v>71</v>
      </c>
      <c r="AB56" s="76" t="s">
        <v>72</v>
      </c>
      <c r="AC56" s="76" t="s">
        <v>73</v>
      </c>
      <c r="AD56" s="77">
        <f>AH56</f>
        <v>24</v>
      </c>
      <c r="AE56" s="76">
        <f t="shared" si="1"/>
        <v>25</v>
      </c>
      <c r="AF56" s="76">
        <f t="shared" si="2"/>
        <v>15</v>
      </c>
      <c r="AG56" s="76">
        <f>($S$56*((AE56+AF56))/100)</f>
        <v>16</v>
      </c>
      <c r="AH56" s="76">
        <f t="shared" ref="AH56" si="173">S56-AG56</f>
        <v>24</v>
      </c>
      <c r="AI56" s="77">
        <f>AM56</f>
        <v>20</v>
      </c>
      <c r="AJ56" s="76">
        <f t="shared" si="3"/>
        <v>0</v>
      </c>
      <c r="AK56" s="76">
        <f t="shared" si="4"/>
        <v>0</v>
      </c>
      <c r="AL56" s="76">
        <f>($U$56*((AJ56+AK56))/100)</f>
        <v>0</v>
      </c>
      <c r="AM56" s="76">
        <f t="shared" ref="AM56" si="174">U56-AL56</f>
        <v>20</v>
      </c>
      <c r="AN56" s="71" t="s">
        <v>220</v>
      </c>
      <c r="AO56" s="71" t="s">
        <v>222</v>
      </c>
      <c r="AP56" s="71" t="s">
        <v>223</v>
      </c>
      <c r="AQ56" s="76" t="s">
        <v>224</v>
      </c>
      <c r="AR56" s="109"/>
      <c r="AS56" s="109"/>
      <c r="AT56" s="109"/>
      <c r="AU56" s="109"/>
    </row>
    <row r="57" spans="1:47" ht="135">
      <c r="A57" s="71">
        <v>22</v>
      </c>
      <c r="B57" s="71" t="s">
        <v>227</v>
      </c>
      <c r="C57" s="71" t="str">
        <f>LOOKUP(B57,E$2098:E$2135,F$2098:F$2135)</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7" s="71" t="s">
        <v>235</v>
      </c>
      <c r="E57" s="73" t="s">
        <v>114</v>
      </c>
      <c r="F57" s="92" t="s">
        <v>236</v>
      </c>
      <c r="G57" s="92" t="s">
        <v>237</v>
      </c>
      <c r="H57" s="72"/>
      <c r="I57" s="72"/>
      <c r="J57" s="72"/>
      <c r="K57" s="72"/>
      <c r="L57" s="74" t="str">
        <f t="shared" ref="L57" si="175">IF(F57&lt;&gt;"",CONCATENATE(E57," ",F57),CONCATENATE(H57," ",I57," ",J57," ",K57))</f>
        <v>Posibilidad de pérdida reputacional (liderazgo estratégico y prevención) por el incumplimiento en la aplicación de las directrices de la administración del riesgo en la asesoría y  acompañamiento para el fortalecimiento del sistema de control interno</v>
      </c>
      <c r="M57" s="72" t="s">
        <v>62</v>
      </c>
      <c r="N57" s="72"/>
      <c r="O57" s="71" t="s">
        <v>63</v>
      </c>
      <c r="P57" s="71" t="s">
        <v>64</v>
      </c>
      <c r="Q57" s="71">
        <v>5</v>
      </c>
      <c r="R57" s="71" t="s">
        <v>178</v>
      </c>
      <c r="S57" s="71">
        <f t="shared" ref="S57" si="176">IF(R57="Muy alta",100,IF(R57="Alta",80,IF(R57="Media",60,IF(R57="Baja",40,IF(R57="Muy baja",20,IF(R57="Casi Seguro",100,IF(R57="Probable",80,IF(R57="Posible",60,IF(R57="Improbable",40,IF(R57="Rara vez",20,0))))))))))</f>
        <v>20</v>
      </c>
      <c r="T57" s="71" t="s">
        <v>118</v>
      </c>
      <c r="U57" s="71">
        <f t="shared" ref="U57" si="177">IF(T57="Catastrófico",100,IF(T57="Mayor",80,IF(T57="Moderado",60,IF(T57="Menor",40,IF(T57="Leve",20,0)))))</f>
        <v>40</v>
      </c>
      <c r="V57" s="71" t="s">
        <v>220</v>
      </c>
      <c r="W57" s="85" t="s">
        <v>238</v>
      </c>
      <c r="X57" s="76" t="str">
        <f t="shared" si="0"/>
        <v>Probabilidad</v>
      </c>
      <c r="Y57" s="76" t="s">
        <v>69</v>
      </c>
      <c r="Z57" s="76" t="s">
        <v>70</v>
      </c>
      <c r="AA57" s="76" t="s">
        <v>71</v>
      </c>
      <c r="AB57" s="76" t="s">
        <v>72</v>
      </c>
      <c r="AC57" s="76" t="s">
        <v>73</v>
      </c>
      <c r="AD57" s="77">
        <f>AH57</f>
        <v>12</v>
      </c>
      <c r="AE57" s="76">
        <f t="shared" si="1"/>
        <v>25</v>
      </c>
      <c r="AF57" s="76">
        <f t="shared" si="2"/>
        <v>15</v>
      </c>
      <c r="AG57" s="76">
        <f>($S$57*((AE57+AF57))/100)</f>
        <v>8</v>
      </c>
      <c r="AH57" s="76">
        <f t="shared" ref="AH57" si="178">S57-AG57</f>
        <v>12</v>
      </c>
      <c r="AI57" s="77">
        <f>AM57</f>
        <v>40</v>
      </c>
      <c r="AJ57" s="76">
        <f t="shared" si="3"/>
        <v>0</v>
      </c>
      <c r="AK57" s="76">
        <f t="shared" si="4"/>
        <v>0</v>
      </c>
      <c r="AL57" s="76">
        <f>($U$57*((AJ57+AK57))/100)</f>
        <v>0</v>
      </c>
      <c r="AM57" s="76">
        <f t="shared" ref="AM57" si="179">U57-AL57</f>
        <v>40</v>
      </c>
      <c r="AN57" s="71" t="s">
        <v>220</v>
      </c>
      <c r="AO57" s="71" t="s">
        <v>222</v>
      </c>
      <c r="AP57" s="71" t="s">
        <v>223</v>
      </c>
      <c r="AQ57" s="76" t="s">
        <v>224</v>
      </c>
      <c r="AR57" s="109"/>
      <c r="AS57" s="109"/>
      <c r="AT57" s="109"/>
      <c r="AU57" s="109"/>
    </row>
    <row r="58" spans="1:47" ht="117" customHeight="1">
      <c r="A58" s="71">
        <v>23</v>
      </c>
      <c r="B58" s="71" t="s">
        <v>227</v>
      </c>
      <c r="C58" s="71" t="str">
        <f>LOOKUP(B58,E$2098:E$2135,F$2098:F$2135)</f>
        <v>Evaluar la eficacia, eficiencia y efectividad de los Controles Internos de manera independiente, objetiva y oportuna a través de la aplicación de normas de auditoría generalmente aceptadas que contribuyan al mejoramiento continuo y el logro de los objetivos institucionales.</v>
      </c>
      <c r="D58" s="71" t="s">
        <v>239</v>
      </c>
      <c r="E58" s="73" t="s">
        <v>114</v>
      </c>
      <c r="F58" s="92"/>
      <c r="G58" s="92"/>
      <c r="H58" s="72" t="s">
        <v>240</v>
      </c>
      <c r="I58" s="72" t="s">
        <v>241</v>
      </c>
      <c r="J58" s="72" t="s">
        <v>242</v>
      </c>
      <c r="K58" s="72" t="s">
        <v>243</v>
      </c>
      <c r="L58" s="74" t="str">
        <f t="shared" ref="L58" si="180">IF(F58&lt;&gt;"",CONCATENATE(E58," ",F58),CONCATENATE(H58," ",I58," ",J58," ",K58))</f>
        <v>Omitir el cumplimiento de requisitos legales y normativos por parte de los funcionarios o contratistas del proceso en la emisión de informes de seguimientos o de auditorías  para beneficiar a un proceso, persona, área etc.</v>
      </c>
      <c r="M58" s="72" t="s">
        <v>86</v>
      </c>
      <c r="N58" s="72"/>
      <c r="O58" s="71" t="s">
        <v>63</v>
      </c>
      <c r="P58" s="71" t="s">
        <v>64</v>
      </c>
      <c r="Q58" s="71"/>
      <c r="R58" s="71" t="s">
        <v>89</v>
      </c>
      <c r="S58" s="71">
        <f t="shared" ref="S58" si="181">IF(R58="Muy alta",100,IF(R58="Alta",80,IF(R58="Media",60,IF(R58="Baja",40,IF(R58="Muy baja",20,IF(R58="Casi Seguro",100,IF(R58="Probable",80,IF(R58="Posible",60,IF(R58="Improbable",40,IF(R58="Rara vez",20,0))))))))))</f>
        <v>40</v>
      </c>
      <c r="T58" s="71" t="s">
        <v>137</v>
      </c>
      <c r="U58" s="71">
        <f t="shared" ref="U58" si="182">IF(T58="Catastrófico",100,IF(T58="Mayor",80,IF(T58="Moderado",60,IF(T58="Menor",40,IF(T58="Leve",20,0)))))</f>
        <v>100</v>
      </c>
      <c r="V58" s="71" t="s">
        <v>138</v>
      </c>
      <c r="W58" s="85" t="s">
        <v>244</v>
      </c>
      <c r="X58" s="76" t="str">
        <f t="shared" si="0"/>
        <v>Probabilidad</v>
      </c>
      <c r="Y58" s="76" t="s">
        <v>69</v>
      </c>
      <c r="Z58" s="76" t="s">
        <v>70</v>
      </c>
      <c r="AA58" s="76" t="s">
        <v>71</v>
      </c>
      <c r="AB58" s="76" t="s">
        <v>72</v>
      </c>
      <c r="AC58" s="76" t="s">
        <v>73</v>
      </c>
      <c r="AD58" s="77">
        <f>AH58</f>
        <v>24</v>
      </c>
      <c r="AE58" s="76">
        <f t="shared" si="1"/>
        <v>25</v>
      </c>
      <c r="AF58" s="76">
        <f t="shared" si="2"/>
        <v>15</v>
      </c>
      <c r="AG58" s="76">
        <f>($S$58*((AE58+AF58))/100)</f>
        <v>16</v>
      </c>
      <c r="AH58" s="76">
        <f t="shared" ref="AH58" si="183">S58-AG58</f>
        <v>24</v>
      </c>
      <c r="AI58" s="77">
        <f>AM58</f>
        <v>100</v>
      </c>
      <c r="AJ58" s="76">
        <f t="shared" si="3"/>
        <v>0</v>
      </c>
      <c r="AK58" s="76">
        <f t="shared" si="4"/>
        <v>0</v>
      </c>
      <c r="AL58" s="76">
        <f>($U$58*((AJ58+AK58))/100)</f>
        <v>0</v>
      </c>
      <c r="AM58" s="76">
        <f t="shared" ref="AM58" si="184">U58-AL58</f>
        <v>100</v>
      </c>
      <c r="AN58" s="71" t="s">
        <v>138</v>
      </c>
      <c r="AO58" s="71" t="s">
        <v>75</v>
      </c>
      <c r="AP58" s="71" t="s">
        <v>245</v>
      </c>
      <c r="AQ58" s="85" t="s">
        <v>246</v>
      </c>
      <c r="AR58" s="93">
        <v>45292</v>
      </c>
      <c r="AS58" s="87">
        <v>45657</v>
      </c>
      <c r="AT58" s="76" t="s">
        <v>142</v>
      </c>
      <c r="AU58" s="85" t="s">
        <v>247</v>
      </c>
    </row>
    <row r="59" spans="1:47" ht="164.25" customHeight="1">
      <c r="A59" s="226">
        <v>24</v>
      </c>
      <c r="B59" s="212" t="s">
        <v>227</v>
      </c>
      <c r="C59" s="312" t="s">
        <v>103</v>
      </c>
      <c r="D59" s="238" t="s">
        <v>248</v>
      </c>
      <c r="E59" s="247" t="s">
        <v>114</v>
      </c>
      <c r="F59" s="247" t="s">
        <v>249</v>
      </c>
      <c r="G59" s="247" t="s">
        <v>250</v>
      </c>
      <c r="H59" s="92"/>
      <c r="I59" s="92"/>
      <c r="J59" s="92"/>
      <c r="K59" s="92"/>
      <c r="L59" s="249" t="str">
        <f t="shared" ref="L59" si="185">CONCATENATE(E59," ",F59,)</f>
        <v>Posibilidad de pérdida reputacional por divulgación o alteración no autorizada o indisponibilidad de los activos de información del proceso</v>
      </c>
      <c r="M59" s="238" t="s">
        <v>106</v>
      </c>
      <c r="N59" s="238" t="s">
        <v>251</v>
      </c>
      <c r="O59" s="238" t="s">
        <v>63</v>
      </c>
      <c r="P59" s="238" t="s">
        <v>64</v>
      </c>
      <c r="Q59" s="238">
        <v>53</v>
      </c>
      <c r="R59" s="238" t="s">
        <v>65</v>
      </c>
      <c r="S59" s="238">
        <v>40</v>
      </c>
      <c r="T59" s="238" t="s">
        <v>118</v>
      </c>
      <c r="U59" s="238">
        <v>40</v>
      </c>
      <c r="V59" s="212" t="s">
        <v>74</v>
      </c>
      <c r="W59" s="85" t="s">
        <v>252</v>
      </c>
      <c r="X59" s="85" t="s">
        <v>253</v>
      </c>
      <c r="Y59" s="85" t="s">
        <v>69</v>
      </c>
      <c r="Z59" s="85" t="s">
        <v>70</v>
      </c>
      <c r="AA59" s="85" t="s">
        <v>71</v>
      </c>
      <c r="AB59" s="85" t="s">
        <v>72</v>
      </c>
      <c r="AC59" s="85" t="s">
        <v>73</v>
      </c>
      <c r="AD59" s="216">
        <f>AH60</f>
        <v>14.4</v>
      </c>
      <c r="AE59" s="76">
        <f t="shared" si="1"/>
        <v>25</v>
      </c>
      <c r="AF59" s="76">
        <f t="shared" si="2"/>
        <v>15</v>
      </c>
      <c r="AG59" s="76">
        <f>($S$59*((AE59+AF59))/100)</f>
        <v>16</v>
      </c>
      <c r="AH59" s="76">
        <f t="shared" ref="AH59" si="186">S59-AG59</f>
        <v>24</v>
      </c>
      <c r="AI59" s="216">
        <f>AM60</f>
        <v>40</v>
      </c>
      <c r="AJ59" s="76">
        <f t="shared" si="3"/>
        <v>0</v>
      </c>
      <c r="AK59" s="76">
        <f t="shared" si="4"/>
        <v>0</v>
      </c>
      <c r="AL59" s="76">
        <f>($U$59*((AJ59+AK59))/100)</f>
        <v>0</v>
      </c>
      <c r="AM59" s="76">
        <f t="shared" ref="AM59" si="187">U59-AL59</f>
        <v>40</v>
      </c>
      <c r="AN59" s="212" t="s">
        <v>220</v>
      </c>
      <c r="AO59" s="238" t="s">
        <v>222</v>
      </c>
      <c r="AP59" s="247" t="s">
        <v>223</v>
      </c>
      <c r="AQ59" s="238" t="s">
        <v>224</v>
      </c>
      <c r="AR59" s="264"/>
      <c r="AS59" s="264"/>
      <c r="AT59" s="264"/>
      <c r="AU59" s="264"/>
    </row>
    <row r="60" spans="1:47" ht="186" customHeight="1">
      <c r="A60" s="266"/>
      <c r="B60" s="225"/>
      <c r="C60" s="313"/>
      <c r="D60" s="238"/>
      <c r="E60" s="247"/>
      <c r="F60" s="247"/>
      <c r="G60" s="247"/>
      <c r="H60" s="100"/>
      <c r="I60" s="100"/>
      <c r="J60" s="100"/>
      <c r="K60" s="100"/>
      <c r="L60" s="250"/>
      <c r="M60" s="238"/>
      <c r="N60" s="238"/>
      <c r="O60" s="238"/>
      <c r="P60" s="238"/>
      <c r="Q60" s="238"/>
      <c r="R60" s="238"/>
      <c r="S60" s="238"/>
      <c r="T60" s="238"/>
      <c r="U60" s="238"/>
      <c r="V60" s="225"/>
      <c r="W60" s="85" t="s">
        <v>254</v>
      </c>
      <c r="X60" s="85" t="s">
        <v>253</v>
      </c>
      <c r="Y60" s="85" t="s">
        <v>69</v>
      </c>
      <c r="Z60" s="85" t="s">
        <v>70</v>
      </c>
      <c r="AA60" s="85" t="s">
        <v>71</v>
      </c>
      <c r="AB60" s="85" t="s">
        <v>72</v>
      </c>
      <c r="AC60" s="85" t="s">
        <v>73</v>
      </c>
      <c r="AD60" s="218"/>
      <c r="AE60" s="76">
        <f t="shared" si="1"/>
        <v>25</v>
      </c>
      <c r="AF60" s="76">
        <f t="shared" si="2"/>
        <v>15</v>
      </c>
      <c r="AG60" s="76">
        <f>($AH$59*((AE60+AF60))/100)</f>
        <v>9.6</v>
      </c>
      <c r="AH60" s="76">
        <f t="shared" ref="AH60" si="188">AH59-AG60</f>
        <v>14.4</v>
      </c>
      <c r="AI60" s="218"/>
      <c r="AJ60" s="76">
        <f t="shared" si="3"/>
        <v>0</v>
      </c>
      <c r="AK60" s="76">
        <f t="shared" si="4"/>
        <v>0</v>
      </c>
      <c r="AL60" s="76">
        <f>($AM$59*((AJ60+AK60))/100)</f>
        <v>0</v>
      </c>
      <c r="AM60" s="76">
        <f t="shared" ref="AM60" si="189">AM59-AL60</f>
        <v>40</v>
      </c>
      <c r="AN60" s="225"/>
      <c r="AO60" s="238"/>
      <c r="AP60" s="247"/>
      <c r="AQ60" s="238"/>
      <c r="AR60" s="265"/>
      <c r="AS60" s="265"/>
      <c r="AT60" s="265"/>
      <c r="AU60" s="265"/>
    </row>
    <row r="61" spans="1:47" ht="130.5" customHeight="1">
      <c r="A61" s="212">
        <v>25</v>
      </c>
      <c r="B61" s="212" t="s">
        <v>255</v>
      </c>
      <c r="C61" s="212" t="str">
        <f>LOOKUP(B61,E$2098:E$2135,F$2098:F$2135)</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1" s="212" t="s">
        <v>275</v>
      </c>
      <c r="E61" s="301" t="s">
        <v>59</v>
      </c>
      <c r="F61" s="249" t="s">
        <v>256</v>
      </c>
      <c r="G61" s="249" t="s">
        <v>257</v>
      </c>
      <c r="H61" s="226"/>
      <c r="I61" s="226"/>
      <c r="J61" s="226"/>
      <c r="K61" s="226"/>
      <c r="L61" s="249" t="str">
        <f t="shared" ref="L61" si="190">IF(F61&lt;&gt;"",CONCATENATE(E61," ",F61),CONCATENATE(H61," ",I61," ",J61," ",K61))</f>
        <v>Posibilidad de pérdida económica y reputacional ante la Unidad y entes de control por sanciones ocasionadas por desactualización de información registrada en aplicativo de control de inventarios</v>
      </c>
      <c r="M61" s="226" t="s">
        <v>62</v>
      </c>
      <c r="N61" s="226"/>
      <c r="O61" s="212" t="s">
        <v>63</v>
      </c>
      <c r="P61" s="212" t="s">
        <v>64</v>
      </c>
      <c r="Q61" s="212">
        <v>365</v>
      </c>
      <c r="R61" s="212" t="s">
        <v>65</v>
      </c>
      <c r="S61" s="212">
        <f t="shared" ref="S61" si="191">IF(R61="Muy alta",100,IF(R61="Alta",80,IF(R61="Media",60,IF(R61="Baja",40,IF(R61="Muy baja",20,IF(R61="Casi Seguro",100,IF(R61="Probable",80,IF(R61="Posible",60,IF(R61="Improbable",40,IF(R61="Rara vez",20,0))))))))))</f>
        <v>40</v>
      </c>
      <c r="T61" s="212" t="s">
        <v>66</v>
      </c>
      <c r="U61" s="212">
        <f t="shared" ref="U61" si="192">IF(T61="Catastrófico",100,IF(T61="Mayor",80,IF(T61="Moderado",60,IF(T61="Menor",40,IF(T61="Leve",20,0)))))</f>
        <v>80</v>
      </c>
      <c r="V61" s="212" t="s">
        <v>67</v>
      </c>
      <c r="W61" s="85" t="s">
        <v>258</v>
      </c>
      <c r="X61" s="76" t="str">
        <f t="shared" ref="X61:X77" si="193">IF(OR(Y61="Preventivo",Y61="Detectivo"),"Probabilidad",IF(Y61="Correctivo","Impacto"," "))</f>
        <v>Probabilidad</v>
      </c>
      <c r="Y61" s="76" t="s">
        <v>91</v>
      </c>
      <c r="Z61" s="76" t="s">
        <v>70</v>
      </c>
      <c r="AA61" s="76" t="s">
        <v>71</v>
      </c>
      <c r="AB61" s="76" t="s">
        <v>72</v>
      </c>
      <c r="AC61" s="76" t="s">
        <v>73</v>
      </c>
      <c r="AD61" s="216">
        <f t="shared" ref="AD61" si="194">AH63</f>
        <v>13.720000000000002</v>
      </c>
      <c r="AE61" s="76">
        <f t="shared" ref="AE61:AE82" si="195">IF(Y61="Preventivo",25,IF(Y61="Detectivo",15,0))</f>
        <v>15</v>
      </c>
      <c r="AF61" s="76">
        <f t="shared" ref="AF61:AF82" si="196">IF(Y61="Correctivo",0,IF(Z61="Automatizado",25,IF(Z61="Manual",15,0)))</f>
        <v>15</v>
      </c>
      <c r="AG61" s="76">
        <f>($S$61*((AE61+AF61))/100)</f>
        <v>12</v>
      </c>
      <c r="AH61" s="76">
        <f t="shared" ref="AH61" si="197">S61-AG61</f>
        <v>28</v>
      </c>
      <c r="AI61" s="216">
        <f t="shared" ref="AI61" si="198">AM63</f>
        <v>80</v>
      </c>
      <c r="AJ61" s="76">
        <f t="shared" ref="AJ61:AJ82" si="199">IF(Y61="Correctivo",10,0)</f>
        <v>0</v>
      </c>
      <c r="AK61" s="76">
        <f t="shared" ref="AK61:AK82" si="200">IF(X61="Probabilidad",0,IF(Z61="Automatizado",25,IF(Z61="Manual",15,0)))</f>
        <v>0</v>
      </c>
      <c r="AL61" s="76">
        <f>($U$61*((AJ61+AK61))/100)</f>
        <v>0</v>
      </c>
      <c r="AM61" s="76">
        <f t="shared" ref="AM61" si="201">U61-AL61</f>
        <v>80</v>
      </c>
      <c r="AN61" s="212" t="s">
        <v>67</v>
      </c>
      <c r="AO61" s="212" t="s">
        <v>75</v>
      </c>
      <c r="AP61" s="212" t="s">
        <v>76</v>
      </c>
      <c r="AQ61" s="212" t="s">
        <v>259</v>
      </c>
      <c r="AR61" s="221">
        <v>45292</v>
      </c>
      <c r="AS61" s="221">
        <v>45657</v>
      </c>
      <c r="AT61" s="221" t="s">
        <v>93</v>
      </c>
      <c r="AU61" s="253" t="s">
        <v>260</v>
      </c>
    </row>
    <row r="62" spans="1:47" ht="75">
      <c r="A62" s="225"/>
      <c r="B62" s="225"/>
      <c r="C62" s="225"/>
      <c r="D62" s="225"/>
      <c r="E62" s="302"/>
      <c r="F62" s="250"/>
      <c r="G62" s="250"/>
      <c r="H62" s="266"/>
      <c r="I62" s="266"/>
      <c r="J62" s="266"/>
      <c r="K62" s="266"/>
      <c r="L62" s="250"/>
      <c r="M62" s="266"/>
      <c r="N62" s="266"/>
      <c r="O62" s="225"/>
      <c r="P62" s="225"/>
      <c r="Q62" s="225"/>
      <c r="R62" s="225"/>
      <c r="S62" s="225"/>
      <c r="T62" s="225"/>
      <c r="U62" s="225"/>
      <c r="V62" s="225"/>
      <c r="W62" s="85" t="s">
        <v>261</v>
      </c>
      <c r="X62" s="76" t="str">
        <f t="shared" si="193"/>
        <v>Probabilidad</v>
      </c>
      <c r="Y62" s="76" t="s">
        <v>91</v>
      </c>
      <c r="Z62" s="76" t="s">
        <v>70</v>
      </c>
      <c r="AA62" s="76" t="s">
        <v>71</v>
      </c>
      <c r="AB62" s="76" t="s">
        <v>72</v>
      </c>
      <c r="AC62" s="76" t="s">
        <v>73</v>
      </c>
      <c r="AD62" s="218"/>
      <c r="AE62" s="76">
        <f t="shared" si="195"/>
        <v>15</v>
      </c>
      <c r="AF62" s="76">
        <f t="shared" si="196"/>
        <v>15</v>
      </c>
      <c r="AG62" s="76">
        <f>($AH$61*((AE62+AF62))/100)</f>
        <v>8.4</v>
      </c>
      <c r="AH62" s="76">
        <f t="shared" ref="AH62:AH63" si="202">AH61-AG62</f>
        <v>19.600000000000001</v>
      </c>
      <c r="AI62" s="218"/>
      <c r="AJ62" s="76">
        <f t="shared" si="199"/>
        <v>0</v>
      </c>
      <c r="AK62" s="76">
        <f t="shared" si="200"/>
        <v>0</v>
      </c>
      <c r="AL62" s="76">
        <f>($AM$61*((AJ62+AK62))/100)</f>
        <v>0</v>
      </c>
      <c r="AM62" s="76">
        <f t="shared" ref="AM62:AM63" si="203">AM61-AL62</f>
        <v>80</v>
      </c>
      <c r="AN62" s="225"/>
      <c r="AO62" s="225"/>
      <c r="AP62" s="225"/>
      <c r="AQ62" s="225"/>
      <c r="AR62" s="261"/>
      <c r="AS62" s="261"/>
      <c r="AT62" s="261"/>
      <c r="AU62" s="262"/>
    </row>
    <row r="63" spans="1:47" ht="147.75" customHeight="1">
      <c r="A63" s="213"/>
      <c r="B63" s="213"/>
      <c r="C63" s="213"/>
      <c r="D63" s="213"/>
      <c r="E63" s="305"/>
      <c r="F63" s="251"/>
      <c r="G63" s="251"/>
      <c r="H63" s="227"/>
      <c r="I63" s="227"/>
      <c r="J63" s="227"/>
      <c r="K63" s="227"/>
      <c r="L63" s="251"/>
      <c r="M63" s="227"/>
      <c r="N63" s="227"/>
      <c r="O63" s="213"/>
      <c r="P63" s="213"/>
      <c r="Q63" s="213"/>
      <c r="R63" s="213"/>
      <c r="S63" s="213"/>
      <c r="T63" s="213"/>
      <c r="U63" s="213"/>
      <c r="V63" s="213"/>
      <c r="W63" s="85" t="s">
        <v>262</v>
      </c>
      <c r="X63" s="76" t="str">
        <f t="shared" si="193"/>
        <v>Probabilidad</v>
      </c>
      <c r="Y63" s="76" t="s">
        <v>91</v>
      </c>
      <c r="Z63" s="76" t="s">
        <v>70</v>
      </c>
      <c r="AA63" s="76" t="s">
        <v>71</v>
      </c>
      <c r="AB63" s="76" t="s">
        <v>72</v>
      </c>
      <c r="AC63" s="76" t="s">
        <v>73</v>
      </c>
      <c r="AD63" s="217"/>
      <c r="AE63" s="76">
        <f t="shared" si="195"/>
        <v>15</v>
      </c>
      <c r="AF63" s="76">
        <f t="shared" si="196"/>
        <v>15</v>
      </c>
      <c r="AG63" s="76">
        <f>($AH$62*((AE63+AF63))/100)</f>
        <v>5.88</v>
      </c>
      <c r="AH63" s="76">
        <f t="shared" si="202"/>
        <v>13.720000000000002</v>
      </c>
      <c r="AI63" s="217"/>
      <c r="AJ63" s="76">
        <f t="shared" si="199"/>
        <v>0</v>
      </c>
      <c r="AK63" s="76">
        <f t="shared" si="200"/>
        <v>0</v>
      </c>
      <c r="AL63" s="76">
        <f>($AM$62*((AJ63+AK63))/100)</f>
        <v>0</v>
      </c>
      <c r="AM63" s="76">
        <f t="shared" si="203"/>
        <v>80</v>
      </c>
      <c r="AN63" s="213"/>
      <c r="AO63" s="213"/>
      <c r="AP63" s="213"/>
      <c r="AQ63" s="213"/>
      <c r="AR63" s="222"/>
      <c r="AS63" s="222"/>
      <c r="AT63" s="222"/>
      <c r="AU63" s="263"/>
    </row>
    <row r="64" spans="1:47" ht="141.75" customHeight="1">
      <c r="A64" s="212">
        <v>26</v>
      </c>
      <c r="B64" s="212" t="s">
        <v>255</v>
      </c>
      <c r="C64" s="212" t="str">
        <f>LOOKUP(B64,E$2098:E$2135,F$2098:F$2135)</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4" s="212" t="s">
        <v>2080</v>
      </c>
      <c r="E64" s="301" t="s">
        <v>114</v>
      </c>
      <c r="F64" s="249" t="s">
        <v>263</v>
      </c>
      <c r="G64" s="249" t="s">
        <v>264</v>
      </c>
      <c r="H64" s="226"/>
      <c r="I64" s="226"/>
      <c r="J64" s="226"/>
      <c r="K64" s="226"/>
      <c r="L64" s="249" t="str">
        <f t="shared" ref="L64" si="204">IF(F64&lt;&gt;"",CONCATENATE(E64," ",F64),CONCATENATE(H64," ",I64," ",J64," ",K64))</f>
        <v>Posibilidad de pérdida reputacional por demandas o quejas de nuestros grupos de valor por la no prestación del servicio administrativos</v>
      </c>
      <c r="M64" s="226" t="s">
        <v>62</v>
      </c>
      <c r="N64" s="226"/>
      <c r="O64" s="212" t="s">
        <v>63</v>
      </c>
      <c r="P64" s="212" t="s">
        <v>64</v>
      </c>
      <c r="Q64" s="212">
        <v>365</v>
      </c>
      <c r="R64" s="212" t="s">
        <v>65</v>
      </c>
      <c r="S64" s="212">
        <f t="shared" ref="S64" si="205">IF(R64="Muy alta",100,IF(R64="Alta",80,IF(R64="Media",60,IF(R64="Baja",40,IF(R64="Muy baja",20,IF(R64="Casi Seguro",100,IF(R64="Probable",80,IF(R64="Posible",60,IF(R64="Improbable",40,IF(R64="Rara vez",20,0))))))))))</f>
        <v>40</v>
      </c>
      <c r="T64" s="212" t="s">
        <v>66</v>
      </c>
      <c r="U64" s="212">
        <f t="shared" ref="U64" si="206">IF(T64="Catastrófico",100,IF(T64="Mayor",80,IF(T64="Moderado",60,IF(T64="Menor",40,IF(T64="Leve",20,0)))))</f>
        <v>80</v>
      </c>
      <c r="V64" s="212" t="s">
        <v>67</v>
      </c>
      <c r="W64" s="85" t="s">
        <v>265</v>
      </c>
      <c r="X64" s="76" t="str">
        <f t="shared" si="193"/>
        <v>Probabilidad</v>
      </c>
      <c r="Y64" s="76" t="s">
        <v>69</v>
      </c>
      <c r="Z64" s="76" t="s">
        <v>70</v>
      </c>
      <c r="AA64" s="76" t="s">
        <v>71</v>
      </c>
      <c r="AB64" s="76" t="s">
        <v>72</v>
      </c>
      <c r="AC64" s="76" t="s">
        <v>73</v>
      </c>
      <c r="AD64" s="216">
        <f t="shared" ref="AD64" si="207">AH66</f>
        <v>8.64</v>
      </c>
      <c r="AE64" s="76">
        <f t="shared" si="195"/>
        <v>25</v>
      </c>
      <c r="AF64" s="76">
        <f t="shared" si="196"/>
        <v>15</v>
      </c>
      <c r="AG64" s="76">
        <f>($S$64*((AE64+AF64))/100)</f>
        <v>16</v>
      </c>
      <c r="AH64" s="76">
        <f t="shared" ref="AH64" si="208">S64-AG64</f>
        <v>24</v>
      </c>
      <c r="AI64" s="216">
        <f t="shared" ref="AI64" si="209">AM66</f>
        <v>80</v>
      </c>
      <c r="AJ64" s="76">
        <f t="shared" si="199"/>
        <v>0</v>
      </c>
      <c r="AK64" s="76">
        <f t="shared" si="200"/>
        <v>0</v>
      </c>
      <c r="AL64" s="76">
        <f>($U$64*((AJ64+AK64))/100)</f>
        <v>0</v>
      </c>
      <c r="AM64" s="76">
        <f t="shared" ref="AM64" si="210">U64-AL64</f>
        <v>80</v>
      </c>
      <c r="AN64" s="212" t="s">
        <v>67</v>
      </c>
      <c r="AO64" s="212" t="s">
        <v>75</v>
      </c>
      <c r="AP64" s="212" t="s">
        <v>76</v>
      </c>
      <c r="AQ64" s="212" t="s">
        <v>266</v>
      </c>
      <c r="AR64" s="221">
        <v>45292</v>
      </c>
      <c r="AS64" s="221">
        <v>45657</v>
      </c>
      <c r="AT64" s="223" t="s">
        <v>93</v>
      </c>
      <c r="AU64" s="212" t="s">
        <v>260</v>
      </c>
    </row>
    <row r="65" spans="1:47" ht="141" customHeight="1">
      <c r="A65" s="225"/>
      <c r="B65" s="225"/>
      <c r="C65" s="225"/>
      <c r="D65" s="225"/>
      <c r="E65" s="302"/>
      <c r="F65" s="250"/>
      <c r="G65" s="250"/>
      <c r="H65" s="266"/>
      <c r="I65" s="266"/>
      <c r="J65" s="266"/>
      <c r="K65" s="266"/>
      <c r="L65" s="250"/>
      <c r="M65" s="266"/>
      <c r="N65" s="266"/>
      <c r="O65" s="225"/>
      <c r="P65" s="225"/>
      <c r="Q65" s="225"/>
      <c r="R65" s="225"/>
      <c r="S65" s="225"/>
      <c r="T65" s="225"/>
      <c r="U65" s="225"/>
      <c r="V65" s="225"/>
      <c r="W65" s="85" t="s">
        <v>267</v>
      </c>
      <c r="X65" s="76" t="str">
        <f t="shared" si="193"/>
        <v>Probabilidad</v>
      </c>
      <c r="Y65" s="76" t="s">
        <v>69</v>
      </c>
      <c r="Z65" s="76" t="s">
        <v>70</v>
      </c>
      <c r="AA65" s="76" t="s">
        <v>71</v>
      </c>
      <c r="AB65" s="76" t="s">
        <v>72</v>
      </c>
      <c r="AC65" s="76" t="s">
        <v>73</v>
      </c>
      <c r="AD65" s="218"/>
      <c r="AE65" s="76">
        <f t="shared" si="195"/>
        <v>25</v>
      </c>
      <c r="AF65" s="76">
        <f t="shared" si="196"/>
        <v>15</v>
      </c>
      <c r="AG65" s="76">
        <f>($AH$64*((AE65+AF65))/100)</f>
        <v>9.6</v>
      </c>
      <c r="AH65" s="76">
        <f t="shared" ref="AH65:AH66" si="211">AH64-AG65</f>
        <v>14.4</v>
      </c>
      <c r="AI65" s="218"/>
      <c r="AJ65" s="76">
        <f t="shared" si="199"/>
        <v>0</v>
      </c>
      <c r="AK65" s="76">
        <f t="shared" si="200"/>
        <v>0</v>
      </c>
      <c r="AL65" s="76">
        <f>($AM$64*((AJ65+AK65))/100)</f>
        <v>0</v>
      </c>
      <c r="AM65" s="76">
        <f t="shared" ref="AM65:AM66" si="212">AM64-AL65</f>
        <v>80</v>
      </c>
      <c r="AN65" s="225"/>
      <c r="AO65" s="225"/>
      <c r="AP65" s="225"/>
      <c r="AQ65" s="225"/>
      <c r="AR65" s="254"/>
      <c r="AS65" s="254"/>
      <c r="AT65" s="254"/>
      <c r="AU65" s="225"/>
    </row>
    <row r="66" spans="1:47" ht="142.5" customHeight="1">
      <c r="A66" s="213"/>
      <c r="B66" s="213"/>
      <c r="C66" s="213"/>
      <c r="D66" s="213"/>
      <c r="E66" s="305"/>
      <c r="F66" s="251"/>
      <c r="G66" s="251"/>
      <c r="H66" s="227"/>
      <c r="I66" s="227"/>
      <c r="J66" s="227"/>
      <c r="K66" s="227"/>
      <c r="L66" s="251"/>
      <c r="M66" s="227"/>
      <c r="N66" s="227"/>
      <c r="O66" s="213"/>
      <c r="P66" s="213"/>
      <c r="Q66" s="213"/>
      <c r="R66" s="213"/>
      <c r="S66" s="213"/>
      <c r="T66" s="213"/>
      <c r="U66" s="213"/>
      <c r="V66" s="213"/>
      <c r="W66" s="85" t="s">
        <v>268</v>
      </c>
      <c r="X66" s="76" t="str">
        <f t="shared" si="193"/>
        <v>Probabilidad</v>
      </c>
      <c r="Y66" s="76" t="s">
        <v>69</v>
      </c>
      <c r="Z66" s="76" t="s">
        <v>70</v>
      </c>
      <c r="AA66" s="76" t="s">
        <v>71</v>
      </c>
      <c r="AB66" s="76" t="s">
        <v>72</v>
      </c>
      <c r="AC66" s="76" t="s">
        <v>73</v>
      </c>
      <c r="AD66" s="217"/>
      <c r="AE66" s="76">
        <f t="shared" si="195"/>
        <v>25</v>
      </c>
      <c r="AF66" s="76">
        <f t="shared" si="196"/>
        <v>15</v>
      </c>
      <c r="AG66" s="76">
        <f>($AH$65*((AE66+AF66))/100)</f>
        <v>5.76</v>
      </c>
      <c r="AH66" s="76">
        <f t="shared" si="211"/>
        <v>8.64</v>
      </c>
      <c r="AI66" s="217"/>
      <c r="AJ66" s="76">
        <f t="shared" si="199"/>
        <v>0</v>
      </c>
      <c r="AK66" s="76">
        <f t="shared" si="200"/>
        <v>0</v>
      </c>
      <c r="AL66" s="76">
        <f>($AM$65*((AJ66+AK66))/100)</f>
        <v>0</v>
      </c>
      <c r="AM66" s="76">
        <f t="shared" si="212"/>
        <v>80</v>
      </c>
      <c r="AN66" s="213"/>
      <c r="AO66" s="213"/>
      <c r="AP66" s="213"/>
      <c r="AQ66" s="213"/>
      <c r="AR66" s="224"/>
      <c r="AS66" s="224"/>
      <c r="AT66" s="224"/>
      <c r="AU66" s="213"/>
    </row>
    <row r="67" spans="1:47" ht="145.5" customHeight="1">
      <c r="A67" s="212">
        <v>27</v>
      </c>
      <c r="B67" s="212" t="s">
        <v>255</v>
      </c>
      <c r="C67" s="212" t="str">
        <f>LOOKUP(B67,E$2098:E$2135,F$2098:F$2135)</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7" s="212" t="s">
        <v>269</v>
      </c>
      <c r="E67" s="301" t="s">
        <v>59</v>
      </c>
      <c r="F67" s="249" t="s">
        <v>270</v>
      </c>
      <c r="G67" s="249" t="s">
        <v>271</v>
      </c>
      <c r="H67" s="226"/>
      <c r="I67" s="226"/>
      <c r="J67" s="226"/>
      <c r="K67" s="226"/>
      <c r="L67" s="249" t="str">
        <f t="shared" ref="L67" si="213">IF(F67&lt;&gt;"",CONCATENATE(E67," ",F67),CONCATENATE(H67," ",I67," ",J67," ",K67))</f>
        <v>Posibilidad de pérdida económica y reputacional por errores en la entrega de donaciones  en  eventos masivos, en los que participan población victima y población vulnerable</v>
      </c>
      <c r="M67" s="226" t="s">
        <v>62</v>
      </c>
      <c r="N67" s="226"/>
      <c r="O67" s="212" t="s">
        <v>63</v>
      </c>
      <c r="P67" s="212" t="s">
        <v>64</v>
      </c>
      <c r="Q67" s="212">
        <v>160</v>
      </c>
      <c r="R67" s="212" t="s">
        <v>65</v>
      </c>
      <c r="S67" s="212">
        <f t="shared" ref="S67" si="214">IF(R67="Muy alta",100,IF(R67="Alta",80,IF(R67="Media",60,IF(R67="Baja",40,IF(R67="Muy baja",20,IF(R67="Casi Seguro",100,IF(R67="Probable",80,IF(R67="Posible",60,IF(R67="Improbable",40,IF(R67="Rara vez",20,0))))))))))</f>
        <v>40</v>
      </c>
      <c r="T67" s="212" t="s">
        <v>74</v>
      </c>
      <c r="U67" s="212">
        <f t="shared" ref="U67" si="215">IF(T67="Catastrófico",100,IF(T67="Mayor",80,IF(T67="Moderado",60,IF(T67="Menor",40,IF(T67="Leve",20,0)))))</f>
        <v>60</v>
      </c>
      <c r="V67" s="212" t="s">
        <v>74</v>
      </c>
      <c r="W67" s="75" t="s">
        <v>272</v>
      </c>
      <c r="X67" s="76" t="str">
        <f t="shared" si="193"/>
        <v>Probabilidad</v>
      </c>
      <c r="Y67" s="76" t="s">
        <v>69</v>
      </c>
      <c r="Z67" s="76" t="s">
        <v>70</v>
      </c>
      <c r="AA67" s="76" t="s">
        <v>71</v>
      </c>
      <c r="AB67" s="76" t="s">
        <v>72</v>
      </c>
      <c r="AC67" s="76" t="s">
        <v>73</v>
      </c>
      <c r="AD67" s="216">
        <f>AH68</f>
        <v>16.8</v>
      </c>
      <c r="AE67" s="76">
        <f t="shared" si="195"/>
        <v>25</v>
      </c>
      <c r="AF67" s="76">
        <f t="shared" si="196"/>
        <v>15</v>
      </c>
      <c r="AG67" s="76">
        <f>($S$67*((AE67+AF67))/100)</f>
        <v>16</v>
      </c>
      <c r="AH67" s="76">
        <f t="shared" ref="AH67" si="216">S67-AG67</f>
        <v>24</v>
      </c>
      <c r="AI67" s="216">
        <f>AM68</f>
        <v>60</v>
      </c>
      <c r="AJ67" s="76">
        <f t="shared" si="199"/>
        <v>0</v>
      </c>
      <c r="AK67" s="76">
        <f t="shared" si="200"/>
        <v>0</v>
      </c>
      <c r="AL67" s="76">
        <f>($U$67*((AJ67+AK67))/100)</f>
        <v>0</v>
      </c>
      <c r="AM67" s="76">
        <f t="shared" ref="AM67" si="217">U67-AL67</f>
        <v>60</v>
      </c>
      <c r="AN67" s="212" t="s">
        <v>74</v>
      </c>
      <c r="AO67" s="212" t="s">
        <v>75</v>
      </c>
      <c r="AP67" s="212" t="s">
        <v>76</v>
      </c>
      <c r="AQ67" s="212" t="s">
        <v>273</v>
      </c>
      <c r="AR67" s="221">
        <v>45292</v>
      </c>
      <c r="AS67" s="221">
        <v>45657</v>
      </c>
      <c r="AT67" s="223" t="s">
        <v>78</v>
      </c>
      <c r="AU67" s="212" t="s">
        <v>260</v>
      </c>
    </row>
    <row r="68" spans="1:47" ht="117.75" customHeight="1">
      <c r="A68" s="225"/>
      <c r="B68" s="225"/>
      <c r="C68" s="225"/>
      <c r="D68" s="225"/>
      <c r="E68" s="302"/>
      <c r="F68" s="250"/>
      <c r="G68" s="250"/>
      <c r="H68" s="266"/>
      <c r="I68" s="266"/>
      <c r="J68" s="266"/>
      <c r="K68" s="266"/>
      <c r="L68" s="250"/>
      <c r="M68" s="266"/>
      <c r="N68" s="266"/>
      <c r="O68" s="225"/>
      <c r="P68" s="225"/>
      <c r="Q68" s="225"/>
      <c r="R68" s="225"/>
      <c r="S68" s="225"/>
      <c r="T68" s="225"/>
      <c r="U68" s="225"/>
      <c r="V68" s="225"/>
      <c r="W68" s="75" t="s">
        <v>274</v>
      </c>
      <c r="X68" s="76" t="str">
        <f t="shared" si="193"/>
        <v>Probabilidad</v>
      </c>
      <c r="Y68" s="76" t="s">
        <v>91</v>
      </c>
      <c r="Z68" s="76" t="s">
        <v>70</v>
      </c>
      <c r="AA68" s="76" t="s">
        <v>71</v>
      </c>
      <c r="AB68" s="76" t="s">
        <v>72</v>
      </c>
      <c r="AC68" s="76" t="s">
        <v>73</v>
      </c>
      <c r="AD68" s="218"/>
      <c r="AE68" s="76">
        <f t="shared" si="195"/>
        <v>15</v>
      </c>
      <c r="AF68" s="76">
        <f t="shared" si="196"/>
        <v>15</v>
      </c>
      <c r="AG68" s="76">
        <f>($AH$67*((AE68+AF68))/100)</f>
        <v>7.2</v>
      </c>
      <c r="AH68" s="76">
        <f t="shared" ref="AH68" si="218">AH67-AG68</f>
        <v>16.8</v>
      </c>
      <c r="AI68" s="218"/>
      <c r="AJ68" s="76">
        <f t="shared" si="199"/>
        <v>0</v>
      </c>
      <c r="AK68" s="76">
        <f t="shared" si="200"/>
        <v>0</v>
      </c>
      <c r="AL68" s="76">
        <f>($AM$67*((AJ68+AK68))/100)</f>
        <v>0</v>
      </c>
      <c r="AM68" s="76">
        <f t="shared" ref="AM68" si="219">AM67-AL68</f>
        <v>60</v>
      </c>
      <c r="AN68" s="225"/>
      <c r="AO68" s="225"/>
      <c r="AP68" s="225"/>
      <c r="AQ68" s="213"/>
      <c r="AR68" s="224"/>
      <c r="AS68" s="224"/>
      <c r="AT68" s="224"/>
      <c r="AU68" s="213"/>
    </row>
    <row r="69" spans="1:47" ht="168.75" customHeight="1">
      <c r="A69" s="212">
        <v>28</v>
      </c>
      <c r="B69" s="212" t="s">
        <v>255</v>
      </c>
      <c r="C69" s="212" t="str">
        <f>LOOKUP(B69,E$2098:E$2135,F$2098:F$2135)</f>
        <v>Garantizar la gestión de los servicios administrativos, la adecuada administración de los bienes de las dependencias y la implementación, mantenimiento y mejora del Sistema de Gestión Ambiental a nivel central y territorial por medio de la definición de directrices y lineamientos enmarcados en los ODS y pacto global de naciones unidas, y la contratación de servicios para garantizar el desarrollo y funcionamiento de la UARIV, mejora continua del desempeño ambiental y la satisfacción de los servicios prestados durante cada anualidad.</v>
      </c>
      <c r="D69" s="212" t="s">
        <v>275</v>
      </c>
      <c r="E69" s="301"/>
      <c r="F69" s="312"/>
      <c r="G69" s="312"/>
      <c r="H69" s="226" t="s">
        <v>276</v>
      </c>
      <c r="I69" s="226" t="s">
        <v>277</v>
      </c>
      <c r="J69" s="226" t="s">
        <v>278</v>
      </c>
      <c r="K69" s="226" t="s">
        <v>279</v>
      </c>
      <c r="L69" s="249" t="str">
        <f t="shared" ref="L69" si="220">IF(F69&lt;&gt;"",CONCATENATE(E69," ",F69),CONCATENATE(H69," ",I69," ",J69," ",K69))</f>
        <v>Hurto de bienes  por parte de un funcionario de la Unidad que se encuentren en el almacén para beneficio propio o de un tercero</v>
      </c>
      <c r="M69" s="226" t="s">
        <v>86</v>
      </c>
      <c r="N69" s="226"/>
      <c r="O69" s="212" t="s">
        <v>87</v>
      </c>
      <c r="P69" s="212" t="s">
        <v>88</v>
      </c>
      <c r="Q69" s="212"/>
      <c r="R69" s="212" t="s">
        <v>89</v>
      </c>
      <c r="S69" s="212">
        <f t="shared" ref="S69" si="221">IF(R69="Muy alta",100,IF(R69="Alta",80,IF(R69="Media",60,IF(R69="Baja",40,IF(R69="Muy baja",20,IF(R69="Casi Seguro",100,IF(R69="Probable",80,IF(R69="Posible",60,IF(R69="Improbable",40,IF(R69="Rara vez",20,0))))))))))</f>
        <v>40</v>
      </c>
      <c r="T69" s="212" t="s">
        <v>66</v>
      </c>
      <c r="U69" s="212">
        <f t="shared" ref="U69" si="222">IF(T69="Catastrófico",100,IF(T69="Mayor",80,IF(T69="Moderado",60,IF(T69="Menor",40,IF(T69="Leve",20,0)))))</f>
        <v>80</v>
      </c>
      <c r="V69" s="212" t="s">
        <v>67</v>
      </c>
      <c r="W69" s="75" t="s">
        <v>280</v>
      </c>
      <c r="X69" s="76" t="str">
        <f t="shared" si="193"/>
        <v>Probabilidad</v>
      </c>
      <c r="Y69" s="76" t="s">
        <v>69</v>
      </c>
      <c r="Z69" s="76" t="s">
        <v>70</v>
      </c>
      <c r="AA69" s="76" t="s">
        <v>71</v>
      </c>
      <c r="AB69" s="76" t="s">
        <v>72</v>
      </c>
      <c r="AC69" s="76" t="s">
        <v>73</v>
      </c>
      <c r="AD69" s="216">
        <f t="shared" ref="AD69" si="223">AH71</f>
        <v>11.760000000000002</v>
      </c>
      <c r="AE69" s="76">
        <f t="shared" si="195"/>
        <v>25</v>
      </c>
      <c r="AF69" s="76">
        <f t="shared" si="196"/>
        <v>15</v>
      </c>
      <c r="AG69" s="76">
        <f>($S$69*((AE69+AF69))/100)</f>
        <v>16</v>
      </c>
      <c r="AH69" s="76">
        <f t="shared" ref="AH69" si="224">S69-AG69</f>
        <v>24</v>
      </c>
      <c r="AI69" s="216">
        <f t="shared" ref="AI69" si="225">AM71</f>
        <v>80</v>
      </c>
      <c r="AJ69" s="76">
        <f t="shared" si="199"/>
        <v>0</v>
      </c>
      <c r="AK69" s="76">
        <f t="shared" si="200"/>
        <v>0</v>
      </c>
      <c r="AL69" s="76">
        <f>($U$69*((AJ69+AK69))/100)</f>
        <v>0</v>
      </c>
      <c r="AM69" s="76">
        <f t="shared" ref="AM69" si="226">U69-AL69</f>
        <v>80</v>
      </c>
      <c r="AN69" s="212" t="s">
        <v>67</v>
      </c>
      <c r="AO69" s="212" t="s">
        <v>75</v>
      </c>
      <c r="AP69" s="212" t="s">
        <v>76</v>
      </c>
      <c r="AQ69" s="212" t="s">
        <v>281</v>
      </c>
      <c r="AR69" s="221">
        <v>45292</v>
      </c>
      <c r="AS69" s="221">
        <v>45657</v>
      </c>
      <c r="AT69" s="223" t="s">
        <v>93</v>
      </c>
      <c r="AU69" s="212" t="s">
        <v>260</v>
      </c>
    </row>
    <row r="70" spans="1:47" ht="130.5" customHeight="1">
      <c r="A70" s="225"/>
      <c r="B70" s="225"/>
      <c r="C70" s="225"/>
      <c r="D70" s="225"/>
      <c r="E70" s="302"/>
      <c r="F70" s="313"/>
      <c r="G70" s="313"/>
      <c r="H70" s="266"/>
      <c r="I70" s="266"/>
      <c r="J70" s="266"/>
      <c r="K70" s="266"/>
      <c r="L70" s="250"/>
      <c r="M70" s="266"/>
      <c r="N70" s="266"/>
      <c r="O70" s="225"/>
      <c r="P70" s="225"/>
      <c r="Q70" s="225"/>
      <c r="R70" s="225"/>
      <c r="S70" s="225"/>
      <c r="T70" s="225"/>
      <c r="U70" s="225"/>
      <c r="V70" s="225"/>
      <c r="W70" s="75" t="s">
        <v>282</v>
      </c>
      <c r="X70" s="76" t="str">
        <f t="shared" si="193"/>
        <v>Probabilidad</v>
      </c>
      <c r="Y70" s="76" t="s">
        <v>91</v>
      </c>
      <c r="Z70" s="76" t="s">
        <v>70</v>
      </c>
      <c r="AA70" s="76" t="s">
        <v>110</v>
      </c>
      <c r="AB70" s="76" t="s">
        <v>72</v>
      </c>
      <c r="AC70" s="76" t="s">
        <v>73</v>
      </c>
      <c r="AD70" s="218"/>
      <c r="AE70" s="76">
        <f t="shared" si="195"/>
        <v>15</v>
      </c>
      <c r="AF70" s="76">
        <f t="shared" si="196"/>
        <v>15</v>
      </c>
      <c r="AG70" s="76">
        <f>($AH$69*((AE70+AF70))/100)</f>
        <v>7.2</v>
      </c>
      <c r="AH70" s="76">
        <f t="shared" ref="AH70:AH71" si="227">AH69-AG70</f>
        <v>16.8</v>
      </c>
      <c r="AI70" s="218"/>
      <c r="AJ70" s="76">
        <f t="shared" si="199"/>
        <v>0</v>
      </c>
      <c r="AK70" s="76">
        <f t="shared" si="200"/>
        <v>0</v>
      </c>
      <c r="AL70" s="76">
        <f>($AM$69*((AJ70+AK70))/100)</f>
        <v>0</v>
      </c>
      <c r="AM70" s="76">
        <f t="shared" ref="AM70:AM71" si="228">AM69-AL70</f>
        <v>80</v>
      </c>
      <c r="AN70" s="225"/>
      <c r="AO70" s="225"/>
      <c r="AP70" s="225"/>
      <c r="AQ70" s="225"/>
      <c r="AR70" s="254"/>
      <c r="AS70" s="254"/>
      <c r="AT70" s="254"/>
      <c r="AU70" s="225"/>
    </row>
    <row r="71" spans="1:47" ht="125.25" customHeight="1">
      <c r="A71" s="213"/>
      <c r="B71" s="213"/>
      <c r="C71" s="213"/>
      <c r="D71" s="213"/>
      <c r="E71" s="305"/>
      <c r="F71" s="314"/>
      <c r="G71" s="314"/>
      <c r="H71" s="227"/>
      <c r="I71" s="227"/>
      <c r="J71" s="227"/>
      <c r="K71" s="227"/>
      <c r="L71" s="251"/>
      <c r="M71" s="227"/>
      <c r="N71" s="227"/>
      <c r="O71" s="213"/>
      <c r="P71" s="213"/>
      <c r="Q71" s="213"/>
      <c r="R71" s="213"/>
      <c r="S71" s="213"/>
      <c r="T71" s="213"/>
      <c r="U71" s="213"/>
      <c r="V71" s="213"/>
      <c r="W71" s="75" t="s">
        <v>283</v>
      </c>
      <c r="X71" s="76" t="str">
        <f t="shared" si="193"/>
        <v>Probabilidad</v>
      </c>
      <c r="Y71" s="76" t="s">
        <v>91</v>
      </c>
      <c r="Z71" s="76" t="s">
        <v>70</v>
      </c>
      <c r="AA71" s="76" t="s">
        <v>71</v>
      </c>
      <c r="AB71" s="76" t="s">
        <v>72</v>
      </c>
      <c r="AC71" s="76" t="s">
        <v>73</v>
      </c>
      <c r="AD71" s="217"/>
      <c r="AE71" s="76">
        <f t="shared" si="195"/>
        <v>15</v>
      </c>
      <c r="AF71" s="76">
        <f t="shared" si="196"/>
        <v>15</v>
      </c>
      <c r="AG71" s="76">
        <f>($AH$70*((AE71+AF71))/100)</f>
        <v>5.04</v>
      </c>
      <c r="AH71" s="76">
        <f t="shared" si="227"/>
        <v>11.760000000000002</v>
      </c>
      <c r="AI71" s="217"/>
      <c r="AJ71" s="76">
        <f t="shared" si="199"/>
        <v>0</v>
      </c>
      <c r="AK71" s="76">
        <f t="shared" si="200"/>
        <v>0</v>
      </c>
      <c r="AL71" s="76">
        <f>($AM$70*((AJ71+AK71))/100)</f>
        <v>0</v>
      </c>
      <c r="AM71" s="76">
        <f t="shared" si="228"/>
        <v>80</v>
      </c>
      <c r="AN71" s="213"/>
      <c r="AO71" s="213"/>
      <c r="AP71" s="213"/>
      <c r="AQ71" s="213"/>
      <c r="AR71" s="224"/>
      <c r="AS71" s="224"/>
      <c r="AT71" s="224"/>
      <c r="AU71" s="213"/>
    </row>
    <row r="72" spans="1:47" ht="192.75" customHeight="1">
      <c r="A72" s="71">
        <v>29</v>
      </c>
      <c r="B72" s="71" t="s">
        <v>255</v>
      </c>
      <c r="C72" s="71" t="s">
        <v>284</v>
      </c>
      <c r="D72" s="71" t="s">
        <v>285</v>
      </c>
      <c r="E72" s="73" t="s">
        <v>59</v>
      </c>
      <c r="F72" s="92" t="s">
        <v>286</v>
      </c>
      <c r="G72" s="92" t="s">
        <v>287</v>
      </c>
      <c r="H72" s="72"/>
      <c r="I72" s="72"/>
      <c r="J72" s="72"/>
      <c r="K72" s="72"/>
      <c r="L72" s="74" t="str">
        <f t="shared" ref="L72" si="229">IF(F72&lt;&gt;"",CONCATENATE(E72," ",F72),CONCATENATE(H72," ",I72," ",J72," ",K72))</f>
        <v>Posibilidad de pérdida económica y reputacional ante las partes interesadas por incumplimiento de los objetivos del sistema de gestión ambiental</v>
      </c>
      <c r="M72" s="72" t="s">
        <v>288</v>
      </c>
      <c r="N72" s="72"/>
      <c r="O72" s="71" t="s">
        <v>63</v>
      </c>
      <c r="P72" s="71" t="s">
        <v>64</v>
      </c>
      <c r="Q72" s="71">
        <v>105</v>
      </c>
      <c r="R72" s="71" t="s">
        <v>65</v>
      </c>
      <c r="S72" s="71">
        <f t="shared" ref="S72" si="230">IF(R72="Muy alta",100,IF(R72="Alta",80,IF(R72="Media",60,IF(R72="Baja",40,IF(R72="Muy baja",20,IF(R72="Casi Seguro",100,IF(R72="Probable",80,IF(R72="Posible",60,IF(R72="Improbable",40,IF(R72="Rara vez",20,0))))))))))</f>
        <v>40</v>
      </c>
      <c r="T72" s="71" t="s">
        <v>66</v>
      </c>
      <c r="U72" s="71">
        <f t="shared" ref="U72" si="231">IF(T72="Catastrófico",100,IF(T72="Mayor",80,IF(T72="Moderado",60,IF(T72="Menor",40,IF(T72="Leve",20,0)))))</f>
        <v>80</v>
      </c>
      <c r="V72" s="71" t="s">
        <v>67</v>
      </c>
      <c r="W72" s="85" t="s">
        <v>289</v>
      </c>
      <c r="X72" s="76" t="str">
        <f t="shared" si="193"/>
        <v>Probabilidad</v>
      </c>
      <c r="Y72" s="76" t="s">
        <v>69</v>
      </c>
      <c r="Z72" s="76" t="s">
        <v>70</v>
      </c>
      <c r="AA72" s="76" t="s">
        <v>71</v>
      </c>
      <c r="AB72" s="76" t="s">
        <v>72</v>
      </c>
      <c r="AC72" s="76" t="s">
        <v>73</v>
      </c>
      <c r="AD72" s="77">
        <f>AH72</f>
        <v>24</v>
      </c>
      <c r="AE72" s="76">
        <f t="shared" si="195"/>
        <v>25</v>
      </c>
      <c r="AF72" s="76">
        <f t="shared" si="196"/>
        <v>15</v>
      </c>
      <c r="AG72" s="76">
        <f>($S$72*((AE72+AF72))/100)</f>
        <v>16</v>
      </c>
      <c r="AH72" s="76">
        <f t="shared" ref="AH72" si="232">S72-AG72</f>
        <v>24</v>
      </c>
      <c r="AI72" s="77">
        <f>AM72</f>
        <v>80</v>
      </c>
      <c r="AJ72" s="76">
        <f t="shared" si="199"/>
        <v>0</v>
      </c>
      <c r="AK72" s="76">
        <f t="shared" si="200"/>
        <v>0</v>
      </c>
      <c r="AL72" s="76">
        <f>($U$72*((AJ72+AK72))/100)</f>
        <v>0</v>
      </c>
      <c r="AM72" s="76">
        <f t="shared" ref="AM72" si="233">U72-AL72</f>
        <v>80</v>
      </c>
      <c r="AN72" s="71" t="s">
        <v>67</v>
      </c>
      <c r="AO72" s="71" t="s">
        <v>75</v>
      </c>
      <c r="AP72" s="71" t="s">
        <v>76</v>
      </c>
      <c r="AQ72" s="85" t="s">
        <v>290</v>
      </c>
      <c r="AR72" s="93">
        <v>45292</v>
      </c>
      <c r="AS72" s="93">
        <v>45657</v>
      </c>
      <c r="AT72" s="95" t="s">
        <v>93</v>
      </c>
      <c r="AU72" s="76" t="s">
        <v>260</v>
      </c>
    </row>
    <row r="73" spans="1:47" ht="115.5" customHeight="1">
      <c r="A73" s="212">
        <v>30</v>
      </c>
      <c r="B73" s="212" t="s">
        <v>255</v>
      </c>
      <c r="C73" s="212" t="s">
        <v>284</v>
      </c>
      <c r="D73" s="212" t="s">
        <v>291</v>
      </c>
      <c r="E73" s="301" t="s">
        <v>59</v>
      </c>
      <c r="F73" s="249" t="s">
        <v>292</v>
      </c>
      <c r="G73" s="249" t="s">
        <v>293</v>
      </c>
      <c r="H73" s="226"/>
      <c r="I73" s="226"/>
      <c r="J73" s="226"/>
      <c r="K73" s="226"/>
      <c r="L73" s="249" t="str">
        <f t="shared" ref="L73" si="234">IF(F73&lt;&gt;"",CONCATENATE(E73," ",F73),CONCATENATE(H73," ",I73," ",J73," ",K73))</f>
        <v>Posibilidad de pérdida económica y reputacional por sanciones de entes de control a causa de Incumplimiento de los requisitos legales ambientales aplicables a la entidad.</v>
      </c>
      <c r="M73" s="226" t="s">
        <v>288</v>
      </c>
      <c r="N73" s="226"/>
      <c r="O73" s="212" t="s">
        <v>63</v>
      </c>
      <c r="P73" s="212" t="s">
        <v>64</v>
      </c>
      <c r="Q73" s="212">
        <v>6</v>
      </c>
      <c r="R73" s="212" t="s">
        <v>178</v>
      </c>
      <c r="S73" s="212">
        <f t="shared" ref="S73" si="235">IF(R73="Muy alta",100,IF(R73="Alta",80,IF(R73="Media",60,IF(R73="Baja",40,IF(R73="Muy baja",20,IF(R73="Casi Seguro",100,IF(R73="Probable",80,IF(R73="Posible",60,IF(R73="Improbable",40,IF(R73="Rara vez",20,0))))))))))</f>
        <v>20</v>
      </c>
      <c r="T73" s="212" t="s">
        <v>66</v>
      </c>
      <c r="U73" s="212">
        <f t="shared" ref="U73" si="236">IF(T73="Catastrófico",100,IF(T73="Mayor",80,IF(T73="Moderado",60,IF(T73="Menor",40,IF(T73="Leve",20,0)))))</f>
        <v>80</v>
      </c>
      <c r="V73" s="212" t="s">
        <v>67</v>
      </c>
      <c r="W73" s="85" t="s">
        <v>294</v>
      </c>
      <c r="X73" s="76" t="str">
        <f t="shared" si="193"/>
        <v>Probabilidad</v>
      </c>
      <c r="Y73" s="76" t="s">
        <v>69</v>
      </c>
      <c r="Z73" s="76" t="s">
        <v>70</v>
      </c>
      <c r="AA73" s="76" t="s">
        <v>71</v>
      </c>
      <c r="AB73" s="76" t="s">
        <v>72</v>
      </c>
      <c r="AC73" s="76" t="s">
        <v>73</v>
      </c>
      <c r="AD73" s="216">
        <f>AH74</f>
        <v>7.2</v>
      </c>
      <c r="AE73" s="76">
        <f t="shared" si="195"/>
        <v>25</v>
      </c>
      <c r="AF73" s="76">
        <f t="shared" si="196"/>
        <v>15</v>
      </c>
      <c r="AG73" s="76">
        <f>($S$73*((AE73+AF73))/100)</f>
        <v>8</v>
      </c>
      <c r="AH73" s="76">
        <f t="shared" ref="AH73" si="237">S73-AG73</f>
        <v>12</v>
      </c>
      <c r="AI73" s="216">
        <f>AM74</f>
        <v>80</v>
      </c>
      <c r="AJ73" s="76">
        <f t="shared" si="199"/>
        <v>0</v>
      </c>
      <c r="AK73" s="76">
        <f t="shared" si="200"/>
        <v>0</v>
      </c>
      <c r="AL73" s="76">
        <f>($U$73*((AJ73+AK73))/100)</f>
        <v>0</v>
      </c>
      <c r="AM73" s="76">
        <f t="shared" ref="AM73" si="238">U73-AL73</f>
        <v>80</v>
      </c>
      <c r="AN73" s="212" t="s">
        <v>67</v>
      </c>
      <c r="AO73" s="212" t="s">
        <v>75</v>
      </c>
      <c r="AP73" s="212" t="s">
        <v>76</v>
      </c>
      <c r="AQ73" s="212" t="s">
        <v>295</v>
      </c>
      <c r="AR73" s="221">
        <v>45292</v>
      </c>
      <c r="AS73" s="221">
        <v>45657</v>
      </c>
      <c r="AT73" s="223" t="s">
        <v>93</v>
      </c>
      <c r="AU73" s="212" t="s">
        <v>260</v>
      </c>
    </row>
    <row r="74" spans="1:47" ht="96.75" customHeight="1">
      <c r="A74" s="225"/>
      <c r="B74" s="225"/>
      <c r="C74" s="225"/>
      <c r="D74" s="225"/>
      <c r="E74" s="302"/>
      <c r="F74" s="250"/>
      <c r="G74" s="250"/>
      <c r="H74" s="266"/>
      <c r="I74" s="266"/>
      <c r="J74" s="266"/>
      <c r="K74" s="266"/>
      <c r="L74" s="250"/>
      <c r="M74" s="266"/>
      <c r="N74" s="266"/>
      <c r="O74" s="225"/>
      <c r="P74" s="225"/>
      <c r="Q74" s="225"/>
      <c r="R74" s="225"/>
      <c r="S74" s="225"/>
      <c r="T74" s="225"/>
      <c r="U74" s="225"/>
      <c r="V74" s="225"/>
      <c r="W74" s="85" t="s">
        <v>296</v>
      </c>
      <c r="X74" s="76" t="str">
        <f t="shared" si="193"/>
        <v>Probabilidad</v>
      </c>
      <c r="Y74" s="76" t="s">
        <v>69</v>
      </c>
      <c r="Z74" s="76" t="s">
        <v>70</v>
      </c>
      <c r="AA74" s="76" t="s">
        <v>71</v>
      </c>
      <c r="AB74" s="76" t="s">
        <v>72</v>
      </c>
      <c r="AC74" s="76" t="s">
        <v>73</v>
      </c>
      <c r="AD74" s="218"/>
      <c r="AE74" s="76">
        <f t="shared" si="195"/>
        <v>25</v>
      </c>
      <c r="AF74" s="76">
        <f t="shared" si="196"/>
        <v>15</v>
      </c>
      <c r="AG74" s="76">
        <f>($AH$73*((AE74+AF74))/100)</f>
        <v>4.8</v>
      </c>
      <c r="AH74" s="76">
        <f t="shared" ref="AH74" si="239">AH73-AG74</f>
        <v>7.2</v>
      </c>
      <c r="AI74" s="218"/>
      <c r="AJ74" s="76">
        <f t="shared" si="199"/>
        <v>0</v>
      </c>
      <c r="AK74" s="76">
        <f t="shared" si="200"/>
        <v>0</v>
      </c>
      <c r="AL74" s="76">
        <f>($AM$73*((AJ74+AK74))/100)</f>
        <v>0</v>
      </c>
      <c r="AM74" s="76">
        <f t="shared" ref="AM74" si="240">AM73-AL74</f>
        <v>80</v>
      </c>
      <c r="AN74" s="225"/>
      <c r="AO74" s="225"/>
      <c r="AP74" s="225"/>
      <c r="AQ74" s="213"/>
      <c r="AR74" s="224"/>
      <c r="AS74" s="224"/>
      <c r="AT74" s="224"/>
      <c r="AU74" s="213"/>
    </row>
    <row r="75" spans="1:47" ht="117" customHeight="1">
      <c r="A75" s="212">
        <v>31</v>
      </c>
      <c r="B75" s="212" t="s">
        <v>255</v>
      </c>
      <c r="C75" s="212" t="s">
        <v>284</v>
      </c>
      <c r="D75" s="212" t="s">
        <v>297</v>
      </c>
      <c r="E75" s="301" t="s">
        <v>59</v>
      </c>
      <c r="F75" s="249" t="s">
        <v>298</v>
      </c>
      <c r="G75" s="249" t="s">
        <v>299</v>
      </c>
      <c r="H75" s="226"/>
      <c r="I75" s="226"/>
      <c r="J75" s="226"/>
      <c r="K75" s="226"/>
      <c r="L75" s="249" t="str">
        <f t="shared" ref="L75" si="241">IF(F75&lt;&gt;"",CONCATENATE(E75," ",F75),CONCATENATE(H75," ",I75," ",J75," ",K75))</f>
        <v>Posibilidad de pérdida económica y reputacional ante nuestras partes interesadas internas y externas, por afectación en el desempeño ambiental y sanciones ante entes de control</v>
      </c>
      <c r="M75" s="226" t="s">
        <v>288</v>
      </c>
      <c r="N75" s="226"/>
      <c r="O75" s="212" t="s">
        <v>63</v>
      </c>
      <c r="P75" s="212" t="s">
        <v>64</v>
      </c>
      <c r="Q75" s="212">
        <v>365</v>
      </c>
      <c r="R75" s="212" t="s">
        <v>65</v>
      </c>
      <c r="S75" s="212">
        <f t="shared" ref="S75" si="242">IF(R75="Muy alta",100,IF(R75="Alta",80,IF(R75="Media",60,IF(R75="Baja",40,IF(R75="Muy baja",20,IF(R75="Casi Seguro",100,IF(R75="Probable",80,IF(R75="Posible",60,IF(R75="Improbable",40,IF(R75="Rara vez",20,0))))))))))</f>
        <v>40</v>
      </c>
      <c r="T75" s="212" t="s">
        <v>66</v>
      </c>
      <c r="U75" s="212">
        <f t="shared" ref="U75" si="243">IF(T75="Catastrófico",100,IF(T75="Mayor",80,IF(T75="Moderado",60,IF(T75="Menor",40,IF(T75="Leve",20,0)))))</f>
        <v>80</v>
      </c>
      <c r="V75" s="212" t="s">
        <v>67</v>
      </c>
      <c r="W75" s="85" t="s">
        <v>300</v>
      </c>
      <c r="X75" s="76" t="str">
        <f t="shared" si="193"/>
        <v>Probabilidad</v>
      </c>
      <c r="Y75" s="76" t="s">
        <v>69</v>
      </c>
      <c r="Z75" s="76" t="s">
        <v>70</v>
      </c>
      <c r="AA75" s="76" t="s">
        <v>71</v>
      </c>
      <c r="AB75" s="76" t="s">
        <v>72</v>
      </c>
      <c r="AC75" s="76" t="s">
        <v>73</v>
      </c>
      <c r="AD75" s="216">
        <f t="shared" ref="AD75" si="244">AH77</f>
        <v>8.64</v>
      </c>
      <c r="AE75" s="76">
        <f t="shared" si="195"/>
        <v>25</v>
      </c>
      <c r="AF75" s="76">
        <f t="shared" si="196"/>
        <v>15</v>
      </c>
      <c r="AG75" s="76">
        <f>($S$75*((AE75+AF75))/100)</f>
        <v>16</v>
      </c>
      <c r="AH75" s="76">
        <f t="shared" ref="AH75" si="245">S75-AG75</f>
        <v>24</v>
      </c>
      <c r="AI75" s="216">
        <f t="shared" ref="AI75" si="246">AM77</f>
        <v>80</v>
      </c>
      <c r="AJ75" s="76">
        <f t="shared" si="199"/>
        <v>0</v>
      </c>
      <c r="AK75" s="76">
        <f t="shared" si="200"/>
        <v>0</v>
      </c>
      <c r="AL75" s="76">
        <f>($U$75*((AJ75+AK75))/100)</f>
        <v>0</v>
      </c>
      <c r="AM75" s="76">
        <f t="shared" ref="AM75" si="247">U75-AL75</f>
        <v>80</v>
      </c>
      <c r="AN75" s="212" t="s">
        <v>67</v>
      </c>
      <c r="AO75" s="212" t="s">
        <v>75</v>
      </c>
      <c r="AP75" s="212" t="s">
        <v>76</v>
      </c>
      <c r="AQ75" s="212" t="s">
        <v>301</v>
      </c>
      <c r="AR75" s="221">
        <v>45292</v>
      </c>
      <c r="AS75" s="221">
        <v>45657</v>
      </c>
      <c r="AT75" s="223" t="s">
        <v>93</v>
      </c>
      <c r="AU75" s="212" t="s">
        <v>260</v>
      </c>
    </row>
    <row r="76" spans="1:47" ht="126.75" customHeight="1">
      <c r="A76" s="225"/>
      <c r="B76" s="225"/>
      <c r="C76" s="225"/>
      <c r="D76" s="225"/>
      <c r="E76" s="302"/>
      <c r="F76" s="250"/>
      <c r="G76" s="250"/>
      <c r="H76" s="266"/>
      <c r="I76" s="266"/>
      <c r="J76" s="266"/>
      <c r="K76" s="266"/>
      <c r="L76" s="250"/>
      <c r="M76" s="266"/>
      <c r="N76" s="266"/>
      <c r="O76" s="225"/>
      <c r="P76" s="225"/>
      <c r="Q76" s="225"/>
      <c r="R76" s="225"/>
      <c r="S76" s="225"/>
      <c r="T76" s="225"/>
      <c r="U76" s="225"/>
      <c r="V76" s="225"/>
      <c r="W76" s="85" t="s">
        <v>302</v>
      </c>
      <c r="X76" s="76" t="str">
        <f t="shared" si="193"/>
        <v>Probabilidad</v>
      </c>
      <c r="Y76" s="76" t="s">
        <v>69</v>
      </c>
      <c r="Z76" s="76" t="s">
        <v>70</v>
      </c>
      <c r="AA76" s="76" t="s">
        <v>71</v>
      </c>
      <c r="AB76" s="76" t="s">
        <v>72</v>
      </c>
      <c r="AC76" s="76" t="s">
        <v>73</v>
      </c>
      <c r="AD76" s="218"/>
      <c r="AE76" s="76">
        <f t="shared" si="195"/>
        <v>25</v>
      </c>
      <c r="AF76" s="76">
        <f t="shared" si="196"/>
        <v>15</v>
      </c>
      <c r="AG76" s="76">
        <f>($AH$75*((AE76+AF76))/100)</f>
        <v>9.6</v>
      </c>
      <c r="AH76" s="76">
        <f t="shared" ref="AH76:AH77" si="248">AH75-AG76</f>
        <v>14.4</v>
      </c>
      <c r="AI76" s="218"/>
      <c r="AJ76" s="76">
        <f t="shared" si="199"/>
        <v>0</v>
      </c>
      <c r="AK76" s="76">
        <f t="shared" si="200"/>
        <v>0</v>
      </c>
      <c r="AL76" s="76">
        <f>($AM$75*((AJ76+AK76))/100)</f>
        <v>0</v>
      </c>
      <c r="AM76" s="76">
        <f t="shared" ref="AM76:AM77" si="249">AM75-AL76</f>
        <v>80</v>
      </c>
      <c r="AN76" s="225"/>
      <c r="AO76" s="225"/>
      <c r="AP76" s="225"/>
      <c r="AQ76" s="225"/>
      <c r="AR76" s="254"/>
      <c r="AS76" s="254"/>
      <c r="AT76" s="254"/>
      <c r="AU76" s="225"/>
    </row>
    <row r="77" spans="1:47" ht="98.25" customHeight="1">
      <c r="A77" s="213"/>
      <c r="B77" s="213"/>
      <c r="C77" s="213"/>
      <c r="D77" s="213"/>
      <c r="E77" s="305"/>
      <c r="F77" s="251"/>
      <c r="G77" s="251"/>
      <c r="H77" s="227"/>
      <c r="I77" s="227"/>
      <c r="J77" s="227"/>
      <c r="K77" s="227"/>
      <c r="L77" s="251"/>
      <c r="M77" s="227"/>
      <c r="N77" s="227"/>
      <c r="O77" s="213"/>
      <c r="P77" s="213"/>
      <c r="Q77" s="213"/>
      <c r="R77" s="213"/>
      <c r="S77" s="213"/>
      <c r="T77" s="213"/>
      <c r="U77" s="213"/>
      <c r="V77" s="213"/>
      <c r="W77" s="92" t="s">
        <v>303</v>
      </c>
      <c r="X77" s="76" t="str">
        <f t="shared" si="193"/>
        <v>Probabilidad</v>
      </c>
      <c r="Y77" s="76" t="s">
        <v>69</v>
      </c>
      <c r="Z77" s="76" t="s">
        <v>70</v>
      </c>
      <c r="AA77" s="76" t="s">
        <v>71</v>
      </c>
      <c r="AB77" s="76" t="s">
        <v>72</v>
      </c>
      <c r="AC77" s="76" t="s">
        <v>73</v>
      </c>
      <c r="AD77" s="217"/>
      <c r="AE77" s="76">
        <f t="shared" si="195"/>
        <v>25</v>
      </c>
      <c r="AF77" s="76">
        <f t="shared" si="196"/>
        <v>15</v>
      </c>
      <c r="AG77" s="76">
        <f>($AH$76*((AE77+AF77))/100)</f>
        <v>5.76</v>
      </c>
      <c r="AH77" s="76">
        <f t="shared" si="248"/>
        <v>8.64</v>
      </c>
      <c r="AI77" s="217"/>
      <c r="AJ77" s="76">
        <f t="shared" si="199"/>
        <v>0</v>
      </c>
      <c r="AK77" s="76">
        <f t="shared" si="200"/>
        <v>0</v>
      </c>
      <c r="AL77" s="76">
        <f>($AM$76*((AJ77+AK77))/100)</f>
        <v>0</v>
      </c>
      <c r="AM77" s="76">
        <f t="shared" si="249"/>
        <v>80</v>
      </c>
      <c r="AN77" s="213"/>
      <c r="AO77" s="213"/>
      <c r="AP77" s="213"/>
      <c r="AQ77" s="213"/>
      <c r="AR77" s="224"/>
      <c r="AS77" s="224"/>
      <c r="AT77" s="224"/>
      <c r="AU77" s="213"/>
    </row>
    <row r="78" spans="1:47" ht="150" customHeight="1">
      <c r="A78" s="226">
        <v>32</v>
      </c>
      <c r="B78" s="212" t="s">
        <v>255</v>
      </c>
      <c r="C78" s="212" t="s">
        <v>103</v>
      </c>
      <c r="D78" s="247" t="s">
        <v>2080</v>
      </c>
      <c r="E78" s="247" t="s">
        <v>59</v>
      </c>
      <c r="F78" s="247" t="s">
        <v>304</v>
      </c>
      <c r="G78" s="247" t="s">
        <v>305</v>
      </c>
      <c r="H78" s="212"/>
      <c r="I78" s="212"/>
      <c r="J78" s="212"/>
      <c r="K78" s="212"/>
      <c r="L78" s="249" t="str">
        <f t="shared" ref="L78" si="250">CONCATENATE(E78," ",F78,)</f>
        <v>Posibilidad de pérdida económica y reputacional por indisponibilidad de activos de información debido a la falta de controles de acceso físico y perimetrales a edificaciones y recintos de la entidad</v>
      </c>
      <c r="M78" s="238" t="s">
        <v>106</v>
      </c>
      <c r="N78" s="238" t="s">
        <v>306</v>
      </c>
      <c r="O78" s="238" t="s">
        <v>87</v>
      </c>
      <c r="P78" s="238" t="s">
        <v>88</v>
      </c>
      <c r="Q78" s="238">
        <v>365</v>
      </c>
      <c r="R78" s="238" t="s">
        <v>65</v>
      </c>
      <c r="S78" s="238">
        <v>40</v>
      </c>
      <c r="T78" s="238" t="s">
        <v>66</v>
      </c>
      <c r="U78" s="238">
        <v>80</v>
      </c>
      <c r="V78" s="228" t="s">
        <v>67</v>
      </c>
      <c r="W78" s="203" t="s">
        <v>2098</v>
      </c>
      <c r="X78" s="144" t="s">
        <v>43</v>
      </c>
      <c r="Y78" s="85" t="s">
        <v>69</v>
      </c>
      <c r="Z78" s="85" t="s">
        <v>70</v>
      </c>
      <c r="AA78" s="85" t="s">
        <v>71</v>
      </c>
      <c r="AB78" s="85" t="s">
        <v>72</v>
      </c>
      <c r="AC78" s="85" t="s">
        <v>73</v>
      </c>
      <c r="AD78" s="216">
        <f>AH79</f>
        <v>12</v>
      </c>
      <c r="AE78" s="76">
        <f t="shared" si="195"/>
        <v>25</v>
      </c>
      <c r="AF78" s="76">
        <f t="shared" si="196"/>
        <v>15</v>
      </c>
      <c r="AG78" s="76">
        <f>($S$78*((AE78+AF78))/100)</f>
        <v>16</v>
      </c>
      <c r="AH78" s="76">
        <f t="shared" ref="AH78" si="251">S78-AG78</f>
        <v>24</v>
      </c>
      <c r="AI78" s="216">
        <f>AM79</f>
        <v>68</v>
      </c>
      <c r="AJ78" s="76">
        <f t="shared" si="199"/>
        <v>0</v>
      </c>
      <c r="AK78" s="76">
        <f t="shared" si="200"/>
        <v>15</v>
      </c>
      <c r="AL78" s="76">
        <f>($U$78*((AJ78+AK78))/100)</f>
        <v>12</v>
      </c>
      <c r="AM78" s="76">
        <f t="shared" ref="AM78" si="252">U78-AL78</f>
        <v>68</v>
      </c>
      <c r="AN78" s="212" t="s">
        <v>74</v>
      </c>
      <c r="AO78" s="238" t="s">
        <v>75</v>
      </c>
      <c r="AP78" s="247" t="s">
        <v>76</v>
      </c>
      <c r="AQ78" s="212" t="s">
        <v>2103</v>
      </c>
      <c r="AR78" s="93">
        <v>45292</v>
      </c>
      <c r="AS78" s="93">
        <v>45657</v>
      </c>
      <c r="AT78" s="223" t="s">
        <v>93</v>
      </c>
      <c r="AU78" s="212" t="s">
        <v>2104</v>
      </c>
    </row>
    <row r="79" spans="1:47" ht="147" customHeight="1">
      <c r="A79" s="266"/>
      <c r="B79" s="225"/>
      <c r="C79" s="225"/>
      <c r="D79" s="247"/>
      <c r="E79" s="247"/>
      <c r="F79" s="247"/>
      <c r="G79" s="247"/>
      <c r="H79" s="213"/>
      <c r="I79" s="213"/>
      <c r="J79" s="213"/>
      <c r="K79" s="213"/>
      <c r="L79" s="250"/>
      <c r="M79" s="238"/>
      <c r="N79" s="238"/>
      <c r="O79" s="238"/>
      <c r="P79" s="238"/>
      <c r="Q79" s="238"/>
      <c r="R79" s="238"/>
      <c r="S79" s="238"/>
      <c r="T79" s="238"/>
      <c r="U79" s="238"/>
      <c r="V79" s="229"/>
      <c r="W79" s="203" t="s">
        <v>2099</v>
      </c>
      <c r="X79" s="170" t="s">
        <v>253</v>
      </c>
      <c r="Y79" s="92" t="s">
        <v>69</v>
      </c>
      <c r="Z79" s="92" t="s">
        <v>109</v>
      </c>
      <c r="AA79" s="92" t="s">
        <v>71</v>
      </c>
      <c r="AB79" s="92" t="s">
        <v>72</v>
      </c>
      <c r="AC79" s="92" t="s">
        <v>73</v>
      </c>
      <c r="AD79" s="218"/>
      <c r="AE79" s="76">
        <f t="shared" si="195"/>
        <v>25</v>
      </c>
      <c r="AF79" s="76">
        <f t="shared" si="196"/>
        <v>25</v>
      </c>
      <c r="AG79" s="76">
        <f>($AH$78*((AE79+AF79))/100)</f>
        <v>12</v>
      </c>
      <c r="AH79" s="76">
        <f t="shared" ref="AH79" si="253">AH78-AG79</f>
        <v>12</v>
      </c>
      <c r="AI79" s="218"/>
      <c r="AJ79" s="76">
        <f t="shared" si="199"/>
        <v>0</v>
      </c>
      <c r="AK79" s="76">
        <f t="shared" si="200"/>
        <v>0</v>
      </c>
      <c r="AL79" s="76">
        <f>($AM$78*((AJ79+AK79))/100)</f>
        <v>0</v>
      </c>
      <c r="AM79" s="76">
        <f t="shared" ref="AM79" si="254">AM78-AL79</f>
        <v>68</v>
      </c>
      <c r="AN79" s="225"/>
      <c r="AO79" s="238"/>
      <c r="AP79" s="247"/>
      <c r="AQ79" s="213"/>
      <c r="AR79" s="93">
        <v>45292</v>
      </c>
      <c r="AS79" s="93">
        <v>45657</v>
      </c>
      <c r="AT79" s="224"/>
      <c r="AU79" s="213"/>
    </row>
    <row r="80" spans="1:47" ht="155.25" customHeight="1">
      <c r="A80" s="226">
        <v>33</v>
      </c>
      <c r="B80" s="212" t="s">
        <v>255</v>
      </c>
      <c r="C80" s="212" t="s">
        <v>103</v>
      </c>
      <c r="D80" s="238" t="s">
        <v>307</v>
      </c>
      <c r="E80" s="247" t="s">
        <v>114</v>
      </c>
      <c r="F80" s="247" t="s">
        <v>308</v>
      </c>
      <c r="G80" s="247" t="s">
        <v>309</v>
      </c>
      <c r="H80" s="212"/>
      <c r="I80" s="212"/>
      <c r="J80" s="212"/>
      <c r="K80" s="212"/>
      <c r="L80" s="249" t="str">
        <f t="shared" ref="L80" si="255">CONCATENATE(E80," ",F80,)</f>
        <v>Posibilidad de pérdida reputacional ante los colaboradores de la Entidad por indisponibilidad de activos fijos y documentación</v>
      </c>
      <c r="M80" s="238" t="s">
        <v>106</v>
      </c>
      <c r="N80" s="238" t="s">
        <v>310</v>
      </c>
      <c r="O80" s="238" t="s">
        <v>63</v>
      </c>
      <c r="P80" s="238" t="s">
        <v>311</v>
      </c>
      <c r="Q80" s="238" t="s">
        <v>312</v>
      </c>
      <c r="R80" s="238" t="s">
        <v>178</v>
      </c>
      <c r="S80" s="238">
        <v>20</v>
      </c>
      <c r="T80" s="238" t="s">
        <v>74</v>
      </c>
      <c r="U80" s="238">
        <v>60</v>
      </c>
      <c r="V80" s="228" t="s">
        <v>74</v>
      </c>
      <c r="W80" s="209" t="s">
        <v>2100</v>
      </c>
      <c r="X80" s="201" t="str">
        <f t="shared" ref="X80:X82" si="256">IF(OR(Y80="Preventivo",Y80="Detectivo"),"Probabilidad",IF(Y80="Correctivo","Impacto"," "))</f>
        <v>Probabilidad</v>
      </c>
      <c r="Y80" s="200" t="s">
        <v>69</v>
      </c>
      <c r="Z80" s="200" t="s">
        <v>70</v>
      </c>
      <c r="AA80" s="200" t="s">
        <v>71</v>
      </c>
      <c r="AB80" s="200" t="s">
        <v>72</v>
      </c>
      <c r="AC80" s="200" t="s">
        <v>73</v>
      </c>
      <c r="AD80" s="323">
        <f>AH82</f>
        <v>7.2</v>
      </c>
      <c r="AE80" s="76">
        <f t="shared" si="195"/>
        <v>25</v>
      </c>
      <c r="AF80" s="76">
        <f t="shared" si="196"/>
        <v>15</v>
      </c>
      <c r="AG80" s="76">
        <f>($S80*((AE80+AF80))/100)</f>
        <v>8</v>
      </c>
      <c r="AH80" s="76">
        <f t="shared" ref="AH80" si="257">S80-AG80</f>
        <v>12</v>
      </c>
      <c r="AI80" s="216">
        <f>AM82</f>
        <v>45</v>
      </c>
      <c r="AJ80" s="76">
        <f t="shared" si="199"/>
        <v>0</v>
      </c>
      <c r="AK80" s="76">
        <f t="shared" si="200"/>
        <v>0</v>
      </c>
      <c r="AL80" s="76">
        <f>($U$80*((AJ80+AK80))/100)</f>
        <v>0</v>
      </c>
      <c r="AM80" s="76">
        <f t="shared" ref="AM80" si="258">U80-AL80</f>
        <v>60</v>
      </c>
      <c r="AN80" s="212" t="s">
        <v>74</v>
      </c>
      <c r="AO80" s="238" t="s">
        <v>75</v>
      </c>
      <c r="AP80" s="247" t="s">
        <v>313</v>
      </c>
      <c r="AQ80" s="247" t="s">
        <v>314</v>
      </c>
      <c r="AR80" s="221">
        <v>45292</v>
      </c>
      <c r="AS80" s="221">
        <v>45657</v>
      </c>
      <c r="AT80" s="223" t="s">
        <v>78</v>
      </c>
      <c r="AU80" s="247" t="s">
        <v>260</v>
      </c>
    </row>
    <row r="81" spans="1:47" ht="128.25" customHeight="1">
      <c r="A81" s="266"/>
      <c r="B81" s="225"/>
      <c r="C81" s="225"/>
      <c r="D81" s="212"/>
      <c r="E81" s="312"/>
      <c r="F81" s="312"/>
      <c r="G81" s="312"/>
      <c r="H81" s="225"/>
      <c r="I81" s="225"/>
      <c r="J81" s="225"/>
      <c r="K81" s="225"/>
      <c r="L81" s="250"/>
      <c r="M81" s="212"/>
      <c r="N81" s="212"/>
      <c r="O81" s="212"/>
      <c r="P81" s="212"/>
      <c r="Q81" s="212"/>
      <c r="R81" s="212"/>
      <c r="S81" s="212"/>
      <c r="T81" s="212"/>
      <c r="U81" s="212"/>
      <c r="V81" s="229"/>
      <c r="W81" s="209" t="s">
        <v>2101</v>
      </c>
      <c r="X81" s="201" t="str">
        <f t="shared" si="256"/>
        <v>Probabilidad</v>
      </c>
      <c r="Y81" s="200" t="s">
        <v>69</v>
      </c>
      <c r="Z81" s="200" t="s">
        <v>70</v>
      </c>
      <c r="AA81" s="200" t="s">
        <v>71</v>
      </c>
      <c r="AB81" s="200" t="s">
        <v>72</v>
      </c>
      <c r="AC81" s="200" t="s">
        <v>73</v>
      </c>
      <c r="AD81" s="324"/>
      <c r="AE81" s="76">
        <f t="shared" si="195"/>
        <v>25</v>
      </c>
      <c r="AF81" s="76">
        <f t="shared" si="196"/>
        <v>15</v>
      </c>
      <c r="AG81" s="76">
        <f>($AH80*((AE81+AF81))/100)</f>
        <v>4.8</v>
      </c>
      <c r="AH81" s="76">
        <f t="shared" ref="AH81:AH82" si="259">AH80-AG81</f>
        <v>7.2</v>
      </c>
      <c r="AI81" s="218"/>
      <c r="AJ81" s="76"/>
      <c r="AK81" s="76"/>
      <c r="AL81" s="76"/>
      <c r="AM81" s="76"/>
      <c r="AN81" s="225"/>
      <c r="AO81" s="212"/>
      <c r="AP81" s="312"/>
      <c r="AQ81" s="312"/>
      <c r="AR81" s="261"/>
      <c r="AS81" s="261"/>
      <c r="AT81" s="254"/>
      <c r="AU81" s="312"/>
    </row>
    <row r="82" spans="1:47" ht="161.25" customHeight="1">
      <c r="A82" s="266"/>
      <c r="B82" s="225"/>
      <c r="C82" s="225"/>
      <c r="D82" s="212"/>
      <c r="E82" s="312"/>
      <c r="F82" s="312"/>
      <c r="G82" s="312"/>
      <c r="H82" s="213"/>
      <c r="I82" s="213"/>
      <c r="J82" s="213"/>
      <c r="K82" s="213"/>
      <c r="L82" s="250"/>
      <c r="M82" s="212"/>
      <c r="N82" s="212"/>
      <c r="O82" s="212"/>
      <c r="P82" s="212"/>
      <c r="Q82" s="212"/>
      <c r="R82" s="212"/>
      <c r="S82" s="212"/>
      <c r="T82" s="212"/>
      <c r="U82" s="212"/>
      <c r="V82" s="229"/>
      <c r="W82" s="209" t="s">
        <v>2102</v>
      </c>
      <c r="X82" s="201" t="str">
        <f t="shared" si="256"/>
        <v>Impacto</v>
      </c>
      <c r="Y82" s="200" t="s">
        <v>81</v>
      </c>
      <c r="Z82" s="200" t="s">
        <v>70</v>
      </c>
      <c r="AA82" s="200" t="s">
        <v>71</v>
      </c>
      <c r="AB82" s="200" t="s">
        <v>72</v>
      </c>
      <c r="AC82" s="200" t="s">
        <v>73</v>
      </c>
      <c r="AD82" s="324"/>
      <c r="AE82" s="76">
        <f t="shared" si="195"/>
        <v>0</v>
      </c>
      <c r="AF82" s="76">
        <f t="shared" si="196"/>
        <v>0</v>
      </c>
      <c r="AG82" s="76">
        <f>($AH81*((AE82+AF82))/100)</f>
        <v>0</v>
      </c>
      <c r="AH82" s="76">
        <f t="shared" si="259"/>
        <v>7.2</v>
      </c>
      <c r="AI82" s="218"/>
      <c r="AJ82" s="76">
        <f t="shared" si="199"/>
        <v>10</v>
      </c>
      <c r="AK82" s="76">
        <f t="shared" si="200"/>
        <v>15</v>
      </c>
      <c r="AL82" s="76">
        <f>($AM$80*((AJ82+AK82))/100)</f>
        <v>15</v>
      </c>
      <c r="AM82" s="76">
        <f>AM80-AL82</f>
        <v>45</v>
      </c>
      <c r="AN82" s="225"/>
      <c r="AO82" s="212"/>
      <c r="AP82" s="312"/>
      <c r="AQ82" s="312"/>
      <c r="AR82" s="222"/>
      <c r="AS82" s="222"/>
      <c r="AT82" s="224"/>
      <c r="AU82" s="312"/>
    </row>
    <row r="83" spans="1:47" ht="177.75" customHeight="1">
      <c r="A83" s="212">
        <v>34</v>
      </c>
      <c r="B83" s="212" t="s">
        <v>315</v>
      </c>
      <c r="C83" s="212" t="str">
        <f>LOOKUP(B83,E$2098:E$2135,F$2098:F$2135)</f>
        <v>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v>
      </c>
      <c r="D83" s="245" t="s">
        <v>2081</v>
      </c>
      <c r="E83" s="325" t="s">
        <v>114</v>
      </c>
      <c r="F83" s="244" t="s">
        <v>316</v>
      </c>
      <c r="G83" s="244" t="s">
        <v>1933</v>
      </c>
      <c r="H83" s="245"/>
      <c r="I83" s="245"/>
      <c r="J83" s="245"/>
      <c r="K83" s="245"/>
      <c r="L83" s="244" t="s">
        <v>1934</v>
      </c>
      <c r="M83" s="245" t="s">
        <v>62</v>
      </c>
      <c r="N83" s="245" t="s">
        <v>317</v>
      </c>
      <c r="O83" s="245" t="s">
        <v>63</v>
      </c>
      <c r="P83" s="245" t="s">
        <v>64</v>
      </c>
      <c r="Q83" s="245">
        <v>2000</v>
      </c>
      <c r="R83" s="245" t="s">
        <v>318</v>
      </c>
      <c r="S83" s="245">
        <f>IF(R83="Muy alta",100,IF(R83="Alta",80,IF(R83="Media",60,IF(R83="Baja",40,IF(R83="Muy baja",20,IF(R83="Casi Seguro",100,IF(R83="Probable",80,IF(R83="Posible",60,IF(R83="Improbable",40,IF(R83="Rara vez",20,0))))))))))</f>
        <v>80</v>
      </c>
      <c r="T83" s="245" t="s">
        <v>74</v>
      </c>
      <c r="U83" s="245">
        <f>IF(T83="Catastrófico",100,IF(T83="Mayor",80,IF(T83="Moderado",60,IF(T83="Menor",40,IF(T83="Leve",20,0)))))</f>
        <v>60</v>
      </c>
      <c r="V83" s="245" t="s">
        <v>67</v>
      </c>
      <c r="W83" s="195" t="s">
        <v>319</v>
      </c>
      <c r="X83" s="83" t="str">
        <f>IF(OR(Y83="Preventivo",Y83="Detectivo"),"Probabilidad",IF(Y83="Correctivo","Impacto"," "))</f>
        <v>Probabilidad</v>
      </c>
      <c r="Y83" s="83" t="s">
        <v>69</v>
      </c>
      <c r="Z83" s="83" t="s">
        <v>70</v>
      </c>
      <c r="AA83" s="83" t="s">
        <v>71</v>
      </c>
      <c r="AB83" s="83" t="s">
        <v>72</v>
      </c>
      <c r="AC83" s="83" t="s">
        <v>73</v>
      </c>
      <c r="AD83" s="216">
        <f>AH84</f>
        <v>33.6</v>
      </c>
      <c r="AE83" s="76">
        <f t="shared" ref="AE83:AE84" si="260">IF(Y83="Preventivo",25,IF(Y83="Detectivo",15,0))</f>
        <v>25</v>
      </c>
      <c r="AF83" s="76">
        <f t="shared" ref="AF83:AF84" si="261">IF(Y83="Correctivo",0,IF(Z83="Automatizado",25,IF(Z83="Manual",15,0)))</f>
        <v>15</v>
      </c>
      <c r="AG83" s="76">
        <f>($S83*((AE83+AF83))/100)</f>
        <v>32</v>
      </c>
      <c r="AH83" s="76">
        <f t="shared" ref="AH83" si="262">S83-AG83</f>
        <v>48</v>
      </c>
      <c r="AI83" s="216">
        <f>AM84</f>
        <v>60</v>
      </c>
      <c r="AJ83" s="76">
        <f t="shared" ref="AJ83:AJ84" si="263">IF(Y83="Correctivo",10,0)</f>
        <v>0</v>
      </c>
      <c r="AK83" s="76">
        <f t="shared" ref="AK83:AK84" si="264">IF(X83="Probabilidad",0,IF(Z83="Automatizado",25,IF(Z83="Manual",15,0)))</f>
        <v>0</v>
      </c>
      <c r="AL83" s="76">
        <f>($U83*((AJ83+AK83))/100)</f>
        <v>0</v>
      </c>
      <c r="AM83" s="112">
        <f t="shared" ref="AM83" si="265">U83-AL83</f>
        <v>60</v>
      </c>
      <c r="AN83" s="245" t="s">
        <v>74</v>
      </c>
      <c r="AO83" s="326" t="s">
        <v>75</v>
      </c>
      <c r="AP83" s="245" t="s">
        <v>76</v>
      </c>
      <c r="AQ83" s="75" t="s">
        <v>1935</v>
      </c>
      <c r="AR83" s="114">
        <v>45292</v>
      </c>
      <c r="AS83" s="93">
        <v>45657</v>
      </c>
      <c r="AT83" s="223" t="s">
        <v>78</v>
      </c>
      <c r="AU83" s="115" t="s">
        <v>320</v>
      </c>
    </row>
    <row r="84" spans="1:47" ht="117" customHeight="1">
      <c r="A84" s="213"/>
      <c r="B84" s="213"/>
      <c r="C84" s="213"/>
      <c r="D84" s="245"/>
      <c r="E84" s="325"/>
      <c r="F84" s="244"/>
      <c r="G84" s="244"/>
      <c r="H84" s="245"/>
      <c r="I84" s="245"/>
      <c r="J84" s="245"/>
      <c r="K84" s="245"/>
      <c r="L84" s="244"/>
      <c r="M84" s="245"/>
      <c r="N84" s="245"/>
      <c r="O84" s="245"/>
      <c r="P84" s="245"/>
      <c r="Q84" s="245"/>
      <c r="R84" s="245"/>
      <c r="S84" s="245"/>
      <c r="T84" s="245"/>
      <c r="U84" s="245"/>
      <c r="V84" s="245"/>
      <c r="W84" s="111" t="s">
        <v>321</v>
      </c>
      <c r="X84" s="105" t="str">
        <f t="shared" ref="X84:X91" si="266">IF(OR(Y84="Preventivo",Y84="Detectivo"),"Probabilidad",IF(Y84="Correctivo","Impacto"," "))</f>
        <v>Probabilidad</v>
      </c>
      <c r="Y84" s="105" t="s">
        <v>91</v>
      </c>
      <c r="Z84" s="105" t="s">
        <v>70</v>
      </c>
      <c r="AA84" s="105" t="s">
        <v>71</v>
      </c>
      <c r="AB84" s="105" t="s">
        <v>72</v>
      </c>
      <c r="AC84" s="105" t="s">
        <v>73</v>
      </c>
      <c r="AD84" s="217"/>
      <c r="AE84" s="76">
        <f t="shared" si="260"/>
        <v>15</v>
      </c>
      <c r="AF84" s="76">
        <f t="shared" si="261"/>
        <v>15</v>
      </c>
      <c r="AG84" s="76">
        <f>($AH83*((AE84+AF84))/100)</f>
        <v>14.4</v>
      </c>
      <c r="AH84" s="76">
        <f t="shared" ref="AH84" si="267">AH83-AG84</f>
        <v>33.6</v>
      </c>
      <c r="AI84" s="217"/>
      <c r="AJ84" s="76">
        <f t="shared" si="263"/>
        <v>0</v>
      </c>
      <c r="AK84" s="76">
        <f t="shared" si="264"/>
        <v>0</v>
      </c>
      <c r="AL84" s="76">
        <f>($AM83*((AJ84+AK84))/100)</f>
        <v>0</v>
      </c>
      <c r="AM84" s="112">
        <f t="shared" ref="AM84" si="268">AM83-AL84</f>
        <v>60</v>
      </c>
      <c r="AN84" s="245"/>
      <c r="AO84" s="326"/>
      <c r="AP84" s="245"/>
      <c r="AQ84" s="75" t="s">
        <v>1936</v>
      </c>
      <c r="AR84" s="114">
        <v>45292</v>
      </c>
      <c r="AS84" s="93">
        <v>45657</v>
      </c>
      <c r="AT84" s="224"/>
      <c r="AU84" s="115" t="s">
        <v>320</v>
      </c>
    </row>
    <row r="85" spans="1:47" ht="243" customHeight="1">
      <c r="A85" s="71">
        <v>35</v>
      </c>
      <c r="B85" s="71" t="s">
        <v>315</v>
      </c>
      <c r="C85" s="106" t="str">
        <f>LOOKUP(B85,E$2098:E$2135,F$2098:F$2135)</f>
        <v>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v>
      </c>
      <c r="D85" s="105" t="s">
        <v>2081</v>
      </c>
      <c r="E85" s="111" t="s">
        <v>114</v>
      </c>
      <c r="F85" s="75" t="s">
        <v>322</v>
      </c>
      <c r="G85" s="75" t="s">
        <v>323</v>
      </c>
      <c r="H85" s="105"/>
      <c r="I85" s="105"/>
      <c r="J85" s="105"/>
      <c r="K85" s="105"/>
      <c r="L85" s="75" t="s">
        <v>1937</v>
      </c>
      <c r="M85" s="105" t="s">
        <v>62</v>
      </c>
      <c r="N85" s="105" t="s">
        <v>317</v>
      </c>
      <c r="O85" s="105" t="s">
        <v>63</v>
      </c>
      <c r="P85" s="105" t="s">
        <v>64</v>
      </c>
      <c r="Q85" s="105">
        <v>2000</v>
      </c>
      <c r="R85" s="105" t="s">
        <v>318</v>
      </c>
      <c r="S85" s="105">
        <f t="shared" ref="S85" si="269">IF(R85="Muy alta",100,IF(R85="Alta",80,IF(R85="Media",60,IF(R85="Baja",40,IF(R85="Muy baja",20,IF(R85="Casi Seguro",100,IF(R85="Probable",80,IF(R85="Posible",60,IF(R85="Improbable",40,IF(R85="Rara vez",20,0))))))))))</f>
        <v>80</v>
      </c>
      <c r="T85" s="105" t="s">
        <v>66</v>
      </c>
      <c r="U85" s="105">
        <f t="shared" ref="U85" si="270">IF(T85="Catastrófico",100,IF(T85="Mayor",80,IF(T85="Moderado",60,IF(T85="Menor",40,IF(T85="Leve",20,0)))))</f>
        <v>80</v>
      </c>
      <c r="V85" s="105" t="s">
        <v>67</v>
      </c>
      <c r="W85" s="111" t="s">
        <v>324</v>
      </c>
      <c r="X85" s="105" t="str">
        <f t="shared" si="266"/>
        <v>Probabilidad</v>
      </c>
      <c r="Y85" s="105" t="s">
        <v>69</v>
      </c>
      <c r="Z85" s="105" t="s">
        <v>70</v>
      </c>
      <c r="AA85" s="105" t="s">
        <v>71</v>
      </c>
      <c r="AB85" s="105" t="s">
        <v>72</v>
      </c>
      <c r="AC85" s="105" t="s">
        <v>73</v>
      </c>
      <c r="AD85" s="116">
        <f>AH85</f>
        <v>48</v>
      </c>
      <c r="AE85" s="76">
        <f t="shared" ref="AE85:AE111" si="271">IF(Y85="Preventivo",25,IF(Y85="Detectivo",15,0))</f>
        <v>25</v>
      </c>
      <c r="AF85" s="76">
        <f t="shared" ref="AF85:AF111" si="272">IF(Y85="Correctivo",0,IF(Z85="Automatizado",25,IF(Z85="Manual",15,0)))</f>
        <v>15</v>
      </c>
      <c r="AG85" s="76">
        <f t="shared" ref="AG85" si="273">($S85*((AE85+AF85))/100)</f>
        <v>32</v>
      </c>
      <c r="AH85" s="76">
        <f t="shared" ref="AH85" si="274">S85-AG85</f>
        <v>48</v>
      </c>
      <c r="AI85" s="77">
        <f>AM85</f>
        <v>80</v>
      </c>
      <c r="AJ85" s="76">
        <f t="shared" ref="AJ85:AJ111" si="275">IF(Y85="Correctivo",10,0)</f>
        <v>0</v>
      </c>
      <c r="AK85" s="76">
        <f t="shared" ref="AK85:AK111" si="276">IF(X85="Probabilidad",0,IF(Z85="Automatizado",25,IF(Z85="Manual",15,0)))</f>
        <v>0</v>
      </c>
      <c r="AL85" s="76">
        <f t="shared" ref="AL85" si="277">($U85*((AJ85+AK85))/100)</f>
        <v>0</v>
      </c>
      <c r="AM85" s="112">
        <f t="shared" ref="AM85" si="278">U85-AL85</f>
        <v>80</v>
      </c>
      <c r="AN85" s="105" t="s">
        <v>67</v>
      </c>
      <c r="AO85" s="113" t="s">
        <v>75</v>
      </c>
      <c r="AP85" s="105" t="s">
        <v>76</v>
      </c>
      <c r="AQ85" s="75" t="s">
        <v>1938</v>
      </c>
      <c r="AR85" s="114">
        <v>45292</v>
      </c>
      <c r="AS85" s="93">
        <v>45657</v>
      </c>
      <c r="AT85" s="117" t="s">
        <v>93</v>
      </c>
      <c r="AU85" s="105" t="s">
        <v>320</v>
      </c>
    </row>
    <row r="86" spans="1:47" ht="165.75" customHeight="1">
      <c r="A86" s="212">
        <v>36</v>
      </c>
      <c r="B86" s="212" t="s">
        <v>315</v>
      </c>
      <c r="C86" s="212" t="str">
        <f>LOOKUP(B86,E$2098:E$2135,F$2098:F$2135)</f>
        <v>El Grupo de Gestión Contractual, establece lineamientos para la estructuración de los procesos contractuales y planeación contractual, previo a la identificación e inicio de cada uno de los
procedimientos según la modalidad de selección contractual, aplicado a la totalidad de las áreas conforme a sus necesidades en el plan anual de adquisiciones, con el fin de cumplir la misionalidad de la Unidad.</v>
      </c>
      <c r="D86" s="245" t="s">
        <v>2081</v>
      </c>
      <c r="E86" s="325"/>
      <c r="F86" s="244"/>
      <c r="G86" s="244"/>
      <c r="H86" s="245" t="s">
        <v>325</v>
      </c>
      <c r="I86" s="245" t="s">
        <v>326</v>
      </c>
      <c r="J86" s="245" t="s">
        <v>327</v>
      </c>
      <c r="K86" s="245" t="s">
        <v>328</v>
      </c>
      <c r="L86" s="244" t="str">
        <f t="shared" ref="L86" si="279">IF(F86&lt;&gt;"",CONCATENATE(E86," ",F86),CONCATENATE(H86," ",I86," ",J86," ",K86))</f>
        <v>Elaborar documentos precontractuales   a la medida de un proveedor en particular por parte de los profesionales del Grupo de gestión Contractual  de obtener un beneficio propio o beneficiar a un tercero.</v>
      </c>
      <c r="M86" s="245" t="s">
        <v>86</v>
      </c>
      <c r="N86" s="245" t="s">
        <v>317</v>
      </c>
      <c r="O86" s="245" t="s">
        <v>87</v>
      </c>
      <c r="P86" s="245" t="s">
        <v>88</v>
      </c>
      <c r="Q86" s="245">
        <v>2000</v>
      </c>
      <c r="R86" s="245" t="s">
        <v>318</v>
      </c>
      <c r="S86" s="245">
        <f t="shared" ref="S86" si="280">IF(R86="Muy alta",100,IF(R86="Alta",80,IF(R86="Media",60,IF(R86="Baja",40,IF(R86="Muy baja",20,IF(R86="Casi Seguro",100,IF(R86="Probable",80,IF(R86="Posible",60,IF(R86="Improbable",40,IF(R86="Rara vez",20,0))))))))))</f>
        <v>80</v>
      </c>
      <c r="T86" s="245" t="s">
        <v>66</v>
      </c>
      <c r="U86" s="245">
        <f t="shared" ref="U86" si="281">IF(T86="Catastrófico",100,IF(T86="Mayor",80,IF(T86="Moderado",60,IF(T86="Menor",40,IF(T86="Leve",20,0)))))</f>
        <v>80</v>
      </c>
      <c r="V86" s="245" t="s">
        <v>67</v>
      </c>
      <c r="W86" s="111" t="s">
        <v>329</v>
      </c>
      <c r="X86" s="105" t="str">
        <f t="shared" si="266"/>
        <v>Probabilidad</v>
      </c>
      <c r="Y86" s="105" t="s">
        <v>69</v>
      </c>
      <c r="Z86" s="105" t="s">
        <v>70</v>
      </c>
      <c r="AA86" s="105" t="s">
        <v>71</v>
      </c>
      <c r="AB86" s="105" t="s">
        <v>72</v>
      </c>
      <c r="AC86" s="105" t="s">
        <v>73</v>
      </c>
      <c r="AD86" s="216">
        <f>AH87</f>
        <v>33.6</v>
      </c>
      <c r="AE86" s="76">
        <f t="shared" si="271"/>
        <v>25</v>
      </c>
      <c r="AF86" s="76">
        <f t="shared" si="272"/>
        <v>15</v>
      </c>
      <c r="AG86" s="76">
        <f t="shared" ref="AG86" si="282">($S86*((AE86+AF86))/100)</f>
        <v>32</v>
      </c>
      <c r="AH86" s="76">
        <f t="shared" ref="AH86" si="283">S86-AG86</f>
        <v>48</v>
      </c>
      <c r="AI86" s="216">
        <f>AM87</f>
        <v>80</v>
      </c>
      <c r="AJ86" s="76">
        <f t="shared" si="275"/>
        <v>0</v>
      </c>
      <c r="AK86" s="76">
        <f t="shared" si="276"/>
        <v>0</v>
      </c>
      <c r="AL86" s="76">
        <f t="shared" ref="AL86" si="284">($U86*((AJ86+AK86))/100)</f>
        <v>0</v>
      </c>
      <c r="AM86" s="112">
        <f t="shared" ref="AM86" si="285">U86-AL86</f>
        <v>80</v>
      </c>
      <c r="AN86" s="245" t="s">
        <v>67</v>
      </c>
      <c r="AO86" s="326" t="s">
        <v>75</v>
      </c>
      <c r="AP86" s="245" t="s">
        <v>330</v>
      </c>
      <c r="AQ86" s="75" t="s">
        <v>331</v>
      </c>
      <c r="AR86" s="114">
        <v>45292</v>
      </c>
      <c r="AS86" s="93">
        <v>45657</v>
      </c>
      <c r="AT86" s="223" t="s">
        <v>93</v>
      </c>
      <c r="AU86" s="105" t="s">
        <v>320</v>
      </c>
    </row>
    <row r="87" spans="1:47" ht="241.5" customHeight="1">
      <c r="A87" s="213"/>
      <c r="B87" s="213"/>
      <c r="C87" s="213"/>
      <c r="D87" s="245"/>
      <c r="E87" s="325"/>
      <c r="F87" s="244"/>
      <c r="G87" s="244"/>
      <c r="H87" s="245"/>
      <c r="I87" s="245"/>
      <c r="J87" s="245"/>
      <c r="K87" s="245"/>
      <c r="L87" s="244"/>
      <c r="M87" s="245"/>
      <c r="N87" s="245"/>
      <c r="O87" s="245"/>
      <c r="P87" s="245"/>
      <c r="Q87" s="245"/>
      <c r="R87" s="245"/>
      <c r="S87" s="245"/>
      <c r="T87" s="245"/>
      <c r="U87" s="245"/>
      <c r="V87" s="245"/>
      <c r="W87" s="111" t="s">
        <v>332</v>
      </c>
      <c r="X87" s="105" t="str">
        <f t="shared" si="266"/>
        <v>Probabilidad</v>
      </c>
      <c r="Y87" s="105" t="s">
        <v>91</v>
      </c>
      <c r="Z87" s="105" t="s">
        <v>70</v>
      </c>
      <c r="AA87" s="105" t="s">
        <v>71</v>
      </c>
      <c r="AB87" s="105" t="s">
        <v>72</v>
      </c>
      <c r="AC87" s="105" t="s">
        <v>73</v>
      </c>
      <c r="AD87" s="217"/>
      <c r="AE87" s="76">
        <f t="shared" si="271"/>
        <v>15</v>
      </c>
      <c r="AF87" s="76">
        <f t="shared" si="272"/>
        <v>15</v>
      </c>
      <c r="AG87" s="76">
        <f t="shared" ref="AG87" si="286">($AH86*((AE87+AF87))/100)</f>
        <v>14.4</v>
      </c>
      <c r="AH87" s="76">
        <f t="shared" ref="AH87" si="287">AH86-AG87</f>
        <v>33.6</v>
      </c>
      <c r="AI87" s="217"/>
      <c r="AJ87" s="76">
        <f t="shared" si="275"/>
        <v>0</v>
      </c>
      <c r="AK87" s="76">
        <f t="shared" si="276"/>
        <v>0</v>
      </c>
      <c r="AL87" s="76">
        <f t="shared" ref="AL87" si="288">($AM86*((AJ87+AK87))/100)</f>
        <v>0</v>
      </c>
      <c r="AM87" s="112">
        <f t="shared" ref="AM87" si="289">AM86-AL87</f>
        <v>80</v>
      </c>
      <c r="AN87" s="245"/>
      <c r="AO87" s="326"/>
      <c r="AP87" s="245"/>
      <c r="AQ87" s="75"/>
      <c r="AR87" s="114">
        <v>45292</v>
      </c>
      <c r="AS87" s="93">
        <v>45657</v>
      </c>
      <c r="AT87" s="224"/>
      <c r="AU87" s="105" t="s">
        <v>320</v>
      </c>
    </row>
    <row r="88" spans="1:47" ht="297" customHeight="1">
      <c r="A88" s="238">
        <v>37</v>
      </c>
      <c r="B88" s="238" t="s">
        <v>315</v>
      </c>
      <c r="C88" s="238" t="s">
        <v>103</v>
      </c>
      <c r="D88" s="245" t="s">
        <v>333</v>
      </c>
      <c r="E88" s="325" t="s">
        <v>59</v>
      </c>
      <c r="F88" s="244" t="s">
        <v>334</v>
      </c>
      <c r="G88" s="244" t="s">
        <v>335</v>
      </c>
      <c r="H88" s="245"/>
      <c r="I88" s="245"/>
      <c r="J88" s="245"/>
      <c r="K88" s="245"/>
      <c r="L88" s="244" t="str">
        <f>IF(F88&lt;&gt;"",CONCATENATE(E88," ",F88,"",G88),CONCATENATE(H88," ",I88," ",J88," ",K88))</f>
        <v>Posibilidad de pérdida económica y reputacional por pérdida a la Confidencialidad de la Información de la Entidad.debido a la falla o ausencia de controles relacionados con el acceso a información clasificada y/o reservada.</v>
      </c>
      <c r="M88" s="245" t="s">
        <v>106</v>
      </c>
      <c r="N88" s="245" t="s">
        <v>336</v>
      </c>
      <c r="O88" s="245" t="s">
        <v>63</v>
      </c>
      <c r="P88" s="245" t="s">
        <v>64</v>
      </c>
      <c r="Q88" s="245" t="s">
        <v>1939</v>
      </c>
      <c r="R88" s="245" t="s">
        <v>65</v>
      </c>
      <c r="S88" s="245">
        <f t="shared" ref="S88" si="290">IF(R88="Muy alta",100,IF(R88="Alta",80,IF(R88="Media",60,IF(R88="Baja",40,IF(R88="Muy baja",20,IF(R88="Casi Seguro",100,IF(R88="Probable",80,IF(R88="Posible",60,IF(R88="Improbable",40,IF(R88="Rara vez",20,0))))))))))</f>
        <v>40</v>
      </c>
      <c r="T88" s="245" t="s">
        <v>66</v>
      </c>
      <c r="U88" s="245">
        <f t="shared" ref="U88" si="291">IF(T88="Catastrófico",100,IF(T88="Mayor",80,IF(T88="Moderado",60,IF(T88="Menor",40,IF(T88="Leve",20,0)))))</f>
        <v>80</v>
      </c>
      <c r="V88" s="245" t="s">
        <v>67</v>
      </c>
      <c r="W88" s="75" t="s">
        <v>337</v>
      </c>
      <c r="X88" s="118" t="str">
        <f>IF(OR(Y88="Preventivo",Y88="Detectivo"),"Probabilidad",IF(Y88="Correctivo","Impacto"," "))</f>
        <v>Probabilidad</v>
      </c>
      <c r="Y88" s="118" t="s">
        <v>69</v>
      </c>
      <c r="Z88" s="118" t="s">
        <v>70</v>
      </c>
      <c r="AA88" s="118" t="s">
        <v>71</v>
      </c>
      <c r="AB88" s="118" t="s">
        <v>72</v>
      </c>
      <c r="AC88" s="118" t="s">
        <v>73</v>
      </c>
      <c r="AD88" s="216">
        <f>AH89</f>
        <v>14.4</v>
      </c>
      <c r="AE88" s="76">
        <f t="shared" si="271"/>
        <v>25</v>
      </c>
      <c r="AF88" s="76">
        <f t="shared" si="272"/>
        <v>15</v>
      </c>
      <c r="AG88" s="76">
        <f t="shared" ref="AG88" si="292">($S88*((AE88+AF88))/100)</f>
        <v>16</v>
      </c>
      <c r="AH88" s="76">
        <f t="shared" ref="AH88" si="293">S88-AG88</f>
        <v>24</v>
      </c>
      <c r="AI88" s="216">
        <f>AM89</f>
        <v>80</v>
      </c>
      <c r="AJ88" s="76">
        <f t="shared" si="275"/>
        <v>0</v>
      </c>
      <c r="AK88" s="76">
        <f t="shared" si="276"/>
        <v>0</v>
      </c>
      <c r="AL88" s="76">
        <f t="shared" ref="AL88" si="294">($U88*((AJ88+AK88))/100)</f>
        <v>0</v>
      </c>
      <c r="AM88" s="112">
        <f t="shared" ref="AM88" si="295">U88-AL88</f>
        <v>80</v>
      </c>
      <c r="AN88" s="245" t="s">
        <v>67</v>
      </c>
      <c r="AO88" s="326" t="s">
        <v>75</v>
      </c>
      <c r="AP88" s="245" t="s">
        <v>338</v>
      </c>
      <c r="AQ88" s="119" t="s">
        <v>1940</v>
      </c>
      <c r="AR88" s="114">
        <v>45292</v>
      </c>
      <c r="AS88" s="93">
        <v>45657</v>
      </c>
      <c r="AT88" s="223" t="s">
        <v>93</v>
      </c>
      <c r="AU88" s="118" t="s">
        <v>339</v>
      </c>
    </row>
    <row r="89" spans="1:47" ht="123.75">
      <c r="A89" s="238"/>
      <c r="B89" s="238"/>
      <c r="C89" s="238"/>
      <c r="D89" s="245"/>
      <c r="E89" s="325"/>
      <c r="F89" s="244"/>
      <c r="G89" s="244"/>
      <c r="H89" s="245"/>
      <c r="I89" s="245"/>
      <c r="J89" s="245"/>
      <c r="K89" s="245"/>
      <c r="L89" s="244"/>
      <c r="M89" s="245"/>
      <c r="N89" s="245"/>
      <c r="O89" s="245"/>
      <c r="P89" s="245"/>
      <c r="Q89" s="245"/>
      <c r="R89" s="245"/>
      <c r="S89" s="245"/>
      <c r="T89" s="245"/>
      <c r="U89" s="245"/>
      <c r="V89" s="245"/>
      <c r="W89" s="75" t="s">
        <v>340</v>
      </c>
      <c r="X89" s="118" t="str">
        <f t="shared" ref="X89" si="296">IF(OR(Y89="Preventivo",Y89="Detectivo"),"Probabilidad",IF(Y89="Correctivo","Impacto"," "))</f>
        <v>Probabilidad</v>
      </c>
      <c r="Y89" s="118" t="s">
        <v>69</v>
      </c>
      <c r="Z89" s="118" t="s">
        <v>70</v>
      </c>
      <c r="AA89" s="118" t="s">
        <v>71</v>
      </c>
      <c r="AB89" s="118" t="s">
        <v>72</v>
      </c>
      <c r="AC89" s="118" t="s">
        <v>73</v>
      </c>
      <c r="AD89" s="217"/>
      <c r="AE89" s="76">
        <f t="shared" si="271"/>
        <v>25</v>
      </c>
      <c r="AF89" s="76">
        <f t="shared" si="272"/>
        <v>15</v>
      </c>
      <c r="AG89" s="76">
        <f t="shared" ref="AG89" si="297">($AH88*((AE89+AF89))/100)</f>
        <v>9.6</v>
      </c>
      <c r="AH89" s="76">
        <f t="shared" ref="AH89" si="298">AH88-AG89</f>
        <v>14.4</v>
      </c>
      <c r="AI89" s="218"/>
      <c r="AJ89" s="76">
        <f t="shared" si="275"/>
        <v>0</v>
      </c>
      <c r="AK89" s="76">
        <f t="shared" si="276"/>
        <v>0</v>
      </c>
      <c r="AL89" s="76">
        <f t="shared" ref="AL89" si="299">($AM88*((AJ89+AK89))/100)</f>
        <v>0</v>
      </c>
      <c r="AM89" s="112">
        <f t="shared" ref="AM89" si="300">AM88-AL89</f>
        <v>80</v>
      </c>
      <c r="AN89" s="245"/>
      <c r="AO89" s="326"/>
      <c r="AP89" s="245"/>
      <c r="AQ89" s="119" t="s">
        <v>1941</v>
      </c>
      <c r="AR89" s="114">
        <v>45292</v>
      </c>
      <c r="AS89" s="93">
        <v>45657</v>
      </c>
      <c r="AT89" s="224"/>
      <c r="AU89" s="118" t="s">
        <v>339</v>
      </c>
    </row>
    <row r="90" spans="1:47" ht="183.75" customHeight="1">
      <c r="A90" s="238">
        <v>38</v>
      </c>
      <c r="B90" s="238" t="s">
        <v>315</v>
      </c>
      <c r="C90" s="238" t="s">
        <v>103</v>
      </c>
      <c r="D90" s="245" t="s">
        <v>333</v>
      </c>
      <c r="E90" s="244" t="s">
        <v>59</v>
      </c>
      <c r="F90" s="244" t="s">
        <v>341</v>
      </c>
      <c r="G90" s="244" t="s">
        <v>342</v>
      </c>
      <c r="H90" s="333"/>
      <c r="I90" s="333"/>
      <c r="J90" s="333"/>
      <c r="K90" s="333"/>
      <c r="L90" s="244" t="str">
        <f t="shared" ref="L90" si="301">IF(F90&lt;&gt;"",CONCATENATE(E90," ",F90,"",G90),CONCATENATE(H90," ",I90," ",J90," ",K90))</f>
        <v>Posibilidad de pérdida económica y reputacional por pérdida de la Disponibilidad de la Información de la Entidad.debido a la falla o ausencia de controles de seguridad aplicables.</v>
      </c>
      <c r="M90" s="244" t="s">
        <v>106</v>
      </c>
      <c r="N90" s="245" t="s">
        <v>336</v>
      </c>
      <c r="O90" s="245" t="s">
        <v>63</v>
      </c>
      <c r="P90" s="245" t="s">
        <v>64</v>
      </c>
      <c r="Q90" s="245" t="s">
        <v>1939</v>
      </c>
      <c r="R90" s="245" t="s">
        <v>65</v>
      </c>
      <c r="S90" s="245">
        <f t="shared" ref="S90" si="302">IF(R90="Muy alta",100,IF(R90="Alta",80,IF(R90="Media",60,IF(R90="Baja",40,IF(R90="Muy baja",20,IF(R90="Casi Seguro",100,IF(R90="Probable",80,IF(R90="Posible",60,IF(R90="Improbable",40,IF(R90="Rara vez",20,0))))))))))</f>
        <v>40</v>
      </c>
      <c r="T90" s="245" t="s">
        <v>74</v>
      </c>
      <c r="U90" s="245">
        <f t="shared" ref="U90" si="303">IF(T90="Catastrófico",100,IF(T90="Mayor",80,IF(T90="Moderado",60,IF(T90="Menor",40,IF(T90="Leve",20,0)))))</f>
        <v>60</v>
      </c>
      <c r="V90" s="245" t="s">
        <v>74</v>
      </c>
      <c r="W90" s="75" t="s">
        <v>1942</v>
      </c>
      <c r="X90" s="118" t="str">
        <f t="shared" si="266"/>
        <v>Probabilidad</v>
      </c>
      <c r="Y90" s="118" t="s">
        <v>69</v>
      </c>
      <c r="Z90" s="118" t="s">
        <v>109</v>
      </c>
      <c r="AA90" s="118" t="s">
        <v>71</v>
      </c>
      <c r="AB90" s="118" t="s">
        <v>72</v>
      </c>
      <c r="AC90" s="118" t="s">
        <v>73</v>
      </c>
      <c r="AD90" s="240">
        <f>AH91</f>
        <v>10</v>
      </c>
      <c r="AE90" s="76">
        <f t="shared" si="271"/>
        <v>25</v>
      </c>
      <c r="AF90" s="76">
        <f t="shared" si="272"/>
        <v>25</v>
      </c>
      <c r="AG90" s="76">
        <f t="shared" ref="AG90" si="304">($S90*((AE90+AF90))/100)</f>
        <v>20</v>
      </c>
      <c r="AH90" s="112">
        <f>S90-AG90</f>
        <v>20</v>
      </c>
      <c r="AI90" s="240">
        <f>AM91</f>
        <v>60</v>
      </c>
      <c r="AJ90" s="107">
        <f t="shared" si="275"/>
        <v>0</v>
      </c>
      <c r="AK90" s="76">
        <f t="shared" si="276"/>
        <v>0</v>
      </c>
      <c r="AL90" s="76">
        <f>($U90*((AJ90+AK90))/100)</f>
        <v>0</v>
      </c>
      <c r="AM90" s="112">
        <f>U90-AL90</f>
        <v>60</v>
      </c>
      <c r="AN90" s="330" t="s">
        <v>74</v>
      </c>
      <c r="AO90" s="326" t="s">
        <v>75</v>
      </c>
      <c r="AP90" s="245" t="s">
        <v>338</v>
      </c>
      <c r="AQ90" s="331" t="s">
        <v>1943</v>
      </c>
      <c r="AR90" s="221">
        <v>45292</v>
      </c>
      <c r="AS90" s="221">
        <v>45657</v>
      </c>
      <c r="AT90" s="223" t="s">
        <v>78</v>
      </c>
      <c r="AU90" s="330" t="s">
        <v>339</v>
      </c>
    </row>
    <row r="91" spans="1:47" ht="104.25" customHeight="1">
      <c r="A91" s="238"/>
      <c r="B91" s="238"/>
      <c r="C91" s="238"/>
      <c r="D91" s="245"/>
      <c r="E91" s="244"/>
      <c r="F91" s="244"/>
      <c r="G91" s="244"/>
      <c r="H91" s="333"/>
      <c r="I91" s="333"/>
      <c r="J91" s="333"/>
      <c r="K91" s="333"/>
      <c r="L91" s="244"/>
      <c r="M91" s="244"/>
      <c r="N91" s="245"/>
      <c r="O91" s="245"/>
      <c r="P91" s="245"/>
      <c r="Q91" s="245"/>
      <c r="R91" s="245"/>
      <c r="S91" s="245"/>
      <c r="T91" s="245"/>
      <c r="U91" s="245"/>
      <c r="V91" s="245"/>
      <c r="W91" s="75" t="s">
        <v>1944</v>
      </c>
      <c r="X91" s="118" t="str">
        <f t="shared" si="266"/>
        <v>Probabilidad</v>
      </c>
      <c r="Y91" s="118" t="s">
        <v>69</v>
      </c>
      <c r="Z91" s="118" t="s">
        <v>109</v>
      </c>
      <c r="AA91" s="118" t="s">
        <v>71</v>
      </c>
      <c r="AB91" s="118" t="s">
        <v>72</v>
      </c>
      <c r="AC91" s="118" t="s">
        <v>73</v>
      </c>
      <c r="AD91" s="240"/>
      <c r="AE91" s="76">
        <f t="shared" si="271"/>
        <v>25</v>
      </c>
      <c r="AF91" s="76">
        <f t="shared" si="272"/>
        <v>25</v>
      </c>
      <c r="AG91" s="76">
        <f t="shared" ref="AG91" si="305">($AH90*((AE91+AF91))/100)</f>
        <v>10</v>
      </c>
      <c r="AH91" s="112">
        <f t="shared" ref="AH91" si="306">AH90-AG91</f>
        <v>10</v>
      </c>
      <c r="AI91" s="240"/>
      <c r="AJ91" s="107">
        <f t="shared" si="275"/>
        <v>0</v>
      </c>
      <c r="AK91" s="76">
        <f t="shared" si="276"/>
        <v>0</v>
      </c>
      <c r="AL91" s="76">
        <f t="shared" ref="AL91" si="307">($AM90*((AJ91+AK91))/100)</f>
        <v>0</v>
      </c>
      <c r="AM91" s="112">
        <f t="shared" ref="AM91" si="308">AM90-AL91</f>
        <v>60</v>
      </c>
      <c r="AN91" s="330"/>
      <c r="AO91" s="326"/>
      <c r="AP91" s="245"/>
      <c r="AQ91" s="331"/>
      <c r="AR91" s="222"/>
      <c r="AS91" s="222"/>
      <c r="AT91" s="224"/>
      <c r="AU91" s="330"/>
    </row>
    <row r="92" spans="1:47" ht="409.5" customHeight="1">
      <c r="A92" s="76">
        <v>39</v>
      </c>
      <c r="B92" s="84" t="s">
        <v>343</v>
      </c>
      <c r="C92" s="71" t="str">
        <f>LOOKUP(B92,E$2098:E$2135,F$2098:F$2135)</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2" s="71" t="s">
        <v>344</v>
      </c>
      <c r="E92" s="73" t="s">
        <v>59</v>
      </c>
      <c r="F92" s="121" t="s">
        <v>345</v>
      </c>
      <c r="G92" s="92" t="s">
        <v>346</v>
      </c>
      <c r="H92" s="72"/>
      <c r="I92" s="72"/>
      <c r="J92" s="72"/>
      <c r="K92" s="72"/>
      <c r="L92" s="74" t="str">
        <f>IF(F92&lt;&gt;"",CONCATENATE(E92," ",F92),CONCATENATE(H92," ",I92," ",J92," ",K92))</f>
        <v>Posibilidad de pérdida económica y reputacional del proceso, del cliente interno (Unidad) y/o de las  partes interesadas que este atiende por el Incumplimiento en la entrega y/o adquisición de desarrollo de sistemas de información,</v>
      </c>
      <c r="M92" s="72" t="s">
        <v>62</v>
      </c>
      <c r="N92" s="72" t="s">
        <v>317</v>
      </c>
      <c r="O92" s="71" t="s">
        <v>63</v>
      </c>
      <c r="P92" s="71" t="s">
        <v>64</v>
      </c>
      <c r="Q92" s="71">
        <v>300</v>
      </c>
      <c r="R92" s="71" t="s">
        <v>65</v>
      </c>
      <c r="S92" s="71">
        <f>IF(R92="Muy alta",100,IF(R92="Alta",80,IF(R92="Media",60,IF(R92="Baja",40,IF(R92="Muy baja",20,IF(R92="Casi Seguro",100,IF(R92="Probable",80,IF(R92="Posible",60,IF(R92="Improbable",40,IF(R92="Rara vez",20,0))))))))))</f>
        <v>40</v>
      </c>
      <c r="T92" s="71" t="s">
        <v>118</v>
      </c>
      <c r="U92" s="71">
        <f>IF(T92="Catastrófico",100,IF(T92="Mayor",80,IF(T92="Moderado",60,IF(T92="Menor",40,IF(T92="Leve",20,0)))))</f>
        <v>40</v>
      </c>
      <c r="V92" s="71" t="s">
        <v>74</v>
      </c>
      <c r="W92" s="85" t="s">
        <v>347</v>
      </c>
      <c r="X92" s="76" t="str">
        <f>IF(OR(Y92="Preventivo",Y92="Detectivo"),"Probabilidad",IF(Y92="Correctivo","Impacto"," "))</f>
        <v>Probabilidad</v>
      </c>
      <c r="Y92" s="76" t="s">
        <v>91</v>
      </c>
      <c r="Z92" s="76" t="s">
        <v>109</v>
      </c>
      <c r="AA92" s="76" t="s">
        <v>71</v>
      </c>
      <c r="AB92" s="76" t="s">
        <v>72</v>
      </c>
      <c r="AC92" s="76" t="s">
        <v>120</v>
      </c>
      <c r="AD92" s="91">
        <f>AH92</f>
        <v>24</v>
      </c>
      <c r="AE92" s="76">
        <f t="shared" si="271"/>
        <v>15</v>
      </c>
      <c r="AF92" s="76">
        <f t="shared" si="272"/>
        <v>25</v>
      </c>
      <c r="AG92" s="76">
        <f>($S92*((AE92+AF92))/100)</f>
        <v>16</v>
      </c>
      <c r="AH92" s="112">
        <f>S92-AG92</f>
        <v>24</v>
      </c>
      <c r="AI92" s="120">
        <f>AM92</f>
        <v>40</v>
      </c>
      <c r="AJ92" s="107">
        <f t="shared" ref="AJ92:AJ94" si="309">IF(Y92="Correctivo",10,0)</f>
        <v>0</v>
      </c>
      <c r="AK92" s="76">
        <f t="shared" ref="AK92:AK94" si="310">IF(X92="Probabilidad",0,IF(Z92="Automatizado",25,IF(Z92="Manual",15,0)))</f>
        <v>0</v>
      </c>
      <c r="AL92" s="76">
        <f>($U92*((AJ92+AK92))/100)</f>
        <v>0</v>
      </c>
      <c r="AM92" s="112">
        <f>U92-AL92</f>
        <v>40</v>
      </c>
      <c r="AN92" s="71" t="s">
        <v>74</v>
      </c>
      <c r="AO92" s="71" t="s">
        <v>75</v>
      </c>
      <c r="AP92" s="71" t="s">
        <v>338</v>
      </c>
      <c r="AQ92" s="85" t="s">
        <v>348</v>
      </c>
      <c r="AR92" s="93">
        <v>45292</v>
      </c>
      <c r="AS92" s="93">
        <v>45657</v>
      </c>
      <c r="AT92" s="95" t="s">
        <v>78</v>
      </c>
      <c r="AU92" s="76" t="s">
        <v>349</v>
      </c>
    </row>
    <row r="93" spans="1:47" ht="179.25" customHeight="1">
      <c r="A93" s="238">
        <v>40</v>
      </c>
      <c r="B93" s="238" t="s">
        <v>343</v>
      </c>
      <c r="C93" s="238" t="str">
        <f>LOOKUP(B93,E$2098:E$2135,F$2098:F$2135)</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3" s="238" t="s">
        <v>350</v>
      </c>
      <c r="E93" s="238" t="s">
        <v>59</v>
      </c>
      <c r="F93" s="327" t="s">
        <v>351</v>
      </c>
      <c r="G93" s="238" t="s">
        <v>352</v>
      </c>
      <c r="H93" s="245"/>
      <c r="I93" s="245"/>
      <c r="J93" s="245"/>
      <c r="K93" s="245"/>
      <c r="L93" s="226" t="str">
        <f t="shared" ref="L93" si="311">IF(F93&lt;&gt;"",CONCATENATE(E93," ",F93),CONCATENATE(H93," ",I93," ",J93," ",K93))</f>
        <v>Posibilidad de pérdida económica y reputacional del proceso, del cliente interno (Unidad) y/o de las  partes interesadas que este atiende por la Indisponibilidad y/o inoportunidad de los servicios tecnológicos y de la infraestructura TI para los procesos de la Unidad según  los acuerdos de niveles de servicio establecidos por OTI,</v>
      </c>
      <c r="M93" s="226" t="s">
        <v>62</v>
      </c>
      <c r="N93" s="226" t="s">
        <v>317</v>
      </c>
      <c r="O93" s="212" t="s">
        <v>353</v>
      </c>
      <c r="P93" s="212" t="s">
        <v>354</v>
      </c>
      <c r="Q93" s="212">
        <f>1160*12</f>
        <v>13920</v>
      </c>
      <c r="R93" s="212" t="s">
        <v>355</v>
      </c>
      <c r="S93" s="212">
        <f t="shared" ref="S93" si="312">IF(R93="Muy alta",100,IF(R93="Alta",80,IF(R93="Media",60,IF(R93="Baja",40,IF(R93="Muy baja",20,IF(R93="Casi Seguro",100,IF(R93="Probable",80,IF(R93="Posible",60,IF(R93="Improbable",40,IF(R93="Rara vez",20,0))))))))))</f>
        <v>100</v>
      </c>
      <c r="T93" s="212" t="s">
        <v>74</v>
      </c>
      <c r="U93" s="212">
        <f t="shared" ref="U93" si="313">IF(T93="Catastrófico",100,IF(T93="Mayor",80,IF(T93="Moderado",60,IF(T93="Menor",40,IF(T93="Leve",20,0)))))</f>
        <v>60</v>
      </c>
      <c r="V93" s="228" t="s">
        <v>67</v>
      </c>
      <c r="W93" s="85" t="s">
        <v>356</v>
      </c>
      <c r="X93" s="107" t="str">
        <f t="shared" ref="X93:X109" si="314">IF(OR(Y93="Preventivo",Y93="Detectivo"),"Probabilidad",IF(Y93="Correctivo","Impacto"," "))</f>
        <v>Impacto</v>
      </c>
      <c r="Y93" s="76" t="s">
        <v>81</v>
      </c>
      <c r="Z93" s="76" t="s">
        <v>70</v>
      </c>
      <c r="AA93" s="76" t="s">
        <v>71</v>
      </c>
      <c r="AB93" s="76" t="s">
        <v>72</v>
      </c>
      <c r="AC93" s="76" t="s">
        <v>73</v>
      </c>
      <c r="AD93" s="216">
        <f>AH95</f>
        <v>60</v>
      </c>
      <c r="AE93" s="76">
        <f t="shared" si="271"/>
        <v>0</v>
      </c>
      <c r="AF93" s="76">
        <f t="shared" si="272"/>
        <v>0</v>
      </c>
      <c r="AG93" s="76">
        <f>($S93*((AE93+AF93))/100)</f>
        <v>0</v>
      </c>
      <c r="AH93" s="76">
        <f t="shared" ref="AH93" si="315">S93-AG93</f>
        <v>100</v>
      </c>
      <c r="AI93" s="218">
        <f>AM95</f>
        <v>33.75</v>
      </c>
      <c r="AJ93" s="76">
        <f t="shared" si="309"/>
        <v>10</v>
      </c>
      <c r="AK93" s="76">
        <f t="shared" si="310"/>
        <v>15</v>
      </c>
      <c r="AL93" s="76">
        <f>($U93*((AJ93+AK93))/100)</f>
        <v>15</v>
      </c>
      <c r="AM93" s="112">
        <f>U93-AL93</f>
        <v>45</v>
      </c>
      <c r="AN93" s="212" t="s">
        <v>74</v>
      </c>
      <c r="AO93" s="212" t="s">
        <v>75</v>
      </c>
      <c r="AP93" s="212" t="s">
        <v>338</v>
      </c>
      <c r="AQ93" s="212" t="s">
        <v>357</v>
      </c>
      <c r="AR93" s="221">
        <v>45292</v>
      </c>
      <c r="AS93" s="221">
        <v>45657</v>
      </c>
      <c r="AT93" s="223" t="s">
        <v>78</v>
      </c>
      <c r="AU93" s="212" t="s">
        <v>358</v>
      </c>
    </row>
    <row r="94" spans="1:47" ht="151.5" customHeight="1">
      <c r="A94" s="238"/>
      <c r="B94" s="238"/>
      <c r="C94" s="238"/>
      <c r="D94" s="238"/>
      <c r="E94" s="238"/>
      <c r="F94" s="327"/>
      <c r="G94" s="238"/>
      <c r="H94" s="245"/>
      <c r="I94" s="245"/>
      <c r="J94" s="245"/>
      <c r="K94" s="245"/>
      <c r="L94" s="266"/>
      <c r="M94" s="266"/>
      <c r="N94" s="266"/>
      <c r="O94" s="225"/>
      <c r="P94" s="225"/>
      <c r="Q94" s="225"/>
      <c r="R94" s="225"/>
      <c r="S94" s="225"/>
      <c r="T94" s="225"/>
      <c r="U94" s="225"/>
      <c r="V94" s="229"/>
      <c r="W94" s="85" t="s">
        <v>359</v>
      </c>
      <c r="X94" s="107" t="str">
        <f t="shared" si="314"/>
        <v>Probabilidad</v>
      </c>
      <c r="Y94" s="76" t="s">
        <v>69</v>
      </c>
      <c r="Z94" s="76" t="s">
        <v>70</v>
      </c>
      <c r="AA94" s="76" t="s">
        <v>71</v>
      </c>
      <c r="AB94" s="76" t="s">
        <v>72</v>
      </c>
      <c r="AC94" s="76" t="s">
        <v>73</v>
      </c>
      <c r="AD94" s="218"/>
      <c r="AE94" s="76">
        <f t="shared" si="271"/>
        <v>25</v>
      </c>
      <c r="AF94" s="76">
        <f t="shared" si="272"/>
        <v>15</v>
      </c>
      <c r="AG94" s="76">
        <f>($AH93*((AE94+AF94))/100)</f>
        <v>40</v>
      </c>
      <c r="AH94" s="76">
        <f t="shared" ref="AH94" si="316">AH93-AG94</f>
        <v>60</v>
      </c>
      <c r="AI94" s="218"/>
      <c r="AJ94" s="76">
        <f t="shared" si="309"/>
        <v>0</v>
      </c>
      <c r="AK94" s="76">
        <f t="shared" si="310"/>
        <v>0</v>
      </c>
      <c r="AL94" s="76">
        <f t="shared" ref="AL94" si="317">($AM93*((AJ94+AK94))/100)</f>
        <v>0</v>
      </c>
      <c r="AM94" s="112">
        <f t="shared" ref="AM94" si="318">AM93-AL94</f>
        <v>45</v>
      </c>
      <c r="AN94" s="225"/>
      <c r="AO94" s="225"/>
      <c r="AP94" s="225"/>
      <c r="AQ94" s="225"/>
      <c r="AR94" s="261"/>
      <c r="AS94" s="261"/>
      <c r="AT94" s="254"/>
      <c r="AU94" s="225"/>
    </row>
    <row r="95" spans="1:47" ht="192.75" customHeight="1">
      <c r="A95" s="238"/>
      <c r="B95" s="238"/>
      <c r="C95" s="238"/>
      <c r="D95" s="238"/>
      <c r="E95" s="238"/>
      <c r="F95" s="327"/>
      <c r="G95" s="238"/>
      <c r="H95" s="245"/>
      <c r="I95" s="245"/>
      <c r="J95" s="245"/>
      <c r="K95" s="245"/>
      <c r="L95" s="266"/>
      <c r="M95" s="266"/>
      <c r="N95" s="266"/>
      <c r="O95" s="225"/>
      <c r="P95" s="225"/>
      <c r="Q95" s="225"/>
      <c r="R95" s="225"/>
      <c r="S95" s="225"/>
      <c r="T95" s="225"/>
      <c r="U95" s="225"/>
      <c r="V95" s="229"/>
      <c r="W95" s="85" t="s">
        <v>360</v>
      </c>
      <c r="X95" s="107" t="str">
        <f t="shared" si="314"/>
        <v>Impacto</v>
      </c>
      <c r="Y95" s="76" t="s">
        <v>81</v>
      </c>
      <c r="Z95" s="76" t="s">
        <v>70</v>
      </c>
      <c r="AA95" s="76" t="s">
        <v>71</v>
      </c>
      <c r="AB95" s="76" t="s">
        <v>72</v>
      </c>
      <c r="AC95" s="76" t="s">
        <v>120</v>
      </c>
      <c r="AD95" s="218"/>
      <c r="AE95" s="76">
        <f t="shared" ref="AE95:AE99" si="319">IF(Y95="Preventivo",25,IF(Y95="Detectivo",15,0))</f>
        <v>0</v>
      </c>
      <c r="AF95" s="76">
        <f t="shared" ref="AF95:AF99" si="320">IF(Y95="Correctivo",0,IF(Z95="Automatizado",25,IF(Z95="Manual",15,0)))</f>
        <v>0</v>
      </c>
      <c r="AG95" s="76">
        <f>($AH94*((AE95+AF95))/100)</f>
        <v>0</v>
      </c>
      <c r="AH95" s="76">
        <f t="shared" ref="AH95" si="321">AH94-AG95</f>
        <v>60</v>
      </c>
      <c r="AI95" s="218"/>
      <c r="AJ95" s="76">
        <f t="shared" ref="AJ95:AJ97" si="322">IF(Y95="Correctivo",10,0)</f>
        <v>10</v>
      </c>
      <c r="AK95" s="76">
        <f t="shared" ref="AK95:AK97" si="323">IF(X95="Probabilidad",0,IF(Z95="Automatizado",25,IF(Z95="Manual",15,0)))</f>
        <v>15</v>
      </c>
      <c r="AL95" s="76">
        <f t="shared" ref="AL95" si="324">($AM94*((AJ95+AK95))/100)</f>
        <v>11.25</v>
      </c>
      <c r="AM95" s="112">
        <f t="shared" ref="AM95" si="325">AM94-AL95</f>
        <v>33.75</v>
      </c>
      <c r="AN95" s="225"/>
      <c r="AO95" s="225"/>
      <c r="AP95" s="225"/>
      <c r="AQ95" s="213"/>
      <c r="AR95" s="222"/>
      <c r="AS95" s="222"/>
      <c r="AT95" s="224"/>
      <c r="AU95" s="213"/>
    </row>
    <row r="96" spans="1:47" ht="237.75" customHeight="1">
      <c r="A96" s="238">
        <v>41</v>
      </c>
      <c r="B96" s="238" t="s">
        <v>343</v>
      </c>
      <c r="C96" s="238" t="str">
        <f>LOOKUP(B96,E$2098:E$2135,F$2098:F$2135)</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6" s="238" t="s">
        <v>361</v>
      </c>
      <c r="E96" s="238" t="s">
        <v>59</v>
      </c>
      <c r="F96" s="245" t="s">
        <v>362</v>
      </c>
      <c r="G96" s="238" t="s">
        <v>363</v>
      </c>
      <c r="H96" s="238"/>
      <c r="I96" s="245"/>
      <c r="J96" s="245"/>
      <c r="K96" s="245"/>
      <c r="L96" s="226" t="str">
        <f t="shared" ref="L96" si="326">IF(F96&lt;&gt;"",CONCATENATE(E96," ",F96),CONCATENATE(H96," ",I96," ",J96," ",K96))</f>
        <v xml:space="preserve">Posibilidad de pérdida económica y reputacional del proceso, del cliente interno (Unidad) y/o de las  partes interesadas que este atiende por el Incumplimiento en la implementación de los dominios de Cultura y Apropiación e Información del marco de referencia de arquitectura TI vigente, </v>
      </c>
      <c r="M96" s="226" t="s">
        <v>62</v>
      </c>
      <c r="N96" s="226" t="s">
        <v>317</v>
      </c>
      <c r="O96" s="212" t="s">
        <v>63</v>
      </c>
      <c r="P96" s="212" t="s">
        <v>64</v>
      </c>
      <c r="Q96" s="212">
        <v>92</v>
      </c>
      <c r="R96" s="212" t="s">
        <v>65</v>
      </c>
      <c r="S96" s="212">
        <f t="shared" ref="S96" si="327">IF(R96="Muy alta",100,IF(R96="Alta",80,IF(R96="Media",60,IF(R96="Baja",40,IF(R96="Muy baja",20,IF(R96="Casi Seguro",100,IF(R96="Probable",80,IF(R96="Posible",60,IF(R96="Improbable",40,IF(R96="Rara vez",20,0))))))))))</f>
        <v>40</v>
      </c>
      <c r="T96" s="212" t="s">
        <v>118</v>
      </c>
      <c r="U96" s="212">
        <f t="shared" ref="U96" si="328">IF(T96="Catastrófico",100,IF(T96="Mayor",80,IF(T96="Moderado",60,IF(T96="Menor",40,IF(T96="Leve",20,0)))))</f>
        <v>40</v>
      </c>
      <c r="V96" s="228" t="s">
        <v>74</v>
      </c>
      <c r="W96" s="85" t="s">
        <v>364</v>
      </c>
      <c r="X96" s="107" t="str">
        <f t="shared" si="314"/>
        <v>Probabilidad</v>
      </c>
      <c r="Y96" s="76" t="s">
        <v>69</v>
      </c>
      <c r="Z96" s="76" t="s">
        <v>70</v>
      </c>
      <c r="AA96" s="76" t="s">
        <v>71</v>
      </c>
      <c r="AB96" s="76" t="s">
        <v>72</v>
      </c>
      <c r="AC96" s="76" t="s">
        <v>73</v>
      </c>
      <c r="AD96" s="218">
        <f>AH97</f>
        <v>14.4</v>
      </c>
      <c r="AE96" s="76">
        <f t="shared" si="319"/>
        <v>25</v>
      </c>
      <c r="AF96" s="76">
        <f t="shared" si="320"/>
        <v>15</v>
      </c>
      <c r="AG96" s="76">
        <f>($S96*((AE96+AF96))/100)</f>
        <v>16</v>
      </c>
      <c r="AH96" s="76">
        <f t="shared" ref="AH96" si="329">S96-AG96</f>
        <v>24</v>
      </c>
      <c r="AI96" s="218">
        <f>AM97</f>
        <v>40</v>
      </c>
      <c r="AJ96" s="76">
        <f t="shared" si="322"/>
        <v>0</v>
      </c>
      <c r="AK96" s="76">
        <f t="shared" si="323"/>
        <v>0</v>
      </c>
      <c r="AL96" s="76">
        <f>($U96*((AJ96+AK96))/100)</f>
        <v>0</v>
      </c>
      <c r="AM96" s="112">
        <f>U96-AL96</f>
        <v>40</v>
      </c>
      <c r="AN96" s="212" t="s">
        <v>220</v>
      </c>
      <c r="AO96" s="212" t="s">
        <v>222</v>
      </c>
      <c r="AP96" s="212" t="s">
        <v>223</v>
      </c>
      <c r="AQ96" s="212" t="s">
        <v>224</v>
      </c>
      <c r="AR96" s="212"/>
      <c r="AS96" s="212"/>
      <c r="AT96" s="212"/>
      <c r="AU96" s="212"/>
    </row>
    <row r="97" spans="1:47" ht="176.25" customHeight="1">
      <c r="A97" s="238"/>
      <c r="B97" s="212"/>
      <c r="C97" s="212"/>
      <c r="D97" s="238"/>
      <c r="E97" s="238"/>
      <c r="F97" s="245"/>
      <c r="G97" s="238"/>
      <c r="H97" s="238"/>
      <c r="I97" s="245"/>
      <c r="J97" s="245"/>
      <c r="K97" s="245"/>
      <c r="L97" s="266"/>
      <c r="M97" s="266"/>
      <c r="N97" s="266"/>
      <c r="O97" s="225"/>
      <c r="P97" s="225"/>
      <c r="Q97" s="225"/>
      <c r="R97" s="225"/>
      <c r="S97" s="225"/>
      <c r="T97" s="225"/>
      <c r="U97" s="225"/>
      <c r="V97" s="229"/>
      <c r="W97" s="85" t="s">
        <v>359</v>
      </c>
      <c r="X97" s="76" t="str">
        <f t="shared" si="314"/>
        <v>Probabilidad</v>
      </c>
      <c r="Y97" s="76" t="s">
        <v>69</v>
      </c>
      <c r="Z97" s="76" t="s">
        <v>70</v>
      </c>
      <c r="AA97" s="76" t="s">
        <v>110</v>
      </c>
      <c r="AB97" s="76" t="s">
        <v>72</v>
      </c>
      <c r="AC97" s="76" t="s">
        <v>120</v>
      </c>
      <c r="AD97" s="218"/>
      <c r="AE97" s="76">
        <f t="shared" si="319"/>
        <v>25</v>
      </c>
      <c r="AF97" s="76">
        <f t="shared" si="320"/>
        <v>15</v>
      </c>
      <c r="AG97" s="76">
        <f>($AH96*((AE97+AF97))/100)</f>
        <v>9.6</v>
      </c>
      <c r="AH97" s="76">
        <f t="shared" ref="AH97" si="330">AH96-AG97</f>
        <v>14.4</v>
      </c>
      <c r="AI97" s="218"/>
      <c r="AJ97" s="76">
        <f t="shared" si="322"/>
        <v>0</v>
      </c>
      <c r="AK97" s="76">
        <f t="shared" si="323"/>
        <v>0</v>
      </c>
      <c r="AL97" s="76">
        <f t="shared" ref="AL97" si="331">($AM96*((AJ97+AK97))/100)</f>
        <v>0</v>
      </c>
      <c r="AM97" s="112">
        <f t="shared" ref="AM97" si="332">AM96-AL97</f>
        <v>40</v>
      </c>
      <c r="AN97" s="225"/>
      <c r="AO97" s="225"/>
      <c r="AP97" s="225"/>
      <c r="AQ97" s="213"/>
      <c r="AR97" s="213"/>
      <c r="AS97" s="213"/>
      <c r="AT97" s="213"/>
      <c r="AU97" s="213"/>
    </row>
    <row r="98" spans="1:47" ht="195">
      <c r="A98" s="238">
        <v>42</v>
      </c>
      <c r="B98" s="238" t="s">
        <v>343</v>
      </c>
      <c r="C98" s="238" t="str">
        <f>LOOKUP(B98,E$2098:E$2135,F$2098:F$2135)</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98" s="225" t="s">
        <v>365</v>
      </c>
      <c r="E98" s="225" t="s">
        <v>59</v>
      </c>
      <c r="F98" s="225" t="s">
        <v>366</v>
      </c>
      <c r="G98" s="225" t="s">
        <v>367</v>
      </c>
      <c r="H98" s="266"/>
      <c r="I98" s="266"/>
      <c r="J98" s="266"/>
      <c r="K98" s="266"/>
      <c r="L98" s="226" t="str">
        <f t="shared" ref="L98" si="333">IF(F98&lt;&gt;"",CONCATENATE(E98," ",F98),CONCATENATE(H98," ",I98," ",J98," ",K98))</f>
        <v>Posibilidad de pérdida económica y reputacional del proceso, del cliente interno (Unidad) y/o de las  partes interesadas que este atiende por la inadecuada gestión frente a la estrategia TI y/o la omisión de la alineación al Gobierno TI y a la arquitectura empresarial en la Unidad,</v>
      </c>
      <c r="M98" s="226" t="s">
        <v>62</v>
      </c>
      <c r="N98" s="226" t="s">
        <v>317</v>
      </c>
      <c r="O98" s="212" t="s">
        <v>63</v>
      </c>
      <c r="P98" s="212" t="s">
        <v>64</v>
      </c>
      <c r="Q98" s="212">
        <v>28</v>
      </c>
      <c r="R98" s="212" t="s">
        <v>65</v>
      </c>
      <c r="S98" s="212">
        <f t="shared" ref="S98" si="334">IF(R98="Muy alta",100,IF(R98="Alta",80,IF(R98="Media",60,IF(R98="Baja",40,IF(R98="Muy baja",20,IF(R98="Casi Seguro",100,IF(R98="Probable",80,IF(R98="Posible",60,IF(R98="Improbable",40,IF(R98="Rara vez",20,0))))))))))</f>
        <v>40</v>
      </c>
      <c r="T98" s="212" t="s">
        <v>74</v>
      </c>
      <c r="U98" s="212">
        <f t="shared" ref="U98" si="335">IF(T98="Catastrófico",100,IF(T98="Mayor",80,IF(T98="Moderado",60,IF(T98="Menor",40,IF(T98="Leve",20,0)))))</f>
        <v>60</v>
      </c>
      <c r="V98" s="212" t="s">
        <v>74</v>
      </c>
      <c r="W98" s="85" t="s">
        <v>368</v>
      </c>
      <c r="X98" s="76" t="str">
        <f t="shared" si="314"/>
        <v>Probabilidad</v>
      </c>
      <c r="Y98" s="76" t="s">
        <v>91</v>
      </c>
      <c r="Z98" s="76" t="s">
        <v>70</v>
      </c>
      <c r="AA98" s="76" t="s">
        <v>71</v>
      </c>
      <c r="AB98" s="76" t="s">
        <v>72</v>
      </c>
      <c r="AC98" s="76" t="s">
        <v>120</v>
      </c>
      <c r="AD98" s="218">
        <f>AH105</f>
        <v>0.9144576000000002</v>
      </c>
      <c r="AE98" s="76">
        <f t="shared" si="319"/>
        <v>15</v>
      </c>
      <c r="AF98" s="76">
        <f t="shared" si="320"/>
        <v>15</v>
      </c>
      <c r="AG98" s="76">
        <f>($S98*((AE98+AF98))/100)</f>
        <v>12</v>
      </c>
      <c r="AH98" s="76">
        <f t="shared" ref="AH98" si="336">S98-AG98</f>
        <v>28</v>
      </c>
      <c r="AI98" s="218">
        <f>AM105</f>
        <v>60</v>
      </c>
      <c r="AJ98" s="76">
        <f t="shared" ref="AJ98:AJ99" si="337">IF(Y98="Correctivo",10,0)</f>
        <v>0</v>
      </c>
      <c r="AK98" s="76">
        <f t="shared" ref="AK98:AK99" si="338">IF(X98="Probabilidad",0,IF(Z98="Automatizado",25,IF(Z98="Manual",15,0)))</f>
        <v>0</v>
      </c>
      <c r="AL98" s="76">
        <f>($U98*((AJ98+AK98))/100)</f>
        <v>0</v>
      </c>
      <c r="AM98" s="112">
        <f>U98-AL98</f>
        <v>60</v>
      </c>
      <c r="AN98" s="212" t="s">
        <v>74</v>
      </c>
      <c r="AO98" s="212" t="s">
        <v>75</v>
      </c>
      <c r="AP98" s="212" t="s">
        <v>338</v>
      </c>
      <c r="AQ98" s="85" t="s">
        <v>369</v>
      </c>
      <c r="AR98" s="93">
        <v>45292</v>
      </c>
      <c r="AS98" s="93">
        <v>45657</v>
      </c>
      <c r="AT98" s="223" t="s">
        <v>78</v>
      </c>
      <c r="AU98" s="76" t="s">
        <v>370</v>
      </c>
    </row>
    <row r="99" spans="1:47" ht="75">
      <c r="A99" s="238"/>
      <c r="B99" s="238"/>
      <c r="C99" s="238"/>
      <c r="D99" s="225"/>
      <c r="E99" s="225"/>
      <c r="F99" s="225"/>
      <c r="G99" s="225"/>
      <c r="H99" s="266"/>
      <c r="I99" s="266"/>
      <c r="J99" s="266"/>
      <c r="K99" s="266"/>
      <c r="L99" s="266"/>
      <c r="M99" s="266"/>
      <c r="N99" s="266"/>
      <c r="O99" s="225"/>
      <c r="P99" s="225"/>
      <c r="Q99" s="225"/>
      <c r="R99" s="225"/>
      <c r="S99" s="225"/>
      <c r="T99" s="225"/>
      <c r="U99" s="225"/>
      <c r="V99" s="225"/>
      <c r="W99" s="85" t="s">
        <v>371</v>
      </c>
      <c r="X99" s="76" t="str">
        <f t="shared" si="314"/>
        <v>Probabilidad</v>
      </c>
      <c r="Y99" s="76" t="s">
        <v>69</v>
      </c>
      <c r="Z99" s="76" t="s">
        <v>70</v>
      </c>
      <c r="AA99" s="76" t="s">
        <v>110</v>
      </c>
      <c r="AB99" s="76" t="s">
        <v>72</v>
      </c>
      <c r="AC99" s="76" t="s">
        <v>73</v>
      </c>
      <c r="AD99" s="218"/>
      <c r="AE99" s="76">
        <f t="shared" si="319"/>
        <v>25</v>
      </c>
      <c r="AF99" s="76">
        <f t="shared" si="320"/>
        <v>15</v>
      </c>
      <c r="AG99" s="76">
        <f t="shared" ref="AG99:AG105" si="339">($AH98*((AE99+AF99))/100)</f>
        <v>11.2</v>
      </c>
      <c r="AH99" s="76">
        <f t="shared" ref="AH99" si="340">AH98-AG99</f>
        <v>16.8</v>
      </c>
      <c r="AI99" s="218"/>
      <c r="AJ99" s="76">
        <f t="shared" si="337"/>
        <v>0</v>
      </c>
      <c r="AK99" s="76">
        <f t="shared" si="338"/>
        <v>0</v>
      </c>
      <c r="AL99" s="76">
        <f t="shared" ref="AL99" si="341">($AM98*((AJ99+AK99))/100)</f>
        <v>0</v>
      </c>
      <c r="AM99" s="112">
        <f t="shared" ref="AM99" si="342">AM98-AL99</f>
        <v>60</v>
      </c>
      <c r="AN99" s="225"/>
      <c r="AO99" s="225"/>
      <c r="AP99" s="225"/>
      <c r="AQ99" s="85" t="s">
        <v>372</v>
      </c>
      <c r="AR99" s="93">
        <v>45292</v>
      </c>
      <c r="AS99" s="93">
        <v>45657</v>
      </c>
      <c r="AT99" s="254"/>
      <c r="AU99" s="76" t="s">
        <v>373</v>
      </c>
    </row>
    <row r="100" spans="1:47" ht="90">
      <c r="A100" s="238"/>
      <c r="B100" s="238"/>
      <c r="C100" s="238"/>
      <c r="D100" s="225"/>
      <c r="E100" s="225"/>
      <c r="F100" s="225"/>
      <c r="G100" s="225"/>
      <c r="H100" s="266"/>
      <c r="I100" s="266"/>
      <c r="J100" s="266"/>
      <c r="K100" s="266"/>
      <c r="L100" s="266"/>
      <c r="M100" s="266"/>
      <c r="N100" s="266"/>
      <c r="O100" s="225"/>
      <c r="P100" s="225"/>
      <c r="Q100" s="225"/>
      <c r="R100" s="225"/>
      <c r="S100" s="225"/>
      <c r="T100" s="225"/>
      <c r="U100" s="225"/>
      <c r="V100" s="225"/>
      <c r="W100" s="85" t="s">
        <v>374</v>
      </c>
      <c r="X100" s="76" t="str">
        <f t="shared" si="314"/>
        <v>Probabilidad</v>
      </c>
      <c r="Y100" s="76" t="s">
        <v>69</v>
      </c>
      <c r="Z100" s="76" t="s">
        <v>70</v>
      </c>
      <c r="AA100" s="76" t="s">
        <v>71</v>
      </c>
      <c r="AB100" s="76" t="s">
        <v>72</v>
      </c>
      <c r="AC100" s="76" t="s">
        <v>73</v>
      </c>
      <c r="AD100" s="218"/>
      <c r="AE100" s="76">
        <f t="shared" ref="AE100:AE102" si="343">IF(Y100="Preventivo",25,IF(Y100="Detectivo",15,0))</f>
        <v>25</v>
      </c>
      <c r="AF100" s="76">
        <f t="shared" ref="AF100:AF102" si="344">IF(Y100="Correctivo",0,IF(Z100="Automatizado",25,IF(Z100="Manual",15,0)))</f>
        <v>15</v>
      </c>
      <c r="AG100" s="76">
        <f t="shared" si="339"/>
        <v>6.72</v>
      </c>
      <c r="AH100" s="76">
        <f t="shared" ref="AH100:AH102" si="345">AH99-AG100</f>
        <v>10.080000000000002</v>
      </c>
      <c r="AI100" s="218"/>
      <c r="AJ100" s="76">
        <f t="shared" ref="AJ100:AJ107" si="346">IF(Y100="Correctivo",10,0)</f>
        <v>0</v>
      </c>
      <c r="AK100" s="76">
        <f t="shared" ref="AK100:AK107" si="347">IF(X100="Probabilidad",0,IF(Z100="Automatizado",25,IF(Z100="Manual",15,0)))</f>
        <v>0</v>
      </c>
      <c r="AL100" s="76">
        <f t="shared" ref="AL100:AL105" si="348">($AM99*((AJ100+AK100))/100)</f>
        <v>0</v>
      </c>
      <c r="AM100" s="112">
        <f t="shared" ref="AM100:AM105" si="349">AM99-AL100</f>
        <v>60</v>
      </c>
      <c r="AN100" s="225"/>
      <c r="AO100" s="225"/>
      <c r="AP100" s="225"/>
      <c r="AQ100" s="238" t="s">
        <v>375</v>
      </c>
      <c r="AR100" s="336">
        <v>45292</v>
      </c>
      <c r="AS100" s="336">
        <v>45657</v>
      </c>
      <c r="AT100" s="254"/>
      <c r="AU100" s="238" t="s">
        <v>376</v>
      </c>
    </row>
    <row r="101" spans="1:47" ht="90">
      <c r="A101" s="238"/>
      <c r="B101" s="238"/>
      <c r="C101" s="238"/>
      <c r="D101" s="225"/>
      <c r="E101" s="225"/>
      <c r="F101" s="225"/>
      <c r="G101" s="225"/>
      <c r="H101" s="266"/>
      <c r="I101" s="266"/>
      <c r="J101" s="266"/>
      <c r="K101" s="266"/>
      <c r="L101" s="266"/>
      <c r="M101" s="266"/>
      <c r="N101" s="266"/>
      <c r="O101" s="225"/>
      <c r="P101" s="225"/>
      <c r="Q101" s="225"/>
      <c r="R101" s="225"/>
      <c r="S101" s="225"/>
      <c r="T101" s="225"/>
      <c r="U101" s="225"/>
      <c r="V101" s="225"/>
      <c r="W101" s="85" t="s">
        <v>377</v>
      </c>
      <c r="X101" s="76" t="str">
        <f t="shared" si="314"/>
        <v>Probabilidad</v>
      </c>
      <c r="Y101" s="76" t="s">
        <v>69</v>
      </c>
      <c r="Z101" s="76" t="s">
        <v>70</v>
      </c>
      <c r="AA101" s="76" t="s">
        <v>71</v>
      </c>
      <c r="AB101" s="76" t="s">
        <v>72</v>
      </c>
      <c r="AC101" s="76" t="s">
        <v>73</v>
      </c>
      <c r="AD101" s="218"/>
      <c r="AE101" s="76">
        <f t="shared" si="343"/>
        <v>25</v>
      </c>
      <c r="AF101" s="76">
        <f t="shared" si="344"/>
        <v>15</v>
      </c>
      <c r="AG101" s="76">
        <f t="shared" si="339"/>
        <v>4.032</v>
      </c>
      <c r="AH101" s="76">
        <f t="shared" si="345"/>
        <v>6.0480000000000018</v>
      </c>
      <c r="AI101" s="218"/>
      <c r="AJ101" s="76">
        <f t="shared" si="346"/>
        <v>0</v>
      </c>
      <c r="AK101" s="76">
        <f t="shared" si="347"/>
        <v>0</v>
      </c>
      <c r="AL101" s="76">
        <f t="shared" si="348"/>
        <v>0</v>
      </c>
      <c r="AM101" s="112">
        <f t="shared" si="349"/>
        <v>60</v>
      </c>
      <c r="AN101" s="225"/>
      <c r="AO101" s="225"/>
      <c r="AP101" s="225"/>
      <c r="AQ101" s="238"/>
      <c r="AR101" s="336"/>
      <c r="AS101" s="336"/>
      <c r="AT101" s="254"/>
      <c r="AU101" s="238"/>
    </row>
    <row r="102" spans="1:47" ht="75">
      <c r="A102" s="238"/>
      <c r="B102" s="238"/>
      <c r="C102" s="238"/>
      <c r="D102" s="225"/>
      <c r="E102" s="225"/>
      <c r="F102" s="225"/>
      <c r="G102" s="225"/>
      <c r="H102" s="266"/>
      <c r="I102" s="266"/>
      <c r="J102" s="266"/>
      <c r="K102" s="266"/>
      <c r="L102" s="266"/>
      <c r="M102" s="266"/>
      <c r="N102" s="266"/>
      <c r="O102" s="225"/>
      <c r="P102" s="225"/>
      <c r="Q102" s="225"/>
      <c r="R102" s="225"/>
      <c r="S102" s="225"/>
      <c r="T102" s="225"/>
      <c r="U102" s="225"/>
      <c r="V102" s="225"/>
      <c r="W102" s="85" t="s">
        <v>378</v>
      </c>
      <c r="X102" s="76" t="str">
        <f t="shared" si="314"/>
        <v>Probabilidad</v>
      </c>
      <c r="Y102" s="76" t="s">
        <v>69</v>
      </c>
      <c r="Z102" s="76" t="s">
        <v>70</v>
      </c>
      <c r="AA102" s="76" t="s">
        <v>71</v>
      </c>
      <c r="AB102" s="76" t="s">
        <v>72</v>
      </c>
      <c r="AC102" s="76" t="s">
        <v>120</v>
      </c>
      <c r="AD102" s="218"/>
      <c r="AE102" s="76">
        <f t="shared" si="343"/>
        <v>25</v>
      </c>
      <c r="AF102" s="76">
        <f t="shared" si="344"/>
        <v>15</v>
      </c>
      <c r="AG102" s="76">
        <f t="shared" si="339"/>
        <v>2.4192000000000009</v>
      </c>
      <c r="AH102" s="76">
        <f t="shared" si="345"/>
        <v>3.6288000000000009</v>
      </c>
      <c r="AI102" s="218"/>
      <c r="AJ102" s="76">
        <f t="shared" si="346"/>
        <v>0</v>
      </c>
      <c r="AK102" s="76">
        <f t="shared" si="347"/>
        <v>0</v>
      </c>
      <c r="AL102" s="76">
        <f t="shared" si="348"/>
        <v>0</v>
      </c>
      <c r="AM102" s="112">
        <f t="shared" si="349"/>
        <v>60</v>
      </c>
      <c r="AN102" s="225"/>
      <c r="AO102" s="225"/>
      <c r="AP102" s="225"/>
      <c r="AQ102" s="238" t="s">
        <v>379</v>
      </c>
      <c r="AR102" s="336">
        <v>45292</v>
      </c>
      <c r="AS102" s="336">
        <v>45657</v>
      </c>
      <c r="AT102" s="254"/>
      <c r="AU102" s="238" t="s">
        <v>376</v>
      </c>
    </row>
    <row r="103" spans="1:47" ht="75">
      <c r="A103" s="238"/>
      <c r="B103" s="238"/>
      <c r="C103" s="238"/>
      <c r="D103" s="225"/>
      <c r="E103" s="225"/>
      <c r="F103" s="225"/>
      <c r="G103" s="225"/>
      <c r="H103" s="266"/>
      <c r="I103" s="266"/>
      <c r="J103" s="266"/>
      <c r="K103" s="266"/>
      <c r="L103" s="266"/>
      <c r="M103" s="266"/>
      <c r="N103" s="266"/>
      <c r="O103" s="225"/>
      <c r="P103" s="225"/>
      <c r="Q103" s="225"/>
      <c r="R103" s="225"/>
      <c r="S103" s="225"/>
      <c r="T103" s="225"/>
      <c r="U103" s="225"/>
      <c r="V103" s="225"/>
      <c r="W103" s="85" t="s">
        <v>380</v>
      </c>
      <c r="X103" s="76" t="str">
        <f t="shared" si="314"/>
        <v>Probabilidad</v>
      </c>
      <c r="Y103" s="76" t="s">
        <v>91</v>
      </c>
      <c r="Z103" s="76" t="s">
        <v>70</v>
      </c>
      <c r="AA103" s="76" t="s">
        <v>71</v>
      </c>
      <c r="AB103" s="76" t="s">
        <v>72</v>
      </c>
      <c r="AC103" s="76" t="s">
        <v>73</v>
      </c>
      <c r="AD103" s="218"/>
      <c r="AE103" s="76">
        <f t="shared" ref="AE103:AE107" si="350">IF(Y103="Preventivo",25,IF(Y103="Detectivo",15,0))</f>
        <v>15</v>
      </c>
      <c r="AF103" s="76">
        <f t="shared" ref="AF103:AF107" si="351">IF(Y103="Correctivo",0,IF(Z103="Automatizado",25,IF(Z103="Manual",15,0)))</f>
        <v>15</v>
      </c>
      <c r="AG103" s="76">
        <f t="shared" si="339"/>
        <v>1.0886400000000003</v>
      </c>
      <c r="AH103" s="76">
        <f t="shared" ref="AH103:AH105" si="352">AH102-AG103</f>
        <v>2.5401600000000006</v>
      </c>
      <c r="AI103" s="218"/>
      <c r="AJ103" s="76">
        <f t="shared" si="346"/>
        <v>0</v>
      </c>
      <c r="AK103" s="76">
        <f t="shared" si="347"/>
        <v>0</v>
      </c>
      <c r="AL103" s="76">
        <f t="shared" si="348"/>
        <v>0</v>
      </c>
      <c r="AM103" s="112">
        <f t="shared" si="349"/>
        <v>60</v>
      </c>
      <c r="AN103" s="225"/>
      <c r="AO103" s="225"/>
      <c r="AP103" s="225"/>
      <c r="AQ103" s="238"/>
      <c r="AR103" s="336"/>
      <c r="AS103" s="336"/>
      <c r="AT103" s="254"/>
      <c r="AU103" s="238"/>
    </row>
    <row r="104" spans="1:47" ht="147" customHeight="1">
      <c r="A104" s="238"/>
      <c r="B104" s="238"/>
      <c r="C104" s="238"/>
      <c r="D104" s="225"/>
      <c r="E104" s="225"/>
      <c r="F104" s="225"/>
      <c r="G104" s="225"/>
      <c r="H104" s="266"/>
      <c r="I104" s="266"/>
      <c r="J104" s="266"/>
      <c r="K104" s="266"/>
      <c r="L104" s="266"/>
      <c r="M104" s="266"/>
      <c r="N104" s="266"/>
      <c r="O104" s="225"/>
      <c r="P104" s="225"/>
      <c r="Q104" s="225"/>
      <c r="R104" s="225"/>
      <c r="S104" s="225"/>
      <c r="T104" s="225"/>
      <c r="U104" s="225"/>
      <c r="V104" s="225"/>
      <c r="W104" s="85" t="s">
        <v>359</v>
      </c>
      <c r="X104" s="76" t="str">
        <f t="shared" si="314"/>
        <v>Probabilidad</v>
      </c>
      <c r="Y104" s="76" t="s">
        <v>69</v>
      </c>
      <c r="Z104" s="76" t="s">
        <v>70</v>
      </c>
      <c r="AA104" s="76" t="s">
        <v>110</v>
      </c>
      <c r="AB104" s="76" t="s">
        <v>72</v>
      </c>
      <c r="AC104" s="76" t="s">
        <v>120</v>
      </c>
      <c r="AD104" s="218"/>
      <c r="AE104" s="76">
        <f t="shared" si="350"/>
        <v>25</v>
      </c>
      <c r="AF104" s="76">
        <f t="shared" si="351"/>
        <v>15</v>
      </c>
      <c r="AG104" s="76">
        <f t="shared" si="339"/>
        <v>1.0160640000000003</v>
      </c>
      <c r="AH104" s="76">
        <f t="shared" si="352"/>
        <v>1.5240960000000003</v>
      </c>
      <c r="AI104" s="218"/>
      <c r="AJ104" s="76">
        <f t="shared" si="346"/>
        <v>0</v>
      </c>
      <c r="AK104" s="76">
        <f t="shared" si="347"/>
        <v>0</v>
      </c>
      <c r="AL104" s="76">
        <f t="shared" si="348"/>
        <v>0</v>
      </c>
      <c r="AM104" s="112">
        <f t="shared" si="349"/>
        <v>60</v>
      </c>
      <c r="AN104" s="225"/>
      <c r="AO104" s="225"/>
      <c r="AP104" s="225"/>
      <c r="AQ104" s="238" t="s">
        <v>381</v>
      </c>
      <c r="AR104" s="336">
        <v>45292</v>
      </c>
      <c r="AS104" s="336">
        <v>45657</v>
      </c>
      <c r="AT104" s="254"/>
      <c r="AU104" s="238" t="s">
        <v>370</v>
      </c>
    </row>
    <row r="105" spans="1:47" ht="162" customHeight="1">
      <c r="A105" s="238"/>
      <c r="B105" s="238"/>
      <c r="C105" s="238"/>
      <c r="D105" s="213"/>
      <c r="E105" s="213"/>
      <c r="F105" s="213"/>
      <c r="G105" s="213"/>
      <c r="H105" s="227"/>
      <c r="I105" s="227"/>
      <c r="J105" s="227"/>
      <c r="K105" s="227"/>
      <c r="L105" s="227"/>
      <c r="M105" s="227"/>
      <c r="N105" s="227"/>
      <c r="O105" s="213"/>
      <c r="P105" s="213"/>
      <c r="Q105" s="213"/>
      <c r="R105" s="213"/>
      <c r="S105" s="213"/>
      <c r="T105" s="213"/>
      <c r="U105" s="213"/>
      <c r="V105" s="213"/>
      <c r="W105" s="85" t="s">
        <v>382</v>
      </c>
      <c r="X105" s="76" t="str">
        <f t="shared" si="314"/>
        <v>Probabilidad</v>
      </c>
      <c r="Y105" s="76" t="s">
        <v>69</v>
      </c>
      <c r="Z105" s="76" t="s">
        <v>70</v>
      </c>
      <c r="AA105" s="76" t="s">
        <v>71</v>
      </c>
      <c r="AB105" s="76" t="s">
        <v>72</v>
      </c>
      <c r="AC105" s="76" t="s">
        <v>120</v>
      </c>
      <c r="AD105" s="218"/>
      <c r="AE105" s="76">
        <f t="shared" si="350"/>
        <v>25</v>
      </c>
      <c r="AF105" s="76">
        <f t="shared" si="351"/>
        <v>15</v>
      </c>
      <c r="AG105" s="76">
        <f t="shared" si="339"/>
        <v>0.60963840000000014</v>
      </c>
      <c r="AH105" s="76">
        <f t="shared" si="352"/>
        <v>0.9144576000000002</v>
      </c>
      <c r="AI105" s="218"/>
      <c r="AJ105" s="76">
        <f t="shared" si="346"/>
        <v>0</v>
      </c>
      <c r="AK105" s="76">
        <f t="shared" si="347"/>
        <v>0</v>
      </c>
      <c r="AL105" s="76">
        <f t="shared" si="348"/>
        <v>0</v>
      </c>
      <c r="AM105" s="112">
        <f t="shared" si="349"/>
        <v>60</v>
      </c>
      <c r="AN105" s="213"/>
      <c r="AO105" s="213"/>
      <c r="AP105" s="213"/>
      <c r="AQ105" s="238"/>
      <c r="AR105" s="336"/>
      <c r="AS105" s="336"/>
      <c r="AT105" s="224"/>
      <c r="AU105" s="238"/>
    </row>
    <row r="106" spans="1:47" ht="133.5" customHeight="1">
      <c r="A106" s="238">
        <v>43</v>
      </c>
      <c r="B106" s="238" t="s">
        <v>343</v>
      </c>
      <c r="C106" s="238" t="str">
        <f>LOOKUP(B106,E$2098:E$2135,F$2098:F$2135)</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06" s="212" t="s">
        <v>383</v>
      </c>
      <c r="E106" s="212"/>
      <c r="F106" s="226"/>
      <c r="G106" s="226"/>
      <c r="H106" s="226" t="s">
        <v>384</v>
      </c>
      <c r="I106" s="226" t="s">
        <v>385</v>
      </c>
      <c r="J106" s="226" t="s">
        <v>386</v>
      </c>
      <c r="K106" s="226" t="s">
        <v>387</v>
      </c>
      <c r="L106" s="226" t="str">
        <f>IF(F106&lt;&gt;"",CONCATENATE(E106," ",F106),CONCATENATE(H106," ",J106," ",I106," ",K106))</f>
        <v>Posibilidad de modificar o extraer la Información alojada en los servidores o bases de datos asociada a las victimas,   por parte de funcionarios o contratistas para obtener un beneficio personal o para un tercero</v>
      </c>
      <c r="M106" s="226" t="s">
        <v>86</v>
      </c>
      <c r="N106" s="226" t="s">
        <v>317</v>
      </c>
      <c r="O106" s="212" t="s">
        <v>87</v>
      </c>
      <c r="P106" s="212" t="s">
        <v>88</v>
      </c>
      <c r="Q106" s="212">
        <f>(295*12)+(33*12)+(21*12)</f>
        <v>4188</v>
      </c>
      <c r="R106" s="212" t="s">
        <v>205</v>
      </c>
      <c r="S106" s="212">
        <f t="shared" ref="S106" si="353">IF(R106="Muy alta",100,IF(R106="Alta",80,IF(R106="Media",60,IF(R106="Baja",40,IF(R106="Muy baja",20,IF(R106="Casi Seguro",100,IF(R106="Probable",80,IF(R106="Posible",60,IF(R106="Improbable",40,IF(R106="Rara vez",20,0))))))))))</f>
        <v>20</v>
      </c>
      <c r="T106" s="212" t="s">
        <v>137</v>
      </c>
      <c r="U106" s="212">
        <f t="shared" ref="U106" si="354">IF(T106="Catastrófico",100,IF(T106="Mayor",80,IF(T106="Moderado",60,IF(T106="Menor",40,IF(T106="Leve",20,0)))))</f>
        <v>100</v>
      </c>
      <c r="V106" s="212" t="s">
        <v>138</v>
      </c>
      <c r="W106" s="85" t="s">
        <v>388</v>
      </c>
      <c r="X106" s="76" t="str">
        <f t="shared" si="314"/>
        <v>Probabilidad</v>
      </c>
      <c r="Y106" s="76" t="s">
        <v>69</v>
      </c>
      <c r="Z106" s="76" t="s">
        <v>109</v>
      </c>
      <c r="AA106" s="76" t="s">
        <v>71</v>
      </c>
      <c r="AB106" s="76" t="s">
        <v>72</v>
      </c>
      <c r="AC106" s="76" t="s">
        <v>120</v>
      </c>
      <c r="AD106" s="218">
        <f>AH109</f>
        <v>2.16</v>
      </c>
      <c r="AE106" s="76">
        <f t="shared" si="350"/>
        <v>25</v>
      </c>
      <c r="AF106" s="76">
        <f t="shared" si="351"/>
        <v>25</v>
      </c>
      <c r="AG106" s="76">
        <f>($S106*((AE106+AF106))/100)</f>
        <v>10</v>
      </c>
      <c r="AH106" s="76">
        <f t="shared" ref="AH106" si="355">S106-AG106</f>
        <v>10</v>
      </c>
      <c r="AI106" s="218">
        <f>AM109</f>
        <v>100</v>
      </c>
      <c r="AJ106" s="76">
        <f t="shared" si="346"/>
        <v>0</v>
      </c>
      <c r="AK106" s="76">
        <f t="shared" si="347"/>
        <v>0</v>
      </c>
      <c r="AL106" s="76">
        <f>($U106*((AJ106+AK106))/100)</f>
        <v>0</v>
      </c>
      <c r="AM106" s="112">
        <f>U106-AL106</f>
        <v>100</v>
      </c>
      <c r="AN106" s="212" t="s">
        <v>138</v>
      </c>
      <c r="AO106" s="212" t="s">
        <v>75</v>
      </c>
      <c r="AP106" s="212" t="s">
        <v>338</v>
      </c>
      <c r="AQ106" s="212" t="s">
        <v>1945</v>
      </c>
      <c r="AR106" s="221">
        <v>45292</v>
      </c>
      <c r="AS106" s="221">
        <v>45657</v>
      </c>
      <c r="AT106" s="223" t="s">
        <v>142</v>
      </c>
      <c r="AU106" s="212" t="s">
        <v>1946</v>
      </c>
    </row>
    <row r="107" spans="1:47" ht="201" customHeight="1">
      <c r="A107" s="238"/>
      <c r="B107" s="238"/>
      <c r="C107" s="238"/>
      <c r="D107" s="225"/>
      <c r="E107" s="225"/>
      <c r="F107" s="266"/>
      <c r="G107" s="266"/>
      <c r="H107" s="266"/>
      <c r="I107" s="266"/>
      <c r="J107" s="266"/>
      <c r="K107" s="266"/>
      <c r="L107" s="266"/>
      <c r="M107" s="266"/>
      <c r="N107" s="266"/>
      <c r="O107" s="225"/>
      <c r="P107" s="225"/>
      <c r="Q107" s="225"/>
      <c r="R107" s="225"/>
      <c r="S107" s="225"/>
      <c r="T107" s="225"/>
      <c r="U107" s="225"/>
      <c r="V107" s="225"/>
      <c r="W107" s="85" t="s">
        <v>389</v>
      </c>
      <c r="X107" s="76" t="str">
        <f t="shared" si="314"/>
        <v>Probabilidad</v>
      </c>
      <c r="Y107" s="76" t="s">
        <v>69</v>
      </c>
      <c r="Z107" s="76" t="s">
        <v>70</v>
      </c>
      <c r="AA107" s="76" t="s">
        <v>71</v>
      </c>
      <c r="AB107" s="76" t="s">
        <v>72</v>
      </c>
      <c r="AC107" s="76" t="s">
        <v>120</v>
      </c>
      <c r="AD107" s="218"/>
      <c r="AE107" s="76">
        <f t="shared" si="350"/>
        <v>25</v>
      </c>
      <c r="AF107" s="76">
        <f t="shared" si="351"/>
        <v>15</v>
      </c>
      <c r="AG107" s="76">
        <f>($AH106*((AE107+AF107))/100)</f>
        <v>4</v>
      </c>
      <c r="AH107" s="76">
        <f t="shared" ref="AH107" si="356">AH106-AG107</f>
        <v>6</v>
      </c>
      <c r="AI107" s="218"/>
      <c r="AJ107" s="76">
        <f t="shared" si="346"/>
        <v>0</v>
      </c>
      <c r="AK107" s="76">
        <f t="shared" si="347"/>
        <v>0</v>
      </c>
      <c r="AL107" s="76">
        <f t="shared" ref="AL107" si="357">($AM106*((AJ107+AK107))/100)</f>
        <v>0</v>
      </c>
      <c r="AM107" s="112">
        <f t="shared" ref="AM107" si="358">AM106-AL107</f>
        <v>100</v>
      </c>
      <c r="AN107" s="225"/>
      <c r="AO107" s="225"/>
      <c r="AP107" s="225"/>
      <c r="AQ107" s="225"/>
      <c r="AR107" s="261"/>
      <c r="AS107" s="261"/>
      <c r="AT107" s="254"/>
      <c r="AU107" s="225"/>
    </row>
    <row r="108" spans="1:47" ht="219" customHeight="1">
      <c r="A108" s="238"/>
      <c r="B108" s="238"/>
      <c r="C108" s="238"/>
      <c r="D108" s="225"/>
      <c r="E108" s="225"/>
      <c r="F108" s="266"/>
      <c r="G108" s="266"/>
      <c r="H108" s="266"/>
      <c r="I108" s="266"/>
      <c r="J108" s="266"/>
      <c r="K108" s="266"/>
      <c r="L108" s="266"/>
      <c r="M108" s="266"/>
      <c r="N108" s="266"/>
      <c r="O108" s="225"/>
      <c r="P108" s="225"/>
      <c r="Q108" s="225"/>
      <c r="R108" s="225"/>
      <c r="S108" s="225"/>
      <c r="T108" s="225"/>
      <c r="U108" s="225"/>
      <c r="V108" s="225"/>
      <c r="W108" s="85" t="s">
        <v>390</v>
      </c>
      <c r="X108" s="76" t="str">
        <f t="shared" si="314"/>
        <v>Probabilidad</v>
      </c>
      <c r="Y108" s="76" t="s">
        <v>69</v>
      </c>
      <c r="Z108" s="76" t="s">
        <v>70</v>
      </c>
      <c r="AA108" s="76" t="s">
        <v>71</v>
      </c>
      <c r="AB108" s="76" t="s">
        <v>72</v>
      </c>
      <c r="AC108" s="76" t="s">
        <v>120</v>
      </c>
      <c r="AD108" s="218"/>
      <c r="AE108" s="76">
        <f t="shared" ref="AE108:AE109" si="359">IF(Y108="Preventivo",25,IF(Y108="Detectivo",15,0))</f>
        <v>25</v>
      </c>
      <c r="AF108" s="76">
        <f t="shared" ref="AF108:AF109" si="360">IF(Y108="Correctivo",0,IF(Z108="Automatizado",25,IF(Z108="Manual",15,0)))</f>
        <v>15</v>
      </c>
      <c r="AG108" s="76">
        <f>($AH107*((AE108+AF108))/100)</f>
        <v>2.4</v>
      </c>
      <c r="AH108" s="76">
        <f t="shared" ref="AH108:AH109" si="361">AH107-AG108</f>
        <v>3.6</v>
      </c>
      <c r="AI108" s="218"/>
      <c r="AJ108" s="76">
        <f t="shared" ref="AJ108:AJ109" si="362">IF(Y108="Correctivo",10,0)</f>
        <v>0</v>
      </c>
      <c r="AK108" s="76">
        <f t="shared" ref="AK108:AK109" si="363">IF(X108="Probabilidad",0,IF(Z108="Automatizado",25,IF(Z108="Manual",15,0)))</f>
        <v>0</v>
      </c>
      <c r="AL108" s="76">
        <f t="shared" ref="AL108:AL109" si="364">($AM107*((AJ108+AK108))/100)</f>
        <v>0</v>
      </c>
      <c r="AM108" s="112">
        <f t="shared" ref="AM108:AM109" si="365">AM107-AL108</f>
        <v>100</v>
      </c>
      <c r="AN108" s="225"/>
      <c r="AO108" s="225"/>
      <c r="AP108" s="225"/>
      <c r="AQ108" s="225"/>
      <c r="AR108" s="261"/>
      <c r="AS108" s="261"/>
      <c r="AT108" s="254"/>
      <c r="AU108" s="225"/>
    </row>
    <row r="109" spans="1:47" ht="204.75" customHeight="1">
      <c r="A109" s="238"/>
      <c r="B109" s="238"/>
      <c r="C109" s="238"/>
      <c r="D109" s="225"/>
      <c r="E109" s="225"/>
      <c r="F109" s="266"/>
      <c r="G109" s="266"/>
      <c r="H109" s="266"/>
      <c r="I109" s="266"/>
      <c r="J109" s="266"/>
      <c r="K109" s="266"/>
      <c r="L109" s="266"/>
      <c r="M109" s="266"/>
      <c r="N109" s="266"/>
      <c r="O109" s="225"/>
      <c r="P109" s="225"/>
      <c r="Q109" s="225"/>
      <c r="R109" s="225"/>
      <c r="S109" s="225"/>
      <c r="T109" s="225"/>
      <c r="U109" s="225"/>
      <c r="V109" s="225"/>
      <c r="W109" s="85" t="s">
        <v>382</v>
      </c>
      <c r="X109" s="76" t="str">
        <f t="shared" si="314"/>
        <v>Probabilidad</v>
      </c>
      <c r="Y109" s="76" t="s">
        <v>69</v>
      </c>
      <c r="Z109" s="76" t="s">
        <v>70</v>
      </c>
      <c r="AA109" s="76" t="s">
        <v>71</v>
      </c>
      <c r="AB109" s="76" t="s">
        <v>72</v>
      </c>
      <c r="AC109" s="76" t="s">
        <v>120</v>
      </c>
      <c r="AD109" s="218"/>
      <c r="AE109" s="76">
        <f t="shared" si="359"/>
        <v>25</v>
      </c>
      <c r="AF109" s="76">
        <f t="shared" si="360"/>
        <v>15</v>
      </c>
      <c r="AG109" s="76">
        <f>($AH108*((AE109+AF109))/100)</f>
        <v>1.44</v>
      </c>
      <c r="AH109" s="76">
        <f t="shared" si="361"/>
        <v>2.16</v>
      </c>
      <c r="AI109" s="218"/>
      <c r="AJ109" s="76">
        <f t="shared" si="362"/>
        <v>0</v>
      </c>
      <c r="AK109" s="76">
        <f t="shared" si="363"/>
        <v>0</v>
      </c>
      <c r="AL109" s="76">
        <f t="shared" si="364"/>
        <v>0</v>
      </c>
      <c r="AM109" s="112">
        <f t="shared" si="365"/>
        <v>100</v>
      </c>
      <c r="AN109" s="225"/>
      <c r="AO109" s="225"/>
      <c r="AP109" s="225"/>
      <c r="AQ109" s="213"/>
      <c r="AR109" s="222"/>
      <c r="AS109" s="222"/>
      <c r="AT109" s="224"/>
      <c r="AU109" s="213"/>
    </row>
    <row r="110" spans="1:47" ht="60">
      <c r="A110" s="238">
        <v>44</v>
      </c>
      <c r="B110" s="238" t="s">
        <v>343</v>
      </c>
      <c r="C110" s="238" t="str">
        <f>LOOKUP(B110,E$2098:E$2135,F$2098:F$2135)</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10" s="212" t="s">
        <v>391</v>
      </c>
      <c r="E110" s="301" t="s">
        <v>392</v>
      </c>
      <c r="F110" s="312" t="s">
        <v>393</v>
      </c>
      <c r="G110" s="312" t="s">
        <v>394</v>
      </c>
      <c r="H110" s="226"/>
      <c r="I110" s="226"/>
      <c r="J110" s="226"/>
      <c r="K110" s="226"/>
      <c r="L110" s="249" t="str">
        <f t="shared" ref="L110" si="366">IF(F110&lt;&gt;"",CONCATENATE(E110," ",F110),CONCATENATE(H110," ",I110," ",J110," ",K110))</f>
        <v>Posibilidad de efecto dañoso sobre recursos públicos por el inadecuado manejo del recurso público asociado a los procesos de precontractuales, contractuales y postcontractuales</v>
      </c>
      <c r="M110" s="226" t="s">
        <v>395</v>
      </c>
      <c r="N110" s="226" t="s">
        <v>317</v>
      </c>
      <c r="O110" s="212" t="s">
        <v>63</v>
      </c>
      <c r="P110" s="212" t="s">
        <v>64</v>
      </c>
      <c r="Q110" s="212">
        <v>19</v>
      </c>
      <c r="R110" s="212" t="s">
        <v>65</v>
      </c>
      <c r="S110" s="212">
        <f t="shared" ref="S110" si="367">IF(R110="Muy alta",100,IF(R110="Alta",80,IF(R110="Media",60,IF(R110="Baja",40,IF(R110="Muy baja",20,IF(R110="Casi Seguro",100,IF(R110="Probable",80,IF(R110="Posible",60,IF(R110="Improbable",40,IF(R110="Rara vez",20,0))))))))))</f>
        <v>40</v>
      </c>
      <c r="T110" s="212" t="s">
        <v>118</v>
      </c>
      <c r="U110" s="212">
        <f t="shared" ref="U110" si="368">IF(T110="Catastrófico",100,IF(T110="Mayor",80,IF(T110="Moderado",60,IF(T110="Menor",40,IF(T110="Leve",20,0)))))</f>
        <v>40</v>
      </c>
      <c r="V110" s="212" t="s">
        <v>74</v>
      </c>
      <c r="W110" s="85" t="s">
        <v>1947</v>
      </c>
      <c r="X110" s="76" t="s">
        <v>253</v>
      </c>
      <c r="Y110" s="76" t="s">
        <v>69</v>
      </c>
      <c r="Z110" s="76" t="s">
        <v>70</v>
      </c>
      <c r="AA110" s="76" t="s">
        <v>71</v>
      </c>
      <c r="AB110" s="76" t="s">
        <v>72</v>
      </c>
      <c r="AC110" s="76" t="s">
        <v>73</v>
      </c>
      <c r="AD110" s="218">
        <f>AH113</f>
        <v>7.0560000000000009</v>
      </c>
      <c r="AE110" s="76">
        <f t="shared" si="271"/>
        <v>25</v>
      </c>
      <c r="AF110" s="76">
        <f t="shared" si="272"/>
        <v>15</v>
      </c>
      <c r="AG110" s="76">
        <f>($S110*((AE110+AF110))/100)</f>
        <v>16</v>
      </c>
      <c r="AH110" s="76">
        <f t="shared" ref="AH110" si="369">S110-AG110</f>
        <v>24</v>
      </c>
      <c r="AI110" s="218">
        <f>AM113</f>
        <v>40</v>
      </c>
      <c r="AJ110" s="76">
        <f t="shared" si="275"/>
        <v>0</v>
      </c>
      <c r="AK110" s="76">
        <f t="shared" si="276"/>
        <v>0</v>
      </c>
      <c r="AL110" s="76">
        <f>($U110*((AJ110+AK110))/100)</f>
        <v>0</v>
      </c>
      <c r="AM110" s="112">
        <f>U110-AL110</f>
        <v>40</v>
      </c>
      <c r="AN110" s="212" t="s">
        <v>220</v>
      </c>
      <c r="AO110" s="212" t="s">
        <v>222</v>
      </c>
      <c r="AP110" s="212" t="s">
        <v>396</v>
      </c>
      <c r="AQ110" s="212" t="s">
        <v>224</v>
      </c>
      <c r="AR110" s="212"/>
      <c r="AS110" s="212"/>
      <c r="AT110" s="212"/>
      <c r="AU110" s="212"/>
    </row>
    <row r="111" spans="1:47" ht="60">
      <c r="A111" s="238"/>
      <c r="B111" s="238"/>
      <c r="C111" s="238"/>
      <c r="D111" s="225"/>
      <c r="E111" s="302"/>
      <c r="F111" s="313"/>
      <c r="G111" s="313"/>
      <c r="H111" s="266"/>
      <c r="I111" s="266"/>
      <c r="J111" s="266"/>
      <c r="K111" s="266"/>
      <c r="L111" s="250"/>
      <c r="M111" s="266"/>
      <c r="N111" s="266"/>
      <c r="O111" s="225"/>
      <c r="P111" s="225"/>
      <c r="Q111" s="225"/>
      <c r="R111" s="225"/>
      <c r="S111" s="225"/>
      <c r="T111" s="225"/>
      <c r="U111" s="225"/>
      <c r="V111" s="225"/>
      <c r="W111" s="85" t="s">
        <v>397</v>
      </c>
      <c r="X111" s="76" t="s">
        <v>253</v>
      </c>
      <c r="Y111" s="76" t="s">
        <v>91</v>
      </c>
      <c r="Z111" s="76" t="s">
        <v>70</v>
      </c>
      <c r="AA111" s="76" t="s">
        <v>71</v>
      </c>
      <c r="AB111" s="76" t="s">
        <v>72</v>
      </c>
      <c r="AC111" s="76" t="s">
        <v>73</v>
      </c>
      <c r="AD111" s="218"/>
      <c r="AE111" s="76">
        <f t="shared" si="271"/>
        <v>15</v>
      </c>
      <c r="AF111" s="76">
        <f t="shared" si="272"/>
        <v>15</v>
      </c>
      <c r="AG111" s="76">
        <f>($AH110*((AE111+AF111))/100)</f>
        <v>7.2</v>
      </c>
      <c r="AH111" s="76">
        <f t="shared" ref="AH111" si="370">AH110-AG111</f>
        <v>16.8</v>
      </c>
      <c r="AI111" s="218"/>
      <c r="AJ111" s="76">
        <f t="shared" si="275"/>
        <v>0</v>
      </c>
      <c r="AK111" s="76">
        <f t="shared" si="276"/>
        <v>0</v>
      </c>
      <c r="AL111" s="76">
        <f t="shared" ref="AL111" si="371">($AM110*((AJ111+AK111))/100)</f>
        <v>0</v>
      </c>
      <c r="AM111" s="112">
        <f t="shared" ref="AM111" si="372">AM110-AL111</f>
        <v>40</v>
      </c>
      <c r="AN111" s="225"/>
      <c r="AO111" s="225"/>
      <c r="AP111" s="225"/>
      <c r="AQ111" s="225"/>
      <c r="AR111" s="225"/>
      <c r="AS111" s="225"/>
      <c r="AT111" s="225"/>
      <c r="AU111" s="225"/>
    </row>
    <row r="112" spans="1:47" ht="45">
      <c r="A112" s="238"/>
      <c r="B112" s="238"/>
      <c r="C112" s="238"/>
      <c r="D112" s="225"/>
      <c r="E112" s="302"/>
      <c r="F112" s="313"/>
      <c r="G112" s="313"/>
      <c r="H112" s="266"/>
      <c r="I112" s="266"/>
      <c r="J112" s="266"/>
      <c r="K112" s="266"/>
      <c r="L112" s="250"/>
      <c r="M112" s="266"/>
      <c r="N112" s="266"/>
      <c r="O112" s="225"/>
      <c r="P112" s="225"/>
      <c r="Q112" s="225"/>
      <c r="R112" s="225"/>
      <c r="S112" s="225"/>
      <c r="T112" s="225"/>
      <c r="U112" s="225"/>
      <c r="V112" s="225"/>
      <c r="W112" s="85" t="s">
        <v>1948</v>
      </c>
      <c r="X112" s="76" t="s">
        <v>253</v>
      </c>
      <c r="Y112" s="76" t="s">
        <v>91</v>
      </c>
      <c r="Z112" s="76" t="s">
        <v>70</v>
      </c>
      <c r="AA112" s="76" t="s">
        <v>71</v>
      </c>
      <c r="AB112" s="76" t="s">
        <v>72</v>
      </c>
      <c r="AC112" s="76" t="s">
        <v>73</v>
      </c>
      <c r="AD112" s="218"/>
      <c r="AE112" s="76">
        <f t="shared" ref="AE112:AE115" si="373">IF(Y112="Preventivo",25,IF(Y112="Detectivo",15,0))</f>
        <v>15</v>
      </c>
      <c r="AF112" s="76">
        <f t="shared" ref="AF112:AF115" si="374">IF(Y112="Correctivo",0,IF(Z112="Automatizado",25,IF(Z112="Manual",15,0)))</f>
        <v>15</v>
      </c>
      <c r="AG112" s="76">
        <f t="shared" ref="AG112:AG113" si="375">($AH111*((AE112+AF112))/100)</f>
        <v>5.04</v>
      </c>
      <c r="AH112" s="76">
        <f t="shared" ref="AH112:AH113" si="376">AH111-AG112</f>
        <v>11.760000000000002</v>
      </c>
      <c r="AI112" s="218"/>
      <c r="AJ112" s="76">
        <f t="shared" ref="AJ112:AJ113" si="377">IF(Y112="Correctivo",10,0)</f>
        <v>0</v>
      </c>
      <c r="AK112" s="76">
        <f t="shared" ref="AK112:AK113" si="378">IF(X112="Probabilidad",0,IF(Z112="Automatizado",25,IF(Z112="Manual",15,0)))</f>
        <v>0</v>
      </c>
      <c r="AL112" s="76">
        <f t="shared" ref="AL112:AL113" si="379">($AM111*((AJ112+AK112))/100)</f>
        <v>0</v>
      </c>
      <c r="AM112" s="112">
        <f t="shared" ref="AM112:AM113" si="380">AM111-AL112</f>
        <v>40</v>
      </c>
      <c r="AN112" s="225"/>
      <c r="AO112" s="225"/>
      <c r="AP112" s="225"/>
      <c r="AQ112" s="225"/>
      <c r="AR112" s="225"/>
      <c r="AS112" s="225"/>
      <c r="AT112" s="225"/>
      <c r="AU112" s="225"/>
    </row>
    <row r="113" spans="1:47" ht="137.25" customHeight="1">
      <c r="A113" s="238"/>
      <c r="B113" s="238"/>
      <c r="C113" s="238"/>
      <c r="D113" s="213"/>
      <c r="E113" s="305"/>
      <c r="F113" s="314"/>
      <c r="G113" s="314"/>
      <c r="H113" s="227"/>
      <c r="I113" s="227"/>
      <c r="J113" s="227"/>
      <c r="K113" s="227"/>
      <c r="L113" s="251"/>
      <c r="M113" s="227"/>
      <c r="N113" s="227"/>
      <c r="O113" s="213"/>
      <c r="P113" s="213"/>
      <c r="Q113" s="213"/>
      <c r="R113" s="213"/>
      <c r="S113" s="213"/>
      <c r="T113" s="213"/>
      <c r="U113" s="213"/>
      <c r="V113" s="213"/>
      <c r="W113" s="85" t="s">
        <v>1949</v>
      </c>
      <c r="X113" s="76" t="s">
        <v>253</v>
      </c>
      <c r="Y113" s="76" t="s">
        <v>69</v>
      </c>
      <c r="Z113" s="76" t="s">
        <v>70</v>
      </c>
      <c r="AA113" s="76" t="s">
        <v>110</v>
      </c>
      <c r="AB113" s="76" t="s">
        <v>72</v>
      </c>
      <c r="AC113" s="76" t="s">
        <v>73</v>
      </c>
      <c r="AD113" s="218"/>
      <c r="AE113" s="76">
        <f t="shared" si="373"/>
        <v>25</v>
      </c>
      <c r="AF113" s="76">
        <f t="shared" si="374"/>
        <v>15</v>
      </c>
      <c r="AG113" s="76">
        <f t="shared" si="375"/>
        <v>4.7040000000000006</v>
      </c>
      <c r="AH113" s="76">
        <f t="shared" si="376"/>
        <v>7.0560000000000009</v>
      </c>
      <c r="AI113" s="218"/>
      <c r="AJ113" s="76">
        <f t="shared" si="377"/>
        <v>0</v>
      </c>
      <c r="AK113" s="76">
        <f t="shared" si="378"/>
        <v>0</v>
      </c>
      <c r="AL113" s="76">
        <f t="shared" si="379"/>
        <v>0</v>
      </c>
      <c r="AM113" s="112">
        <f t="shared" si="380"/>
        <v>40</v>
      </c>
      <c r="AN113" s="213"/>
      <c r="AO113" s="213"/>
      <c r="AP113" s="213"/>
      <c r="AQ113" s="213"/>
      <c r="AR113" s="213"/>
      <c r="AS113" s="213"/>
      <c r="AT113" s="213"/>
      <c r="AU113" s="213"/>
    </row>
    <row r="114" spans="1:47" ht="165" customHeight="1">
      <c r="A114" s="238">
        <v>45</v>
      </c>
      <c r="B114" s="238" t="s">
        <v>343</v>
      </c>
      <c r="C114" s="212" t="str">
        <f>LOOKUP(B114,E$2098:E$2135,F$2098:F$2135)</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14" s="212" t="s">
        <v>398</v>
      </c>
      <c r="E114" s="301" t="s">
        <v>114</v>
      </c>
      <c r="F114" s="312" t="s">
        <v>399</v>
      </c>
      <c r="G114" s="312" t="s">
        <v>400</v>
      </c>
      <c r="H114" s="226"/>
      <c r="I114" s="226"/>
      <c r="J114" s="226"/>
      <c r="K114" s="226"/>
      <c r="L114" s="249" t="str">
        <f t="shared" ref="L114" si="381">IF(F114&lt;&gt;"",CONCATENATE(E114," ",F114),CONCATENATE(H114," ",I114," ",J114," ",K114))</f>
        <v>Posibilidad de pérdida reputacional por la imposibilidad de gestionar solicitudes de información realizadas por el cliente interno y externo,</v>
      </c>
      <c r="M114" s="226" t="s">
        <v>62</v>
      </c>
      <c r="N114" s="226" t="s">
        <v>317</v>
      </c>
      <c r="O114" s="212" t="s">
        <v>63</v>
      </c>
      <c r="P114" s="212" t="s">
        <v>64</v>
      </c>
      <c r="Q114" s="212">
        <v>1600</v>
      </c>
      <c r="R114" s="212" t="s">
        <v>318</v>
      </c>
      <c r="S114" s="212">
        <f t="shared" ref="S114" si="382">IF(R114="Muy alta",100,IF(R114="Alta",80,IF(R114="Media",60,IF(R114="Baja",40,IF(R114="Muy baja",20,IF(R114="Casi Seguro",100,IF(R114="Probable",80,IF(R114="Posible",60,IF(R114="Improbable",40,IF(R114="Rara vez",20,0))))))))))</f>
        <v>80</v>
      </c>
      <c r="T114" s="212" t="s">
        <v>118</v>
      </c>
      <c r="U114" s="212">
        <f t="shared" ref="U114" si="383">IF(T114="Catastrófico",100,IF(T114="Mayor",80,IF(T114="Moderado",60,IF(T114="Menor",40,IF(T114="Leve",20,0)))))</f>
        <v>40</v>
      </c>
      <c r="V114" s="212" t="s">
        <v>74</v>
      </c>
      <c r="W114" s="122" t="s">
        <v>401</v>
      </c>
      <c r="X114" s="123" t="str">
        <f t="shared" ref="X114:X116" si="384">IF(OR(Y114="Preventivo",Y114="Detectivo"),"Probabilidad",IF(Y114="Correctivo","Impacto"," "))</f>
        <v>Probabilidad</v>
      </c>
      <c r="Y114" s="123" t="s">
        <v>69</v>
      </c>
      <c r="Z114" s="76" t="s">
        <v>70</v>
      </c>
      <c r="AA114" s="76" t="s">
        <v>71</v>
      </c>
      <c r="AB114" s="76" t="s">
        <v>72</v>
      </c>
      <c r="AC114" s="76" t="s">
        <v>73</v>
      </c>
      <c r="AD114" s="218">
        <f>AH116</f>
        <v>17.28</v>
      </c>
      <c r="AE114" s="76">
        <f t="shared" si="373"/>
        <v>25</v>
      </c>
      <c r="AF114" s="76">
        <f t="shared" si="374"/>
        <v>15</v>
      </c>
      <c r="AG114" s="76">
        <f>($S114*((AE114+AF114))/100)</f>
        <v>32</v>
      </c>
      <c r="AH114" s="76">
        <f t="shared" ref="AH114" si="385">S114-AG114</f>
        <v>48</v>
      </c>
      <c r="AI114" s="218">
        <f>AM116</f>
        <v>40</v>
      </c>
      <c r="AJ114" s="76">
        <f t="shared" ref="AJ114:AJ115" si="386">IF(Y114="Correctivo",10,0)</f>
        <v>0</v>
      </c>
      <c r="AK114" s="76">
        <f t="shared" ref="AK114:AK115" si="387">IF(X114="Probabilidad",0,IF(Z114="Automatizado",25,IF(Z114="Manual",15,0)))</f>
        <v>0</v>
      </c>
      <c r="AL114" s="76">
        <f>($U114*((AJ114+AK114))/100)</f>
        <v>0</v>
      </c>
      <c r="AM114" s="112">
        <f>U114-AL114</f>
        <v>40</v>
      </c>
      <c r="AN114" s="212" t="s">
        <v>220</v>
      </c>
      <c r="AO114" s="212" t="s">
        <v>222</v>
      </c>
      <c r="AP114" s="212" t="s">
        <v>396</v>
      </c>
      <c r="AQ114" s="212"/>
      <c r="AR114" s="212"/>
      <c r="AS114" s="212"/>
      <c r="AT114" s="212"/>
      <c r="AU114" s="212"/>
    </row>
    <row r="115" spans="1:47" ht="165" customHeight="1">
      <c r="A115" s="238"/>
      <c r="B115" s="238"/>
      <c r="C115" s="225"/>
      <c r="D115" s="225"/>
      <c r="E115" s="302"/>
      <c r="F115" s="313"/>
      <c r="G115" s="313"/>
      <c r="H115" s="266"/>
      <c r="I115" s="266"/>
      <c r="J115" s="266"/>
      <c r="K115" s="266"/>
      <c r="L115" s="250"/>
      <c r="M115" s="266"/>
      <c r="N115" s="266"/>
      <c r="O115" s="225"/>
      <c r="P115" s="225"/>
      <c r="Q115" s="225"/>
      <c r="R115" s="225"/>
      <c r="S115" s="225"/>
      <c r="T115" s="225"/>
      <c r="U115" s="225"/>
      <c r="V115" s="225"/>
      <c r="W115" s="122" t="s">
        <v>402</v>
      </c>
      <c r="X115" s="123" t="str">
        <f t="shared" si="384"/>
        <v>Probabilidad</v>
      </c>
      <c r="Y115" s="123" t="s">
        <v>69</v>
      </c>
      <c r="Z115" s="76" t="s">
        <v>70</v>
      </c>
      <c r="AA115" s="76" t="s">
        <v>71</v>
      </c>
      <c r="AB115" s="76" t="s">
        <v>72</v>
      </c>
      <c r="AC115" s="76" t="s">
        <v>73</v>
      </c>
      <c r="AD115" s="218"/>
      <c r="AE115" s="76">
        <f t="shared" si="373"/>
        <v>25</v>
      </c>
      <c r="AF115" s="76">
        <f t="shared" si="374"/>
        <v>15</v>
      </c>
      <c r="AG115" s="76">
        <f>($AH114*((AE115+AF115))/100)</f>
        <v>19.2</v>
      </c>
      <c r="AH115" s="76">
        <f t="shared" ref="AH115" si="388">AH114-AG115</f>
        <v>28.8</v>
      </c>
      <c r="AI115" s="218"/>
      <c r="AJ115" s="76">
        <f t="shared" si="386"/>
        <v>0</v>
      </c>
      <c r="AK115" s="76">
        <f t="shared" si="387"/>
        <v>0</v>
      </c>
      <c r="AL115" s="76">
        <f t="shared" ref="AL115" si="389">($AM114*((AJ115+AK115))/100)</f>
        <v>0</v>
      </c>
      <c r="AM115" s="112">
        <f t="shared" ref="AM115" si="390">AM114-AL115</f>
        <v>40</v>
      </c>
      <c r="AN115" s="225"/>
      <c r="AO115" s="225"/>
      <c r="AP115" s="225"/>
      <c r="AQ115" s="225"/>
      <c r="AR115" s="225"/>
      <c r="AS115" s="225"/>
      <c r="AT115" s="225"/>
      <c r="AU115" s="225"/>
    </row>
    <row r="116" spans="1:47" ht="132" customHeight="1">
      <c r="A116" s="238"/>
      <c r="B116" s="238"/>
      <c r="C116" s="213"/>
      <c r="D116" s="213"/>
      <c r="E116" s="305"/>
      <c r="F116" s="314"/>
      <c r="G116" s="314"/>
      <c r="H116" s="227"/>
      <c r="I116" s="227"/>
      <c r="J116" s="227"/>
      <c r="K116" s="227"/>
      <c r="L116" s="251"/>
      <c r="M116" s="227"/>
      <c r="N116" s="227"/>
      <c r="O116" s="213"/>
      <c r="P116" s="213"/>
      <c r="Q116" s="213"/>
      <c r="R116" s="213"/>
      <c r="S116" s="213"/>
      <c r="T116" s="213"/>
      <c r="U116" s="213"/>
      <c r="V116" s="213"/>
      <c r="W116" s="124" t="s">
        <v>403</v>
      </c>
      <c r="X116" s="123" t="str">
        <f t="shared" si="384"/>
        <v>Probabilidad</v>
      </c>
      <c r="Y116" s="123" t="s">
        <v>69</v>
      </c>
      <c r="Z116" s="76" t="s">
        <v>70</v>
      </c>
      <c r="AA116" s="76" t="s">
        <v>71</v>
      </c>
      <c r="AB116" s="76" t="s">
        <v>72</v>
      </c>
      <c r="AC116" s="76" t="s">
        <v>73</v>
      </c>
      <c r="AD116" s="218"/>
      <c r="AE116" s="76">
        <f t="shared" ref="AE116" si="391">IF(Y116="Preventivo",25,IF(Y116="Detectivo",15,0))</f>
        <v>25</v>
      </c>
      <c r="AF116" s="76">
        <f t="shared" ref="AF116" si="392">IF(Y116="Correctivo",0,IF(Z116="Automatizado",25,IF(Z116="Manual",15,0)))</f>
        <v>15</v>
      </c>
      <c r="AG116" s="76">
        <f>($AH115*((AE116+AF116))/100)</f>
        <v>11.52</v>
      </c>
      <c r="AH116" s="76">
        <f t="shared" ref="AH116" si="393">AH115-AG116</f>
        <v>17.28</v>
      </c>
      <c r="AI116" s="218"/>
      <c r="AJ116" s="76">
        <f t="shared" ref="AJ116" si="394">IF(Y116="Correctivo",10,0)</f>
        <v>0</v>
      </c>
      <c r="AK116" s="76">
        <f t="shared" ref="AK116" si="395">IF(X116="Probabilidad",0,IF(Z116="Automatizado",25,IF(Z116="Manual",15,0)))</f>
        <v>0</v>
      </c>
      <c r="AL116" s="76">
        <f t="shared" ref="AL116" si="396">($AM115*((AJ116+AK116))/100)</f>
        <v>0</v>
      </c>
      <c r="AM116" s="112">
        <f t="shared" ref="AM116" si="397">AM115-AL116</f>
        <v>40</v>
      </c>
      <c r="AN116" s="213"/>
      <c r="AO116" s="213"/>
      <c r="AP116" s="213"/>
      <c r="AQ116" s="213"/>
      <c r="AR116" s="213"/>
      <c r="AS116" s="213"/>
      <c r="AT116" s="213"/>
      <c r="AU116" s="213"/>
    </row>
    <row r="117" spans="1:47" ht="134.25" customHeight="1">
      <c r="A117" s="238">
        <v>46</v>
      </c>
      <c r="B117" s="238" t="s">
        <v>343</v>
      </c>
      <c r="C117" s="212" t="str">
        <f>LOOKUP(B117,E$2098:E$2135,F$2098:F$2135)</f>
        <v>Gestionar los servicios, gobierno y capacidad tecnológica que soporta la operación y las necesidades de la Unidad frente las tecnologías de la información y articular a las entidades que conforman la red nacional de información para facilitar el flujo eficiente de información que permita realizar el seguimiento a la implementación de la política pública a través de la gestión técnica, administrativa y financiera del personal del proceso frente a los dominios de: estrategia TI, gestión TI, servicios tecnológicos, sistemas de información, información, uso y apropiación y seguridad de la información frente a todos los procesos, y la gestión con las entidades externas y procesos misionales y estratégicos de la Unidad facilitando el flujo eficiente de la información con el fin de apoyar el cumplimiento de la misión y objetivos de la Unidad.</v>
      </c>
      <c r="D117" s="226" t="s">
        <v>404</v>
      </c>
      <c r="E117" s="226"/>
      <c r="F117" s="226"/>
      <c r="G117" s="226"/>
      <c r="H117" s="226" t="s">
        <v>405</v>
      </c>
      <c r="I117" s="226" t="s">
        <v>406</v>
      </c>
      <c r="J117" s="226" t="s">
        <v>407</v>
      </c>
      <c r="K117" s="226" t="s">
        <v>387</v>
      </c>
      <c r="L117" s="226" t="str">
        <f>IF(F117&lt;&gt;"",CONCATENATE(E117," ",F117),CONCATENATE(H117," ",J117," ",I117," ",K117))</f>
        <v>Posibilidad de perdida reputacional por el uso indebido de la información dispuesta por parte del personal de la SRNI para obtener un beneficio personal o para un tercero</v>
      </c>
      <c r="M117" s="226" t="s">
        <v>86</v>
      </c>
      <c r="N117" s="226" t="s">
        <v>317</v>
      </c>
      <c r="O117" s="212" t="s">
        <v>87</v>
      </c>
      <c r="P117" s="212" t="s">
        <v>99</v>
      </c>
      <c r="Q117" s="212" t="s">
        <v>408</v>
      </c>
      <c r="R117" s="212" t="s">
        <v>409</v>
      </c>
      <c r="S117" s="212">
        <f t="shared" ref="S117" si="398">IF(R117="Muy alta",100,IF(R117="Alta",80,IF(R117="Media",60,IF(R117="Baja",40,IF(R117="Muy baja",20,IF(R117="Casi Seguro",100,IF(R117="Probable",80,IF(R117="Posible",60,IF(R117="Improbable",40,IF(R117="Rara vez",20,0))))))))))</f>
        <v>60</v>
      </c>
      <c r="T117" s="212" t="s">
        <v>137</v>
      </c>
      <c r="U117" s="212">
        <f t="shared" ref="U117" si="399">IF(T117="Catastrófico",100,IF(T117="Mayor",80,IF(T117="Moderado",60,IF(T117="Menor",40,IF(T117="Leve",20,0)))))</f>
        <v>100</v>
      </c>
      <c r="V117" s="212" t="s">
        <v>138</v>
      </c>
      <c r="W117" s="92" t="s">
        <v>410</v>
      </c>
      <c r="X117" s="76" t="str">
        <f>IF(OR(Y117="Preventivo",Y117="Detectivo"),"Probabilidad",IF(Y117="Correctivo","Impacto"," "))</f>
        <v>Probabilidad</v>
      </c>
      <c r="Y117" s="76" t="s">
        <v>69</v>
      </c>
      <c r="Z117" s="76" t="s">
        <v>70</v>
      </c>
      <c r="AA117" s="76" t="s">
        <v>71</v>
      </c>
      <c r="AB117" s="76" t="s">
        <v>72</v>
      </c>
      <c r="AC117" s="76" t="s">
        <v>73</v>
      </c>
      <c r="AD117" s="218">
        <f>AH120</f>
        <v>7.56</v>
      </c>
      <c r="AE117" s="76">
        <f t="shared" ref="AE117:AE118" si="400">IF(Y117="Preventivo",25,IF(Y117="Detectivo",15,0))</f>
        <v>25</v>
      </c>
      <c r="AF117" s="76">
        <f t="shared" ref="AF117:AF118" si="401">IF(Y117="Correctivo",0,IF(Z117="Automatizado",25,IF(Z117="Manual",15,0)))</f>
        <v>15</v>
      </c>
      <c r="AG117" s="76">
        <f>($S117*((AE117+AF117))/100)</f>
        <v>24</v>
      </c>
      <c r="AH117" s="76">
        <f t="shared" ref="AH117" si="402">S117-AG117</f>
        <v>36</v>
      </c>
      <c r="AI117" s="218">
        <f>AM120</f>
        <v>100</v>
      </c>
      <c r="AJ117" s="76">
        <f t="shared" ref="AJ117:AJ118" si="403">IF(Y117="Correctivo",10,0)</f>
        <v>0</v>
      </c>
      <c r="AK117" s="76">
        <f t="shared" ref="AK117:AK118" si="404">IF(X117="Probabilidad",0,IF(Z117="Automatizado",25,IF(Z117="Manual",15,0)))</f>
        <v>0</v>
      </c>
      <c r="AL117" s="76">
        <f>($U117*((AJ117+AK117))/100)</f>
        <v>0</v>
      </c>
      <c r="AM117" s="112">
        <f>U117-AL117</f>
        <v>100</v>
      </c>
      <c r="AN117" s="212" t="s">
        <v>138</v>
      </c>
      <c r="AO117" s="212" t="s">
        <v>75</v>
      </c>
      <c r="AP117" s="212" t="s">
        <v>411</v>
      </c>
      <c r="AQ117" s="212" t="s">
        <v>1950</v>
      </c>
      <c r="AR117" s="221">
        <v>45292</v>
      </c>
      <c r="AS117" s="221">
        <v>45657</v>
      </c>
      <c r="AT117" s="221" t="s">
        <v>142</v>
      </c>
      <c r="AU117" s="212" t="s">
        <v>412</v>
      </c>
    </row>
    <row r="118" spans="1:47" ht="45">
      <c r="A118" s="238"/>
      <c r="B118" s="238"/>
      <c r="C118" s="225"/>
      <c r="D118" s="266"/>
      <c r="E118" s="266"/>
      <c r="F118" s="266"/>
      <c r="G118" s="266"/>
      <c r="H118" s="266"/>
      <c r="I118" s="266"/>
      <c r="J118" s="266"/>
      <c r="K118" s="266"/>
      <c r="L118" s="266"/>
      <c r="M118" s="266"/>
      <c r="N118" s="266"/>
      <c r="O118" s="225"/>
      <c r="P118" s="225"/>
      <c r="Q118" s="225"/>
      <c r="R118" s="225"/>
      <c r="S118" s="225"/>
      <c r="T118" s="225"/>
      <c r="U118" s="225"/>
      <c r="V118" s="225"/>
      <c r="W118" s="92" t="s">
        <v>413</v>
      </c>
      <c r="X118" s="76" t="str">
        <f>IF(OR(Y118="Preventivo",Y118="Detectivo"),"Probabilidad",IF(Y118="Correctivo","Impacto"," "))</f>
        <v>Probabilidad</v>
      </c>
      <c r="Y118" s="76" t="s">
        <v>91</v>
      </c>
      <c r="Z118" s="76" t="s">
        <v>70</v>
      </c>
      <c r="AA118" s="76" t="s">
        <v>71</v>
      </c>
      <c r="AB118" s="76" t="s">
        <v>72</v>
      </c>
      <c r="AC118" s="76" t="s">
        <v>73</v>
      </c>
      <c r="AD118" s="218"/>
      <c r="AE118" s="76">
        <f t="shared" si="400"/>
        <v>15</v>
      </c>
      <c r="AF118" s="76">
        <f t="shared" si="401"/>
        <v>15</v>
      </c>
      <c r="AG118" s="76">
        <f>($AH117*((AE118+AF118))/100)</f>
        <v>10.8</v>
      </c>
      <c r="AH118" s="76">
        <f t="shared" ref="AH118" si="405">AH117-AG118</f>
        <v>25.2</v>
      </c>
      <c r="AI118" s="218"/>
      <c r="AJ118" s="76">
        <f t="shared" si="403"/>
        <v>0</v>
      </c>
      <c r="AK118" s="76">
        <f t="shared" si="404"/>
        <v>0</v>
      </c>
      <c r="AL118" s="76">
        <f t="shared" ref="AL118" si="406">($AM117*((AJ118+AK118))/100)</f>
        <v>0</v>
      </c>
      <c r="AM118" s="112">
        <f t="shared" ref="AM118" si="407">AM117-AL118</f>
        <v>100</v>
      </c>
      <c r="AN118" s="225"/>
      <c r="AO118" s="225"/>
      <c r="AP118" s="225"/>
      <c r="AQ118" s="225"/>
      <c r="AR118" s="261"/>
      <c r="AS118" s="261"/>
      <c r="AT118" s="261"/>
      <c r="AU118" s="225"/>
    </row>
    <row r="119" spans="1:47" ht="105">
      <c r="A119" s="238"/>
      <c r="B119" s="238"/>
      <c r="C119" s="225"/>
      <c r="D119" s="266"/>
      <c r="E119" s="266"/>
      <c r="F119" s="266"/>
      <c r="G119" s="266"/>
      <c r="H119" s="266"/>
      <c r="I119" s="266"/>
      <c r="J119" s="266"/>
      <c r="K119" s="266"/>
      <c r="L119" s="266"/>
      <c r="M119" s="266"/>
      <c r="N119" s="266"/>
      <c r="O119" s="225"/>
      <c r="P119" s="225"/>
      <c r="Q119" s="225"/>
      <c r="R119" s="225"/>
      <c r="S119" s="225"/>
      <c r="T119" s="225"/>
      <c r="U119" s="225"/>
      <c r="V119" s="225"/>
      <c r="W119" s="92" t="s">
        <v>414</v>
      </c>
      <c r="X119" s="76" t="str">
        <f t="shared" ref="X119:X150" si="408">IF(OR(Y119="Preventivo",Y119="Detectivo"),"Probabilidad",IF(Y119="Correctivo","Impacto"," "))</f>
        <v>Probabilidad</v>
      </c>
      <c r="Y119" s="76" t="s">
        <v>69</v>
      </c>
      <c r="Z119" s="76" t="s">
        <v>70</v>
      </c>
      <c r="AA119" s="76" t="s">
        <v>71</v>
      </c>
      <c r="AB119" s="76" t="s">
        <v>72</v>
      </c>
      <c r="AC119" s="76" t="s">
        <v>73</v>
      </c>
      <c r="AD119" s="218"/>
      <c r="AE119" s="76">
        <f t="shared" ref="AE119" si="409">IF(Y119="Preventivo",25,IF(Y119="Detectivo",15,0))</f>
        <v>25</v>
      </c>
      <c r="AF119" s="76">
        <f t="shared" ref="AF119" si="410">IF(Y119="Correctivo",0,IF(Z119="Automatizado",25,IF(Z119="Manual",15,0)))</f>
        <v>15</v>
      </c>
      <c r="AG119" s="76">
        <f>($AH118*((AE119+AF119))/100)</f>
        <v>10.08</v>
      </c>
      <c r="AH119" s="76">
        <f t="shared" ref="AH119" si="411">AH118-AG119</f>
        <v>15.12</v>
      </c>
      <c r="AI119" s="218"/>
      <c r="AJ119" s="76">
        <f t="shared" ref="AJ119:AJ120" si="412">IF(Y119="Correctivo",10,0)</f>
        <v>0</v>
      </c>
      <c r="AK119" s="76">
        <f t="shared" ref="AK119:AK120" si="413">IF(X119="Probabilidad",0,IF(Z119="Automatizado",25,IF(Z119="Manual",15,0)))</f>
        <v>0</v>
      </c>
      <c r="AL119" s="76">
        <f t="shared" ref="AL119:AL120" si="414">($AM118*((AJ119+AK119))/100)</f>
        <v>0</v>
      </c>
      <c r="AM119" s="112">
        <f t="shared" ref="AM119:AM120" si="415">AM118-AL119</f>
        <v>100</v>
      </c>
      <c r="AN119" s="225"/>
      <c r="AO119" s="225"/>
      <c r="AP119" s="225"/>
      <c r="AQ119" s="225"/>
      <c r="AR119" s="261"/>
      <c r="AS119" s="261"/>
      <c r="AT119" s="261"/>
      <c r="AU119" s="225"/>
    </row>
    <row r="120" spans="1:47" ht="165">
      <c r="A120" s="238"/>
      <c r="B120" s="238"/>
      <c r="C120" s="213"/>
      <c r="D120" s="266"/>
      <c r="E120" s="266"/>
      <c r="F120" s="266"/>
      <c r="G120" s="266"/>
      <c r="H120" s="266"/>
      <c r="I120" s="266"/>
      <c r="J120" s="266"/>
      <c r="K120" s="266"/>
      <c r="L120" s="266"/>
      <c r="M120" s="266"/>
      <c r="N120" s="266"/>
      <c r="O120" s="225"/>
      <c r="P120" s="225"/>
      <c r="Q120" s="225"/>
      <c r="R120" s="225"/>
      <c r="S120" s="225"/>
      <c r="T120" s="225"/>
      <c r="U120" s="225"/>
      <c r="V120" s="225"/>
      <c r="W120" s="100" t="s">
        <v>415</v>
      </c>
      <c r="X120" s="71" t="str">
        <f t="shared" si="408"/>
        <v>Probabilidad</v>
      </c>
      <c r="Y120" s="71" t="s">
        <v>69</v>
      </c>
      <c r="Z120" s="71" t="s">
        <v>109</v>
      </c>
      <c r="AA120" s="71" t="s">
        <v>71</v>
      </c>
      <c r="AB120" s="71" t="s">
        <v>72</v>
      </c>
      <c r="AC120" s="71" t="s">
        <v>73</v>
      </c>
      <c r="AD120" s="217"/>
      <c r="AE120" s="76">
        <f t="shared" ref="AE120" si="416">IF(Y120="Preventivo",25,IF(Y120="Detectivo",15,0))</f>
        <v>25</v>
      </c>
      <c r="AF120" s="76">
        <f t="shared" ref="AF120" si="417">IF(Y120="Correctivo",0,IF(Z120="Automatizado",25,IF(Z120="Manual",15,0)))</f>
        <v>25</v>
      </c>
      <c r="AG120" s="76">
        <f>($AH119*((AE120+AF120))/100)</f>
        <v>7.56</v>
      </c>
      <c r="AH120" s="76">
        <f t="shared" ref="AH120" si="418">AH119-AG120</f>
        <v>7.56</v>
      </c>
      <c r="AI120" s="218"/>
      <c r="AJ120" s="76">
        <f t="shared" si="412"/>
        <v>0</v>
      </c>
      <c r="AK120" s="76">
        <f t="shared" si="413"/>
        <v>0</v>
      </c>
      <c r="AL120" s="76">
        <f t="shared" si="414"/>
        <v>0</v>
      </c>
      <c r="AM120" s="112">
        <f t="shared" si="415"/>
        <v>100</v>
      </c>
      <c r="AN120" s="225"/>
      <c r="AO120" s="225"/>
      <c r="AP120" s="225"/>
      <c r="AQ120" s="225"/>
      <c r="AR120" s="222"/>
      <c r="AS120" s="222"/>
      <c r="AT120" s="222"/>
      <c r="AU120" s="225"/>
    </row>
    <row r="121" spans="1:47" ht="181.5" customHeight="1">
      <c r="A121" s="238">
        <v>47</v>
      </c>
      <c r="B121" s="238" t="s">
        <v>343</v>
      </c>
      <c r="C121" s="212" t="s">
        <v>103</v>
      </c>
      <c r="D121" s="247" t="s">
        <v>416</v>
      </c>
      <c r="E121" s="243" t="s">
        <v>59</v>
      </c>
      <c r="F121" s="247" t="s">
        <v>417</v>
      </c>
      <c r="G121" s="247" t="s">
        <v>1951</v>
      </c>
      <c r="H121" s="245"/>
      <c r="I121" s="245"/>
      <c r="J121" s="245"/>
      <c r="K121" s="245"/>
      <c r="L121" s="244" t="str">
        <f t="shared" ref="L121" si="419">IF(F121&lt;&gt;"",CONCATENATE(E121," ",F121,"",G121),CONCATENATE(H121," ",I121," ",J121," ",K121))</f>
        <v xml:space="preserve">Posibilidad de pérdida económica y reputacional por pérdida de la Disponibilidad de la Información de la Entidad,  debido a la falla o ausencia de controles de seguridad aplicables para la implementación de políticas de backups, gestión de identidades, control de acceso a los recursos y/o repositorios de la información. </v>
      </c>
      <c r="M121" s="245" t="s">
        <v>106</v>
      </c>
      <c r="N121" s="245" t="s">
        <v>418</v>
      </c>
      <c r="O121" s="238" t="s">
        <v>353</v>
      </c>
      <c r="P121" s="238" t="s">
        <v>354</v>
      </c>
      <c r="Q121" s="238" t="s">
        <v>419</v>
      </c>
      <c r="R121" s="238" t="s">
        <v>318</v>
      </c>
      <c r="S121" s="238">
        <f t="shared" ref="S121" si="420">IF(R121="Muy alta",100,IF(R121="Alta",80,IF(R121="Media",60,IF(R121="Baja",40,IF(R121="Muy baja",20,IF(R121="Casi Seguro",100,IF(R121="Probable",80,IF(R121="Posible",60,IF(R121="Improbable",40,IF(R121="Rara vez",20,0))))))))))</f>
        <v>80</v>
      </c>
      <c r="T121" s="238" t="s">
        <v>137</v>
      </c>
      <c r="U121" s="238">
        <f t="shared" ref="U121" si="421">IF(T121="Catastrófico",100,IF(T121="Mayor",80,IF(T121="Moderado",60,IF(T121="Menor",40,IF(T121="Leve",20,0)))))</f>
        <v>100</v>
      </c>
      <c r="V121" s="238" t="s">
        <v>138</v>
      </c>
      <c r="W121" s="126" t="s">
        <v>420</v>
      </c>
      <c r="X121" s="76" t="str">
        <f t="shared" si="408"/>
        <v>Probabilidad</v>
      </c>
      <c r="Y121" s="76" t="s">
        <v>69</v>
      </c>
      <c r="Z121" s="76" t="s">
        <v>109</v>
      </c>
      <c r="AA121" s="76" t="s">
        <v>71</v>
      </c>
      <c r="AB121" s="76" t="s">
        <v>72</v>
      </c>
      <c r="AC121" s="76" t="s">
        <v>73</v>
      </c>
      <c r="AD121" s="216">
        <f>AH123</f>
        <v>10</v>
      </c>
      <c r="AE121" s="76">
        <f t="shared" ref="AE121:AE122" si="422">IF(Y121="Preventivo",25,IF(Y121="Detectivo",15,0))</f>
        <v>25</v>
      </c>
      <c r="AF121" s="76">
        <f t="shared" ref="AF121:AF122" si="423">IF(Y121="Correctivo",0,IF(Z121="Automatizado",25,IF(Z121="Manual",15,0)))</f>
        <v>25</v>
      </c>
      <c r="AG121" s="76">
        <f>($S121*((AE121+AF121))/100)</f>
        <v>40</v>
      </c>
      <c r="AH121" s="76">
        <f t="shared" ref="AH121" si="424">S121-AG121</f>
        <v>40</v>
      </c>
      <c r="AI121" s="218">
        <f>AM123</f>
        <v>100</v>
      </c>
      <c r="AJ121" s="76">
        <f t="shared" ref="AJ121:AJ122" si="425">IF(Y121="Correctivo",10,0)</f>
        <v>0</v>
      </c>
      <c r="AK121" s="76">
        <f t="shared" ref="AK121:AK122" si="426">IF(X121="Probabilidad",0,IF(Z121="Automatizado",25,IF(Z121="Manual",15,0)))</f>
        <v>0</v>
      </c>
      <c r="AL121" s="76">
        <f>($U121*((AJ121+AK121))/100)</f>
        <v>0</v>
      </c>
      <c r="AM121" s="112">
        <f>U121-AL121</f>
        <v>100</v>
      </c>
      <c r="AN121" s="238" t="s">
        <v>138</v>
      </c>
      <c r="AO121" s="238" t="s">
        <v>75</v>
      </c>
      <c r="AP121" s="238" t="s">
        <v>338</v>
      </c>
      <c r="AQ121" s="85" t="s">
        <v>421</v>
      </c>
      <c r="AR121" s="114">
        <v>45292</v>
      </c>
      <c r="AS121" s="93">
        <v>45657</v>
      </c>
      <c r="AT121" s="223" t="s">
        <v>142</v>
      </c>
      <c r="AU121" s="238" t="s">
        <v>422</v>
      </c>
    </row>
    <row r="122" spans="1:47" ht="165">
      <c r="A122" s="238"/>
      <c r="B122" s="238"/>
      <c r="C122" s="225"/>
      <c r="D122" s="247"/>
      <c r="E122" s="243"/>
      <c r="F122" s="247"/>
      <c r="G122" s="247"/>
      <c r="H122" s="245"/>
      <c r="I122" s="245"/>
      <c r="J122" s="245"/>
      <c r="K122" s="245"/>
      <c r="L122" s="244"/>
      <c r="M122" s="245"/>
      <c r="N122" s="245"/>
      <c r="O122" s="238"/>
      <c r="P122" s="238"/>
      <c r="Q122" s="238"/>
      <c r="R122" s="238"/>
      <c r="S122" s="238"/>
      <c r="T122" s="238"/>
      <c r="U122" s="238"/>
      <c r="V122" s="238"/>
      <c r="W122" s="126" t="s">
        <v>1952</v>
      </c>
      <c r="X122" s="76" t="str">
        <f t="shared" si="408"/>
        <v>Probabilidad</v>
      </c>
      <c r="Y122" s="76" t="s">
        <v>69</v>
      </c>
      <c r="Z122" s="76" t="s">
        <v>109</v>
      </c>
      <c r="AA122" s="76" t="s">
        <v>71</v>
      </c>
      <c r="AB122" s="76" t="s">
        <v>72</v>
      </c>
      <c r="AC122" s="76" t="s">
        <v>73</v>
      </c>
      <c r="AD122" s="218"/>
      <c r="AE122" s="76">
        <f t="shared" si="422"/>
        <v>25</v>
      </c>
      <c r="AF122" s="76">
        <f t="shared" si="423"/>
        <v>25</v>
      </c>
      <c r="AG122" s="76">
        <f>($AH121*((AE122+AF122))/100)</f>
        <v>20</v>
      </c>
      <c r="AH122" s="76">
        <f t="shared" ref="AH122" si="427">AH121-AG122</f>
        <v>20</v>
      </c>
      <c r="AI122" s="218"/>
      <c r="AJ122" s="76">
        <f t="shared" si="425"/>
        <v>0</v>
      </c>
      <c r="AK122" s="76">
        <f t="shared" si="426"/>
        <v>0</v>
      </c>
      <c r="AL122" s="76">
        <f t="shared" ref="AL122" si="428">($AM121*((AJ122+AK122))/100)</f>
        <v>0</v>
      </c>
      <c r="AM122" s="112">
        <f t="shared" ref="AM122" si="429">AM121-AL122</f>
        <v>100</v>
      </c>
      <c r="AN122" s="238"/>
      <c r="AO122" s="238"/>
      <c r="AP122" s="238"/>
      <c r="AQ122" s="85" t="s">
        <v>1953</v>
      </c>
      <c r="AR122" s="114">
        <v>45292</v>
      </c>
      <c r="AS122" s="93">
        <v>45657</v>
      </c>
      <c r="AT122" s="254"/>
      <c r="AU122" s="238"/>
    </row>
    <row r="123" spans="1:47" ht="303.75" customHeight="1">
      <c r="A123" s="238"/>
      <c r="B123" s="238"/>
      <c r="C123" s="213"/>
      <c r="D123" s="247"/>
      <c r="E123" s="243"/>
      <c r="F123" s="247"/>
      <c r="G123" s="247"/>
      <c r="H123" s="245"/>
      <c r="I123" s="245"/>
      <c r="J123" s="245"/>
      <c r="K123" s="245"/>
      <c r="L123" s="244"/>
      <c r="M123" s="245"/>
      <c r="N123" s="245"/>
      <c r="O123" s="238"/>
      <c r="P123" s="238"/>
      <c r="Q123" s="238"/>
      <c r="R123" s="238"/>
      <c r="S123" s="238"/>
      <c r="T123" s="238"/>
      <c r="U123" s="238"/>
      <c r="V123" s="238"/>
      <c r="W123" s="126" t="s">
        <v>1954</v>
      </c>
      <c r="X123" s="76" t="str">
        <f t="shared" si="408"/>
        <v>Probabilidad</v>
      </c>
      <c r="Y123" s="76" t="s">
        <v>69</v>
      </c>
      <c r="Z123" s="76" t="s">
        <v>109</v>
      </c>
      <c r="AA123" s="76" t="s">
        <v>71</v>
      </c>
      <c r="AB123" s="76" t="s">
        <v>72</v>
      </c>
      <c r="AC123" s="76" t="s">
        <v>73</v>
      </c>
      <c r="AD123" s="217"/>
      <c r="AE123" s="76">
        <f t="shared" ref="AE123" si="430">IF(Y123="Preventivo",25,IF(Y123="Detectivo",15,0))</f>
        <v>25</v>
      </c>
      <c r="AF123" s="76">
        <f t="shared" ref="AF123" si="431">IF(Y123="Correctivo",0,IF(Z123="Automatizado",25,IF(Z123="Manual",15,0)))</f>
        <v>25</v>
      </c>
      <c r="AG123" s="76">
        <f>($AH122*((AE123+AF123))/100)</f>
        <v>10</v>
      </c>
      <c r="AH123" s="76">
        <f t="shared" ref="AH123" si="432">AH122-AG123</f>
        <v>10</v>
      </c>
      <c r="AI123" s="218"/>
      <c r="AJ123" s="76">
        <f t="shared" ref="AJ123" si="433">IF(Y123="Correctivo",10,0)</f>
        <v>0</v>
      </c>
      <c r="AK123" s="76">
        <f t="shared" ref="AK123" si="434">IF(X123="Probabilidad",0,IF(Z123="Automatizado",25,IF(Z123="Manual",15,0)))</f>
        <v>0</v>
      </c>
      <c r="AL123" s="76">
        <f t="shared" ref="AL123" si="435">($AM122*((AJ123+AK123))/100)</f>
        <v>0</v>
      </c>
      <c r="AM123" s="112">
        <f t="shared" ref="AM123" si="436">AM122-AL123</f>
        <v>100</v>
      </c>
      <c r="AN123" s="238"/>
      <c r="AO123" s="238"/>
      <c r="AP123" s="238"/>
      <c r="AQ123" s="75" t="s">
        <v>1955</v>
      </c>
      <c r="AR123" s="114">
        <v>45292</v>
      </c>
      <c r="AS123" s="93">
        <v>45657</v>
      </c>
      <c r="AT123" s="224"/>
      <c r="AU123" s="238"/>
    </row>
    <row r="124" spans="1:47" ht="300.75" customHeight="1">
      <c r="A124" s="238">
        <v>48</v>
      </c>
      <c r="B124" s="238" t="s">
        <v>343</v>
      </c>
      <c r="C124" s="212" t="s">
        <v>103</v>
      </c>
      <c r="D124" s="247" t="s">
        <v>423</v>
      </c>
      <c r="E124" s="243" t="s">
        <v>59</v>
      </c>
      <c r="F124" s="247" t="s">
        <v>424</v>
      </c>
      <c r="G124" s="247" t="s">
        <v>425</v>
      </c>
      <c r="H124" s="245"/>
      <c r="I124" s="245"/>
      <c r="J124" s="245"/>
      <c r="K124" s="245"/>
      <c r="L124" s="244" t="str">
        <f t="shared" ref="L124" si="437">IF(F124&lt;&gt;"",CONCATENATE(E124," ",F124,"",G124),CONCATENATE(H124," ",I124," ",J124," ",K124))</f>
        <v xml:space="preserve">Posibilidad de pérdida económica y reputacional por pérdida a la Integridad y disponibilidad de la Información de la Entidad, debido a la falla o ausencia de controles de seguridad aplicables para el acceso a los recursos, uso adecuado de la información y la ejecución del control de cambios de (nuevos desarrollos y/o actualizaciones).
</v>
      </c>
      <c r="M124" s="245" t="s">
        <v>106</v>
      </c>
      <c r="N124" s="245" t="s">
        <v>426</v>
      </c>
      <c r="O124" s="238" t="s">
        <v>353</v>
      </c>
      <c r="P124" s="238" t="s">
        <v>354</v>
      </c>
      <c r="Q124" s="238" t="s">
        <v>419</v>
      </c>
      <c r="R124" s="238" t="s">
        <v>409</v>
      </c>
      <c r="S124" s="238">
        <f t="shared" ref="S124" si="438">IF(R124="Muy alta",100,IF(R124="Alta",80,IF(R124="Media",60,IF(R124="Baja",40,IF(R124="Muy baja",20,IF(R124="Casi Seguro",100,IF(R124="Probable",80,IF(R124="Posible",60,IF(R124="Improbable",40,IF(R124="Rara vez",20,0))))))))))</f>
        <v>60</v>
      </c>
      <c r="T124" s="238" t="s">
        <v>66</v>
      </c>
      <c r="U124" s="238">
        <f t="shared" ref="U124" si="439">IF(T124="Catastrófico",100,IF(T124="Mayor",80,IF(T124="Moderado",60,IF(T124="Menor",40,IF(T124="Leve",20,0)))))</f>
        <v>80</v>
      </c>
      <c r="V124" s="238" t="s">
        <v>67</v>
      </c>
      <c r="W124" s="126" t="s">
        <v>1956</v>
      </c>
      <c r="X124" s="76" t="str">
        <f t="shared" si="408"/>
        <v>Probabilidad</v>
      </c>
      <c r="Y124" s="76" t="s">
        <v>69</v>
      </c>
      <c r="Z124" s="76" t="s">
        <v>70</v>
      </c>
      <c r="AA124" s="76" t="s">
        <v>71</v>
      </c>
      <c r="AB124" s="76" t="s">
        <v>72</v>
      </c>
      <c r="AC124" s="76" t="s">
        <v>73</v>
      </c>
      <c r="AD124" s="216">
        <f>AH126</f>
        <v>12.96</v>
      </c>
      <c r="AE124" s="76">
        <f t="shared" ref="AE124:AE125" si="440">IF(Y124="Preventivo",25,IF(Y124="Detectivo",15,0))</f>
        <v>25</v>
      </c>
      <c r="AF124" s="76">
        <f t="shared" ref="AF124:AF125" si="441">IF(Y124="Correctivo",0,IF(Z124="Automatizado",25,IF(Z124="Manual",15,0)))</f>
        <v>15</v>
      </c>
      <c r="AG124" s="76">
        <f>($S124*((AE124+AF124))/100)</f>
        <v>24</v>
      </c>
      <c r="AH124" s="76">
        <f t="shared" ref="AH124" si="442">S124-AG124</f>
        <v>36</v>
      </c>
      <c r="AI124" s="218">
        <f>AM126</f>
        <v>80</v>
      </c>
      <c r="AJ124" s="76">
        <f t="shared" ref="AJ124:AJ125" si="443">IF(Y124="Correctivo",10,0)</f>
        <v>0</v>
      </c>
      <c r="AK124" s="76">
        <f t="shared" ref="AK124:AK125" si="444">IF(X124="Probabilidad",0,IF(Z124="Automatizado",25,IF(Z124="Manual",15,0)))</f>
        <v>0</v>
      </c>
      <c r="AL124" s="76">
        <f>($U124*((AJ124+AK124))/100)</f>
        <v>0</v>
      </c>
      <c r="AM124" s="112">
        <f>U124-AL124</f>
        <v>80</v>
      </c>
      <c r="AN124" s="238" t="s">
        <v>67</v>
      </c>
      <c r="AO124" s="238" t="s">
        <v>75</v>
      </c>
      <c r="AP124" s="238" t="s">
        <v>338</v>
      </c>
      <c r="AQ124" s="85" t="s">
        <v>1957</v>
      </c>
      <c r="AR124" s="114">
        <v>45292</v>
      </c>
      <c r="AS124" s="93">
        <v>45657</v>
      </c>
      <c r="AT124" s="223" t="s">
        <v>93</v>
      </c>
      <c r="AU124" s="238" t="s">
        <v>427</v>
      </c>
    </row>
    <row r="125" spans="1:47" ht="105">
      <c r="A125" s="238"/>
      <c r="B125" s="238"/>
      <c r="C125" s="225"/>
      <c r="D125" s="247"/>
      <c r="E125" s="243"/>
      <c r="F125" s="247"/>
      <c r="G125" s="247"/>
      <c r="H125" s="245"/>
      <c r="I125" s="245"/>
      <c r="J125" s="245"/>
      <c r="K125" s="245"/>
      <c r="L125" s="244"/>
      <c r="M125" s="245"/>
      <c r="N125" s="245"/>
      <c r="O125" s="238"/>
      <c r="P125" s="238"/>
      <c r="Q125" s="238"/>
      <c r="R125" s="238"/>
      <c r="S125" s="238"/>
      <c r="T125" s="238"/>
      <c r="U125" s="238"/>
      <c r="V125" s="238"/>
      <c r="W125" s="126" t="s">
        <v>1958</v>
      </c>
      <c r="X125" s="76" t="str">
        <f t="shared" si="408"/>
        <v>Probabilidad</v>
      </c>
      <c r="Y125" s="76" t="s">
        <v>69</v>
      </c>
      <c r="Z125" s="76" t="s">
        <v>70</v>
      </c>
      <c r="AA125" s="76" t="s">
        <v>71</v>
      </c>
      <c r="AB125" s="76" t="s">
        <v>72</v>
      </c>
      <c r="AC125" s="76" t="s">
        <v>73</v>
      </c>
      <c r="AD125" s="218"/>
      <c r="AE125" s="76">
        <f t="shared" si="440"/>
        <v>25</v>
      </c>
      <c r="AF125" s="76">
        <f t="shared" si="441"/>
        <v>15</v>
      </c>
      <c r="AG125" s="76">
        <f>($AH124*((AE125+AF125))/100)</f>
        <v>14.4</v>
      </c>
      <c r="AH125" s="76">
        <f t="shared" ref="AH125" si="445">AH124-AG125</f>
        <v>21.6</v>
      </c>
      <c r="AI125" s="218"/>
      <c r="AJ125" s="76">
        <f t="shared" si="443"/>
        <v>0</v>
      </c>
      <c r="AK125" s="76">
        <f t="shared" si="444"/>
        <v>0</v>
      </c>
      <c r="AL125" s="76">
        <f t="shared" ref="AL125" si="446">($AM124*((AJ125+AK125))/100)</f>
        <v>0</v>
      </c>
      <c r="AM125" s="112">
        <f t="shared" ref="AM125" si="447">AM124-AL125</f>
        <v>80</v>
      </c>
      <c r="AN125" s="238"/>
      <c r="AO125" s="238"/>
      <c r="AP125" s="238"/>
      <c r="AQ125" s="247" t="s">
        <v>428</v>
      </c>
      <c r="AR125" s="221">
        <v>45292</v>
      </c>
      <c r="AS125" s="221">
        <v>45657</v>
      </c>
      <c r="AT125" s="254"/>
      <c r="AU125" s="238"/>
    </row>
    <row r="126" spans="1:47" ht="116.25" customHeight="1">
      <c r="A126" s="238"/>
      <c r="B126" s="238"/>
      <c r="C126" s="213"/>
      <c r="D126" s="247"/>
      <c r="E126" s="243"/>
      <c r="F126" s="247"/>
      <c r="G126" s="247"/>
      <c r="H126" s="245"/>
      <c r="I126" s="245"/>
      <c r="J126" s="245"/>
      <c r="K126" s="245"/>
      <c r="L126" s="244"/>
      <c r="M126" s="245"/>
      <c r="N126" s="245"/>
      <c r="O126" s="238"/>
      <c r="P126" s="238"/>
      <c r="Q126" s="238"/>
      <c r="R126" s="238"/>
      <c r="S126" s="238"/>
      <c r="T126" s="238"/>
      <c r="U126" s="238"/>
      <c r="V126" s="238"/>
      <c r="W126" s="126" t="s">
        <v>1959</v>
      </c>
      <c r="X126" s="76" t="str">
        <f t="shared" si="408"/>
        <v>Probabilidad</v>
      </c>
      <c r="Y126" s="76" t="s">
        <v>69</v>
      </c>
      <c r="Z126" s="76" t="s">
        <v>70</v>
      </c>
      <c r="AA126" s="76" t="s">
        <v>71</v>
      </c>
      <c r="AB126" s="76" t="s">
        <v>72</v>
      </c>
      <c r="AC126" s="76" t="s">
        <v>73</v>
      </c>
      <c r="AD126" s="217"/>
      <c r="AE126" s="76">
        <f t="shared" ref="AE126" si="448">IF(Y126="Preventivo",25,IF(Y126="Detectivo",15,0))</f>
        <v>25</v>
      </c>
      <c r="AF126" s="76">
        <f t="shared" ref="AF126" si="449">IF(Y126="Correctivo",0,IF(Z126="Automatizado",25,IF(Z126="Manual",15,0)))</f>
        <v>15</v>
      </c>
      <c r="AG126" s="76">
        <f>($AH125*((AE126+AF126))/100)</f>
        <v>8.64</v>
      </c>
      <c r="AH126" s="76">
        <f t="shared" ref="AH126" si="450">AH125-AG126</f>
        <v>12.96</v>
      </c>
      <c r="AI126" s="218"/>
      <c r="AJ126" s="76">
        <f t="shared" ref="AJ126" si="451">IF(Y126="Correctivo",10,0)</f>
        <v>0</v>
      </c>
      <c r="AK126" s="76">
        <f t="shared" ref="AK126" si="452">IF(X126="Probabilidad",0,IF(Z126="Automatizado",25,IF(Z126="Manual",15,0)))</f>
        <v>0</v>
      </c>
      <c r="AL126" s="76">
        <f t="shared" ref="AL126" si="453">($AM125*((AJ126+AK126))/100)</f>
        <v>0</v>
      </c>
      <c r="AM126" s="112">
        <f t="shared" ref="AM126" si="454">AM125-AL126</f>
        <v>80</v>
      </c>
      <c r="AN126" s="238"/>
      <c r="AO126" s="238"/>
      <c r="AP126" s="238"/>
      <c r="AQ126" s="247"/>
      <c r="AR126" s="222"/>
      <c r="AS126" s="222"/>
      <c r="AT126" s="224"/>
      <c r="AU126" s="238"/>
    </row>
    <row r="127" spans="1:47" ht="211.5" customHeight="1">
      <c r="A127" s="238">
        <v>49</v>
      </c>
      <c r="B127" s="238" t="s">
        <v>343</v>
      </c>
      <c r="C127" s="212" t="s">
        <v>103</v>
      </c>
      <c r="D127" s="247" t="s">
        <v>429</v>
      </c>
      <c r="E127" s="243" t="s">
        <v>59</v>
      </c>
      <c r="F127" s="247" t="s">
        <v>430</v>
      </c>
      <c r="G127" s="247" t="s">
        <v>335</v>
      </c>
      <c r="H127" s="245"/>
      <c r="I127" s="245"/>
      <c r="J127" s="245"/>
      <c r="K127" s="245"/>
      <c r="L127" s="244" t="str">
        <f t="shared" ref="L127" si="455">IF(F127&lt;&gt;"",CONCATENATE(E127," ",F127,"",G127),CONCATENATE(H127," ",I127," ",J127," ",K127))</f>
        <v>Posibilidad de pérdida económica y reputacional por pérdida de la Confidencialidad de la Información de la Entidad,  debido a la falla o ausencia de controles relacionados con el acceso a información clasificada y/o reservada.</v>
      </c>
      <c r="M127" s="245" t="s">
        <v>106</v>
      </c>
      <c r="N127" s="245" t="s">
        <v>431</v>
      </c>
      <c r="O127" s="238" t="s">
        <v>63</v>
      </c>
      <c r="P127" s="238" t="s">
        <v>64</v>
      </c>
      <c r="Q127" s="238" t="s">
        <v>419</v>
      </c>
      <c r="R127" s="238" t="s">
        <v>318</v>
      </c>
      <c r="S127" s="238">
        <f t="shared" ref="S127" si="456">IF(R127="Muy alta",100,IF(R127="Alta",80,IF(R127="Media",60,IF(R127="Baja",40,IF(R127="Muy baja",20,IF(R127="Casi Seguro",100,IF(R127="Probable",80,IF(R127="Posible",60,IF(R127="Improbable",40,IF(R127="Rara vez",20,0))))))))))</f>
        <v>80</v>
      </c>
      <c r="T127" s="238" t="s">
        <v>66</v>
      </c>
      <c r="U127" s="238">
        <f t="shared" ref="U127" si="457">IF(T127="Catastrófico",100,IF(T127="Mayor",80,IF(T127="Moderado",60,IF(T127="Menor",40,IF(T127="Leve",20,0)))))</f>
        <v>80</v>
      </c>
      <c r="V127" s="238" t="s">
        <v>67</v>
      </c>
      <c r="W127" s="126" t="s">
        <v>1960</v>
      </c>
      <c r="X127" s="76" t="str">
        <f t="shared" si="408"/>
        <v>Probabilidad</v>
      </c>
      <c r="Y127" s="76" t="s">
        <v>69</v>
      </c>
      <c r="Z127" s="76" t="s">
        <v>70</v>
      </c>
      <c r="AA127" s="76" t="s">
        <v>71</v>
      </c>
      <c r="AB127" s="76" t="s">
        <v>432</v>
      </c>
      <c r="AC127" s="76" t="s">
        <v>73</v>
      </c>
      <c r="AD127" s="216">
        <f>AH129</f>
        <v>14.4</v>
      </c>
      <c r="AE127" s="76">
        <f t="shared" ref="AE127:AE128" si="458">IF(Y127="Preventivo",25,IF(Y127="Detectivo",15,0))</f>
        <v>25</v>
      </c>
      <c r="AF127" s="76">
        <f t="shared" ref="AF127:AF128" si="459">IF(Y127="Correctivo",0,IF(Z127="Automatizado",25,IF(Z127="Manual",15,0)))</f>
        <v>15</v>
      </c>
      <c r="AG127" s="76">
        <f>($S127*((AE127+AF127))/100)</f>
        <v>32</v>
      </c>
      <c r="AH127" s="76">
        <f t="shared" ref="AH127" si="460">S127-AG127</f>
        <v>48</v>
      </c>
      <c r="AI127" s="218">
        <f>AM129</f>
        <v>80</v>
      </c>
      <c r="AJ127" s="76">
        <f t="shared" ref="AJ127:AJ128" si="461">IF(Y127="Correctivo",10,0)</f>
        <v>0</v>
      </c>
      <c r="AK127" s="76">
        <f t="shared" ref="AK127:AK128" si="462">IF(X127="Probabilidad",0,IF(Z127="Automatizado",25,IF(Z127="Manual",15,0)))</f>
        <v>0</v>
      </c>
      <c r="AL127" s="76">
        <f>($U127*((AJ127+AK127))/100)</f>
        <v>0</v>
      </c>
      <c r="AM127" s="112">
        <f>U127-AL127</f>
        <v>80</v>
      </c>
      <c r="AN127" s="238" t="s">
        <v>67</v>
      </c>
      <c r="AO127" s="238" t="s">
        <v>75</v>
      </c>
      <c r="AP127" s="238" t="s">
        <v>338</v>
      </c>
      <c r="AQ127" s="247" t="s">
        <v>433</v>
      </c>
      <c r="AR127" s="221">
        <v>45292</v>
      </c>
      <c r="AS127" s="221">
        <v>45657</v>
      </c>
      <c r="AT127" s="221" t="s">
        <v>93</v>
      </c>
      <c r="AU127" s="238" t="s">
        <v>434</v>
      </c>
    </row>
    <row r="128" spans="1:47" ht="90">
      <c r="A128" s="238"/>
      <c r="B128" s="238"/>
      <c r="C128" s="225"/>
      <c r="D128" s="247"/>
      <c r="E128" s="243"/>
      <c r="F128" s="247"/>
      <c r="G128" s="247"/>
      <c r="H128" s="245"/>
      <c r="I128" s="245"/>
      <c r="J128" s="245"/>
      <c r="K128" s="245"/>
      <c r="L128" s="244"/>
      <c r="M128" s="245"/>
      <c r="N128" s="245"/>
      <c r="O128" s="238"/>
      <c r="P128" s="238"/>
      <c r="Q128" s="238"/>
      <c r="R128" s="238"/>
      <c r="S128" s="238"/>
      <c r="T128" s="238"/>
      <c r="U128" s="238"/>
      <c r="V128" s="238"/>
      <c r="W128" s="126" t="s">
        <v>435</v>
      </c>
      <c r="X128" s="76" t="str">
        <f t="shared" si="408"/>
        <v>Probabilidad</v>
      </c>
      <c r="Y128" s="76" t="s">
        <v>69</v>
      </c>
      <c r="Z128" s="76" t="s">
        <v>109</v>
      </c>
      <c r="AA128" s="76" t="s">
        <v>71</v>
      </c>
      <c r="AB128" s="76" t="s">
        <v>72</v>
      </c>
      <c r="AC128" s="76" t="s">
        <v>73</v>
      </c>
      <c r="AD128" s="218"/>
      <c r="AE128" s="76">
        <f t="shared" si="458"/>
        <v>25</v>
      </c>
      <c r="AF128" s="76">
        <f t="shared" si="459"/>
        <v>25</v>
      </c>
      <c r="AG128" s="76">
        <f>($AH127*((AE128+AF128))/100)</f>
        <v>24</v>
      </c>
      <c r="AH128" s="76">
        <f t="shared" ref="AH128" si="463">AH127-AG128</f>
        <v>24</v>
      </c>
      <c r="AI128" s="218"/>
      <c r="AJ128" s="76">
        <f t="shared" si="461"/>
        <v>0</v>
      </c>
      <c r="AK128" s="76">
        <f t="shared" si="462"/>
        <v>0</v>
      </c>
      <c r="AL128" s="76">
        <f t="shared" ref="AL128" si="464">($AM127*((AJ128+AK128))/100)</f>
        <v>0</v>
      </c>
      <c r="AM128" s="112">
        <f t="shared" ref="AM128" si="465">AM127-AL128</f>
        <v>80</v>
      </c>
      <c r="AN128" s="238"/>
      <c r="AO128" s="238"/>
      <c r="AP128" s="238"/>
      <c r="AQ128" s="247"/>
      <c r="AR128" s="261"/>
      <c r="AS128" s="261"/>
      <c r="AT128" s="261"/>
      <c r="AU128" s="238"/>
    </row>
    <row r="129" spans="1:47" ht="108.75" customHeight="1">
      <c r="A129" s="238"/>
      <c r="B129" s="238"/>
      <c r="C129" s="213"/>
      <c r="D129" s="247"/>
      <c r="E129" s="243"/>
      <c r="F129" s="247"/>
      <c r="G129" s="247"/>
      <c r="H129" s="245"/>
      <c r="I129" s="245"/>
      <c r="J129" s="245"/>
      <c r="K129" s="245"/>
      <c r="L129" s="244"/>
      <c r="M129" s="245"/>
      <c r="N129" s="245"/>
      <c r="O129" s="238"/>
      <c r="P129" s="238"/>
      <c r="Q129" s="238"/>
      <c r="R129" s="238"/>
      <c r="S129" s="238"/>
      <c r="T129" s="238"/>
      <c r="U129" s="238"/>
      <c r="V129" s="238"/>
      <c r="W129" s="126" t="s">
        <v>1961</v>
      </c>
      <c r="X129" s="76" t="str">
        <f t="shared" si="408"/>
        <v>Probabilidad</v>
      </c>
      <c r="Y129" s="76" t="s">
        <v>69</v>
      </c>
      <c r="Z129" s="76" t="s">
        <v>70</v>
      </c>
      <c r="AA129" s="76" t="s">
        <v>71</v>
      </c>
      <c r="AB129" s="76" t="s">
        <v>72</v>
      </c>
      <c r="AC129" s="76" t="s">
        <v>73</v>
      </c>
      <c r="AD129" s="217"/>
      <c r="AE129" s="76">
        <f t="shared" ref="AE129" si="466">IF(Y129="Preventivo",25,IF(Y129="Detectivo",15,0))</f>
        <v>25</v>
      </c>
      <c r="AF129" s="76">
        <f t="shared" ref="AF129" si="467">IF(Y129="Correctivo",0,IF(Z129="Automatizado",25,IF(Z129="Manual",15,0)))</f>
        <v>15</v>
      </c>
      <c r="AG129" s="76">
        <f>($AH128*((AE129+AF129))/100)</f>
        <v>9.6</v>
      </c>
      <c r="AH129" s="76">
        <f t="shared" ref="AH129" si="468">AH128-AG129</f>
        <v>14.4</v>
      </c>
      <c r="AI129" s="218"/>
      <c r="AJ129" s="76">
        <f t="shared" ref="AJ129" si="469">IF(Y129="Correctivo",10,0)</f>
        <v>0</v>
      </c>
      <c r="AK129" s="76">
        <f t="shared" ref="AK129" si="470">IF(X129="Probabilidad",0,IF(Z129="Automatizado",25,IF(Z129="Manual",15,0)))</f>
        <v>0</v>
      </c>
      <c r="AL129" s="76">
        <f t="shared" ref="AL129" si="471">($AM128*((AJ129+AK129))/100)</f>
        <v>0</v>
      </c>
      <c r="AM129" s="112">
        <f t="shared" ref="AM129" si="472">AM128-AL129</f>
        <v>80</v>
      </c>
      <c r="AN129" s="238"/>
      <c r="AO129" s="238"/>
      <c r="AP129" s="238"/>
      <c r="AQ129" s="247"/>
      <c r="AR129" s="222"/>
      <c r="AS129" s="222"/>
      <c r="AT129" s="222"/>
      <c r="AU129" s="238"/>
    </row>
    <row r="130" spans="1:47" ht="317.25" customHeight="1">
      <c r="A130" s="238">
        <v>50</v>
      </c>
      <c r="B130" s="238" t="s">
        <v>343</v>
      </c>
      <c r="C130" s="212" t="s">
        <v>103</v>
      </c>
      <c r="D130" s="247" t="s">
        <v>436</v>
      </c>
      <c r="E130" s="243" t="s">
        <v>59</v>
      </c>
      <c r="F130" s="247" t="s">
        <v>437</v>
      </c>
      <c r="G130" s="247" t="s">
        <v>438</v>
      </c>
      <c r="H130" s="245"/>
      <c r="I130" s="245"/>
      <c r="J130" s="245"/>
      <c r="K130" s="245"/>
      <c r="L130" s="244" t="str">
        <f t="shared" ref="L130" si="473">IF(F130&lt;&gt;"",CONCATENATE(E130," ",F130,"",G130),CONCATENATE(H130," ",I130," ",J130," ",K130))</f>
        <v>Posibilidad de pérdida económica y reputacional por pérdida de la Disponibilidad de la Información de la Entidad, debido a la falla o ausencia de controles de seguridad aplicables que permiten dar cumplimiento a las políticas y lineamientos relacionados con los principios de Arquitectura Empresarial.</v>
      </c>
      <c r="M130" s="245" t="s">
        <v>106</v>
      </c>
      <c r="N130" s="245" t="s">
        <v>439</v>
      </c>
      <c r="O130" s="238" t="s">
        <v>63</v>
      </c>
      <c r="P130" s="238" t="s">
        <v>64</v>
      </c>
      <c r="Q130" s="238" t="s">
        <v>419</v>
      </c>
      <c r="R130" s="238" t="s">
        <v>409</v>
      </c>
      <c r="S130" s="238">
        <f t="shared" ref="S130" si="474">IF(R130="Muy alta",100,IF(R130="Alta",80,IF(R130="Media",60,IF(R130="Baja",40,IF(R130="Muy baja",20,IF(R130="Casi Seguro",100,IF(R130="Probable",80,IF(R130="Posible",60,IF(R130="Improbable",40,IF(R130="Rara vez",20,0))))))))))</f>
        <v>60</v>
      </c>
      <c r="T130" s="238" t="s">
        <v>74</v>
      </c>
      <c r="U130" s="238">
        <f t="shared" ref="U130" si="475">IF(T130="Catastrófico",100,IF(T130="Mayor",80,IF(T130="Moderado",60,IF(T130="Menor",40,IF(T130="Leve",20,0)))))</f>
        <v>60</v>
      </c>
      <c r="V130" s="238" t="s">
        <v>74</v>
      </c>
      <c r="W130" s="126" t="s">
        <v>1962</v>
      </c>
      <c r="X130" s="76" t="str">
        <f t="shared" si="408"/>
        <v>Probabilidad</v>
      </c>
      <c r="Y130" s="76" t="s">
        <v>69</v>
      </c>
      <c r="Z130" s="76" t="s">
        <v>70</v>
      </c>
      <c r="AA130" s="76" t="s">
        <v>71</v>
      </c>
      <c r="AB130" s="76" t="s">
        <v>72</v>
      </c>
      <c r="AC130" s="76" t="s">
        <v>73</v>
      </c>
      <c r="AD130" s="216">
        <f>AH131</f>
        <v>21.6</v>
      </c>
      <c r="AE130" s="76">
        <f t="shared" ref="AE130:AE133" si="476">IF(Y130="Preventivo",25,IF(Y130="Detectivo",15,0))</f>
        <v>25</v>
      </c>
      <c r="AF130" s="76">
        <f t="shared" ref="AF130:AF133" si="477">IF(Y130="Correctivo",0,IF(Z130="Automatizado",25,IF(Z130="Manual",15,0)))</f>
        <v>15</v>
      </c>
      <c r="AG130" s="76">
        <f>($S130*((AE130+AF130))/100)</f>
        <v>24</v>
      </c>
      <c r="AH130" s="76">
        <f t="shared" ref="AH130" si="478">S130-AG130</f>
        <v>36</v>
      </c>
      <c r="AI130" s="218">
        <f>AM131</f>
        <v>60</v>
      </c>
      <c r="AJ130" s="76">
        <f t="shared" ref="AJ130:AJ133" si="479">IF(Y130="Correctivo",10,0)</f>
        <v>0</v>
      </c>
      <c r="AK130" s="76">
        <f t="shared" ref="AK130:AK133" si="480">IF(X130="Probabilidad",0,IF(Z130="Automatizado",25,IF(Z130="Manual",15,0)))</f>
        <v>0</v>
      </c>
      <c r="AL130" s="76">
        <f>($U130*((AJ130+AK130))/100)</f>
        <v>0</v>
      </c>
      <c r="AM130" s="112">
        <f>U130-AL130</f>
        <v>60</v>
      </c>
      <c r="AN130" s="238" t="s">
        <v>74</v>
      </c>
      <c r="AO130" s="238" t="s">
        <v>75</v>
      </c>
      <c r="AP130" s="238" t="s">
        <v>338</v>
      </c>
      <c r="AQ130" s="85" t="s">
        <v>1963</v>
      </c>
      <c r="AR130" s="114">
        <v>45292</v>
      </c>
      <c r="AS130" s="93">
        <v>45657</v>
      </c>
      <c r="AT130" s="223" t="s">
        <v>78</v>
      </c>
      <c r="AU130" s="238" t="s">
        <v>440</v>
      </c>
    </row>
    <row r="131" spans="1:47" ht="298.5" customHeight="1">
      <c r="A131" s="238"/>
      <c r="B131" s="238"/>
      <c r="C131" s="213"/>
      <c r="D131" s="247"/>
      <c r="E131" s="243"/>
      <c r="F131" s="247"/>
      <c r="G131" s="247"/>
      <c r="H131" s="245"/>
      <c r="I131" s="245"/>
      <c r="J131" s="245"/>
      <c r="K131" s="245"/>
      <c r="L131" s="244"/>
      <c r="M131" s="245"/>
      <c r="N131" s="245"/>
      <c r="O131" s="238"/>
      <c r="P131" s="238"/>
      <c r="Q131" s="238"/>
      <c r="R131" s="238"/>
      <c r="S131" s="238"/>
      <c r="T131" s="238"/>
      <c r="U131" s="238"/>
      <c r="V131" s="238"/>
      <c r="W131" s="126" t="s">
        <v>1964</v>
      </c>
      <c r="X131" s="76" t="str">
        <f t="shared" si="408"/>
        <v>Probabilidad</v>
      </c>
      <c r="Y131" s="76" t="s">
        <v>69</v>
      </c>
      <c r="Z131" s="76" t="s">
        <v>70</v>
      </c>
      <c r="AA131" s="76" t="s">
        <v>71</v>
      </c>
      <c r="AB131" s="76" t="s">
        <v>72</v>
      </c>
      <c r="AC131" s="76" t="s">
        <v>73</v>
      </c>
      <c r="AD131" s="217"/>
      <c r="AE131" s="76">
        <f t="shared" si="476"/>
        <v>25</v>
      </c>
      <c r="AF131" s="76">
        <f t="shared" si="477"/>
        <v>15</v>
      </c>
      <c r="AG131" s="76">
        <f>($AH130*((AE131+AF131))/100)</f>
        <v>14.4</v>
      </c>
      <c r="AH131" s="76">
        <f t="shared" ref="AH131" si="481">AH130-AG131</f>
        <v>21.6</v>
      </c>
      <c r="AI131" s="218"/>
      <c r="AJ131" s="76">
        <f t="shared" si="479"/>
        <v>0</v>
      </c>
      <c r="AK131" s="76">
        <f t="shared" si="480"/>
        <v>0</v>
      </c>
      <c r="AL131" s="76">
        <f t="shared" ref="AL131" si="482">($AM130*((AJ131+AK131))/100)</f>
        <v>0</v>
      </c>
      <c r="AM131" s="112">
        <f t="shared" ref="AM131" si="483">AM130-AL131</f>
        <v>60</v>
      </c>
      <c r="AN131" s="238"/>
      <c r="AO131" s="238"/>
      <c r="AP131" s="238"/>
      <c r="AQ131" s="85" t="s">
        <v>441</v>
      </c>
      <c r="AR131" s="114">
        <v>45292</v>
      </c>
      <c r="AS131" s="93">
        <v>45657</v>
      </c>
      <c r="AT131" s="224"/>
      <c r="AU131" s="238"/>
    </row>
    <row r="132" spans="1:47" ht="222.75" customHeight="1">
      <c r="A132" s="238">
        <v>51</v>
      </c>
      <c r="B132" s="238" t="s">
        <v>343</v>
      </c>
      <c r="C132" s="212" t="s">
        <v>103</v>
      </c>
      <c r="D132" s="247" t="s">
        <v>442</v>
      </c>
      <c r="E132" s="243" t="s">
        <v>59</v>
      </c>
      <c r="F132" s="247" t="s">
        <v>437</v>
      </c>
      <c r="G132" s="247" t="s">
        <v>443</v>
      </c>
      <c r="H132" s="245"/>
      <c r="I132" s="245"/>
      <c r="J132" s="245"/>
      <c r="K132" s="245"/>
      <c r="L132" s="244" t="str">
        <f t="shared" ref="L132" si="484">IF(F132&lt;&gt;"",CONCATENATE(E132," ",F132,"",G132),CONCATENATE(H132," ",I132," ",J132," ",K132))</f>
        <v>Posibilidad de pérdida económica y reputacional por pérdida de la Disponibilidad de la Información de la Entidad, debido a la fallas en la identificación y seguimiento de los riesgos de Seguridad y desactualización del Inventario de Activos de Información de la Entidad.</v>
      </c>
      <c r="M132" s="245" t="s">
        <v>106</v>
      </c>
      <c r="N132" s="245" t="s">
        <v>439</v>
      </c>
      <c r="O132" s="238" t="s">
        <v>353</v>
      </c>
      <c r="P132" s="238" t="s">
        <v>354</v>
      </c>
      <c r="Q132" s="238" t="s">
        <v>444</v>
      </c>
      <c r="R132" s="238" t="s">
        <v>318</v>
      </c>
      <c r="S132" s="238">
        <f t="shared" ref="S132" si="485">IF(R132="Muy alta",100,IF(R132="Alta",80,IF(R132="Media",60,IF(R132="Baja",40,IF(R132="Muy baja",20,IF(R132="Casi Seguro",100,IF(R132="Probable",80,IF(R132="Posible",60,IF(R132="Improbable",40,IF(R132="Rara vez",20,0))))))))))</f>
        <v>80</v>
      </c>
      <c r="T132" s="238" t="s">
        <v>66</v>
      </c>
      <c r="U132" s="238">
        <f t="shared" ref="U132" si="486">IF(T132="Catastrófico",100,IF(T132="Mayor",80,IF(T132="Moderado",60,IF(T132="Menor",40,IF(T132="Leve",20,0)))))</f>
        <v>80</v>
      </c>
      <c r="V132" s="238" t="s">
        <v>67</v>
      </c>
      <c r="W132" s="126" t="s">
        <v>1965</v>
      </c>
      <c r="X132" s="76" t="str">
        <f t="shared" si="408"/>
        <v>Probabilidad</v>
      </c>
      <c r="Y132" s="76" t="s">
        <v>69</v>
      </c>
      <c r="Z132" s="76" t="s">
        <v>70</v>
      </c>
      <c r="AA132" s="76" t="s">
        <v>71</v>
      </c>
      <c r="AB132" s="76" t="s">
        <v>72</v>
      </c>
      <c r="AC132" s="76" t="s">
        <v>73</v>
      </c>
      <c r="AD132" s="216">
        <f>AH134</f>
        <v>17.28</v>
      </c>
      <c r="AE132" s="76">
        <f t="shared" si="476"/>
        <v>25</v>
      </c>
      <c r="AF132" s="76">
        <f t="shared" si="477"/>
        <v>15</v>
      </c>
      <c r="AG132" s="76">
        <f>($S132*((AE132+AF132))/100)</f>
        <v>32</v>
      </c>
      <c r="AH132" s="76">
        <f t="shared" ref="AH132" si="487">S132-AG132</f>
        <v>48</v>
      </c>
      <c r="AI132" s="218">
        <f>AM134</f>
        <v>80</v>
      </c>
      <c r="AJ132" s="76">
        <f t="shared" si="479"/>
        <v>0</v>
      </c>
      <c r="AK132" s="76">
        <f t="shared" si="480"/>
        <v>0</v>
      </c>
      <c r="AL132" s="76">
        <f>($U132*((AJ132+AK132))/100)</f>
        <v>0</v>
      </c>
      <c r="AM132" s="112">
        <f>U132-AL132</f>
        <v>80</v>
      </c>
      <c r="AN132" s="238" t="s">
        <v>67</v>
      </c>
      <c r="AO132" s="238" t="s">
        <v>75</v>
      </c>
      <c r="AP132" s="238" t="s">
        <v>338</v>
      </c>
      <c r="AQ132" s="85" t="s">
        <v>445</v>
      </c>
      <c r="AR132" s="114">
        <v>45292</v>
      </c>
      <c r="AS132" s="93">
        <v>45657</v>
      </c>
      <c r="AT132" s="223" t="s">
        <v>93</v>
      </c>
      <c r="AU132" s="238" t="s">
        <v>446</v>
      </c>
    </row>
    <row r="133" spans="1:47" ht="116.25" customHeight="1">
      <c r="A133" s="238"/>
      <c r="B133" s="238"/>
      <c r="C133" s="225"/>
      <c r="D133" s="247"/>
      <c r="E133" s="243"/>
      <c r="F133" s="247"/>
      <c r="G133" s="247"/>
      <c r="H133" s="245"/>
      <c r="I133" s="245"/>
      <c r="J133" s="245"/>
      <c r="K133" s="245"/>
      <c r="L133" s="244"/>
      <c r="M133" s="245"/>
      <c r="N133" s="245"/>
      <c r="O133" s="238"/>
      <c r="P133" s="238"/>
      <c r="Q133" s="238"/>
      <c r="R133" s="238"/>
      <c r="S133" s="238"/>
      <c r="T133" s="238"/>
      <c r="U133" s="238"/>
      <c r="V133" s="238"/>
      <c r="W133" s="126" t="s">
        <v>1966</v>
      </c>
      <c r="X133" s="76" t="str">
        <f t="shared" si="408"/>
        <v>Probabilidad</v>
      </c>
      <c r="Y133" s="76" t="s">
        <v>69</v>
      </c>
      <c r="Z133" s="76" t="s">
        <v>70</v>
      </c>
      <c r="AA133" s="76" t="s">
        <v>71</v>
      </c>
      <c r="AB133" s="76" t="s">
        <v>72</v>
      </c>
      <c r="AC133" s="76" t="s">
        <v>73</v>
      </c>
      <c r="AD133" s="218"/>
      <c r="AE133" s="76">
        <f t="shared" si="476"/>
        <v>25</v>
      </c>
      <c r="AF133" s="76">
        <f t="shared" si="477"/>
        <v>15</v>
      </c>
      <c r="AG133" s="76">
        <f>($AH132*((AE133+AF133))/100)</f>
        <v>19.2</v>
      </c>
      <c r="AH133" s="76">
        <f t="shared" ref="AH133" si="488">AH132-AG133</f>
        <v>28.8</v>
      </c>
      <c r="AI133" s="218"/>
      <c r="AJ133" s="76">
        <f t="shared" si="479"/>
        <v>0</v>
      </c>
      <c r="AK133" s="76">
        <f t="shared" si="480"/>
        <v>0</v>
      </c>
      <c r="AL133" s="76">
        <f t="shared" ref="AL133" si="489">($AM132*((AJ133+AK133))/100)</f>
        <v>0</v>
      </c>
      <c r="AM133" s="112">
        <f t="shared" ref="AM133" si="490">AM132-AL133</f>
        <v>80</v>
      </c>
      <c r="AN133" s="238"/>
      <c r="AO133" s="238"/>
      <c r="AP133" s="238"/>
      <c r="AQ133" s="247" t="s">
        <v>1967</v>
      </c>
      <c r="AR133" s="221">
        <v>45292</v>
      </c>
      <c r="AS133" s="221">
        <v>45657</v>
      </c>
      <c r="AT133" s="254"/>
      <c r="AU133" s="238"/>
    </row>
    <row r="134" spans="1:47" ht="106.5" customHeight="1">
      <c r="A134" s="238"/>
      <c r="B134" s="238"/>
      <c r="C134" s="213"/>
      <c r="D134" s="247"/>
      <c r="E134" s="243"/>
      <c r="F134" s="247"/>
      <c r="G134" s="247"/>
      <c r="H134" s="245"/>
      <c r="I134" s="245"/>
      <c r="J134" s="245"/>
      <c r="K134" s="245"/>
      <c r="L134" s="244"/>
      <c r="M134" s="245"/>
      <c r="N134" s="245"/>
      <c r="O134" s="238"/>
      <c r="P134" s="238"/>
      <c r="Q134" s="238"/>
      <c r="R134" s="238"/>
      <c r="S134" s="238"/>
      <c r="T134" s="238"/>
      <c r="U134" s="238"/>
      <c r="V134" s="238"/>
      <c r="W134" s="126" t="s">
        <v>1968</v>
      </c>
      <c r="X134" s="76" t="str">
        <f t="shared" si="408"/>
        <v>Probabilidad</v>
      </c>
      <c r="Y134" s="76" t="s">
        <v>69</v>
      </c>
      <c r="Z134" s="76" t="s">
        <v>70</v>
      </c>
      <c r="AA134" s="76" t="s">
        <v>110</v>
      </c>
      <c r="AB134" s="76" t="s">
        <v>72</v>
      </c>
      <c r="AC134" s="76" t="s">
        <v>120</v>
      </c>
      <c r="AD134" s="217"/>
      <c r="AE134" s="76">
        <f t="shared" ref="AE134" si="491">IF(Y134="Preventivo",25,IF(Y134="Detectivo",15,0))</f>
        <v>25</v>
      </c>
      <c r="AF134" s="76">
        <f t="shared" ref="AF134" si="492">IF(Y134="Correctivo",0,IF(Z134="Automatizado",25,IF(Z134="Manual",15,0)))</f>
        <v>15</v>
      </c>
      <c r="AG134" s="76">
        <f>($AH133*((AE134+AF134))/100)</f>
        <v>11.52</v>
      </c>
      <c r="AH134" s="76">
        <f t="shared" ref="AH134" si="493">AH133-AG134</f>
        <v>17.28</v>
      </c>
      <c r="AI134" s="218"/>
      <c r="AJ134" s="76">
        <f t="shared" ref="AJ134" si="494">IF(Y134="Correctivo",10,0)</f>
        <v>0</v>
      </c>
      <c r="AK134" s="76">
        <f t="shared" ref="AK134" si="495">IF(X134="Probabilidad",0,IF(Z134="Automatizado",25,IF(Z134="Manual",15,0)))</f>
        <v>0</v>
      </c>
      <c r="AL134" s="76">
        <f t="shared" ref="AL134" si="496">($AM133*((AJ134+AK134))/100)</f>
        <v>0</v>
      </c>
      <c r="AM134" s="112">
        <f t="shared" ref="AM134" si="497">AM133-AL134</f>
        <v>80</v>
      </c>
      <c r="AN134" s="238"/>
      <c r="AO134" s="238"/>
      <c r="AP134" s="238"/>
      <c r="AQ134" s="247"/>
      <c r="AR134" s="222"/>
      <c r="AS134" s="222"/>
      <c r="AT134" s="224"/>
      <c r="AU134" s="238"/>
    </row>
    <row r="135" spans="1:47" ht="269.25" customHeight="1">
      <c r="A135" s="238">
        <v>52</v>
      </c>
      <c r="B135" s="238" t="s">
        <v>343</v>
      </c>
      <c r="C135" s="212" t="s">
        <v>103</v>
      </c>
      <c r="D135" s="331" t="s">
        <v>447</v>
      </c>
      <c r="E135" s="243" t="s">
        <v>59</v>
      </c>
      <c r="F135" s="247" t="s">
        <v>448</v>
      </c>
      <c r="G135" s="247" t="s">
        <v>1969</v>
      </c>
      <c r="H135" s="245"/>
      <c r="I135" s="245"/>
      <c r="J135" s="245"/>
      <c r="K135" s="245"/>
      <c r="L135" s="244" t="str">
        <f t="shared" ref="L135" si="498">IF(F135&lt;&gt;"",CONCATENATE(E135," ",F135,"",G135),CONCATENATE(H135," ",I135," ",J135," ",K135))</f>
        <v>Posibilidad de pérdida económica y reputacional por pérdida a la Integridad y Disponibilidad de la Información de la Entidad, debido a la falla o ausencia de controles para la remediación de vulnerabilidades en la Infraestructura Tecnológica y/o materialización de incidentes de seguridad.</v>
      </c>
      <c r="M135" s="245" t="s">
        <v>106</v>
      </c>
      <c r="N135" s="245" t="s">
        <v>439</v>
      </c>
      <c r="O135" s="238" t="s">
        <v>353</v>
      </c>
      <c r="P135" s="238" t="s">
        <v>354</v>
      </c>
      <c r="Q135" s="238" t="s">
        <v>449</v>
      </c>
      <c r="R135" s="238" t="s">
        <v>318</v>
      </c>
      <c r="S135" s="238">
        <f t="shared" ref="S135" si="499">IF(R135="Muy alta",100,IF(R135="Alta",80,IF(R135="Media",60,IF(R135="Baja",40,IF(R135="Muy baja",20,IF(R135="Casi Seguro",100,IF(R135="Probable",80,IF(R135="Posible",60,IF(R135="Improbable",40,IF(R135="Rara vez",20,0))))))))))</f>
        <v>80</v>
      </c>
      <c r="T135" s="238" t="s">
        <v>137</v>
      </c>
      <c r="U135" s="238">
        <f t="shared" ref="U135" si="500">IF(T135="Catastrófico",100,IF(T135="Mayor",80,IF(T135="Moderado",60,IF(T135="Menor",40,IF(T135="Leve",20,0)))))</f>
        <v>100</v>
      </c>
      <c r="V135" s="238" t="s">
        <v>138</v>
      </c>
      <c r="W135" s="127" t="s">
        <v>450</v>
      </c>
      <c r="X135" s="76" t="str">
        <f t="shared" si="408"/>
        <v>Probabilidad</v>
      </c>
      <c r="Y135" s="76" t="s">
        <v>69</v>
      </c>
      <c r="Z135" s="76" t="s">
        <v>109</v>
      </c>
      <c r="AA135" s="76" t="s">
        <v>71</v>
      </c>
      <c r="AB135" s="76" t="s">
        <v>72</v>
      </c>
      <c r="AC135" s="76" t="s">
        <v>73</v>
      </c>
      <c r="AD135" s="216">
        <f>AH137</f>
        <v>24</v>
      </c>
      <c r="AE135" s="76">
        <f t="shared" ref="AE135:AE136" si="501">IF(Y135="Preventivo",25,IF(Y135="Detectivo",15,0))</f>
        <v>25</v>
      </c>
      <c r="AF135" s="76">
        <f t="shared" ref="AF135:AF136" si="502">IF(Y135="Correctivo",0,IF(Z135="Automatizado",25,IF(Z135="Manual",15,0)))</f>
        <v>25</v>
      </c>
      <c r="AG135" s="76">
        <f>($S135*((AE135+AF135))/100)</f>
        <v>40</v>
      </c>
      <c r="AH135" s="76">
        <f t="shared" ref="AH135" si="503">S135-AG135</f>
        <v>40</v>
      </c>
      <c r="AI135" s="218">
        <f>AM137</f>
        <v>75</v>
      </c>
      <c r="AJ135" s="76">
        <f t="shared" ref="AJ135:AJ136" si="504">IF(Y135="Correctivo",10,0)</f>
        <v>0</v>
      </c>
      <c r="AK135" s="76">
        <f t="shared" ref="AK135:AK136" si="505">IF(X135="Probabilidad",0,IF(Z135="Automatizado",25,IF(Z135="Manual",15,0)))</f>
        <v>0</v>
      </c>
      <c r="AL135" s="76">
        <f>($U135*((AJ135+AK135))/100)</f>
        <v>0</v>
      </c>
      <c r="AM135" s="112">
        <f>U135-AL135</f>
        <v>100</v>
      </c>
      <c r="AN135" s="238" t="s">
        <v>67</v>
      </c>
      <c r="AO135" s="238"/>
      <c r="AP135" s="238" t="s">
        <v>338</v>
      </c>
      <c r="AQ135" s="85" t="s">
        <v>1970</v>
      </c>
      <c r="AR135" s="114">
        <v>45292</v>
      </c>
      <c r="AS135" s="93">
        <v>45657</v>
      </c>
      <c r="AT135" s="223" t="s">
        <v>93</v>
      </c>
      <c r="AU135" s="238" t="s">
        <v>446</v>
      </c>
    </row>
    <row r="136" spans="1:47" ht="125.25" customHeight="1">
      <c r="A136" s="238"/>
      <c r="B136" s="238"/>
      <c r="C136" s="225"/>
      <c r="D136" s="331"/>
      <c r="E136" s="243"/>
      <c r="F136" s="247"/>
      <c r="G136" s="247"/>
      <c r="H136" s="245"/>
      <c r="I136" s="245"/>
      <c r="J136" s="245"/>
      <c r="K136" s="245"/>
      <c r="L136" s="244"/>
      <c r="M136" s="245"/>
      <c r="N136" s="245"/>
      <c r="O136" s="238"/>
      <c r="P136" s="238"/>
      <c r="Q136" s="238"/>
      <c r="R136" s="238"/>
      <c r="S136" s="238"/>
      <c r="T136" s="238"/>
      <c r="U136" s="238"/>
      <c r="V136" s="238"/>
      <c r="W136" s="126" t="s">
        <v>1971</v>
      </c>
      <c r="X136" s="76" t="str">
        <f t="shared" si="408"/>
        <v>Probabilidad</v>
      </c>
      <c r="Y136" s="76" t="s">
        <v>69</v>
      </c>
      <c r="Z136" s="76" t="s">
        <v>70</v>
      </c>
      <c r="AA136" s="76" t="s">
        <v>71</v>
      </c>
      <c r="AB136" s="76" t="s">
        <v>72</v>
      </c>
      <c r="AC136" s="76" t="s">
        <v>73</v>
      </c>
      <c r="AD136" s="218"/>
      <c r="AE136" s="76">
        <f t="shared" si="501"/>
        <v>25</v>
      </c>
      <c r="AF136" s="76">
        <f t="shared" si="502"/>
        <v>15</v>
      </c>
      <c r="AG136" s="76">
        <f>($AH135*((AE136+AF136))/100)</f>
        <v>16</v>
      </c>
      <c r="AH136" s="76">
        <f t="shared" ref="AH136" si="506">AH135-AG136</f>
        <v>24</v>
      </c>
      <c r="AI136" s="218"/>
      <c r="AJ136" s="76">
        <f t="shared" si="504"/>
        <v>0</v>
      </c>
      <c r="AK136" s="76">
        <f t="shared" si="505"/>
        <v>0</v>
      </c>
      <c r="AL136" s="76">
        <f t="shared" ref="AL136" si="507">($AM135*((AJ136+AK136))/100)</f>
        <v>0</v>
      </c>
      <c r="AM136" s="112">
        <f t="shared" ref="AM136" si="508">AM135-AL136</f>
        <v>100</v>
      </c>
      <c r="AN136" s="238"/>
      <c r="AO136" s="238"/>
      <c r="AP136" s="238"/>
      <c r="AQ136" s="247" t="s">
        <v>1972</v>
      </c>
      <c r="AR136" s="221">
        <v>45292</v>
      </c>
      <c r="AS136" s="221">
        <v>45657</v>
      </c>
      <c r="AT136" s="254"/>
      <c r="AU136" s="238"/>
    </row>
    <row r="137" spans="1:47" ht="120" customHeight="1">
      <c r="A137" s="238"/>
      <c r="B137" s="238"/>
      <c r="C137" s="213"/>
      <c r="D137" s="331"/>
      <c r="E137" s="243"/>
      <c r="F137" s="247"/>
      <c r="G137" s="247"/>
      <c r="H137" s="245"/>
      <c r="I137" s="245"/>
      <c r="J137" s="245"/>
      <c r="K137" s="245"/>
      <c r="L137" s="244"/>
      <c r="M137" s="245"/>
      <c r="N137" s="245"/>
      <c r="O137" s="238"/>
      <c r="P137" s="238"/>
      <c r="Q137" s="238"/>
      <c r="R137" s="238"/>
      <c r="S137" s="238"/>
      <c r="T137" s="238"/>
      <c r="U137" s="238"/>
      <c r="V137" s="238"/>
      <c r="W137" s="126" t="s">
        <v>1973</v>
      </c>
      <c r="X137" s="76" t="str">
        <f t="shared" si="408"/>
        <v>Impacto</v>
      </c>
      <c r="Y137" s="76" t="s">
        <v>81</v>
      </c>
      <c r="Z137" s="76" t="s">
        <v>70</v>
      </c>
      <c r="AA137" s="76" t="s">
        <v>71</v>
      </c>
      <c r="AB137" s="76" t="s">
        <v>72</v>
      </c>
      <c r="AC137" s="76" t="s">
        <v>73</v>
      </c>
      <c r="AD137" s="217"/>
      <c r="AE137" s="76">
        <f t="shared" ref="AE137" si="509">IF(Y137="Preventivo",25,IF(Y137="Detectivo",15,0))</f>
        <v>0</v>
      </c>
      <c r="AF137" s="76">
        <f t="shared" ref="AF137" si="510">IF(Y137="Correctivo",0,IF(Z137="Automatizado",25,IF(Z137="Manual",15,0)))</f>
        <v>0</v>
      </c>
      <c r="AG137" s="76">
        <f>($AH136*((AE137+AF137))/100)</f>
        <v>0</v>
      </c>
      <c r="AH137" s="76">
        <f t="shared" ref="AH137" si="511">AH136-AG137</f>
        <v>24</v>
      </c>
      <c r="AI137" s="218"/>
      <c r="AJ137" s="76">
        <f t="shared" ref="AJ137" si="512">IF(Y137="Correctivo",10,0)</f>
        <v>10</v>
      </c>
      <c r="AK137" s="76">
        <f t="shared" ref="AK137" si="513">IF(X137="Probabilidad",0,IF(Z137="Automatizado",25,IF(Z137="Manual",15,0)))</f>
        <v>15</v>
      </c>
      <c r="AL137" s="76">
        <f t="shared" ref="AL137" si="514">($AM136*((AJ137+AK137))/100)</f>
        <v>25</v>
      </c>
      <c r="AM137" s="112">
        <f t="shared" ref="AM137" si="515">AM136-AL137</f>
        <v>75</v>
      </c>
      <c r="AN137" s="238"/>
      <c r="AO137" s="238"/>
      <c r="AP137" s="238"/>
      <c r="AQ137" s="247"/>
      <c r="AR137" s="222"/>
      <c r="AS137" s="222"/>
      <c r="AT137" s="224"/>
      <c r="AU137" s="238"/>
    </row>
    <row r="138" spans="1:47" ht="150">
      <c r="A138" s="238">
        <v>53</v>
      </c>
      <c r="B138" s="238" t="s">
        <v>343</v>
      </c>
      <c r="C138" s="212" t="s">
        <v>103</v>
      </c>
      <c r="D138" s="247" t="s">
        <v>451</v>
      </c>
      <c r="E138" s="243" t="s">
        <v>114</v>
      </c>
      <c r="F138" s="247" t="s">
        <v>452</v>
      </c>
      <c r="G138" s="247" t="s">
        <v>453</v>
      </c>
      <c r="H138" s="245"/>
      <c r="I138" s="245"/>
      <c r="J138" s="245"/>
      <c r="K138" s="245"/>
      <c r="L138" s="244" t="str">
        <f t="shared" ref="L138" si="516">IF(F138&lt;&gt;"",CONCATENATE(E138," ",F138,"",G138),CONCATENATE(H138," ",I138," ",J138," ",K138))</f>
        <v>Posibilidad de pérdida reputacional por la indisponibilidad de fuentes, bases de datos de información y/o sistemas de información de la población víctima de acuerdo con la necesidad, en las herramientas, aplicativos y visores utilizados por la SRNI, debido a que las entidades limitan el intercambio de información bajo argumentos políticos legales o voluntades personales, la falta de infraestructura tecnológica adecuada y disponible, el incumplimiento por parte de las entidades externas receptoras de la información, de los acuerdos y/o convenios de intercambio de información firmados con la Unidad, o porque la información de los sistemas de información internos tienen deficiencias en la calidad de los datos que se generan y que se utiliza como insumo para la gestión.</v>
      </c>
      <c r="M138" s="245" t="s">
        <v>106</v>
      </c>
      <c r="N138" s="245" t="s">
        <v>454</v>
      </c>
      <c r="O138" s="238" t="s">
        <v>353</v>
      </c>
      <c r="P138" s="238" t="s">
        <v>64</v>
      </c>
      <c r="Q138" s="238" t="s">
        <v>419</v>
      </c>
      <c r="R138" s="238" t="s">
        <v>65</v>
      </c>
      <c r="S138" s="238">
        <f t="shared" ref="S138" si="517">IF(R138="Muy alta",100,IF(R138="Alta",80,IF(R138="Media",60,IF(R138="Baja",40,IF(R138="Muy baja",20,IF(R138="Casi Seguro",100,IF(R138="Probable",80,IF(R138="Posible",60,IF(R138="Improbable",40,IF(R138="Rara vez",20,0))))))))))</f>
        <v>40</v>
      </c>
      <c r="T138" s="238" t="s">
        <v>118</v>
      </c>
      <c r="U138" s="238">
        <f t="shared" ref="U138" si="518">IF(T138="Catastrófico",100,IF(T138="Mayor",80,IF(T138="Moderado",60,IF(T138="Menor",40,IF(T138="Leve",20,0)))))</f>
        <v>40</v>
      </c>
      <c r="V138" s="238" t="s">
        <v>74</v>
      </c>
      <c r="W138" s="126" t="s">
        <v>455</v>
      </c>
      <c r="X138" s="76" t="str">
        <f t="shared" si="408"/>
        <v>Probabilidad</v>
      </c>
      <c r="Y138" s="76" t="s">
        <v>69</v>
      </c>
      <c r="Z138" s="76" t="s">
        <v>70</v>
      </c>
      <c r="AA138" s="76" t="s">
        <v>71</v>
      </c>
      <c r="AB138" s="76" t="s">
        <v>72</v>
      </c>
      <c r="AC138" s="76" t="s">
        <v>73</v>
      </c>
      <c r="AD138" s="240">
        <f>AH141</f>
        <v>8.2320000000000011</v>
      </c>
      <c r="AE138" s="76">
        <f t="shared" ref="AE138:AE139" si="519">IF(Y138="Preventivo",25,IF(Y138="Detectivo",15,0))</f>
        <v>25</v>
      </c>
      <c r="AF138" s="76">
        <f t="shared" ref="AF138:AF139" si="520">IF(Y138="Correctivo",0,IF(Z138="Automatizado",25,IF(Z138="Manual",15,0)))</f>
        <v>15</v>
      </c>
      <c r="AG138" s="76">
        <f>($S138*((AE138+AF138))/100)</f>
        <v>16</v>
      </c>
      <c r="AH138" s="76">
        <f t="shared" ref="AH138" si="521">S138-AG138</f>
        <v>24</v>
      </c>
      <c r="AI138" s="218">
        <f>AM141</f>
        <v>40</v>
      </c>
      <c r="AJ138" s="76">
        <f t="shared" ref="AJ138:AJ139" si="522">IF(Y138="Correctivo",10,0)</f>
        <v>0</v>
      </c>
      <c r="AK138" s="76">
        <f t="shared" ref="AK138:AK139" si="523">IF(X138="Probabilidad",0,IF(Z138="Automatizado",25,IF(Z138="Manual",15,0)))</f>
        <v>0</v>
      </c>
      <c r="AL138" s="76">
        <f>($U138*((AJ138+AK138))/100)</f>
        <v>0</v>
      </c>
      <c r="AM138" s="112">
        <f>U138-AL138</f>
        <v>40</v>
      </c>
      <c r="AN138" s="238" t="s">
        <v>220</v>
      </c>
      <c r="AO138" s="238" t="s">
        <v>222</v>
      </c>
      <c r="AP138" s="238" t="s">
        <v>456</v>
      </c>
      <c r="AQ138" s="238" t="s">
        <v>224</v>
      </c>
      <c r="AR138" s="337"/>
      <c r="AS138" s="337"/>
      <c r="AT138" s="337"/>
      <c r="AU138" s="238"/>
    </row>
    <row r="139" spans="1:47" ht="120">
      <c r="A139" s="238"/>
      <c r="B139" s="238"/>
      <c r="C139" s="225"/>
      <c r="D139" s="247"/>
      <c r="E139" s="243"/>
      <c r="F139" s="247"/>
      <c r="G139" s="247"/>
      <c r="H139" s="245"/>
      <c r="I139" s="245"/>
      <c r="J139" s="245"/>
      <c r="K139" s="245"/>
      <c r="L139" s="244"/>
      <c r="M139" s="245"/>
      <c r="N139" s="245"/>
      <c r="O139" s="238"/>
      <c r="P139" s="238"/>
      <c r="Q139" s="238"/>
      <c r="R139" s="238"/>
      <c r="S139" s="238"/>
      <c r="T139" s="238"/>
      <c r="U139" s="238"/>
      <c r="V139" s="238"/>
      <c r="W139" s="126" t="s">
        <v>457</v>
      </c>
      <c r="X139" s="76" t="str">
        <f t="shared" si="408"/>
        <v>Probabilidad</v>
      </c>
      <c r="Y139" s="76" t="s">
        <v>91</v>
      </c>
      <c r="Z139" s="76" t="s">
        <v>70</v>
      </c>
      <c r="AA139" s="76" t="s">
        <v>71</v>
      </c>
      <c r="AB139" s="76" t="s">
        <v>72</v>
      </c>
      <c r="AC139" s="76" t="s">
        <v>73</v>
      </c>
      <c r="AD139" s="240"/>
      <c r="AE139" s="76">
        <f t="shared" si="519"/>
        <v>15</v>
      </c>
      <c r="AF139" s="76">
        <f t="shared" si="520"/>
        <v>15</v>
      </c>
      <c r="AG139" s="76">
        <f>($AH138*((AE139+AF139))/100)</f>
        <v>7.2</v>
      </c>
      <c r="AH139" s="76">
        <f t="shared" ref="AH139" si="524">AH138-AG139</f>
        <v>16.8</v>
      </c>
      <c r="AI139" s="218"/>
      <c r="AJ139" s="76">
        <f t="shared" si="522"/>
        <v>0</v>
      </c>
      <c r="AK139" s="76">
        <f t="shared" si="523"/>
        <v>0</v>
      </c>
      <c r="AL139" s="76">
        <f t="shared" ref="AL139" si="525">($AM138*((AJ139+AK139))/100)</f>
        <v>0</v>
      </c>
      <c r="AM139" s="112">
        <f t="shared" ref="AM139" si="526">AM138-AL139</f>
        <v>40</v>
      </c>
      <c r="AN139" s="238"/>
      <c r="AO139" s="238"/>
      <c r="AP139" s="238"/>
      <c r="AQ139" s="238"/>
      <c r="AR139" s="338"/>
      <c r="AS139" s="338"/>
      <c r="AT139" s="338"/>
      <c r="AU139" s="238"/>
    </row>
    <row r="140" spans="1:47" ht="120">
      <c r="A140" s="238"/>
      <c r="B140" s="238"/>
      <c r="C140" s="225"/>
      <c r="D140" s="247"/>
      <c r="E140" s="243"/>
      <c r="F140" s="247"/>
      <c r="G140" s="247"/>
      <c r="H140" s="245"/>
      <c r="I140" s="245"/>
      <c r="J140" s="245"/>
      <c r="K140" s="245"/>
      <c r="L140" s="244"/>
      <c r="M140" s="245"/>
      <c r="N140" s="245"/>
      <c r="O140" s="238"/>
      <c r="P140" s="238"/>
      <c r="Q140" s="238"/>
      <c r="R140" s="238"/>
      <c r="S140" s="238"/>
      <c r="T140" s="238"/>
      <c r="U140" s="238"/>
      <c r="V140" s="238"/>
      <c r="W140" s="126" t="s">
        <v>458</v>
      </c>
      <c r="X140" s="76" t="str">
        <f t="shared" si="408"/>
        <v>Probabilidad</v>
      </c>
      <c r="Y140" s="76" t="s">
        <v>91</v>
      </c>
      <c r="Z140" s="76" t="s">
        <v>70</v>
      </c>
      <c r="AA140" s="76" t="s">
        <v>71</v>
      </c>
      <c r="AB140" s="76" t="s">
        <v>72</v>
      </c>
      <c r="AC140" s="76" t="s">
        <v>73</v>
      </c>
      <c r="AD140" s="240"/>
      <c r="AE140" s="76">
        <f t="shared" ref="AE140:AE141" si="527">IF(Y140="Preventivo",25,IF(Y140="Detectivo",15,0))</f>
        <v>15</v>
      </c>
      <c r="AF140" s="76">
        <f t="shared" ref="AF140:AF141" si="528">IF(Y140="Correctivo",0,IF(Z140="Automatizado",25,IF(Z140="Manual",15,0)))</f>
        <v>15</v>
      </c>
      <c r="AG140" s="76">
        <f t="shared" ref="AG140:AG141" si="529">($AH139*((AE140+AF140))/100)</f>
        <v>5.04</v>
      </c>
      <c r="AH140" s="76">
        <f t="shared" ref="AH140:AH141" si="530">AH139-AG140</f>
        <v>11.760000000000002</v>
      </c>
      <c r="AI140" s="218"/>
      <c r="AJ140" s="76">
        <f t="shared" ref="AJ140:AJ141" si="531">IF(Y140="Correctivo",10,0)</f>
        <v>0</v>
      </c>
      <c r="AK140" s="76">
        <f t="shared" ref="AK140:AK141" si="532">IF(X140="Probabilidad",0,IF(Z140="Automatizado",25,IF(Z140="Manual",15,0)))</f>
        <v>0</v>
      </c>
      <c r="AL140" s="76">
        <f t="shared" ref="AL140:AL141" si="533">($AM139*((AJ140+AK140))/100)</f>
        <v>0</v>
      </c>
      <c r="AM140" s="112">
        <f t="shared" ref="AM140:AM141" si="534">AM139-AL140</f>
        <v>40</v>
      </c>
      <c r="AN140" s="238"/>
      <c r="AO140" s="238"/>
      <c r="AP140" s="238"/>
      <c r="AQ140" s="238"/>
      <c r="AR140" s="338"/>
      <c r="AS140" s="338"/>
      <c r="AT140" s="338"/>
      <c r="AU140" s="238"/>
    </row>
    <row r="141" spans="1:47" ht="120">
      <c r="A141" s="238"/>
      <c r="B141" s="238"/>
      <c r="C141" s="213"/>
      <c r="D141" s="247"/>
      <c r="E141" s="243"/>
      <c r="F141" s="247"/>
      <c r="G141" s="247"/>
      <c r="H141" s="245"/>
      <c r="I141" s="245"/>
      <c r="J141" s="245"/>
      <c r="K141" s="245"/>
      <c r="L141" s="244"/>
      <c r="M141" s="245"/>
      <c r="N141" s="245"/>
      <c r="O141" s="238"/>
      <c r="P141" s="238"/>
      <c r="Q141" s="238"/>
      <c r="R141" s="238"/>
      <c r="S141" s="238"/>
      <c r="T141" s="238"/>
      <c r="U141" s="238"/>
      <c r="V141" s="238"/>
      <c r="W141" s="126" t="s">
        <v>459</v>
      </c>
      <c r="X141" s="76" t="str">
        <f t="shared" si="408"/>
        <v>Probabilidad</v>
      </c>
      <c r="Y141" s="76" t="s">
        <v>91</v>
      </c>
      <c r="Z141" s="76" t="s">
        <v>70</v>
      </c>
      <c r="AA141" s="76" t="s">
        <v>71</v>
      </c>
      <c r="AB141" s="76" t="s">
        <v>72</v>
      </c>
      <c r="AC141" s="76" t="s">
        <v>73</v>
      </c>
      <c r="AD141" s="240"/>
      <c r="AE141" s="76">
        <f t="shared" si="527"/>
        <v>15</v>
      </c>
      <c r="AF141" s="76">
        <f t="shared" si="528"/>
        <v>15</v>
      </c>
      <c r="AG141" s="76">
        <f t="shared" si="529"/>
        <v>3.5280000000000005</v>
      </c>
      <c r="AH141" s="76">
        <f t="shared" si="530"/>
        <v>8.2320000000000011</v>
      </c>
      <c r="AI141" s="218"/>
      <c r="AJ141" s="76">
        <f t="shared" si="531"/>
        <v>0</v>
      </c>
      <c r="AK141" s="76">
        <f t="shared" si="532"/>
        <v>0</v>
      </c>
      <c r="AL141" s="76">
        <f t="shared" si="533"/>
        <v>0</v>
      </c>
      <c r="AM141" s="112">
        <f t="shared" si="534"/>
        <v>40</v>
      </c>
      <c r="AN141" s="238"/>
      <c r="AO141" s="238"/>
      <c r="AP141" s="238"/>
      <c r="AQ141" s="238"/>
      <c r="AR141" s="339"/>
      <c r="AS141" s="339"/>
      <c r="AT141" s="339"/>
      <c r="AU141" s="238"/>
    </row>
    <row r="142" spans="1:47" ht="105">
      <c r="A142" s="238">
        <v>54</v>
      </c>
      <c r="B142" s="238" t="s">
        <v>343</v>
      </c>
      <c r="C142" s="212" t="s">
        <v>103</v>
      </c>
      <c r="D142" s="247" t="s">
        <v>460</v>
      </c>
      <c r="E142" s="243" t="s">
        <v>114</v>
      </c>
      <c r="F142" s="247" t="s">
        <v>461</v>
      </c>
      <c r="G142" s="247" t="s">
        <v>462</v>
      </c>
      <c r="H142" s="245"/>
      <c r="I142" s="245"/>
      <c r="J142" s="245"/>
      <c r="K142" s="245"/>
      <c r="L142" s="244" t="str">
        <f t="shared" ref="L142" si="535">IF(F142&lt;&gt;"",CONCATENATE(E142," ",F142,"",G142),CONCATENATE(H142," ",I142," ",J142," ",K142))</f>
        <v>Posibilidad de pérdida reputacional por divulgación o alteración no autorizada de información, con ocasión a la perdida o hurto de la misma, debido al extravío o hurto del dispositivo en campo o herramientas donde se está tomando la encuesta en el esquema de acompañamiento presencial del levantamiento de información a través de entrevista de caracterización.</v>
      </c>
      <c r="M142" s="245" t="s">
        <v>106</v>
      </c>
      <c r="N142" s="245" t="s">
        <v>463</v>
      </c>
      <c r="O142" s="238" t="s">
        <v>353</v>
      </c>
      <c r="P142" s="238" t="s">
        <v>311</v>
      </c>
      <c r="Q142" s="238" t="s">
        <v>464</v>
      </c>
      <c r="R142" s="238" t="s">
        <v>409</v>
      </c>
      <c r="S142" s="238">
        <f t="shared" ref="S142" si="536">IF(R142="Muy alta",100,IF(R142="Alta",80,IF(R142="Media",60,IF(R142="Baja",40,IF(R142="Muy baja",20,IF(R142="Casi Seguro",100,IF(R142="Probable",80,IF(R142="Posible",60,IF(R142="Improbable",40,IF(R142="Rara vez",20,0))))))))))</f>
        <v>60</v>
      </c>
      <c r="T142" s="238" t="s">
        <v>219</v>
      </c>
      <c r="U142" s="238">
        <f t="shared" ref="U142" si="537">IF(T142="Catastrófico",100,IF(T142="Mayor",80,IF(T142="Moderado",60,IF(T142="Menor",40,IF(T142="Leve",20,0)))))</f>
        <v>20</v>
      </c>
      <c r="V142" s="238" t="s">
        <v>74</v>
      </c>
      <c r="W142" s="126" t="s">
        <v>465</v>
      </c>
      <c r="X142" s="76" t="str">
        <f t="shared" si="408"/>
        <v>Probabilidad</v>
      </c>
      <c r="Y142" s="76" t="s">
        <v>69</v>
      </c>
      <c r="Z142" s="76" t="s">
        <v>70</v>
      </c>
      <c r="AA142" s="76" t="s">
        <v>71</v>
      </c>
      <c r="AB142" s="76" t="s">
        <v>72</v>
      </c>
      <c r="AC142" s="76" t="s">
        <v>73</v>
      </c>
      <c r="AD142" s="240">
        <f>AH145</f>
        <v>12.96</v>
      </c>
      <c r="AE142" s="76">
        <f t="shared" ref="AE142:AE143" si="538">IF(Y142="Preventivo",25,IF(Y142="Detectivo",15,0))</f>
        <v>25</v>
      </c>
      <c r="AF142" s="76">
        <f t="shared" ref="AF142:AF143" si="539">IF(Y142="Correctivo",0,IF(Z142="Automatizado",25,IF(Z142="Manual",15,0)))</f>
        <v>15</v>
      </c>
      <c r="AG142" s="76">
        <f>($S142*((AE142+AF142))/100)</f>
        <v>24</v>
      </c>
      <c r="AH142" s="76">
        <f t="shared" ref="AH142" si="540">S142-AG142</f>
        <v>36</v>
      </c>
      <c r="AI142" s="218">
        <f>AM145</f>
        <v>15</v>
      </c>
      <c r="AJ142" s="76">
        <f t="shared" ref="AJ142:AJ143" si="541">IF(Y142="Correctivo",10,0)</f>
        <v>0</v>
      </c>
      <c r="AK142" s="76">
        <f t="shared" ref="AK142:AK143" si="542">IF(X142="Probabilidad",0,IF(Z142="Automatizado",25,IF(Z142="Manual",15,0)))</f>
        <v>0</v>
      </c>
      <c r="AL142" s="76">
        <f>($U142*((AJ142+AK142))/100)</f>
        <v>0</v>
      </c>
      <c r="AM142" s="112">
        <f>U142-AL142</f>
        <v>20</v>
      </c>
      <c r="AN142" s="238" t="s">
        <v>220</v>
      </c>
      <c r="AO142" s="238" t="s">
        <v>75</v>
      </c>
      <c r="AP142" s="238" t="s">
        <v>396</v>
      </c>
      <c r="AQ142" s="238" t="s">
        <v>224</v>
      </c>
      <c r="AR142" s="221"/>
      <c r="AS142" s="221"/>
      <c r="AT142" s="221"/>
      <c r="AU142" s="238"/>
    </row>
    <row r="143" spans="1:47" ht="90">
      <c r="A143" s="238"/>
      <c r="B143" s="238"/>
      <c r="C143" s="225"/>
      <c r="D143" s="247"/>
      <c r="E143" s="243"/>
      <c r="F143" s="247"/>
      <c r="G143" s="247"/>
      <c r="H143" s="245"/>
      <c r="I143" s="245"/>
      <c r="J143" s="245"/>
      <c r="K143" s="245"/>
      <c r="L143" s="244"/>
      <c r="M143" s="245"/>
      <c r="N143" s="245"/>
      <c r="O143" s="238"/>
      <c r="P143" s="238"/>
      <c r="Q143" s="238"/>
      <c r="R143" s="238"/>
      <c r="S143" s="238"/>
      <c r="T143" s="238"/>
      <c r="U143" s="238"/>
      <c r="V143" s="238"/>
      <c r="W143" s="126" t="s">
        <v>467</v>
      </c>
      <c r="X143" s="76" t="str">
        <f t="shared" si="408"/>
        <v>Probabilidad</v>
      </c>
      <c r="Y143" s="76" t="s">
        <v>69</v>
      </c>
      <c r="Z143" s="76" t="s">
        <v>70</v>
      </c>
      <c r="AA143" s="76" t="s">
        <v>71</v>
      </c>
      <c r="AB143" s="76" t="s">
        <v>72</v>
      </c>
      <c r="AC143" s="76" t="s">
        <v>73</v>
      </c>
      <c r="AD143" s="240"/>
      <c r="AE143" s="76">
        <f t="shared" si="538"/>
        <v>25</v>
      </c>
      <c r="AF143" s="76">
        <f t="shared" si="539"/>
        <v>15</v>
      </c>
      <c r="AG143" s="76">
        <f>($AH142*((AE143+AF143))/100)</f>
        <v>14.4</v>
      </c>
      <c r="AH143" s="76">
        <f t="shared" ref="AH143" si="543">AH142-AG143</f>
        <v>21.6</v>
      </c>
      <c r="AI143" s="218"/>
      <c r="AJ143" s="76">
        <f t="shared" si="541"/>
        <v>0</v>
      </c>
      <c r="AK143" s="76">
        <f t="shared" si="542"/>
        <v>0</v>
      </c>
      <c r="AL143" s="76">
        <f t="shared" ref="AL143" si="544">($AM142*((AJ143+AK143))/100)</f>
        <v>0</v>
      </c>
      <c r="AM143" s="112">
        <f t="shared" ref="AM143" si="545">AM142-AL143</f>
        <v>20</v>
      </c>
      <c r="AN143" s="238"/>
      <c r="AO143" s="238"/>
      <c r="AP143" s="238"/>
      <c r="AQ143" s="238"/>
      <c r="AR143" s="261"/>
      <c r="AS143" s="261"/>
      <c r="AT143" s="261"/>
      <c r="AU143" s="238"/>
    </row>
    <row r="144" spans="1:47" ht="105">
      <c r="A144" s="238"/>
      <c r="B144" s="238"/>
      <c r="C144" s="225"/>
      <c r="D144" s="247"/>
      <c r="E144" s="243"/>
      <c r="F144" s="247"/>
      <c r="G144" s="247"/>
      <c r="H144" s="245"/>
      <c r="I144" s="245"/>
      <c r="J144" s="245"/>
      <c r="K144" s="245"/>
      <c r="L144" s="244"/>
      <c r="M144" s="245"/>
      <c r="N144" s="245"/>
      <c r="O144" s="238"/>
      <c r="P144" s="238"/>
      <c r="Q144" s="238"/>
      <c r="R144" s="238"/>
      <c r="S144" s="238"/>
      <c r="T144" s="238"/>
      <c r="U144" s="238"/>
      <c r="V144" s="238"/>
      <c r="W144" s="126" t="s">
        <v>468</v>
      </c>
      <c r="X144" s="76" t="str">
        <f t="shared" si="408"/>
        <v>Probabilidad</v>
      </c>
      <c r="Y144" s="76" t="s">
        <v>69</v>
      </c>
      <c r="Z144" s="76" t="s">
        <v>70</v>
      </c>
      <c r="AA144" s="76" t="s">
        <v>71</v>
      </c>
      <c r="AB144" s="76" t="s">
        <v>72</v>
      </c>
      <c r="AC144" s="76" t="s">
        <v>73</v>
      </c>
      <c r="AD144" s="240"/>
      <c r="AE144" s="76">
        <f t="shared" ref="AE144:AE145" si="546">IF(Y144="Preventivo",25,IF(Y144="Detectivo",15,0))</f>
        <v>25</v>
      </c>
      <c r="AF144" s="76">
        <f t="shared" ref="AF144:AF145" si="547">IF(Y144="Correctivo",0,IF(Z144="Automatizado",25,IF(Z144="Manual",15,0)))</f>
        <v>15</v>
      </c>
      <c r="AG144" s="76">
        <f t="shared" ref="AG144:AG145" si="548">($AH143*((AE144+AF144))/100)</f>
        <v>8.64</v>
      </c>
      <c r="AH144" s="76">
        <f t="shared" ref="AH144:AH145" si="549">AH143-AG144</f>
        <v>12.96</v>
      </c>
      <c r="AI144" s="218"/>
      <c r="AJ144" s="76">
        <f t="shared" ref="AJ144:AJ145" si="550">IF(Y144="Correctivo",10,0)</f>
        <v>0</v>
      </c>
      <c r="AK144" s="76">
        <f t="shared" ref="AK144:AK145" si="551">IF(X144="Probabilidad",0,IF(Z144="Automatizado",25,IF(Z144="Manual",15,0)))</f>
        <v>0</v>
      </c>
      <c r="AL144" s="76">
        <f t="shared" ref="AL144:AL145" si="552">($AM143*((AJ144+AK144))/100)</f>
        <v>0</v>
      </c>
      <c r="AM144" s="112">
        <f t="shared" ref="AM144:AM145" si="553">AM143-AL144</f>
        <v>20</v>
      </c>
      <c r="AN144" s="238"/>
      <c r="AO144" s="238"/>
      <c r="AP144" s="238"/>
      <c r="AQ144" s="238"/>
      <c r="AR144" s="261"/>
      <c r="AS144" s="261"/>
      <c r="AT144" s="261"/>
      <c r="AU144" s="238"/>
    </row>
    <row r="145" spans="1:47" ht="180">
      <c r="A145" s="238"/>
      <c r="B145" s="238"/>
      <c r="C145" s="213"/>
      <c r="D145" s="247"/>
      <c r="E145" s="243"/>
      <c r="F145" s="247"/>
      <c r="G145" s="247"/>
      <c r="H145" s="245"/>
      <c r="I145" s="245"/>
      <c r="J145" s="245"/>
      <c r="K145" s="245"/>
      <c r="L145" s="244"/>
      <c r="M145" s="245"/>
      <c r="N145" s="245"/>
      <c r="O145" s="238"/>
      <c r="P145" s="238"/>
      <c r="Q145" s="238"/>
      <c r="R145" s="238"/>
      <c r="S145" s="238"/>
      <c r="T145" s="238"/>
      <c r="U145" s="238"/>
      <c r="V145" s="238"/>
      <c r="W145" s="126" t="s">
        <v>469</v>
      </c>
      <c r="X145" s="76" t="str">
        <f t="shared" si="408"/>
        <v>Impacto</v>
      </c>
      <c r="Y145" s="76" t="s">
        <v>81</v>
      </c>
      <c r="Z145" s="76" t="s">
        <v>70</v>
      </c>
      <c r="AA145" s="76" t="s">
        <v>71</v>
      </c>
      <c r="AB145" s="76" t="s">
        <v>72</v>
      </c>
      <c r="AC145" s="76" t="s">
        <v>73</v>
      </c>
      <c r="AD145" s="240"/>
      <c r="AE145" s="76">
        <f t="shared" si="546"/>
        <v>0</v>
      </c>
      <c r="AF145" s="76">
        <f t="shared" si="547"/>
        <v>0</v>
      </c>
      <c r="AG145" s="76">
        <f t="shared" si="548"/>
        <v>0</v>
      </c>
      <c r="AH145" s="76">
        <f t="shared" si="549"/>
        <v>12.96</v>
      </c>
      <c r="AI145" s="218"/>
      <c r="AJ145" s="76">
        <f t="shared" si="550"/>
        <v>10</v>
      </c>
      <c r="AK145" s="76">
        <f t="shared" si="551"/>
        <v>15</v>
      </c>
      <c r="AL145" s="76">
        <f t="shared" si="552"/>
        <v>5</v>
      </c>
      <c r="AM145" s="112">
        <f t="shared" si="553"/>
        <v>15</v>
      </c>
      <c r="AN145" s="238"/>
      <c r="AO145" s="238"/>
      <c r="AP145" s="238"/>
      <c r="AQ145" s="238"/>
      <c r="AR145" s="222"/>
      <c r="AS145" s="222"/>
      <c r="AT145" s="222"/>
      <c r="AU145" s="238"/>
    </row>
    <row r="146" spans="1:47" ht="105">
      <c r="A146" s="238">
        <v>55</v>
      </c>
      <c r="B146" s="238" t="s">
        <v>343</v>
      </c>
      <c r="C146" s="212" t="s">
        <v>103</v>
      </c>
      <c r="D146" s="247" t="s">
        <v>470</v>
      </c>
      <c r="E146" s="243" t="s">
        <v>114</v>
      </c>
      <c r="F146" s="247" t="s">
        <v>1974</v>
      </c>
      <c r="G146" s="247" t="s">
        <v>1975</v>
      </c>
      <c r="H146" s="245"/>
      <c r="I146" s="245"/>
      <c r="J146" s="245"/>
      <c r="K146" s="245"/>
      <c r="L146" s="244" t="str">
        <f t="shared" ref="L146" si="554">IF(F146&lt;&gt;"",CONCATENATE(E146," ",F146,"",G146),CONCATENATE(H146," ",I146," ",J146," ",K146))</f>
        <v>Posibilidad de pérdida reputacional por captura y/o uso  inadecuado de la información de identificación personal recopilada sobre los datos de la población victima  por parte del encuestador de la UARIV,  debido a la falta de control en el dispositivo móvil off-line  traería como consecuencia usar la Identificación Personal con propósitos desconocidos o ilegales.</v>
      </c>
      <c r="M146" s="245" t="s">
        <v>106</v>
      </c>
      <c r="N146" s="245" t="s">
        <v>471</v>
      </c>
      <c r="O146" s="238" t="s">
        <v>353</v>
      </c>
      <c r="P146" s="238" t="s">
        <v>64</v>
      </c>
      <c r="Q146" s="238" t="s">
        <v>419</v>
      </c>
      <c r="R146" s="238" t="s">
        <v>409</v>
      </c>
      <c r="S146" s="238">
        <f t="shared" ref="S146" si="555">IF(R146="Muy alta",100,IF(R146="Alta",80,IF(R146="Media",60,IF(R146="Baja",40,IF(R146="Muy baja",20,IF(R146="Casi Seguro",100,IF(R146="Probable",80,IF(R146="Posible",60,IF(R146="Improbable",40,IF(R146="Rara vez",20,0))))))))))</f>
        <v>60</v>
      </c>
      <c r="T146" s="238" t="s">
        <v>66</v>
      </c>
      <c r="U146" s="238">
        <f t="shared" ref="U146" si="556">IF(T146="Catastrófico",100,IF(T146="Mayor",80,IF(T146="Moderado",60,IF(T146="Menor",40,IF(T146="Leve",20,0)))))</f>
        <v>80</v>
      </c>
      <c r="V146" s="238" t="s">
        <v>67</v>
      </c>
      <c r="W146" s="126" t="s">
        <v>1976</v>
      </c>
      <c r="X146" s="76" t="str">
        <f t="shared" si="408"/>
        <v>Probabilidad</v>
      </c>
      <c r="Y146" s="76" t="s">
        <v>69</v>
      </c>
      <c r="Z146" s="76" t="s">
        <v>70</v>
      </c>
      <c r="AA146" s="76" t="s">
        <v>71</v>
      </c>
      <c r="AB146" s="76" t="s">
        <v>72</v>
      </c>
      <c r="AC146" s="76" t="s">
        <v>73</v>
      </c>
      <c r="AD146" s="240">
        <f>AH147</f>
        <v>18</v>
      </c>
      <c r="AE146" s="76">
        <f t="shared" ref="AE146:AE147" si="557">IF(Y146="Preventivo",25,IF(Y146="Detectivo",15,0))</f>
        <v>25</v>
      </c>
      <c r="AF146" s="76">
        <f t="shared" ref="AF146:AF147" si="558">IF(Y146="Correctivo",0,IF(Z146="Automatizado",25,IF(Z146="Manual",15,0)))</f>
        <v>15</v>
      </c>
      <c r="AG146" s="76">
        <f>($S146*((AE146+AF146))/100)</f>
        <v>24</v>
      </c>
      <c r="AH146" s="76">
        <f t="shared" ref="AH146" si="559">S146-AG146</f>
        <v>36</v>
      </c>
      <c r="AI146" s="218">
        <f>AM147</f>
        <v>80</v>
      </c>
      <c r="AJ146" s="76">
        <f t="shared" ref="AJ146:AJ149" si="560">IF(Y146="Correctivo",10,0)</f>
        <v>0</v>
      </c>
      <c r="AK146" s="76">
        <f t="shared" ref="AK146:AK149" si="561">IF(X146="Probabilidad",0,IF(Z146="Automatizado",25,IF(Z146="Manual",15,0)))</f>
        <v>0</v>
      </c>
      <c r="AL146" s="76">
        <f>($U146*((AJ146+AK146))/100)</f>
        <v>0</v>
      </c>
      <c r="AM146" s="112">
        <f>U146-AL146</f>
        <v>80</v>
      </c>
      <c r="AN146" s="238" t="s">
        <v>67</v>
      </c>
      <c r="AO146" s="238" t="s">
        <v>75</v>
      </c>
      <c r="AP146" s="238" t="s">
        <v>338</v>
      </c>
      <c r="AQ146" s="247" t="s">
        <v>2049</v>
      </c>
      <c r="AR146" s="221">
        <v>45292</v>
      </c>
      <c r="AS146" s="221">
        <v>45657</v>
      </c>
      <c r="AT146" s="221" t="s">
        <v>78</v>
      </c>
      <c r="AU146" s="238" t="s">
        <v>466</v>
      </c>
    </row>
    <row r="147" spans="1:47" ht="117" customHeight="1">
      <c r="A147" s="238"/>
      <c r="B147" s="238"/>
      <c r="C147" s="213"/>
      <c r="D147" s="247"/>
      <c r="E147" s="243"/>
      <c r="F147" s="247"/>
      <c r="G147" s="247"/>
      <c r="H147" s="245"/>
      <c r="I147" s="245"/>
      <c r="J147" s="245"/>
      <c r="K147" s="245"/>
      <c r="L147" s="244"/>
      <c r="M147" s="245"/>
      <c r="N147" s="245"/>
      <c r="O147" s="238"/>
      <c r="P147" s="238"/>
      <c r="Q147" s="238"/>
      <c r="R147" s="238"/>
      <c r="S147" s="238"/>
      <c r="T147" s="238"/>
      <c r="U147" s="238"/>
      <c r="V147" s="238"/>
      <c r="W147" s="126" t="s">
        <v>1977</v>
      </c>
      <c r="X147" s="76" t="str">
        <f t="shared" si="408"/>
        <v>Probabilidad</v>
      </c>
      <c r="Y147" s="76" t="s">
        <v>69</v>
      </c>
      <c r="Z147" s="76" t="s">
        <v>109</v>
      </c>
      <c r="AA147" s="76" t="s">
        <v>71</v>
      </c>
      <c r="AB147" s="76" t="s">
        <v>72</v>
      </c>
      <c r="AC147" s="76" t="s">
        <v>73</v>
      </c>
      <c r="AD147" s="240"/>
      <c r="AE147" s="76">
        <f t="shared" si="557"/>
        <v>25</v>
      </c>
      <c r="AF147" s="76">
        <f t="shared" si="558"/>
        <v>25</v>
      </c>
      <c r="AG147" s="76">
        <f>($AH146*((AE147+AF147))/100)</f>
        <v>18</v>
      </c>
      <c r="AH147" s="76">
        <f t="shared" ref="AH147" si="562">AH146-AG147</f>
        <v>18</v>
      </c>
      <c r="AI147" s="218"/>
      <c r="AJ147" s="76">
        <f t="shared" si="560"/>
        <v>0</v>
      </c>
      <c r="AK147" s="76">
        <f t="shared" si="561"/>
        <v>0</v>
      </c>
      <c r="AL147" s="76">
        <f t="shared" ref="AL147" si="563">($AM146*((AJ147+AK147))/100)</f>
        <v>0</v>
      </c>
      <c r="AM147" s="112">
        <f t="shared" ref="AM147" si="564">AM146-AL147</f>
        <v>80</v>
      </c>
      <c r="AN147" s="238"/>
      <c r="AO147" s="238"/>
      <c r="AP147" s="238"/>
      <c r="AQ147" s="247"/>
      <c r="AR147" s="222"/>
      <c r="AS147" s="222"/>
      <c r="AT147" s="222"/>
      <c r="AU147" s="238"/>
    </row>
    <row r="148" spans="1:47" ht="105" customHeight="1">
      <c r="A148" s="238">
        <v>56</v>
      </c>
      <c r="B148" s="238" t="s">
        <v>343</v>
      </c>
      <c r="C148" s="238" t="s">
        <v>103</v>
      </c>
      <c r="D148" s="247" t="s">
        <v>472</v>
      </c>
      <c r="E148" s="243" t="s">
        <v>473</v>
      </c>
      <c r="F148" s="247" t="s">
        <v>474</v>
      </c>
      <c r="G148" s="247" t="s">
        <v>475</v>
      </c>
      <c r="H148" s="245"/>
      <c r="I148" s="245"/>
      <c r="J148" s="245"/>
      <c r="K148" s="245"/>
      <c r="L148" s="244" t="str">
        <f t="shared" ref="L148" si="565">IF(F148&lt;&gt;"",CONCATENATE(E148," ",F148,"",G148),CONCATENATE(H148," ",I148," ",J148," ",K148))</f>
        <v>Posibilidad de pérdida de confidencialidad por el uso indebido de la información dispuesta por la SRNI, ocasionado por un alto nivel de consultas en el aplicativo de VIVANTO para el modulo de consulta individual.</v>
      </c>
      <c r="M148" s="245" t="s">
        <v>106</v>
      </c>
      <c r="N148" s="245" t="s">
        <v>471</v>
      </c>
      <c r="O148" s="238" t="s">
        <v>476</v>
      </c>
      <c r="P148" s="238" t="s">
        <v>99</v>
      </c>
      <c r="Q148" s="238" t="s">
        <v>419</v>
      </c>
      <c r="R148" s="238" t="s">
        <v>318</v>
      </c>
      <c r="S148" s="238">
        <f t="shared" ref="S148" si="566">IF(R148="Muy alta",100,IF(R148="Alta",80,IF(R148="Media",60,IF(R148="Baja",40,IF(R148="Muy baja",20,IF(R148="Casi Seguro",100,IF(R148="Probable",80,IF(R148="Posible",60,IF(R148="Improbable",40,IF(R148="Rara vez",20,0))))))))))</f>
        <v>80</v>
      </c>
      <c r="T148" s="238" t="s">
        <v>219</v>
      </c>
      <c r="U148" s="238">
        <f t="shared" ref="U148" si="567">IF(T148="Catastrófico",100,IF(T148="Mayor",80,IF(T148="Moderado",60,IF(T148="Menor",40,IF(T148="Leve",20,0)))))</f>
        <v>20</v>
      </c>
      <c r="V148" s="238" t="s">
        <v>74</v>
      </c>
      <c r="W148" s="126" t="s">
        <v>1978</v>
      </c>
      <c r="X148" s="76" t="str">
        <f t="shared" si="408"/>
        <v>Probabilidad</v>
      </c>
      <c r="Y148" s="128" t="s">
        <v>69</v>
      </c>
      <c r="Z148" s="76" t="s">
        <v>70</v>
      </c>
      <c r="AA148" s="76" t="s">
        <v>110</v>
      </c>
      <c r="AB148" s="76" t="s">
        <v>72</v>
      </c>
      <c r="AC148" s="76" t="s">
        <v>120</v>
      </c>
      <c r="AD148" s="240">
        <f>AH150</f>
        <v>28.8</v>
      </c>
      <c r="AE148" s="76">
        <f t="shared" ref="AE148:AE149" si="568">IF(Y148="Preventivo",25,IF(Y148="Detectivo",15,0))</f>
        <v>25</v>
      </c>
      <c r="AF148" s="76">
        <f t="shared" ref="AF148:AF149" si="569">IF(Y148="Correctivo",0,IF(Z148="Automatizado",25,IF(Z148="Manual",15,0)))</f>
        <v>15</v>
      </c>
      <c r="AG148" s="76">
        <f>($S148*((AE148+AF148))/100)</f>
        <v>32</v>
      </c>
      <c r="AH148" s="76">
        <f t="shared" ref="AH148" si="570">S148-AG148</f>
        <v>48</v>
      </c>
      <c r="AI148" s="218">
        <f>AM150</f>
        <v>15</v>
      </c>
      <c r="AJ148" s="76">
        <f t="shared" si="560"/>
        <v>0</v>
      </c>
      <c r="AK148" s="76">
        <f t="shared" si="561"/>
        <v>0</v>
      </c>
      <c r="AL148" s="76">
        <f>($U148*((AJ148+AK148))/100)</f>
        <v>0</v>
      </c>
      <c r="AM148" s="112">
        <f>U148-AL148</f>
        <v>20</v>
      </c>
      <c r="AN148" s="238" t="s">
        <v>220</v>
      </c>
      <c r="AO148" s="238" t="s">
        <v>222</v>
      </c>
      <c r="AP148" s="238" t="s">
        <v>396</v>
      </c>
      <c r="AQ148" s="238" t="s">
        <v>224</v>
      </c>
      <c r="AR148" s="221"/>
      <c r="AS148" s="221"/>
      <c r="AT148" s="221"/>
      <c r="AU148" s="238"/>
    </row>
    <row r="149" spans="1:47" ht="121.5" customHeight="1">
      <c r="A149" s="238"/>
      <c r="B149" s="238"/>
      <c r="C149" s="238"/>
      <c r="D149" s="247"/>
      <c r="E149" s="243"/>
      <c r="F149" s="247"/>
      <c r="G149" s="247"/>
      <c r="H149" s="245"/>
      <c r="I149" s="245"/>
      <c r="J149" s="245"/>
      <c r="K149" s="245"/>
      <c r="L149" s="244"/>
      <c r="M149" s="245"/>
      <c r="N149" s="245"/>
      <c r="O149" s="238"/>
      <c r="P149" s="238"/>
      <c r="Q149" s="238"/>
      <c r="R149" s="238"/>
      <c r="S149" s="238"/>
      <c r="T149" s="238"/>
      <c r="U149" s="238"/>
      <c r="V149" s="238"/>
      <c r="W149" s="126" t="s">
        <v>477</v>
      </c>
      <c r="X149" s="76" t="str">
        <f t="shared" si="408"/>
        <v>Probabilidad</v>
      </c>
      <c r="Y149" s="76" t="s">
        <v>69</v>
      </c>
      <c r="Z149" s="76" t="s">
        <v>70</v>
      </c>
      <c r="AA149" s="76" t="s">
        <v>71</v>
      </c>
      <c r="AB149" s="76" t="s">
        <v>72</v>
      </c>
      <c r="AC149" s="76" t="s">
        <v>73</v>
      </c>
      <c r="AD149" s="240"/>
      <c r="AE149" s="76">
        <f t="shared" si="568"/>
        <v>25</v>
      </c>
      <c r="AF149" s="76">
        <f t="shared" si="569"/>
        <v>15</v>
      </c>
      <c r="AG149" s="76">
        <f>($AH148*((AE149+AF149))/100)</f>
        <v>19.2</v>
      </c>
      <c r="AH149" s="76">
        <f t="shared" ref="AH149" si="571">AH148-AG149</f>
        <v>28.8</v>
      </c>
      <c r="AI149" s="218"/>
      <c r="AJ149" s="76">
        <f t="shared" si="560"/>
        <v>0</v>
      </c>
      <c r="AK149" s="76">
        <f t="shared" si="561"/>
        <v>0</v>
      </c>
      <c r="AL149" s="76">
        <f t="shared" ref="AL149" si="572">($AM148*((AJ149+AK149))/100)</f>
        <v>0</v>
      </c>
      <c r="AM149" s="112">
        <f t="shared" ref="AM149" si="573">AM148-AL149</f>
        <v>20</v>
      </c>
      <c r="AN149" s="238"/>
      <c r="AO149" s="238"/>
      <c r="AP149" s="238"/>
      <c r="AQ149" s="238"/>
      <c r="AR149" s="261"/>
      <c r="AS149" s="261"/>
      <c r="AT149" s="261"/>
      <c r="AU149" s="238"/>
    </row>
    <row r="150" spans="1:47" ht="137.25" customHeight="1">
      <c r="A150" s="238"/>
      <c r="B150" s="238"/>
      <c r="C150" s="238"/>
      <c r="D150" s="247"/>
      <c r="E150" s="243"/>
      <c r="F150" s="247"/>
      <c r="G150" s="247"/>
      <c r="H150" s="245"/>
      <c r="I150" s="245"/>
      <c r="J150" s="245"/>
      <c r="K150" s="245"/>
      <c r="L150" s="244"/>
      <c r="M150" s="245"/>
      <c r="N150" s="245"/>
      <c r="O150" s="238"/>
      <c r="P150" s="238"/>
      <c r="Q150" s="238"/>
      <c r="R150" s="238"/>
      <c r="S150" s="238"/>
      <c r="T150" s="238"/>
      <c r="U150" s="238"/>
      <c r="V150" s="238"/>
      <c r="W150" s="126" t="s">
        <v>478</v>
      </c>
      <c r="X150" s="76" t="str">
        <f t="shared" si="408"/>
        <v>Impacto</v>
      </c>
      <c r="Y150" s="76" t="s">
        <v>81</v>
      </c>
      <c r="Z150" s="76" t="s">
        <v>70</v>
      </c>
      <c r="AA150" s="76" t="s">
        <v>71</v>
      </c>
      <c r="AB150" s="76" t="s">
        <v>72</v>
      </c>
      <c r="AC150" s="76" t="s">
        <v>120</v>
      </c>
      <c r="AD150" s="240"/>
      <c r="AE150" s="76">
        <f t="shared" ref="AE150" si="574">IF(Y150="Preventivo",25,IF(Y150="Detectivo",15,0))</f>
        <v>0</v>
      </c>
      <c r="AF150" s="76">
        <f t="shared" ref="AF150" si="575">IF(Y150="Correctivo",0,IF(Z150="Automatizado",25,IF(Z150="Manual",15,0)))</f>
        <v>0</v>
      </c>
      <c r="AG150" s="76">
        <f>($AH149*((AE150+AF150))/100)</f>
        <v>0</v>
      </c>
      <c r="AH150" s="76">
        <f t="shared" ref="AH150" si="576">AH149-AG150</f>
        <v>28.8</v>
      </c>
      <c r="AI150" s="218"/>
      <c r="AJ150" s="76">
        <f t="shared" ref="AJ150" si="577">IF(Y150="Correctivo",10,0)</f>
        <v>10</v>
      </c>
      <c r="AK150" s="76">
        <f t="shared" ref="AK150" si="578">IF(X150="Probabilidad",0,IF(Z150="Automatizado",25,IF(Z150="Manual",15,0)))</f>
        <v>15</v>
      </c>
      <c r="AL150" s="76">
        <f t="shared" ref="AL150" si="579">($AM149*((AJ150+AK150))/100)</f>
        <v>5</v>
      </c>
      <c r="AM150" s="112">
        <f t="shared" ref="AM150" si="580">AM149-AL150</f>
        <v>15</v>
      </c>
      <c r="AN150" s="238"/>
      <c r="AO150" s="238"/>
      <c r="AP150" s="238"/>
      <c r="AQ150" s="238"/>
      <c r="AR150" s="222"/>
      <c r="AS150" s="222"/>
      <c r="AT150" s="222"/>
      <c r="AU150" s="238"/>
    </row>
    <row r="151" spans="1:47" ht="60">
      <c r="A151" s="238">
        <v>57</v>
      </c>
      <c r="B151" s="238" t="s">
        <v>479</v>
      </c>
      <c r="C151" s="238" t="s">
        <v>480</v>
      </c>
      <c r="D151" s="212" t="s">
        <v>481</v>
      </c>
      <c r="E151" s="301"/>
      <c r="F151" s="249"/>
      <c r="G151" s="249"/>
      <c r="H151" s="226" t="s">
        <v>1979</v>
      </c>
      <c r="I151" s="226" t="s">
        <v>482</v>
      </c>
      <c r="J151" s="226" t="s">
        <v>483</v>
      </c>
      <c r="K151" s="226" t="s">
        <v>484</v>
      </c>
      <c r="L151" s="249" t="str">
        <f>IF(F151&lt;&gt;"",CONCATENATE(E151," ",F151),CONCATENATE(H151," ",I151," ",J151," ",K151))</f>
        <v>Posibilidad de pérdida económica y reputacional  por parte del funcionario encargado de la verificación de requisitos por vincular personal que no cumple con los requisitos para el cargo y el correcto desempeño de sus funciones que vayan en beneficio propio o en detrimento patrimonial de la institución.</v>
      </c>
      <c r="M151" s="226" t="s">
        <v>86</v>
      </c>
      <c r="N151" s="226" t="s">
        <v>317</v>
      </c>
      <c r="O151" s="212" t="s">
        <v>87</v>
      </c>
      <c r="P151" s="212" t="s">
        <v>88</v>
      </c>
      <c r="Q151" s="212">
        <v>75</v>
      </c>
      <c r="R151" s="212" t="s">
        <v>89</v>
      </c>
      <c r="S151" s="212">
        <f>IF(R151="Muy alta",100,IF(R151="Alta",80,IF(R151="Media",60,IF(R151="Baja",40,IF(R151="Muy baja",20,IF(R151="Casi Seguro",100,IF(R151="Probable",80,IF(R151="Posible",60,IF(R151="Improbable",40,IF(R151="Rara vez",20,0))))))))))</f>
        <v>40</v>
      </c>
      <c r="T151" s="212" t="s">
        <v>66</v>
      </c>
      <c r="U151" s="212">
        <f>IF(T151="Catastrófico",100,IF(T151="Mayor",80,IF(T151="Moderado",60,IF(T151="Menor",40,IF(T151="Leve",20,0)))))</f>
        <v>80</v>
      </c>
      <c r="V151" s="212" t="s">
        <v>67</v>
      </c>
      <c r="W151" s="126" t="s">
        <v>485</v>
      </c>
      <c r="X151" s="76" t="str">
        <f>IF(OR(Y151="Preventivo",Y151="Detectivo"),"Probabilidad",IF(Y151="Correctivo","Impacto"," "))</f>
        <v>Probabilidad</v>
      </c>
      <c r="Y151" s="76" t="s">
        <v>69</v>
      </c>
      <c r="Z151" s="76" t="s">
        <v>70</v>
      </c>
      <c r="AA151" s="76" t="s">
        <v>71</v>
      </c>
      <c r="AB151" s="76" t="s">
        <v>72</v>
      </c>
      <c r="AC151" s="76" t="s">
        <v>73</v>
      </c>
      <c r="AD151" s="240">
        <f>AH152</f>
        <v>16.8</v>
      </c>
      <c r="AE151" s="76">
        <f t="shared" ref="AE151:AE153" si="581">IF(Y151="Preventivo",25,IF(Y151="Detectivo",15,0))</f>
        <v>25</v>
      </c>
      <c r="AF151" s="76">
        <f t="shared" ref="AF151:AF153" si="582">IF(Y151="Correctivo",0,IF(Z151="Automatizado",25,IF(Z151="Manual",15,0)))</f>
        <v>15</v>
      </c>
      <c r="AG151" s="76">
        <f>($S151*((AE151+AF151))/100)</f>
        <v>16</v>
      </c>
      <c r="AH151" s="76">
        <f t="shared" ref="AH151" si="583">S151-AG151</f>
        <v>24</v>
      </c>
      <c r="AI151" s="218">
        <f>AM152</f>
        <v>80</v>
      </c>
      <c r="AJ151" s="76">
        <f t="shared" ref="AJ151:AJ155" si="584">IF(Y151="Correctivo",10,0)</f>
        <v>0</v>
      </c>
      <c r="AK151" s="76">
        <f t="shared" ref="AK151:AK155" si="585">IF(X151="Probabilidad",0,IF(Z151="Automatizado",25,IF(Z151="Manual",15,0)))</f>
        <v>0</v>
      </c>
      <c r="AL151" s="76">
        <f>($U151*((AJ151+AK151))/100)</f>
        <v>0</v>
      </c>
      <c r="AM151" s="112">
        <f>U151-AL151</f>
        <v>80</v>
      </c>
      <c r="AN151" s="212" t="s">
        <v>67</v>
      </c>
      <c r="AO151" s="212" t="s">
        <v>75</v>
      </c>
      <c r="AP151" s="212" t="s">
        <v>486</v>
      </c>
      <c r="AQ151" s="212" t="s">
        <v>1980</v>
      </c>
      <c r="AR151" s="221">
        <v>45292</v>
      </c>
      <c r="AS151" s="221">
        <v>45657</v>
      </c>
      <c r="AT151" s="221" t="s">
        <v>93</v>
      </c>
      <c r="AU151" s="212" t="s">
        <v>487</v>
      </c>
    </row>
    <row r="152" spans="1:47" ht="90">
      <c r="A152" s="238"/>
      <c r="B152" s="238"/>
      <c r="C152" s="238"/>
      <c r="D152" s="225"/>
      <c r="E152" s="302"/>
      <c r="F152" s="250"/>
      <c r="G152" s="250"/>
      <c r="H152" s="266"/>
      <c r="I152" s="266"/>
      <c r="J152" s="266"/>
      <c r="K152" s="266"/>
      <c r="L152" s="250"/>
      <c r="M152" s="266"/>
      <c r="N152" s="266"/>
      <c r="O152" s="225"/>
      <c r="P152" s="225"/>
      <c r="Q152" s="225"/>
      <c r="R152" s="225"/>
      <c r="S152" s="225"/>
      <c r="T152" s="225"/>
      <c r="U152" s="225"/>
      <c r="V152" s="225"/>
      <c r="W152" s="129" t="s">
        <v>488</v>
      </c>
      <c r="X152" s="71" t="str">
        <f t="shared" ref="X152:X161" si="586">IF(OR(Y152="Preventivo",Y152="Detectivo"),"Probabilidad",IF(Y152="Correctivo","Impacto"," "))</f>
        <v>Probabilidad</v>
      </c>
      <c r="Y152" s="71" t="s">
        <v>91</v>
      </c>
      <c r="Z152" s="71" t="s">
        <v>70</v>
      </c>
      <c r="AA152" s="71" t="s">
        <v>71</v>
      </c>
      <c r="AB152" s="71" t="s">
        <v>72</v>
      </c>
      <c r="AC152" s="71" t="s">
        <v>73</v>
      </c>
      <c r="AD152" s="216"/>
      <c r="AE152" s="71">
        <f t="shared" si="581"/>
        <v>15</v>
      </c>
      <c r="AF152" s="71">
        <f t="shared" si="582"/>
        <v>15</v>
      </c>
      <c r="AG152" s="71">
        <f>($AH151*((AE152+AF152))/100)</f>
        <v>7.2</v>
      </c>
      <c r="AH152" s="71">
        <f t="shared" ref="AH152" si="587">AH151-AG152</f>
        <v>16.8</v>
      </c>
      <c r="AI152" s="218"/>
      <c r="AJ152" s="71">
        <f t="shared" si="584"/>
        <v>0</v>
      </c>
      <c r="AK152" s="71">
        <f t="shared" si="585"/>
        <v>0</v>
      </c>
      <c r="AL152" s="71">
        <f t="shared" ref="AL152" si="588">($AM151*((AJ152+AK152))/100)</f>
        <v>0</v>
      </c>
      <c r="AM152" s="106">
        <f t="shared" ref="AM152" si="589">AM151-AL152</f>
        <v>80</v>
      </c>
      <c r="AN152" s="225"/>
      <c r="AO152" s="225"/>
      <c r="AP152" s="225"/>
      <c r="AQ152" s="225"/>
      <c r="AR152" s="222"/>
      <c r="AS152" s="222"/>
      <c r="AT152" s="222"/>
      <c r="AU152" s="213"/>
    </row>
    <row r="153" spans="1:47" ht="171.75" customHeight="1">
      <c r="A153" s="76">
        <v>58</v>
      </c>
      <c r="B153" s="76" t="s">
        <v>479</v>
      </c>
      <c r="C153" s="112" t="s">
        <v>103</v>
      </c>
      <c r="D153" s="202" t="s">
        <v>2105</v>
      </c>
      <c r="E153" s="210" t="s">
        <v>59</v>
      </c>
      <c r="F153" s="197" t="s">
        <v>626</v>
      </c>
      <c r="G153" s="197" t="s">
        <v>335</v>
      </c>
      <c r="H153" s="198"/>
      <c r="I153" s="198"/>
      <c r="J153" s="198"/>
      <c r="K153" s="198"/>
      <c r="L153" s="199" t="str">
        <f t="shared" ref="L153:L154" si="590">IF(F153&lt;&gt;"",CONCATENATE(E153," ",F153,"",G153),CONCATENATE(H153," ",I153," ",J153," ",K153))</f>
        <v>Posibilidad de pérdida económica y reputacional por pérdida de la Confidencialidad de la Información de la Entidaddebido a la falla o ausencia de controles relacionados con el acceso a información clasificada y/o reservada.</v>
      </c>
      <c r="M153" s="198" t="s">
        <v>106</v>
      </c>
      <c r="N153" s="198" t="s">
        <v>2106</v>
      </c>
      <c r="O153" s="200" t="s">
        <v>63</v>
      </c>
      <c r="P153" s="200" t="s">
        <v>64</v>
      </c>
      <c r="Q153" s="200" t="s">
        <v>444</v>
      </c>
      <c r="R153" s="200" t="s">
        <v>178</v>
      </c>
      <c r="S153" s="201">
        <f t="shared" ref="S153:S154" si="591">IF(R153="Muy alta",100,IF(R153="Alta",80,IF(R153="Media",60,IF(R153="Baja",40,IF(R153="Muy baja",20,IF(R153="Casi Seguro",100,IF(R153="Probable",80,IF(R153="Posible",60,IF(R153="Improbable",40,IF(R153="Rara vez",20,0))))))))))</f>
        <v>20</v>
      </c>
      <c r="T153" s="200" t="s">
        <v>74</v>
      </c>
      <c r="U153" s="201">
        <f t="shared" ref="U153:U154" si="592">IF(T153="Catastrófico",100,IF(T153="Mayor",80,IF(T153="Moderado",60,IF(T153="Menor",40,IF(T153="Leve",20,0)))))</f>
        <v>60</v>
      </c>
      <c r="V153" s="200" t="s">
        <v>74</v>
      </c>
      <c r="W153" s="202" t="s">
        <v>2107</v>
      </c>
      <c r="X153" s="201" t="str">
        <f t="shared" si="586"/>
        <v>Probabilidad</v>
      </c>
      <c r="Y153" s="200" t="s">
        <v>69</v>
      </c>
      <c r="Z153" s="200" t="s">
        <v>70</v>
      </c>
      <c r="AA153" s="200" t="s">
        <v>71</v>
      </c>
      <c r="AB153" s="200" t="s">
        <v>72</v>
      </c>
      <c r="AC153" s="200" t="s">
        <v>73</v>
      </c>
      <c r="AD153" s="120">
        <f>AH153</f>
        <v>12</v>
      </c>
      <c r="AE153" s="76">
        <f t="shared" si="581"/>
        <v>25</v>
      </c>
      <c r="AF153" s="76">
        <f t="shared" si="582"/>
        <v>15</v>
      </c>
      <c r="AG153" s="76">
        <f>($S153*((AE153+AF153))/100)</f>
        <v>8</v>
      </c>
      <c r="AH153" s="76">
        <f t="shared" ref="AH153" si="593">S153-AG153</f>
        <v>12</v>
      </c>
      <c r="AI153" s="120">
        <f>AM153</f>
        <v>60</v>
      </c>
      <c r="AJ153" s="76">
        <f t="shared" si="584"/>
        <v>0</v>
      </c>
      <c r="AK153" s="76">
        <f t="shared" si="585"/>
        <v>0</v>
      </c>
      <c r="AL153" s="76">
        <f>($U153*((AJ153+AK153))/100)</f>
        <v>0</v>
      </c>
      <c r="AM153" s="76">
        <f>U153-AL153</f>
        <v>60</v>
      </c>
      <c r="AN153" s="71" t="s">
        <v>74</v>
      </c>
      <c r="AO153" s="76" t="s">
        <v>75</v>
      </c>
      <c r="AP153" s="112" t="s">
        <v>489</v>
      </c>
      <c r="AQ153" s="202" t="s">
        <v>2111</v>
      </c>
      <c r="AR153" s="211">
        <v>45292</v>
      </c>
      <c r="AS153" s="191">
        <v>45657</v>
      </c>
      <c r="AT153" s="191" t="s">
        <v>78</v>
      </c>
      <c r="AU153" s="196" t="s">
        <v>2113</v>
      </c>
    </row>
    <row r="154" spans="1:47" ht="230.25" customHeight="1">
      <c r="A154" s="76">
        <v>59</v>
      </c>
      <c r="B154" s="76" t="s">
        <v>479</v>
      </c>
      <c r="C154" s="112" t="s">
        <v>103</v>
      </c>
      <c r="D154" s="202" t="s">
        <v>2105</v>
      </c>
      <c r="E154" s="210" t="s">
        <v>59</v>
      </c>
      <c r="F154" s="202" t="s">
        <v>2108</v>
      </c>
      <c r="G154" s="202" t="s">
        <v>753</v>
      </c>
      <c r="H154" s="198"/>
      <c r="I154" s="198"/>
      <c r="J154" s="198"/>
      <c r="K154" s="198"/>
      <c r="L154" s="199" t="str">
        <f t="shared" si="590"/>
        <v>Posibilidad de pérdida económica y reputacional por pérdida a la Integridad de la Información de la Entidaddebido a la falla o ausencia de controles relacionados con el uso adecuado de la información.</v>
      </c>
      <c r="M154" s="198" t="s">
        <v>106</v>
      </c>
      <c r="N154" s="198" t="s">
        <v>2109</v>
      </c>
      <c r="O154" s="200" t="s">
        <v>63</v>
      </c>
      <c r="P154" s="200" t="s">
        <v>64</v>
      </c>
      <c r="Q154" s="200" t="s">
        <v>142</v>
      </c>
      <c r="R154" s="200" t="s">
        <v>178</v>
      </c>
      <c r="S154" s="201">
        <f t="shared" si="591"/>
        <v>20</v>
      </c>
      <c r="T154" s="200" t="s">
        <v>74</v>
      </c>
      <c r="U154" s="201">
        <f t="shared" si="592"/>
        <v>60</v>
      </c>
      <c r="V154" s="200" t="s">
        <v>74</v>
      </c>
      <c r="W154" s="197" t="s">
        <v>2110</v>
      </c>
      <c r="X154" s="201" t="str">
        <f t="shared" si="586"/>
        <v>Probabilidad</v>
      </c>
      <c r="Y154" s="200" t="s">
        <v>69</v>
      </c>
      <c r="Z154" s="200" t="s">
        <v>70</v>
      </c>
      <c r="AA154" s="200" t="s">
        <v>110</v>
      </c>
      <c r="AB154" s="200" t="s">
        <v>72</v>
      </c>
      <c r="AC154" s="200" t="s">
        <v>73</v>
      </c>
      <c r="AD154" s="120">
        <f>AH154</f>
        <v>12</v>
      </c>
      <c r="AE154" s="76">
        <f t="shared" ref="AE154" si="594">IF(Y154="Preventivo",25,IF(Y154="Detectivo",15,0))</f>
        <v>25</v>
      </c>
      <c r="AF154" s="76">
        <f t="shared" ref="AF154" si="595">IF(Y154="Correctivo",0,IF(Z154="Automatizado",25,IF(Z154="Manual",15,0)))</f>
        <v>15</v>
      </c>
      <c r="AG154" s="76">
        <f>($S154*((AE154+AF154))/100)</f>
        <v>8</v>
      </c>
      <c r="AH154" s="76">
        <f t="shared" ref="AH154" si="596">S154-AG154</f>
        <v>12</v>
      </c>
      <c r="AI154" s="120">
        <f>AM154</f>
        <v>60</v>
      </c>
      <c r="AJ154" s="76">
        <f t="shared" ref="AJ154" si="597">IF(Y154="Correctivo",10,0)</f>
        <v>0</v>
      </c>
      <c r="AK154" s="76">
        <f t="shared" ref="AK154" si="598">IF(X154="Probabilidad",0,IF(Z154="Automatizado",25,IF(Z154="Manual",15,0)))</f>
        <v>0</v>
      </c>
      <c r="AL154" s="76">
        <f>($U154*((AJ154+AK154))/100)</f>
        <v>0</v>
      </c>
      <c r="AM154" s="76">
        <f>U154-AL154</f>
        <v>60</v>
      </c>
      <c r="AN154" s="71" t="s">
        <v>74</v>
      </c>
      <c r="AO154" s="76" t="s">
        <v>75</v>
      </c>
      <c r="AP154" s="112" t="s">
        <v>489</v>
      </c>
      <c r="AQ154" s="202" t="s">
        <v>2112</v>
      </c>
      <c r="AR154" s="93">
        <v>45292</v>
      </c>
      <c r="AS154" s="93">
        <v>45657</v>
      </c>
      <c r="AT154" s="93" t="s">
        <v>78</v>
      </c>
      <c r="AU154" s="196" t="s">
        <v>2113</v>
      </c>
    </row>
    <row r="155" spans="1:47" ht="181.5" customHeight="1">
      <c r="A155" s="238">
        <v>60</v>
      </c>
      <c r="B155" s="238" t="s">
        <v>479</v>
      </c>
      <c r="C155" s="238" t="s">
        <v>480</v>
      </c>
      <c r="D155" s="212" t="s">
        <v>491</v>
      </c>
      <c r="E155" s="301"/>
      <c r="F155" s="249"/>
      <c r="G155" s="249"/>
      <c r="H155" s="226" t="s">
        <v>492</v>
      </c>
      <c r="I155" s="226" t="s">
        <v>493</v>
      </c>
      <c r="J155" s="226" t="s">
        <v>494</v>
      </c>
      <c r="K155" s="226" t="s">
        <v>495</v>
      </c>
      <c r="L155" s="249" t="s">
        <v>496</v>
      </c>
      <c r="M155" s="226" t="s">
        <v>86</v>
      </c>
      <c r="N155" s="226" t="s">
        <v>317</v>
      </c>
      <c r="O155" s="212" t="s">
        <v>87</v>
      </c>
      <c r="P155" s="212" t="s">
        <v>88</v>
      </c>
      <c r="Q155" s="212">
        <v>12</v>
      </c>
      <c r="R155" s="212" t="s">
        <v>205</v>
      </c>
      <c r="S155" s="212">
        <f t="shared" ref="S155" si="599">IF(R155="Muy alta",100,IF(R155="Alta",80,IF(R155="Media",60,IF(R155="Baja",40,IF(R155="Muy baja",20,IF(R155="Casi Seguro",100,IF(R155="Probable",80,IF(R155="Posible",60,IF(R155="Improbable",40,IF(R155="Rara vez",20,0))))))))))</f>
        <v>20</v>
      </c>
      <c r="T155" s="212" t="s">
        <v>137</v>
      </c>
      <c r="U155" s="212">
        <f t="shared" ref="U155" si="600">IF(T155="Catastrófico",100,IF(T155="Mayor",80,IF(T155="Moderado",60,IF(T155="Menor",40,IF(T155="Leve",20,0)))))</f>
        <v>100</v>
      </c>
      <c r="V155" s="212" t="s">
        <v>138</v>
      </c>
      <c r="W155" s="312" t="s">
        <v>497</v>
      </c>
      <c r="X155" s="212" t="str">
        <f>IF(OR(Y155="Preventivo",Y155="Detectivo"),"Probabilidad",IF(Y155="Correctivo","Impacto"," "))</f>
        <v>Probabilidad</v>
      </c>
      <c r="Y155" s="212" t="s">
        <v>91</v>
      </c>
      <c r="Z155" s="212" t="s">
        <v>70</v>
      </c>
      <c r="AA155" s="212" t="s">
        <v>71</v>
      </c>
      <c r="AB155" s="212" t="s">
        <v>72</v>
      </c>
      <c r="AC155" s="225" t="s">
        <v>73</v>
      </c>
      <c r="AD155" s="217">
        <f>AH155</f>
        <v>14</v>
      </c>
      <c r="AE155" s="213">
        <f t="shared" ref="AE155" si="601">IF(Y155="Preventivo",25,IF(Y155="Detectivo",15,0))</f>
        <v>15</v>
      </c>
      <c r="AF155" s="225">
        <f t="shared" ref="AF155" si="602">IF(Y155="Correctivo",0,IF(Z155="Automatizado",25,IF(Z155="Manual",15,0)))</f>
        <v>15</v>
      </c>
      <c r="AG155" s="225">
        <f t="shared" ref="AG155" si="603">($S155*((AE155+AF155))/100)</f>
        <v>6</v>
      </c>
      <c r="AH155" s="225">
        <f t="shared" ref="AH155" si="604">S155-AG155</f>
        <v>14</v>
      </c>
      <c r="AI155" s="218">
        <f>AM155</f>
        <v>100</v>
      </c>
      <c r="AJ155" s="225">
        <f t="shared" si="584"/>
        <v>0</v>
      </c>
      <c r="AK155" s="225">
        <f t="shared" si="585"/>
        <v>0</v>
      </c>
      <c r="AL155" s="225">
        <f t="shared" ref="AL155" si="605">($U155*((AJ155+AK155))/100)</f>
        <v>0</v>
      </c>
      <c r="AM155" s="225">
        <f t="shared" ref="AM155" si="606">U155-AL155</f>
        <v>100</v>
      </c>
      <c r="AN155" s="212" t="s">
        <v>138</v>
      </c>
      <c r="AO155" s="212" t="s">
        <v>75</v>
      </c>
      <c r="AP155" s="212" t="s">
        <v>489</v>
      </c>
      <c r="AQ155" s="101" t="s">
        <v>498</v>
      </c>
      <c r="AR155" s="93">
        <v>45292</v>
      </c>
      <c r="AS155" s="93">
        <v>45657</v>
      </c>
      <c r="AT155" s="221" t="s">
        <v>142</v>
      </c>
      <c r="AU155" s="76" t="s">
        <v>490</v>
      </c>
    </row>
    <row r="156" spans="1:47" ht="222" customHeight="1">
      <c r="A156" s="238"/>
      <c r="B156" s="238"/>
      <c r="C156" s="238"/>
      <c r="D156" s="225"/>
      <c r="E156" s="302"/>
      <c r="F156" s="250"/>
      <c r="G156" s="250"/>
      <c r="H156" s="266"/>
      <c r="I156" s="266"/>
      <c r="J156" s="266"/>
      <c r="K156" s="266"/>
      <c r="L156" s="250"/>
      <c r="M156" s="266"/>
      <c r="N156" s="266"/>
      <c r="O156" s="225"/>
      <c r="P156" s="225"/>
      <c r="Q156" s="225"/>
      <c r="R156" s="225"/>
      <c r="S156" s="225"/>
      <c r="T156" s="225"/>
      <c r="U156" s="225"/>
      <c r="V156" s="225"/>
      <c r="W156" s="314"/>
      <c r="X156" s="213"/>
      <c r="Y156" s="213"/>
      <c r="Z156" s="213"/>
      <c r="AA156" s="213"/>
      <c r="AB156" s="213"/>
      <c r="AC156" s="213"/>
      <c r="AD156" s="240"/>
      <c r="AE156" s="238"/>
      <c r="AF156" s="213"/>
      <c r="AG156" s="213"/>
      <c r="AH156" s="213"/>
      <c r="AI156" s="218"/>
      <c r="AJ156" s="213"/>
      <c r="AK156" s="213"/>
      <c r="AL156" s="213"/>
      <c r="AM156" s="213"/>
      <c r="AN156" s="225"/>
      <c r="AO156" s="225"/>
      <c r="AP156" s="225"/>
      <c r="AQ156" s="97" t="s">
        <v>499</v>
      </c>
      <c r="AR156" s="93">
        <v>45292</v>
      </c>
      <c r="AS156" s="93">
        <v>45657</v>
      </c>
      <c r="AT156" s="222"/>
      <c r="AU156" s="76" t="s">
        <v>500</v>
      </c>
    </row>
    <row r="157" spans="1:47" ht="90">
      <c r="A157" s="238">
        <v>61</v>
      </c>
      <c r="B157" s="238" t="s">
        <v>479</v>
      </c>
      <c r="C157" s="238" t="s">
        <v>501</v>
      </c>
      <c r="D157" s="212" t="s">
        <v>502</v>
      </c>
      <c r="E157" s="301" t="s">
        <v>59</v>
      </c>
      <c r="F157" s="312" t="s">
        <v>503</v>
      </c>
      <c r="G157" s="312" t="s">
        <v>504</v>
      </c>
      <c r="H157" s="226"/>
      <c r="I157" s="226"/>
      <c r="J157" s="226"/>
      <c r="K157" s="226"/>
      <c r="L157" s="249" t="str">
        <f t="shared" ref="L157" si="607">IF(F157&lt;&gt;"",CONCATENATE(E157," ",F157),CONCATENATE(H157," ",I157," ",J157," ",K157))</f>
        <v>Posibilidad de pérdida económica y reputacional ante los colaboradores y partes interesadas del Proceso de Gestión de Talento Humano por el incumplimiento normativos asociados al SG-SST y ambientes y hábitos de vida saludables</v>
      </c>
      <c r="M157" s="226" t="s">
        <v>505</v>
      </c>
      <c r="N157" s="226" t="s">
        <v>317</v>
      </c>
      <c r="O157" s="212" t="s">
        <v>63</v>
      </c>
      <c r="P157" s="212" t="s">
        <v>64</v>
      </c>
      <c r="Q157" s="212">
        <v>1500</v>
      </c>
      <c r="R157" s="212" t="s">
        <v>409</v>
      </c>
      <c r="S157" s="212">
        <f t="shared" ref="S157" si="608">IF(R157="Muy alta",100,IF(R157="Alta",80,IF(R157="Media",60,IF(R157="Baja",40,IF(R157="Muy baja",20,IF(R157="Casi Seguro",100,IF(R157="Probable",80,IF(R157="Posible",60,IF(R157="Improbable",40,IF(R157="Rara vez",20,0))))))))))</f>
        <v>60</v>
      </c>
      <c r="T157" s="212" t="s">
        <v>66</v>
      </c>
      <c r="U157" s="212">
        <f t="shared" ref="U157" si="609">IF(T157="Catastrófico",100,IF(T157="Mayor",80,IF(T157="Moderado",60,IF(T157="Menor",40,IF(T157="Leve",20,0)))))</f>
        <v>80</v>
      </c>
      <c r="V157" s="212" t="s">
        <v>67</v>
      </c>
      <c r="W157" s="126" t="s">
        <v>506</v>
      </c>
      <c r="X157" s="76" t="str">
        <f t="shared" si="586"/>
        <v>Probabilidad</v>
      </c>
      <c r="Y157" s="76" t="s">
        <v>91</v>
      </c>
      <c r="Z157" s="76" t="s">
        <v>70</v>
      </c>
      <c r="AA157" s="76" t="s">
        <v>71</v>
      </c>
      <c r="AB157" s="76" t="s">
        <v>72</v>
      </c>
      <c r="AC157" s="76" t="s">
        <v>73</v>
      </c>
      <c r="AD157" s="240">
        <f>AH158</f>
        <v>29.4</v>
      </c>
      <c r="AE157" s="76">
        <f t="shared" ref="AE157:AE159" si="610">IF(Y157="Preventivo",25,IF(Y157="Detectivo",15,0))</f>
        <v>15</v>
      </c>
      <c r="AF157" s="76">
        <f t="shared" ref="AF157:AF159" si="611">IF(Y157="Correctivo",0,IF(Z157="Automatizado",25,IF(Z157="Manual",15,0)))</f>
        <v>15</v>
      </c>
      <c r="AG157" s="76">
        <f>($S157*((AE157+AF157))/100)</f>
        <v>18</v>
      </c>
      <c r="AH157" s="76">
        <f t="shared" ref="AH157" si="612">S157-AG157</f>
        <v>42</v>
      </c>
      <c r="AI157" s="218">
        <f>AM158</f>
        <v>80</v>
      </c>
      <c r="AJ157" s="76">
        <f t="shared" ref="AJ157:AJ158" si="613">IF(Y157="Correctivo",10,0)</f>
        <v>0</v>
      </c>
      <c r="AK157" s="76">
        <f t="shared" ref="AK157:AK158" si="614">IF(X157="Probabilidad",0,IF(Z157="Automatizado",25,IF(Z157="Manual",15,0)))</f>
        <v>0</v>
      </c>
      <c r="AL157" s="76">
        <f>($U157*((AJ157+AK157))/100)</f>
        <v>0</v>
      </c>
      <c r="AM157" s="112">
        <f>U157-AL157</f>
        <v>80</v>
      </c>
      <c r="AN157" s="212" t="s">
        <v>67</v>
      </c>
      <c r="AO157" s="212" t="s">
        <v>75</v>
      </c>
      <c r="AP157" s="212" t="s">
        <v>489</v>
      </c>
      <c r="AQ157" s="212" t="s">
        <v>507</v>
      </c>
      <c r="AR157" s="221">
        <v>45292</v>
      </c>
      <c r="AS157" s="221">
        <v>45657</v>
      </c>
      <c r="AT157" s="221" t="s">
        <v>93</v>
      </c>
      <c r="AU157" s="212" t="s">
        <v>508</v>
      </c>
    </row>
    <row r="158" spans="1:47" ht="60">
      <c r="A158" s="238"/>
      <c r="B158" s="238"/>
      <c r="C158" s="238"/>
      <c r="D158" s="225"/>
      <c r="E158" s="302"/>
      <c r="F158" s="313"/>
      <c r="G158" s="313"/>
      <c r="H158" s="266"/>
      <c r="I158" s="266"/>
      <c r="J158" s="266"/>
      <c r="K158" s="266"/>
      <c r="L158" s="250"/>
      <c r="M158" s="266"/>
      <c r="N158" s="266"/>
      <c r="O158" s="225"/>
      <c r="P158" s="225"/>
      <c r="Q158" s="225"/>
      <c r="R158" s="225"/>
      <c r="S158" s="225"/>
      <c r="T158" s="225"/>
      <c r="U158" s="225"/>
      <c r="V158" s="225"/>
      <c r="W158" s="126" t="s">
        <v>509</v>
      </c>
      <c r="X158" s="76" t="str">
        <f t="shared" si="586"/>
        <v>Probabilidad</v>
      </c>
      <c r="Y158" s="76" t="s">
        <v>91</v>
      </c>
      <c r="Z158" s="76" t="s">
        <v>70</v>
      </c>
      <c r="AA158" s="76" t="s">
        <v>71</v>
      </c>
      <c r="AB158" s="76" t="s">
        <v>72</v>
      </c>
      <c r="AC158" s="76" t="s">
        <v>73</v>
      </c>
      <c r="AD158" s="240"/>
      <c r="AE158" s="76">
        <f t="shared" si="610"/>
        <v>15</v>
      </c>
      <c r="AF158" s="76">
        <f t="shared" si="611"/>
        <v>15</v>
      </c>
      <c r="AG158" s="76">
        <f>($AH157*((AE158+AF158))/100)</f>
        <v>12.6</v>
      </c>
      <c r="AH158" s="76">
        <f t="shared" ref="AH158" si="615">AH157-AG158</f>
        <v>29.4</v>
      </c>
      <c r="AI158" s="218"/>
      <c r="AJ158" s="76">
        <f t="shared" si="613"/>
        <v>0</v>
      </c>
      <c r="AK158" s="76">
        <f t="shared" si="614"/>
        <v>0</v>
      </c>
      <c r="AL158" s="76">
        <f t="shared" ref="AL158" si="616">($AM157*((AJ158+AK158))/100)</f>
        <v>0</v>
      </c>
      <c r="AM158" s="112">
        <f t="shared" ref="AM158" si="617">AM157-AL158</f>
        <v>80</v>
      </c>
      <c r="AN158" s="225"/>
      <c r="AO158" s="225"/>
      <c r="AP158" s="225"/>
      <c r="AQ158" s="213"/>
      <c r="AR158" s="222"/>
      <c r="AS158" s="222"/>
      <c r="AT158" s="222"/>
      <c r="AU158" s="213"/>
    </row>
    <row r="159" spans="1:47" ht="120">
      <c r="A159" s="76">
        <v>62</v>
      </c>
      <c r="B159" s="76" t="s">
        <v>479</v>
      </c>
      <c r="C159" s="76" t="s">
        <v>501</v>
      </c>
      <c r="D159" s="71" t="s">
        <v>510</v>
      </c>
      <c r="E159" s="73" t="s">
        <v>114</v>
      </c>
      <c r="F159" s="74" t="s">
        <v>511</v>
      </c>
      <c r="G159" s="72" t="s">
        <v>512</v>
      </c>
      <c r="H159" s="72"/>
      <c r="I159" s="72"/>
      <c r="J159" s="72"/>
      <c r="K159" s="72"/>
      <c r="L159" s="74" t="str">
        <f t="shared" ref="L159" si="618">IF(F159&lt;&gt;"",CONCATENATE(E159," ",F159),CONCATENATE(H159," ",I159," ",J159," ",K159))</f>
        <v>Posibilidad de pérdida reputacional ante los colaboradores a nivel nacional y territorial por el desinterés y participación en las actividades del Plan Anual de Trabajo de SG-SST</v>
      </c>
      <c r="M159" s="72" t="s">
        <v>505</v>
      </c>
      <c r="N159" s="72" t="s">
        <v>317</v>
      </c>
      <c r="O159" s="71" t="s">
        <v>63</v>
      </c>
      <c r="P159" s="71" t="s">
        <v>64</v>
      </c>
      <c r="Q159" s="71">
        <v>365</v>
      </c>
      <c r="R159" s="71" t="s">
        <v>65</v>
      </c>
      <c r="S159" s="71">
        <f t="shared" ref="S159" si="619">IF(R159="Muy alta",100,IF(R159="Alta",80,IF(R159="Media",60,IF(R159="Baja",40,IF(R159="Muy baja",20,IF(R159="Casi Seguro",100,IF(R159="Probable",80,IF(R159="Posible",60,IF(R159="Improbable",40,IF(R159="Rara vez",20,0))))))))))</f>
        <v>40</v>
      </c>
      <c r="T159" s="71" t="s">
        <v>219</v>
      </c>
      <c r="U159" s="71">
        <f t="shared" ref="U159" si="620">IF(T159="Catastrófico",100,IF(T159="Mayor",80,IF(T159="Moderado",60,IF(T159="Menor",40,IF(T159="Leve",20,0)))))</f>
        <v>20</v>
      </c>
      <c r="V159" s="71" t="s">
        <v>220</v>
      </c>
      <c r="W159" s="126" t="s">
        <v>513</v>
      </c>
      <c r="X159" s="76" t="str">
        <f t="shared" si="586"/>
        <v>Probabilidad</v>
      </c>
      <c r="Y159" s="76" t="s">
        <v>69</v>
      </c>
      <c r="Z159" s="76" t="s">
        <v>70</v>
      </c>
      <c r="AA159" s="76" t="s">
        <v>110</v>
      </c>
      <c r="AB159" s="76" t="s">
        <v>432</v>
      </c>
      <c r="AC159" s="76" t="s">
        <v>73</v>
      </c>
      <c r="AD159" s="120">
        <f>AH159</f>
        <v>24</v>
      </c>
      <c r="AE159" s="76">
        <f t="shared" si="610"/>
        <v>25</v>
      </c>
      <c r="AF159" s="76">
        <f t="shared" si="611"/>
        <v>15</v>
      </c>
      <c r="AG159" s="76">
        <f>($S159*((AE159+AF159))/100)</f>
        <v>16</v>
      </c>
      <c r="AH159" s="76">
        <f t="shared" ref="AH159" si="621">S159-AG159</f>
        <v>24</v>
      </c>
      <c r="AI159" s="86">
        <f>AM159</f>
        <v>20</v>
      </c>
      <c r="AJ159" s="76">
        <f t="shared" ref="AJ159:AJ161" si="622">IF(Y159="Correctivo",10,0)</f>
        <v>0</v>
      </c>
      <c r="AK159" s="76">
        <f t="shared" ref="AK159:AK161" si="623">IF(X159="Probabilidad",0,IF(Z159="Automatizado",25,IF(Z159="Manual",15,0)))</f>
        <v>0</v>
      </c>
      <c r="AL159" s="76">
        <f>($U159*((AJ159+AK159))/100)</f>
        <v>0</v>
      </c>
      <c r="AM159" s="112">
        <f>U159-AL159</f>
        <v>20</v>
      </c>
      <c r="AN159" s="71" t="s">
        <v>220</v>
      </c>
      <c r="AO159" s="71" t="s">
        <v>75</v>
      </c>
      <c r="AP159" s="71" t="s">
        <v>514</v>
      </c>
      <c r="AQ159" s="76" t="s">
        <v>224</v>
      </c>
      <c r="AR159" s="93"/>
      <c r="AS159" s="93"/>
      <c r="AT159" s="95"/>
      <c r="AU159" s="109"/>
    </row>
    <row r="160" spans="1:47" ht="305.25" customHeight="1">
      <c r="A160" s="76">
        <v>63</v>
      </c>
      <c r="B160" s="76" t="s">
        <v>479</v>
      </c>
      <c r="C160" s="76" t="s">
        <v>480</v>
      </c>
      <c r="D160" s="71" t="s">
        <v>515</v>
      </c>
      <c r="E160" s="73" t="s">
        <v>59</v>
      </c>
      <c r="F160" s="92" t="s">
        <v>516</v>
      </c>
      <c r="G160" s="92" t="s">
        <v>517</v>
      </c>
      <c r="H160" s="72"/>
      <c r="I160" s="72"/>
      <c r="J160" s="72"/>
      <c r="K160" s="72"/>
      <c r="L160" s="74" t="str">
        <f t="shared" ref="L160" si="624">IF(F160&lt;&gt;"",CONCATENATE(E160," ",F160),CONCATENATE(H160," ",I160," ",J160," ",K160))</f>
        <v>Posibilidad de pérdida económica y reputacional por eventos derivados de conductas delictivas tales como Hurto, Atraco, Masacre, Desaparición Forzada, Muerte, Amenaza, Intimidación, Extorsión y/o Secuestro del colaborador de la Unidad para las Victimas en el desarrollo de sus obligaciones y/o funciones</v>
      </c>
      <c r="M160" s="72" t="s">
        <v>518</v>
      </c>
      <c r="N160" s="72" t="s">
        <v>317</v>
      </c>
      <c r="O160" s="71" t="s">
        <v>476</v>
      </c>
      <c r="P160" s="71" t="s">
        <v>64</v>
      </c>
      <c r="Q160" s="71">
        <v>3000</v>
      </c>
      <c r="R160" s="71" t="s">
        <v>355</v>
      </c>
      <c r="S160" s="71">
        <f t="shared" ref="S160" si="625">IF(R160="Muy alta",100,IF(R160="Alta",80,IF(R160="Media",60,IF(R160="Baja",40,IF(R160="Muy baja",20,IF(R160="Casi Seguro",100,IF(R160="Probable",80,IF(R160="Posible",60,IF(R160="Improbable",40,IF(R160="Rara vez",20,0))))))))))</f>
        <v>100</v>
      </c>
      <c r="T160" s="71" t="s">
        <v>74</v>
      </c>
      <c r="U160" s="71">
        <f t="shared" ref="U160" si="626">IF(T160="Catastrófico",100,IF(T160="Mayor",80,IF(T160="Moderado",60,IF(T160="Menor",40,IF(T160="Leve",20,0)))))</f>
        <v>60</v>
      </c>
      <c r="V160" s="71" t="s">
        <v>67</v>
      </c>
      <c r="W160" s="126" t="s">
        <v>519</v>
      </c>
      <c r="X160" s="76" t="str">
        <f t="shared" si="586"/>
        <v>Probabilidad</v>
      </c>
      <c r="Y160" s="76" t="s">
        <v>69</v>
      </c>
      <c r="Z160" s="76" t="s">
        <v>70</v>
      </c>
      <c r="AA160" s="76" t="s">
        <v>71</v>
      </c>
      <c r="AB160" s="76" t="s">
        <v>72</v>
      </c>
      <c r="AC160" s="76" t="s">
        <v>73</v>
      </c>
      <c r="AD160" s="120">
        <f>AH160</f>
        <v>60</v>
      </c>
      <c r="AE160" s="76">
        <f t="shared" ref="AE160" si="627">IF(Y160="Preventivo",25,IF(Y160="Detectivo",15,0))</f>
        <v>25</v>
      </c>
      <c r="AF160" s="76">
        <f t="shared" ref="AF160" si="628">IF(Y160="Correctivo",0,IF(Z160="Automatizado",25,IF(Z160="Manual",15,0)))</f>
        <v>15</v>
      </c>
      <c r="AG160" s="76">
        <f>($S160*((AE160+AF160))/100)</f>
        <v>40</v>
      </c>
      <c r="AH160" s="76">
        <f t="shared" ref="AH160" si="629">S160-AG160</f>
        <v>60</v>
      </c>
      <c r="AI160" s="86">
        <f>AM160</f>
        <v>60</v>
      </c>
      <c r="AJ160" s="76">
        <f t="shared" si="622"/>
        <v>0</v>
      </c>
      <c r="AK160" s="76">
        <f t="shared" si="623"/>
        <v>0</v>
      </c>
      <c r="AL160" s="76">
        <f>($U160*((AJ160+AK160))/100)</f>
        <v>0</v>
      </c>
      <c r="AM160" s="112">
        <f>U160-AL160</f>
        <v>60</v>
      </c>
      <c r="AN160" s="71" t="s">
        <v>74</v>
      </c>
      <c r="AO160" s="71" t="s">
        <v>75</v>
      </c>
      <c r="AP160" s="71" t="s">
        <v>520</v>
      </c>
      <c r="AQ160" s="97" t="s">
        <v>521</v>
      </c>
      <c r="AR160" s="93">
        <v>45292</v>
      </c>
      <c r="AS160" s="93">
        <v>45657</v>
      </c>
      <c r="AT160" s="95" t="s">
        <v>78</v>
      </c>
      <c r="AU160" s="76" t="s">
        <v>1981</v>
      </c>
    </row>
    <row r="161" spans="1:47" ht="303.75" customHeight="1">
      <c r="A161" s="76">
        <v>64</v>
      </c>
      <c r="B161" s="76" t="s">
        <v>479</v>
      </c>
      <c r="C161" s="76" t="s">
        <v>480</v>
      </c>
      <c r="D161" s="71" t="s">
        <v>515</v>
      </c>
      <c r="E161" s="73" t="s">
        <v>59</v>
      </c>
      <c r="F161" s="96" t="s">
        <v>522</v>
      </c>
      <c r="G161" s="74" t="s">
        <v>523</v>
      </c>
      <c r="H161" s="72"/>
      <c r="I161" s="72"/>
      <c r="J161" s="72"/>
      <c r="K161" s="72"/>
      <c r="L161" s="74" t="str">
        <f t="shared" ref="L161" si="630">IF(F161&lt;&gt;"",CONCATENATE(E161," ",F161),CONCATENATE(H161," ",I161," ",J161," ",K161))</f>
        <v>Posibilidad de pérdida económica y reputacional ante la afectación por Terrorismo, Acciones Armadas y/o Protesta Social</v>
      </c>
      <c r="M161" s="72" t="s">
        <v>518</v>
      </c>
      <c r="N161" s="72" t="s">
        <v>317</v>
      </c>
      <c r="O161" s="71" t="s">
        <v>476</v>
      </c>
      <c r="P161" s="71" t="s">
        <v>64</v>
      </c>
      <c r="Q161" s="71">
        <v>3000</v>
      </c>
      <c r="R161" s="71" t="s">
        <v>355</v>
      </c>
      <c r="S161" s="71">
        <f t="shared" ref="S161" si="631">IF(R161="Muy alta",100,IF(R161="Alta",80,IF(R161="Media",60,IF(R161="Baja",40,IF(R161="Muy baja",20,IF(R161="Casi Seguro",100,IF(R161="Probable",80,IF(R161="Posible",60,IF(R161="Improbable",40,IF(R161="Rara vez",20,0))))))))))</f>
        <v>100</v>
      </c>
      <c r="T161" s="71" t="s">
        <v>74</v>
      </c>
      <c r="U161" s="71">
        <f t="shared" ref="U161" si="632">IF(T161="Catastrófico",100,IF(T161="Mayor",80,IF(T161="Moderado",60,IF(T161="Menor",40,IF(T161="Leve",20,0)))))</f>
        <v>60</v>
      </c>
      <c r="V161" s="71" t="s">
        <v>67</v>
      </c>
      <c r="W161" s="129" t="s">
        <v>524</v>
      </c>
      <c r="X161" s="76" t="str">
        <f t="shared" si="586"/>
        <v>Probabilidad</v>
      </c>
      <c r="Y161" s="76" t="s">
        <v>91</v>
      </c>
      <c r="Z161" s="76" t="s">
        <v>70</v>
      </c>
      <c r="AA161" s="76" t="s">
        <v>71</v>
      </c>
      <c r="AB161" s="76" t="s">
        <v>72</v>
      </c>
      <c r="AC161" s="76" t="s">
        <v>73</v>
      </c>
      <c r="AD161" s="120">
        <f>AH161</f>
        <v>70</v>
      </c>
      <c r="AE161" s="76">
        <f t="shared" ref="AE161" si="633">IF(Y161="Preventivo",25,IF(Y161="Detectivo",15,0))</f>
        <v>15</v>
      </c>
      <c r="AF161" s="76">
        <f t="shared" ref="AF161" si="634">IF(Y161="Correctivo",0,IF(Z161="Automatizado",25,IF(Z161="Manual",15,0)))</f>
        <v>15</v>
      </c>
      <c r="AG161" s="76">
        <f>($S161*((AE161+AF161))/100)</f>
        <v>30</v>
      </c>
      <c r="AH161" s="76">
        <f t="shared" ref="AH161" si="635">S161-AG161</f>
        <v>70</v>
      </c>
      <c r="AI161" s="86">
        <f>AM161</f>
        <v>60</v>
      </c>
      <c r="AJ161" s="76">
        <f t="shared" si="622"/>
        <v>0</v>
      </c>
      <c r="AK161" s="76">
        <f t="shared" si="623"/>
        <v>0</v>
      </c>
      <c r="AL161" s="76">
        <f>($U161*((AJ161+AK161))/100)</f>
        <v>0</v>
      </c>
      <c r="AM161" s="112">
        <f>U161-AL161</f>
        <v>60</v>
      </c>
      <c r="AN161" s="71" t="s">
        <v>74</v>
      </c>
      <c r="AO161" s="71" t="s">
        <v>75</v>
      </c>
      <c r="AP161" s="71" t="s">
        <v>76</v>
      </c>
      <c r="AQ161" s="97" t="s">
        <v>521</v>
      </c>
      <c r="AR161" s="93">
        <v>45292</v>
      </c>
      <c r="AS161" s="93">
        <v>45657</v>
      </c>
      <c r="AT161" s="95" t="s">
        <v>78</v>
      </c>
      <c r="AU161" s="76" t="s">
        <v>1981</v>
      </c>
    </row>
    <row r="162" spans="1:47" ht="60">
      <c r="A162" s="238">
        <v>65</v>
      </c>
      <c r="B162" s="238" t="s">
        <v>525</v>
      </c>
      <c r="C162" s="238" t="s">
        <v>526</v>
      </c>
      <c r="D162" s="247" t="s">
        <v>2082</v>
      </c>
      <c r="E162" s="247" t="s">
        <v>114</v>
      </c>
      <c r="F162" s="247" t="s">
        <v>527</v>
      </c>
      <c r="G162" s="247" t="s">
        <v>528</v>
      </c>
      <c r="H162" s="212"/>
      <c r="I162" s="212"/>
      <c r="J162" s="212"/>
      <c r="K162" s="212"/>
      <c r="L162" s="249" t="str">
        <f t="shared" ref="L162:L177" si="636">CONCATENATE(E162," ",F162,)</f>
        <v>Posibilidad de pérdida reputacional por no dar respuesta institucional de manera eficiente a las solicitudes o requerimiento de información de los grupos valor</v>
      </c>
      <c r="M162" s="238" t="s">
        <v>62</v>
      </c>
      <c r="N162" s="238" t="s">
        <v>529</v>
      </c>
      <c r="O162" s="238" t="s">
        <v>63</v>
      </c>
      <c r="P162" s="238" t="s">
        <v>64</v>
      </c>
      <c r="Q162" s="238">
        <v>360</v>
      </c>
      <c r="R162" s="238" t="s">
        <v>65</v>
      </c>
      <c r="S162" s="238">
        <v>40</v>
      </c>
      <c r="T162" s="238" t="s">
        <v>66</v>
      </c>
      <c r="U162" s="238">
        <v>80</v>
      </c>
      <c r="V162" s="328" t="s">
        <v>67</v>
      </c>
      <c r="W162" s="85" t="s">
        <v>530</v>
      </c>
      <c r="X162" s="85" t="s">
        <v>253</v>
      </c>
      <c r="Y162" s="85" t="s">
        <v>69</v>
      </c>
      <c r="Z162" s="85" t="s">
        <v>70</v>
      </c>
      <c r="AA162" s="85" t="s">
        <v>71</v>
      </c>
      <c r="AB162" s="85" t="s">
        <v>72</v>
      </c>
      <c r="AC162" s="85" t="s">
        <v>120</v>
      </c>
      <c r="AD162" s="240">
        <f>AH164</f>
        <v>10.080000000000002</v>
      </c>
      <c r="AE162" s="76">
        <f t="shared" ref="AE162:AE163" si="637">IF(Y162="Preventivo",25,IF(Y162="Detectivo",15,0))</f>
        <v>25</v>
      </c>
      <c r="AF162" s="76">
        <f t="shared" ref="AF162:AF163" si="638">IF(Y162="Correctivo",0,IF(Z162="Automatizado",25,IF(Z162="Manual",15,0)))</f>
        <v>15</v>
      </c>
      <c r="AG162" s="76">
        <f>($S162*((AE162+AF162))/100)</f>
        <v>16</v>
      </c>
      <c r="AH162" s="76">
        <f t="shared" ref="AH162" si="639">S162-AG162</f>
        <v>24</v>
      </c>
      <c r="AI162" s="218">
        <f>AM164</f>
        <v>80</v>
      </c>
      <c r="AJ162" s="76">
        <f t="shared" ref="AJ162:AJ163" si="640">IF(Y162="Correctivo",10,0)</f>
        <v>0</v>
      </c>
      <c r="AK162" s="76">
        <f t="shared" ref="AK162:AK163" si="641">IF(X162="Probabilidad",0,IF(Z162="Automatizado",25,IF(Z162="Manual",15,0)))</f>
        <v>0</v>
      </c>
      <c r="AL162" s="76">
        <f>($U162*((AJ162+AK162))/100)</f>
        <v>0</v>
      </c>
      <c r="AM162" s="112">
        <f>U162-AL162</f>
        <v>80</v>
      </c>
      <c r="AN162" s="328" t="s">
        <v>67</v>
      </c>
      <c r="AO162" s="238" t="s">
        <v>75</v>
      </c>
      <c r="AP162" s="247" t="s">
        <v>531</v>
      </c>
      <c r="AQ162" s="247" t="s">
        <v>532</v>
      </c>
      <c r="AR162" s="221">
        <v>45292</v>
      </c>
      <c r="AS162" s="221">
        <v>45657</v>
      </c>
      <c r="AT162" s="221" t="s">
        <v>93</v>
      </c>
      <c r="AU162" s="247" t="s">
        <v>260</v>
      </c>
    </row>
    <row r="163" spans="1:47" ht="60">
      <c r="A163" s="238"/>
      <c r="B163" s="238"/>
      <c r="C163" s="238"/>
      <c r="D163" s="247"/>
      <c r="E163" s="247"/>
      <c r="F163" s="247"/>
      <c r="G163" s="247"/>
      <c r="H163" s="225"/>
      <c r="I163" s="225"/>
      <c r="J163" s="225"/>
      <c r="K163" s="225"/>
      <c r="L163" s="250"/>
      <c r="M163" s="238"/>
      <c r="N163" s="238"/>
      <c r="O163" s="238"/>
      <c r="P163" s="238"/>
      <c r="Q163" s="238"/>
      <c r="R163" s="238"/>
      <c r="S163" s="238"/>
      <c r="T163" s="238"/>
      <c r="U163" s="238"/>
      <c r="V163" s="328"/>
      <c r="W163" s="85" t="s">
        <v>533</v>
      </c>
      <c r="X163" s="85" t="s">
        <v>253</v>
      </c>
      <c r="Y163" s="85" t="s">
        <v>91</v>
      </c>
      <c r="Z163" s="85" t="s">
        <v>70</v>
      </c>
      <c r="AA163" s="85" t="s">
        <v>71</v>
      </c>
      <c r="AB163" s="85" t="s">
        <v>72</v>
      </c>
      <c r="AC163" s="85" t="s">
        <v>73</v>
      </c>
      <c r="AD163" s="240"/>
      <c r="AE163" s="76">
        <f t="shared" si="637"/>
        <v>15</v>
      </c>
      <c r="AF163" s="76">
        <f t="shared" si="638"/>
        <v>15</v>
      </c>
      <c r="AG163" s="76">
        <f>($AH162*((AE163+AF163))/100)</f>
        <v>7.2</v>
      </c>
      <c r="AH163" s="76">
        <f t="shared" ref="AH163" si="642">AH162-AG163</f>
        <v>16.8</v>
      </c>
      <c r="AI163" s="218"/>
      <c r="AJ163" s="76">
        <f t="shared" si="640"/>
        <v>0</v>
      </c>
      <c r="AK163" s="76">
        <f t="shared" si="641"/>
        <v>0</v>
      </c>
      <c r="AL163" s="76">
        <f t="shared" ref="AL163" si="643">($AM162*((AJ163+AK163))/100)</f>
        <v>0</v>
      </c>
      <c r="AM163" s="112">
        <f t="shared" ref="AM163" si="644">AM162-AL163</f>
        <v>80</v>
      </c>
      <c r="AN163" s="328"/>
      <c r="AO163" s="238"/>
      <c r="AP163" s="247"/>
      <c r="AQ163" s="247"/>
      <c r="AR163" s="261"/>
      <c r="AS163" s="261"/>
      <c r="AT163" s="261"/>
      <c r="AU163" s="247"/>
    </row>
    <row r="164" spans="1:47" ht="45">
      <c r="A164" s="238"/>
      <c r="B164" s="238"/>
      <c r="C164" s="238"/>
      <c r="D164" s="247"/>
      <c r="E164" s="247"/>
      <c r="F164" s="247"/>
      <c r="G164" s="247"/>
      <c r="H164" s="213"/>
      <c r="I164" s="213"/>
      <c r="J164" s="213"/>
      <c r="K164" s="213"/>
      <c r="L164" s="251"/>
      <c r="M164" s="238"/>
      <c r="N164" s="238"/>
      <c r="O164" s="238"/>
      <c r="P164" s="238"/>
      <c r="Q164" s="238"/>
      <c r="R164" s="238"/>
      <c r="S164" s="238"/>
      <c r="T164" s="238"/>
      <c r="U164" s="238"/>
      <c r="V164" s="328"/>
      <c r="W164" s="85" t="s">
        <v>534</v>
      </c>
      <c r="X164" s="85" t="s">
        <v>253</v>
      </c>
      <c r="Y164" s="85" t="s">
        <v>69</v>
      </c>
      <c r="Z164" s="85" t="s">
        <v>70</v>
      </c>
      <c r="AA164" s="85" t="s">
        <v>71</v>
      </c>
      <c r="AB164" s="85" t="s">
        <v>72</v>
      </c>
      <c r="AC164" s="85" t="s">
        <v>120</v>
      </c>
      <c r="AD164" s="240"/>
      <c r="AE164" s="76">
        <f t="shared" ref="AE164" si="645">IF(Y164="Preventivo",25,IF(Y164="Detectivo",15,0))</f>
        <v>25</v>
      </c>
      <c r="AF164" s="76">
        <f t="shared" ref="AF164" si="646">IF(Y164="Correctivo",0,IF(Z164="Automatizado",25,IF(Z164="Manual",15,0)))</f>
        <v>15</v>
      </c>
      <c r="AG164" s="76">
        <f>($AH163*((AE164+AF164))/100)</f>
        <v>6.72</v>
      </c>
      <c r="AH164" s="76">
        <f t="shared" ref="AH164" si="647">AH163-AG164</f>
        <v>10.080000000000002</v>
      </c>
      <c r="AI164" s="218"/>
      <c r="AJ164" s="76">
        <f t="shared" ref="AJ164" si="648">IF(Y164="Correctivo",10,0)</f>
        <v>0</v>
      </c>
      <c r="AK164" s="76">
        <f t="shared" ref="AK164" si="649">IF(X164="Probabilidad",0,IF(Z164="Automatizado",25,IF(Z164="Manual",15,0)))</f>
        <v>0</v>
      </c>
      <c r="AL164" s="76">
        <f t="shared" ref="AL164" si="650">($AM163*((AJ164+AK164))/100)</f>
        <v>0</v>
      </c>
      <c r="AM164" s="112">
        <f t="shared" ref="AM164" si="651">AM163-AL164</f>
        <v>80</v>
      </c>
      <c r="AN164" s="328"/>
      <c r="AO164" s="238"/>
      <c r="AP164" s="247"/>
      <c r="AQ164" s="247"/>
      <c r="AR164" s="222"/>
      <c r="AS164" s="222"/>
      <c r="AT164" s="222"/>
      <c r="AU164" s="247"/>
    </row>
    <row r="165" spans="1:47" ht="60">
      <c r="A165" s="238">
        <v>66</v>
      </c>
      <c r="B165" s="238" t="s">
        <v>525</v>
      </c>
      <c r="C165" s="238" t="s">
        <v>526</v>
      </c>
      <c r="D165" s="247" t="s">
        <v>535</v>
      </c>
      <c r="E165" s="247" t="s">
        <v>59</v>
      </c>
      <c r="F165" s="247" t="s">
        <v>536</v>
      </c>
      <c r="G165" s="247" t="s">
        <v>537</v>
      </c>
      <c r="H165" s="212"/>
      <c r="I165" s="212"/>
      <c r="J165" s="212"/>
      <c r="K165" s="212"/>
      <c r="L165" s="249" t="str">
        <f t="shared" si="636"/>
        <v>Posibilidad de pérdida económica y reputacional ante nuestras partes interesadas y sanciones por entes de control obedecido al incumplimiento de  los parámetros normativos impartidos por el archivo general de la nación</v>
      </c>
      <c r="M165" s="238" t="s">
        <v>62</v>
      </c>
      <c r="N165" s="238" t="s">
        <v>529</v>
      </c>
      <c r="O165" s="238" t="s">
        <v>63</v>
      </c>
      <c r="P165" s="238" t="s">
        <v>64</v>
      </c>
      <c r="Q165" s="238">
        <v>52</v>
      </c>
      <c r="R165" s="238" t="s">
        <v>65</v>
      </c>
      <c r="S165" s="238">
        <v>40</v>
      </c>
      <c r="T165" s="238" t="s">
        <v>66</v>
      </c>
      <c r="U165" s="238">
        <v>80</v>
      </c>
      <c r="V165" s="328" t="s">
        <v>67</v>
      </c>
      <c r="W165" s="85" t="s">
        <v>538</v>
      </c>
      <c r="X165" s="85" t="s">
        <v>253</v>
      </c>
      <c r="Y165" s="85" t="s">
        <v>69</v>
      </c>
      <c r="Z165" s="85" t="s">
        <v>70</v>
      </c>
      <c r="AA165" s="85" t="s">
        <v>71</v>
      </c>
      <c r="AB165" s="85" t="s">
        <v>72</v>
      </c>
      <c r="AC165" s="85" t="s">
        <v>73</v>
      </c>
      <c r="AD165" s="240">
        <f>AH167</f>
        <v>10.08</v>
      </c>
      <c r="AE165" s="76">
        <f t="shared" ref="AE165:AE166" si="652">IF(Y165="Preventivo",25,IF(Y165="Detectivo",15,0))</f>
        <v>25</v>
      </c>
      <c r="AF165" s="76">
        <f t="shared" ref="AF165:AF166" si="653">IF(Y165="Correctivo",0,IF(Z165="Automatizado",25,IF(Z165="Manual",15,0)))</f>
        <v>15</v>
      </c>
      <c r="AG165" s="76">
        <f>($S165*((AE165+AF165))/100)</f>
        <v>16</v>
      </c>
      <c r="AH165" s="76">
        <f t="shared" ref="AH165" si="654">S165-AG165</f>
        <v>24</v>
      </c>
      <c r="AI165" s="218">
        <f>AM167</f>
        <v>80</v>
      </c>
      <c r="AJ165" s="76">
        <f t="shared" ref="AJ165:AJ166" si="655">IF(Y165="Correctivo",10,0)</f>
        <v>0</v>
      </c>
      <c r="AK165" s="76">
        <f t="shared" ref="AK165:AK166" si="656">IF(X165="Probabilidad",0,IF(Z165="Automatizado",25,IF(Z165="Manual",15,0)))</f>
        <v>0</v>
      </c>
      <c r="AL165" s="76">
        <f>($U165*((AJ165+AK165))/100)</f>
        <v>0</v>
      </c>
      <c r="AM165" s="112">
        <f>U165-AL165</f>
        <v>80</v>
      </c>
      <c r="AN165" s="328" t="s">
        <v>67</v>
      </c>
      <c r="AO165" s="238" t="s">
        <v>75</v>
      </c>
      <c r="AP165" s="247" t="s">
        <v>531</v>
      </c>
      <c r="AQ165" s="247" t="s">
        <v>539</v>
      </c>
      <c r="AR165" s="221">
        <v>45292</v>
      </c>
      <c r="AS165" s="221">
        <v>45657</v>
      </c>
      <c r="AT165" s="221" t="s">
        <v>93</v>
      </c>
      <c r="AU165" s="247" t="s">
        <v>260</v>
      </c>
    </row>
    <row r="166" spans="1:47" ht="45">
      <c r="A166" s="238"/>
      <c r="B166" s="238"/>
      <c r="C166" s="238"/>
      <c r="D166" s="247"/>
      <c r="E166" s="247"/>
      <c r="F166" s="247"/>
      <c r="G166" s="247"/>
      <c r="H166" s="225"/>
      <c r="I166" s="225"/>
      <c r="J166" s="225"/>
      <c r="K166" s="225"/>
      <c r="L166" s="250"/>
      <c r="M166" s="238"/>
      <c r="N166" s="238"/>
      <c r="O166" s="238"/>
      <c r="P166" s="238"/>
      <c r="Q166" s="238"/>
      <c r="R166" s="238"/>
      <c r="S166" s="238"/>
      <c r="T166" s="238"/>
      <c r="U166" s="238"/>
      <c r="V166" s="328"/>
      <c r="W166" s="85" t="s">
        <v>540</v>
      </c>
      <c r="X166" s="85" t="s">
        <v>253</v>
      </c>
      <c r="Y166" s="85" t="s">
        <v>69</v>
      </c>
      <c r="Z166" s="85" t="s">
        <v>70</v>
      </c>
      <c r="AA166" s="85" t="s">
        <v>71</v>
      </c>
      <c r="AB166" s="85" t="s">
        <v>72</v>
      </c>
      <c r="AC166" s="85" t="s">
        <v>73</v>
      </c>
      <c r="AD166" s="240"/>
      <c r="AE166" s="76">
        <f t="shared" si="652"/>
        <v>25</v>
      </c>
      <c r="AF166" s="76">
        <f t="shared" si="653"/>
        <v>15</v>
      </c>
      <c r="AG166" s="76">
        <f>($AH165*((AE166+AF166))/100)</f>
        <v>9.6</v>
      </c>
      <c r="AH166" s="76">
        <f t="shared" ref="AH166" si="657">AH165-AG166</f>
        <v>14.4</v>
      </c>
      <c r="AI166" s="218"/>
      <c r="AJ166" s="76">
        <f t="shared" si="655"/>
        <v>0</v>
      </c>
      <c r="AK166" s="76">
        <f t="shared" si="656"/>
        <v>0</v>
      </c>
      <c r="AL166" s="76">
        <f t="shared" ref="AL166" si="658">($AM165*((AJ166+AK166))/100)</f>
        <v>0</v>
      </c>
      <c r="AM166" s="112">
        <f t="shared" ref="AM166" si="659">AM165-AL166</f>
        <v>80</v>
      </c>
      <c r="AN166" s="328"/>
      <c r="AO166" s="238"/>
      <c r="AP166" s="247"/>
      <c r="AQ166" s="247"/>
      <c r="AR166" s="261"/>
      <c r="AS166" s="261"/>
      <c r="AT166" s="261"/>
      <c r="AU166" s="247"/>
    </row>
    <row r="167" spans="1:47" ht="60">
      <c r="A167" s="238"/>
      <c r="B167" s="238"/>
      <c r="C167" s="238"/>
      <c r="D167" s="247"/>
      <c r="E167" s="247"/>
      <c r="F167" s="247"/>
      <c r="G167" s="247"/>
      <c r="H167" s="213"/>
      <c r="I167" s="213"/>
      <c r="J167" s="213"/>
      <c r="K167" s="213"/>
      <c r="L167" s="251"/>
      <c r="M167" s="238"/>
      <c r="N167" s="238"/>
      <c r="O167" s="238"/>
      <c r="P167" s="238"/>
      <c r="Q167" s="238"/>
      <c r="R167" s="238"/>
      <c r="S167" s="238"/>
      <c r="T167" s="238"/>
      <c r="U167" s="238"/>
      <c r="V167" s="328"/>
      <c r="W167" s="85" t="s">
        <v>541</v>
      </c>
      <c r="X167" s="85" t="s">
        <v>253</v>
      </c>
      <c r="Y167" s="85" t="s">
        <v>91</v>
      </c>
      <c r="Z167" s="85" t="s">
        <v>70</v>
      </c>
      <c r="AA167" s="85" t="s">
        <v>71</v>
      </c>
      <c r="AB167" s="85" t="s">
        <v>72</v>
      </c>
      <c r="AC167" s="85" t="s">
        <v>73</v>
      </c>
      <c r="AD167" s="240"/>
      <c r="AE167" s="76">
        <f t="shared" ref="AE167" si="660">IF(Y167="Preventivo",25,IF(Y167="Detectivo",15,0))</f>
        <v>15</v>
      </c>
      <c r="AF167" s="76">
        <f t="shared" ref="AF167" si="661">IF(Y167="Correctivo",0,IF(Z167="Automatizado",25,IF(Z167="Manual",15,0)))</f>
        <v>15</v>
      </c>
      <c r="AG167" s="76">
        <f>($AH166*((AE167+AF167))/100)</f>
        <v>4.32</v>
      </c>
      <c r="AH167" s="76">
        <f t="shared" ref="AH167" si="662">AH166-AG167</f>
        <v>10.08</v>
      </c>
      <c r="AI167" s="218"/>
      <c r="AJ167" s="76">
        <f t="shared" ref="AJ167" si="663">IF(Y167="Correctivo",10,0)</f>
        <v>0</v>
      </c>
      <c r="AK167" s="76">
        <f t="shared" ref="AK167" si="664">IF(X167="Probabilidad",0,IF(Z167="Automatizado",25,IF(Z167="Manual",15,0)))</f>
        <v>0</v>
      </c>
      <c r="AL167" s="76">
        <f t="shared" ref="AL167" si="665">($AM166*((AJ167+AK167))/100)</f>
        <v>0</v>
      </c>
      <c r="AM167" s="112">
        <f t="shared" ref="AM167" si="666">AM166-AL167</f>
        <v>80</v>
      </c>
      <c r="AN167" s="328"/>
      <c r="AO167" s="238"/>
      <c r="AP167" s="247"/>
      <c r="AQ167" s="247"/>
      <c r="AR167" s="222"/>
      <c r="AS167" s="222"/>
      <c r="AT167" s="222"/>
      <c r="AU167" s="247"/>
    </row>
    <row r="168" spans="1:47" ht="84" customHeight="1">
      <c r="A168" s="238">
        <v>67</v>
      </c>
      <c r="B168" s="238" t="s">
        <v>525</v>
      </c>
      <c r="C168" s="238" t="s">
        <v>526</v>
      </c>
      <c r="D168" s="247" t="s">
        <v>542</v>
      </c>
      <c r="E168" s="247" t="s">
        <v>59</v>
      </c>
      <c r="F168" s="247" t="s">
        <v>543</v>
      </c>
      <c r="G168" s="247" t="s">
        <v>544</v>
      </c>
      <c r="H168" s="212"/>
      <c r="I168" s="212"/>
      <c r="J168" s="212"/>
      <c r="K168" s="212"/>
      <c r="L168" s="249" t="str">
        <f t="shared" si="636"/>
        <v>Posibilidad de pérdida económica y reputacional ante las partes interesadas por Incumplimiento de la respuesta institucional</v>
      </c>
      <c r="M168" s="238" t="s">
        <v>62</v>
      </c>
      <c r="N168" s="238" t="s">
        <v>529</v>
      </c>
      <c r="O168" s="238" t="s">
        <v>63</v>
      </c>
      <c r="P168" s="238" t="s">
        <v>117</v>
      </c>
      <c r="Q168" s="238">
        <v>365</v>
      </c>
      <c r="R168" s="238" t="s">
        <v>65</v>
      </c>
      <c r="S168" s="238">
        <v>40</v>
      </c>
      <c r="T168" s="238" t="s">
        <v>66</v>
      </c>
      <c r="U168" s="238">
        <v>80</v>
      </c>
      <c r="V168" s="328" t="s">
        <v>67</v>
      </c>
      <c r="W168" s="85" t="s">
        <v>545</v>
      </c>
      <c r="X168" s="85" t="s">
        <v>253</v>
      </c>
      <c r="Y168" s="85" t="s">
        <v>69</v>
      </c>
      <c r="Z168" s="85" t="s">
        <v>70</v>
      </c>
      <c r="AA168" s="85" t="s">
        <v>71</v>
      </c>
      <c r="AB168" s="85" t="s">
        <v>72</v>
      </c>
      <c r="AC168" s="85" t="s">
        <v>73</v>
      </c>
      <c r="AD168" s="240">
        <f>AH169</f>
        <v>16.8</v>
      </c>
      <c r="AE168" s="76">
        <f t="shared" ref="AE168:AE171" si="667">IF(Y168="Preventivo",25,IF(Y168="Detectivo",15,0))</f>
        <v>25</v>
      </c>
      <c r="AF168" s="76">
        <f t="shared" ref="AF168:AF171" si="668">IF(Y168="Correctivo",0,IF(Z168="Automatizado",25,IF(Z168="Manual",15,0)))</f>
        <v>15</v>
      </c>
      <c r="AG168" s="76">
        <f>($S168*((AE168+AF168))/100)</f>
        <v>16</v>
      </c>
      <c r="AH168" s="76">
        <f t="shared" ref="AH168" si="669">S168-AG168</f>
        <v>24</v>
      </c>
      <c r="AI168" s="218">
        <f>AM169</f>
        <v>80</v>
      </c>
      <c r="AJ168" s="76">
        <f t="shared" ref="AJ168:AJ171" si="670">IF(Y168="Correctivo",10,0)</f>
        <v>0</v>
      </c>
      <c r="AK168" s="76">
        <f t="shared" ref="AK168:AK171" si="671">IF(X168="Probabilidad",0,IF(Z168="Automatizado",25,IF(Z168="Manual",15,0)))</f>
        <v>0</v>
      </c>
      <c r="AL168" s="76">
        <f>($U168*((AJ168+AK168))/100)</f>
        <v>0</v>
      </c>
      <c r="AM168" s="112">
        <f>U168-AL168</f>
        <v>80</v>
      </c>
      <c r="AN168" s="328" t="s">
        <v>67</v>
      </c>
      <c r="AO168" s="238" t="s">
        <v>75</v>
      </c>
      <c r="AP168" s="247" t="s">
        <v>546</v>
      </c>
      <c r="AQ168" s="247" t="s">
        <v>539</v>
      </c>
      <c r="AR168" s="221">
        <v>45292</v>
      </c>
      <c r="AS168" s="221">
        <v>45657</v>
      </c>
      <c r="AT168" s="221" t="s">
        <v>93</v>
      </c>
      <c r="AU168" s="247" t="s">
        <v>260</v>
      </c>
    </row>
    <row r="169" spans="1:47" ht="75">
      <c r="A169" s="238"/>
      <c r="B169" s="238"/>
      <c r="C169" s="238"/>
      <c r="D169" s="247"/>
      <c r="E169" s="247"/>
      <c r="F169" s="247"/>
      <c r="G169" s="247"/>
      <c r="H169" s="213"/>
      <c r="I169" s="213"/>
      <c r="J169" s="213"/>
      <c r="K169" s="213"/>
      <c r="L169" s="250"/>
      <c r="M169" s="238"/>
      <c r="N169" s="238"/>
      <c r="O169" s="238"/>
      <c r="P169" s="238"/>
      <c r="Q169" s="238"/>
      <c r="R169" s="238"/>
      <c r="S169" s="238"/>
      <c r="T169" s="238"/>
      <c r="U169" s="238"/>
      <c r="V169" s="328"/>
      <c r="W169" s="85" t="s">
        <v>547</v>
      </c>
      <c r="X169" s="85" t="s">
        <v>253</v>
      </c>
      <c r="Y169" s="85" t="s">
        <v>91</v>
      </c>
      <c r="Z169" s="85" t="s">
        <v>70</v>
      </c>
      <c r="AA169" s="85" t="s">
        <v>71</v>
      </c>
      <c r="AB169" s="85" t="s">
        <v>72</v>
      </c>
      <c r="AC169" s="85" t="s">
        <v>120</v>
      </c>
      <c r="AD169" s="240"/>
      <c r="AE169" s="76">
        <f t="shared" si="667"/>
        <v>15</v>
      </c>
      <c r="AF169" s="76">
        <f t="shared" si="668"/>
        <v>15</v>
      </c>
      <c r="AG169" s="76">
        <f>($AH168*((AE169+AF169))/100)</f>
        <v>7.2</v>
      </c>
      <c r="AH169" s="76">
        <f t="shared" ref="AH169" si="672">AH168-AG169</f>
        <v>16.8</v>
      </c>
      <c r="AI169" s="218"/>
      <c r="AJ169" s="76">
        <f t="shared" si="670"/>
        <v>0</v>
      </c>
      <c r="AK169" s="76">
        <f t="shared" si="671"/>
        <v>0</v>
      </c>
      <c r="AL169" s="76">
        <f t="shared" ref="AL169" si="673">($AM168*((AJ169+AK169))/100)</f>
        <v>0</v>
      </c>
      <c r="AM169" s="112">
        <f t="shared" ref="AM169" si="674">AM168-AL169</f>
        <v>80</v>
      </c>
      <c r="AN169" s="328"/>
      <c r="AO169" s="238"/>
      <c r="AP169" s="247"/>
      <c r="AQ169" s="247"/>
      <c r="AR169" s="222"/>
      <c r="AS169" s="222"/>
      <c r="AT169" s="222"/>
      <c r="AU169" s="247"/>
    </row>
    <row r="170" spans="1:47" ht="60">
      <c r="A170" s="238">
        <v>68</v>
      </c>
      <c r="B170" s="238" t="s">
        <v>525</v>
      </c>
      <c r="C170" s="238" t="s">
        <v>526</v>
      </c>
      <c r="D170" s="247" t="s">
        <v>2075</v>
      </c>
      <c r="E170" s="247"/>
      <c r="F170" s="247"/>
      <c r="G170" s="247"/>
      <c r="H170" s="212" t="s">
        <v>548</v>
      </c>
      <c r="I170" s="212" t="s">
        <v>549</v>
      </c>
      <c r="J170" s="212" t="s">
        <v>550</v>
      </c>
      <c r="K170" s="212" t="s">
        <v>279</v>
      </c>
      <c r="L170" s="247" t="s">
        <v>551</v>
      </c>
      <c r="M170" s="238" t="s">
        <v>86</v>
      </c>
      <c r="N170" s="238" t="s">
        <v>529</v>
      </c>
      <c r="O170" s="238" t="s">
        <v>87</v>
      </c>
      <c r="P170" s="238" t="s">
        <v>88</v>
      </c>
      <c r="Q170" s="238">
        <v>960</v>
      </c>
      <c r="R170" s="238" t="s">
        <v>552</v>
      </c>
      <c r="S170" s="238">
        <v>60</v>
      </c>
      <c r="T170" s="238" t="s">
        <v>137</v>
      </c>
      <c r="U170" s="238">
        <v>100</v>
      </c>
      <c r="V170" s="246" t="s">
        <v>138</v>
      </c>
      <c r="W170" s="85" t="s">
        <v>553</v>
      </c>
      <c r="X170" s="85" t="s">
        <v>253</v>
      </c>
      <c r="Y170" s="85" t="s">
        <v>69</v>
      </c>
      <c r="Z170" s="85" t="s">
        <v>70</v>
      </c>
      <c r="AA170" s="85" t="s">
        <v>71</v>
      </c>
      <c r="AB170" s="85" t="s">
        <v>72</v>
      </c>
      <c r="AC170" s="85" t="s">
        <v>73</v>
      </c>
      <c r="AD170" s="240">
        <f>AH172</f>
        <v>12.96</v>
      </c>
      <c r="AE170" s="76">
        <f t="shared" si="667"/>
        <v>25</v>
      </c>
      <c r="AF170" s="76">
        <f t="shared" si="668"/>
        <v>15</v>
      </c>
      <c r="AG170" s="76">
        <f>($S170*((AE170+AF170))/100)</f>
        <v>24</v>
      </c>
      <c r="AH170" s="76">
        <f t="shared" ref="AH170" si="675">S170-AG170</f>
        <v>36</v>
      </c>
      <c r="AI170" s="218">
        <f>AM172</f>
        <v>100</v>
      </c>
      <c r="AJ170" s="76">
        <f t="shared" si="670"/>
        <v>0</v>
      </c>
      <c r="AK170" s="76">
        <f t="shared" si="671"/>
        <v>0</v>
      </c>
      <c r="AL170" s="76">
        <f>($U170*((AJ170+AK170))/100)</f>
        <v>0</v>
      </c>
      <c r="AM170" s="112">
        <f>U170-AL170</f>
        <v>100</v>
      </c>
      <c r="AN170" s="246" t="s">
        <v>138</v>
      </c>
      <c r="AO170" s="238" t="s">
        <v>75</v>
      </c>
      <c r="AP170" s="247" t="s">
        <v>554</v>
      </c>
      <c r="AQ170" s="247" t="s">
        <v>555</v>
      </c>
      <c r="AR170" s="221">
        <v>45292</v>
      </c>
      <c r="AS170" s="221">
        <v>45657</v>
      </c>
      <c r="AT170" s="221" t="s">
        <v>142</v>
      </c>
      <c r="AU170" s="247" t="s">
        <v>260</v>
      </c>
    </row>
    <row r="171" spans="1:47" ht="60">
      <c r="A171" s="238"/>
      <c r="B171" s="238"/>
      <c r="C171" s="238"/>
      <c r="D171" s="247"/>
      <c r="E171" s="247"/>
      <c r="F171" s="247"/>
      <c r="G171" s="247"/>
      <c r="H171" s="225"/>
      <c r="I171" s="225"/>
      <c r="J171" s="225"/>
      <c r="K171" s="225"/>
      <c r="L171" s="247"/>
      <c r="M171" s="238"/>
      <c r="N171" s="238"/>
      <c r="O171" s="238"/>
      <c r="P171" s="238"/>
      <c r="Q171" s="238"/>
      <c r="R171" s="238"/>
      <c r="S171" s="238"/>
      <c r="T171" s="238"/>
      <c r="U171" s="238"/>
      <c r="V171" s="246"/>
      <c r="W171" s="85" t="s">
        <v>556</v>
      </c>
      <c r="X171" s="85" t="s">
        <v>253</v>
      </c>
      <c r="Y171" s="85" t="s">
        <v>69</v>
      </c>
      <c r="Z171" s="85" t="s">
        <v>70</v>
      </c>
      <c r="AA171" s="85" t="s">
        <v>71</v>
      </c>
      <c r="AB171" s="85" t="s">
        <v>72</v>
      </c>
      <c r="AC171" s="85" t="s">
        <v>73</v>
      </c>
      <c r="AD171" s="240"/>
      <c r="AE171" s="76">
        <f t="shared" si="667"/>
        <v>25</v>
      </c>
      <c r="AF171" s="76">
        <f t="shared" si="668"/>
        <v>15</v>
      </c>
      <c r="AG171" s="76">
        <f>($AH170*((AE171+AF171))/100)</f>
        <v>14.4</v>
      </c>
      <c r="AH171" s="76">
        <f t="shared" ref="AH171" si="676">AH170-AG171</f>
        <v>21.6</v>
      </c>
      <c r="AI171" s="218"/>
      <c r="AJ171" s="76">
        <f t="shared" si="670"/>
        <v>0</v>
      </c>
      <c r="AK171" s="76">
        <f t="shared" si="671"/>
        <v>0</v>
      </c>
      <c r="AL171" s="76">
        <f t="shared" ref="AL171" si="677">($AM170*((AJ171+AK171))/100)</f>
        <v>0</v>
      </c>
      <c r="AM171" s="112">
        <f t="shared" ref="AM171" si="678">AM170-AL171</f>
        <v>100</v>
      </c>
      <c r="AN171" s="246"/>
      <c r="AO171" s="238"/>
      <c r="AP171" s="247"/>
      <c r="AQ171" s="247"/>
      <c r="AR171" s="261"/>
      <c r="AS171" s="261"/>
      <c r="AT171" s="261"/>
      <c r="AU171" s="247"/>
    </row>
    <row r="172" spans="1:47" ht="45">
      <c r="A172" s="238"/>
      <c r="B172" s="238"/>
      <c r="C172" s="238"/>
      <c r="D172" s="247"/>
      <c r="E172" s="247"/>
      <c r="F172" s="247"/>
      <c r="G172" s="247"/>
      <c r="H172" s="213"/>
      <c r="I172" s="213"/>
      <c r="J172" s="213"/>
      <c r="K172" s="213"/>
      <c r="L172" s="247"/>
      <c r="M172" s="238"/>
      <c r="N172" s="238"/>
      <c r="O172" s="238"/>
      <c r="P172" s="238"/>
      <c r="Q172" s="238"/>
      <c r="R172" s="238"/>
      <c r="S172" s="238"/>
      <c r="T172" s="238"/>
      <c r="U172" s="238"/>
      <c r="V172" s="246"/>
      <c r="W172" s="85" t="s">
        <v>557</v>
      </c>
      <c r="X172" s="85" t="s">
        <v>253</v>
      </c>
      <c r="Y172" s="85" t="s">
        <v>69</v>
      </c>
      <c r="Z172" s="85" t="s">
        <v>70</v>
      </c>
      <c r="AA172" s="85" t="s">
        <v>71</v>
      </c>
      <c r="AB172" s="85" t="s">
        <v>72</v>
      </c>
      <c r="AC172" s="85" t="s">
        <v>73</v>
      </c>
      <c r="AD172" s="240"/>
      <c r="AE172" s="76">
        <f t="shared" ref="AE172" si="679">IF(Y172="Preventivo",25,IF(Y172="Detectivo",15,0))</f>
        <v>25</v>
      </c>
      <c r="AF172" s="76">
        <f t="shared" ref="AF172" si="680">IF(Y172="Correctivo",0,IF(Z172="Automatizado",25,IF(Z172="Manual",15,0)))</f>
        <v>15</v>
      </c>
      <c r="AG172" s="76">
        <f>($AH171*((AE172+AF172))/100)</f>
        <v>8.64</v>
      </c>
      <c r="AH172" s="76">
        <f t="shared" ref="AH172" si="681">AH171-AG172</f>
        <v>12.96</v>
      </c>
      <c r="AI172" s="218"/>
      <c r="AJ172" s="76">
        <f t="shared" ref="AJ172" si="682">IF(Y172="Correctivo",10,0)</f>
        <v>0</v>
      </c>
      <c r="AK172" s="76">
        <f t="shared" ref="AK172" si="683">IF(X172="Probabilidad",0,IF(Z172="Automatizado",25,IF(Z172="Manual",15,0)))</f>
        <v>0</v>
      </c>
      <c r="AL172" s="76">
        <f t="shared" ref="AL172" si="684">($AM171*((AJ172+AK172))/100)</f>
        <v>0</v>
      </c>
      <c r="AM172" s="112">
        <f t="shared" ref="AM172" si="685">AM171-AL172</f>
        <v>100</v>
      </c>
      <c r="AN172" s="246"/>
      <c r="AO172" s="238"/>
      <c r="AP172" s="247"/>
      <c r="AQ172" s="247"/>
      <c r="AR172" s="222"/>
      <c r="AS172" s="222"/>
      <c r="AT172" s="222"/>
      <c r="AU172" s="247"/>
    </row>
    <row r="173" spans="1:47" ht="45">
      <c r="A173" s="238">
        <v>69</v>
      </c>
      <c r="B173" s="238" t="s">
        <v>525</v>
      </c>
      <c r="C173" s="238" t="s">
        <v>526</v>
      </c>
      <c r="D173" s="247" t="s">
        <v>558</v>
      </c>
      <c r="E173" s="247" t="s">
        <v>59</v>
      </c>
      <c r="F173" s="247" t="s">
        <v>559</v>
      </c>
      <c r="G173" s="247" t="s">
        <v>560</v>
      </c>
      <c r="H173" s="92"/>
      <c r="I173" s="92"/>
      <c r="J173" s="92"/>
      <c r="K173" s="92"/>
      <c r="L173" s="249" t="str">
        <f t="shared" si="636"/>
        <v>Posibilidad de pérdida económica y reputacional por la no implementación y  adopción de los lineamientos impartidos por el proceso de Gestión Documental</v>
      </c>
      <c r="M173" s="238" t="s">
        <v>62</v>
      </c>
      <c r="N173" s="238" t="s">
        <v>529</v>
      </c>
      <c r="O173" s="238" t="s">
        <v>63</v>
      </c>
      <c r="P173" s="238" t="s">
        <v>64</v>
      </c>
      <c r="Q173" s="238">
        <v>365</v>
      </c>
      <c r="R173" s="238" t="s">
        <v>65</v>
      </c>
      <c r="S173" s="238">
        <v>40</v>
      </c>
      <c r="T173" s="238" t="s">
        <v>74</v>
      </c>
      <c r="U173" s="238">
        <v>60</v>
      </c>
      <c r="V173" s="241" t="s">
        <v>74</v>
      </c>
      <c r="W173" s="85" t="s">
        <v>561</v>
      </c>
      <c r="X173" s="85" t="s">
        <v>253</v>
      </c>
      <c r="Y173" s="85" t="s">
        <v>69</v>
      </c>
      <c r="Z173" s="85" t="s">
        <v>70</v>
      </c>
      <c r="AA173" s="85" t="s">
        <v>71</v>
      </c>
      <c r="AB173" s="85" t="s">
        <v>72</v>
      </c>
      <c r="AC173" s="85" t="s">
        <v>73</v>
      </c>
      <c r="AD173" s="240">
        <f>AH174</f>
        <v>14.4</v>
      </c>
      <c r="AE173" s="76">
        <f t="shared" ref="AE173:AE180" si="686">IF(Y173="Preventivo",25,IF(Y173="Detectivo",15,0))</f>
        <v>25</v>
      </c>
      <c r="AF173" s="76">
        <f t="shared" ref="AF173:AF180" si="687">IF(Y173="Correctivo",0,IF(Z173="Automatizado",25,IF(Z173="Manual",15,0)))</f>
        <v>15</v>
      </c>
      <c r="AG173" s="76">
        <f>($S173*((AE173+AF173))/100)</f>
        <v>16</v>
      </c>
      <c r="AH173" s="76">
        <f t="shared" ref="AH173" si="688">S173-AG173</f>
        <v>24</v>
      </c>
      <c r="AI173" s="218">
        <f>AM174</f>
        <v>60</v>
      </c>
      <c r="AJ173" s="76">
        <f t="shared" ref="AJ173:AJ180" si="689">IF(Y173="Correctivo",10,0)</f>
        <v>0</v>
      </c>
      <c r="AK173" s="76">
        <f t="shared" ref="AK173:AK180" si="690">IF(X173="Probabilidad",0,IF(Z173="Automatizado",25,IF(Z173="Manual",15,0)))</f>
        <v>0</v>
      </c>
      <c r="AL173" s="76">
        <f>($U173*((AJ173+AK173))/100)</f>
        <v>0</v>
      </c>
      <c r="AM173" s="112">
        <f>U173-AL173</f>
        <v>60</v>
      </c>
      <c r="AN173" s="241" t="s">
        <v>74</v>
      </c>
      <c r="AO173" s="238" t="s">
        <v>75</v>
      </c>
      <c r="AP173" s="247" t="s">
        <v>546</v>
      </c>
      <c r="AQ173" s="247" t="s">
        <v>562</v>
      </c>
      <c r="AR173" s="221">
        <v>45292</v>
      </c>
      <c r="AS173" s="221">
        <v>45657</v>
      </c>
      <c r="AT173" s="221" t="s">
        <v>78</v>
      </c>
      <c r="AU173" s="247" t="s">
        <v>260</v>
      </c>
    </row>
    <row r="174" spans="1:47" ht="60">
      <c r="A174" s="238"/>
      <c r="B174" s="238"/>
      <c r="C174" s="238"/>
      <c r="D174" s="247"/>
      <c r="E174" s="247"/>
      <c r="F174" s="247"/>
      <c r="G174" s="247"/>
      <c r="H174" s="100"/>
      <c r="I174" s="100"/>
      <c r="J174" s="100"/>
      <c r="K174" s="100"/>
      <c r="L174" s="250"/>
      <c r="M174" s="238"/>
      <c r="N174" s="238"/>
      <c r="O174" s="238"/>
      <c r="P174" s="238"/>
      <c r="Q174" s="238"/>
      <c r="R174" s="238"/>
      <c r="S174" s="238"/>
      <c r="T174" s="238"/>
      <c r="U174" s="238"/>
      <c r="V174" s="241"/>
      <c r="W174" s="85" t="s">
        <v>1982</v>
      </c>
      <c r="X174" s="85" t="s">
        <v>253</v>
      </c>
      <c r="Y174" s="85" t="s">
        <v>69</v>
      </c>
      <c r="Z174" s="85" t="s">
        <v>70</v>
      </c>
      <c r="AA174" s="85" t="s">
        <v>71</v>
      </c>
      <c r="AB174" s="85" t="s">
        <v>72</v>
      </c>
      <c r="AC174" s="85" t="s">
        <v>73</v>
      </c>
      <c r="AD174" s="240"/>
      <c r="AE174" s="76">
        <f t="shared" si="686"/>
        <v>25</v>
      </c>
      <c r="AF174" s="76">
        <f t="shared" si="687"/>
        <v>15</v>
      </c>
      <c r="AG174" s="76">
        <f>($AH173*((AE174+AF174))/100)</f>
        <v>9.6</v>
      </c>
      <c r="AH174" s="76">
        <f t="shared" ref="AH174" si="691">AH173-AG174</f>
        <v>14.4</v>
      </c>
      <c r="AI174" s="218"/>
      <c r="AJ174" s="76">
        <f t="shared" si="689"/>
        <v>0</v>
      </c>
      <c r="AK174" s="76">
        <f t="shared" si="690"/>
        <v>0</v>
      </c>
      <c r="AL174" s="76">
        <f t="shared" ref="AL174" si="692">($AM173*((AJ174+AK174))/100)</f>
        <v>0</v>
      </c>
      <c r="AM174" s="112">
        <f t="shared" ref="AM174" si="693">AM173-AL174</f>
        <v>60</v>
      </c>
      <c r="AN174" s="241"/>
      <c r="AO174" s="238"/>
      <c r="AP174" s="247"/>
      <c r="AQ174" s="247"/>
      <c r="AR174" s="222"/>
      <c r="AS174" s="222"/>
      <c r="AT174" s="222"/>
      <c r="AU174" s="247"/>
    </row>
    <row r="175" spans="1:47" ht="75">
      <c r="A175" s="238">
        <v>70</v>
      </c>
      <c r="B175" s="238" t="s">
        <v>525</v>
      </c>
      <c r="C175" s="238" t="s">
        <v>526</v>
      </c>
      <c r="D175" s="247" t="s">
        <v>563</v>
      </c>
      <c r="E175" s="247" t="s">
        <v>59</v>
      </c>
      <c r="F175" s="247" t="s">
        <v>564</v>
      </c>
      <c r="G175" s="247" t="s">
        <v>565</v>
      </c>
      <c r="H175" s="92"/>
      <c r="I175" s="92"/>
      <c r="J175" s="92"/>
      <c r="K175" s="92"/>
      <c r="L175" s="249" t="str">
        <f t="shared" si="636"/>
        <v>Posibilidad de pérdida económica y reputacional por perdida de la información , retraso a la respuesta institucional y expedientes de víctimas incompletos, afectando la conformación de los archivos de derechos humanos de forma integral</v>
      </c>
      <c r="M175" s="238" t="s">
        <v>62</v>
      </c>
      <c r="N175" s="238" t="s">
        <v>529</v>
      </c>
      <c r="O175" s="238" t="s">
        <v>63</v>
      </c>
      <c r="P175" s="238" t="s">
        <v>117</v>
      </c>
      <c r="Q175" s="238">
        <v>360</v>
      </c>
      <c r="R175" s="238" t="s">
        <v>65</v>
      </c>
      <c r="S175" s="238">
        <v>40</v>
      </c>
      <c r="T175" s="238" t="s">
        <v>74</v>
      </c>
      <c r="U175" s="238">
        <v>60</v>
      </c>
      <c r="V175" s="241" t="s">
        <v>74</v>
      </c>
      <c r="W175" s="85" t="s">
        <v>566</v>
      </c>
      <c r="X175" s="85" t="s">
        <v>253</v>
      </c>
      <c r="Y175" s="85" t="s">
        <v>69</v>
      </c>
      <c r="Z175" s="85" t="s">
        <v>70</v>
      </c>
      <c r="AA175" s="85" t="s">
        <v>71</v>
      </c>
      <c r="AB175" s="85" t="s">
        <v>72</v>
      </c>
      <c r="AC175" s="85" t="s">
        <v>73</v>
      </c>
      <c r="AD175" s="240">
        <f>AH176</f>
        <v>14.4</v>
      </c>
      <c r="AE175" s="76">
        <f t="shared" si="686"/>
        <v>25</v>
      </c>
      <c r="AF175" s="76">
        <f t="shared" si="687"/>
        <v>15</v>
      </c>
      <c r="AG175" s="76">
        <f>($S175*((AE175+AF175))/100)</f>
        <v>16</v>
      </c>
      <c r="AH175" s="76">
        <f t="shared" ref="AH175" si="694">S175-AG175</f>
        <v>24</v>
      </c>
      <c r="AI175" s="218">
        <f>AM176</f>
        <v>60</v>
      </c>
      <c r="AJ175" s="76">
        <f t="shared" si="689"/>
        <v>0</v>
      </c>
      <c r="AK175" s="76">
        <f t="shared" si="690"/>
        <v>0</v>
      </c>
      <c r="AL175" s="76">
        <f>($U175*((AJ175+AK175))/100)</f>
        <v>0</v>
      </c>
      <c r="AM175" s="112">
        <f>U175-AL175</f>
        <v>60</v>
      </c>
      <c r="AN175" s="241" t="s">
        <v>74</v>
      </c>
      <c r="AO175" s="238" t="s">
        <v>75</v>
      </c>
      <c r="AP175" s="247" t="s">
        <v>546</v>
      </c>
      <c r="AQ175" s="247" t="s">
        <v>567</v>
      </c>
      <c r="AR175" s="221">
        <v>45292</v>
      </c>
      <c r="AS175" s="221">
        <v>45657</v>
      </c>
      <c r="AT175" s="221" t="s">
        <v>78</v>
      </c>
      <c r="AU175" s="247" t="s">
        <v>260</v>
      </c>
    </row>
    <row r="176" spans="1:47" ht="60">
      <c r="A176" s="238"/>
      <c r="B176" s="238"/>
      <c r="C176" s="238"/>
      <c r="D176" s="247"/>
      <c r="E176" s="247"/>
      <c r="F176" s="247"/>
      <c r="G176" s="247"/>
      <c r="H176" s="100"/>
      <c r="I176" s="100"/>
      <c r="J176" s="100"/>
      <c r="K176" s="100"/>
      <c r="L176" s="250"/>
      <c r="M176" s="238"/>
      <c r="N176" s="238"/>
      <c r="O176" s="238"/>
      <c r="P176" s="238"/>
      <c r="Q176" s="238"/>
      <c r="R176" s="238"/>
      <c r="S176" s="238"/>
      <c r="T176" s="238"/>
      <c r="U176" s="238"/>
      <c r="V176" s="241"/>
      <c r="W176" s="85" t="s">
        <v>568</v>
      </c>
      <c r="X176" s="85" t="s">
        <v>253</v>
      </c>
      <c r="Y176" s="85" t="s">
        <v>69</v>
      </c>
      <c r="Z176" s="85" t="s">
        <v>70</v>
      </c>
      <c r="AA176" s="85" t="s">
        <v>71</v>
      </c>
      <c r="AB176" s="85" t="s">
        <v>72</v>
      </c>
      <c r="AC176" s="85" t="s">
        <v>73</v>
      </c>
      <c r="AD176" s="240"/>
      <c r="AE176" s="76">
        <f t="shared" si="686"/>
        <v>25</v>
      </c>
      <c r="AF176" s="76">
        <f t="shared" si="687"/>
        <v>15</v>
      </c>
      <c r="AG176" s="76">
        <f>($AH175*((AE176+AF176))/100)</f>
        <v>9.6</v>
      </c>
      <c r="AH176" s="76">
        <f t="shared" ref="AH176" si="695">AH175-AG176</f>
        <v>14.4</v>
      </c>
      <c r="AI176" s="218"/>
      <c r="AJ176" s="76">
        <f t="shared" si="689"/>
        <v>0</v>
      </c>
      <c r="AK176" s="76">
        <f t="shared" si="690"/>
        <v>0</v>
      </c>
      <c r="AL176" s="76">
        <f t="shared" ref="AL176" si="696">($AM175*((AJ176+AK176))/100)</f>
        <v>0</v>
      </c>
      <c r="AM176" s="112">
        <f t="shared" ref="AM176" si="697">AM175-AL176</f>
        <v>60</v>
      </c>
      <c r="AN176" s="241"/>
      <c r="AO176" s="238"/>
      <c r="AP176" s="247"/>
      <c r="AQ176" s="247"/>
      <c r="AR176" s="222"/>
      <c r="AS176" s="222"/>
      <c r="AT176" s="222"/>
      <c r="AU176" s="247"/>
    </row>
    <row r="177" spans="1:47" ht="45">
      <c r="A177" s="238">
        <v>71</v>
      </c>
      <c r="B177" s="238" t="s">
        <v>525</v>
      </c>
      <c r="C177" s="238" t="s">
        <v>569</v>
      </c>
      <c r="D177" s="247" t="s">
        <v>570</v>
      </c>
      <c r="E177" s="247" t="s">
        <v>59</v>
      </c>
      <c r="F177" s="247" t="s">
        <v>571</v>
      </c>
      <c r="G177" s="247" t="s">
        <v>572</v>
      </c>
      <c r="H177" s="92"/>
      <c r="I177" s="92"/>
      <c r="J177" s="92"/>
      <c r="K177" s="92"/>
      <c r="L177" s="249" t="str">
        <f t="shared" si="636"/>
        <v>Posibilidad de pérdida económica y reputacional debido al no cumplimiento de los estándares de calidad ISO 30301 en la gestión documental</v>
      </c>
      <c r="M177" s="238" t="s">
        <v>573</v>
      </c>
      <c r="N177" s="238" t="s">
        <v>529</v>
      </c>
      <c r="O177" s="238" t="s">
        <v>63</v>
      </c>
      <c r="P177" s="238" t="s">
        <v>64</v>
      </c>
      <c r="Q177" s="238">
        <v>12</v>
      </c>
      <c r="R177" s="238" t="s">
        <v>178</v>
      </c>
      <c r="S177" s="238">
        <v>20</v>
      </c>
      <c r="T177" s="238" t="s">
        <v>118</v>
      </c>
      <c r="U177" s="238">
        <v>40</v>
      </c>
      <c r="V177" s="340" t="s">
        <v>220</v>
      </c>
      <c r="W177" s="85" t="s">
        <v>574</v>
      </c>
      <c r="X177" s="85" t="s">
        <v>253</v>
      </c>
      <c r="Y177" s="85" t="s">
        <v>69</v>
      </c>
      <c r="Z177" s="85" t="s">
        <v>70</v>
      </c>
      <c r="AA177" s="85" t="s">
        <v>71</v>
      </c>
      <c r="AB177" s="85" t="s">
        <v>72</v>
      </c>
      <c r="AC177" s="85" t="s">
        <v>73</v>
      </c>
      <c r="AD177" s="240">
        <f>AH178</f>
        <v>7.2</v>
      </c>
      <c r="AE177" s="76">
        <f t="shared" si="686"/>
        <v>25</v>
      </c>
      <c r="AF177" s="76">
        <f t="shared" si="687"/>
        <v>15</v>
      </c>
      <c r="AG177" s="76">
        <f>($S177*((AE177+AF177))/100)</f>
        <v>8</v>
      </c>
      <c r="AH177" s="76">
        <f t="shared" ref="AH177" si="698">S177-AG177</f>
        <v>12</v>
      </c>
      <c r="AI177" s="218">
        <f>AM178</f>
        <v>40</v>
      </c>
      <c r="AJ177" s="76">
        <f t="shared" si="689"/>
        <v>0</v>
      </c>
      <c r="AK177" s="76">
        <f t="shared" si="690"/>
        <v>0</v>
      </c>
      <c r="AL177" s="76">
        <f>($U177*((AJ177+AK177))/100)</f>
        <v>0</v>
      </c>
      <c r="AM177" s="112">
        <f>U177-AL177</f>
        <v>40</v>
      </c>
      <c r="AN177" s="340" t="s">
        <v>220</v>
      </c>
      <c r="AO177" s="238" t="s">
        <v>222</v>
      </c>
      <c r="AP177" s="247" t="s">
        <v>575</v>
      </c>
      <c r="AQ177" s="238" t="s">
        <v>224</v>
      </c>
      <c r="AR177" s="221"/>
      <c r="AS177" s="221"/>
      <c r="AT177" s="221"/>
      <c r="AU177" s="247"/>
    </row>
    <row r="178" spans="1:47" ht="45">
      <c r="A178" s="238"/>
      <c r="B178" s="238"/>
      <c r="C178" s="238"/>
      <c r="D178" s="247"/>
      <c r="E178" s="247"/>
      <c r="F178" s="247"/>
      <c r="G178" s="247"/>
      <c r="H178" s="101"/>
      <c r="I178" s="101"/>
      <c r="J178" s="101"/>
      <c r="K178" s="101"/>
      <c r="L178" s="251"/>
      <c r="M178" s="238"/>
      <c r="N178" s="238"/>
      <c r="O178" s="238"/>
      <c r="P178" s="238"/>
      <c r="Q178" s="238"/>
      <c r="R178" s="238"/>
      <c r="S178" s="238"/>
      <c r="T178" s="238"/>
      <c r="U178" s="238"/>
      <c r="V178" s="340"/>
      <c r="W178" s="85" t="s">
        <v>576</v>
      </c>
      <c r="X178" s="85" t="s">
        <v>253</v>
      </c>
      <c r="Y178" s="85" t="s">
        <v>69</v>
      </c>
      <c r="Z178" s="85" t="s">
        <v>70</v>
      </c>
      <c r="AA178" s="85" t="s">
        <v>71</v>
      </c>
      <c r="AB178" s="85" t="s">
        <v>72</v>
      </c>
      <c r="AC178" s="85" t="s">
        <v>73</v>
      </c>
      <c r="AD178" s="240"/>
      <c r="AE178" s="76">
        <f t="shared" si="686"/>
        <v>25</v>
      </c>
      <c r="AF178" s="76">
        <f t="shared" si="687"/>
        <v>15</v>
      </c>
      <c r="AG178" s="76">
        <f>($AH177*((AE178+AF178))/100)</f>
        <v>4.8</v>
      </c>
      <c r="AH178" s="76">
        <f t="shared" ref="AH178" si="699">AH177-AG178</f>
        <v>7.2</v>
      </c>
      <c r="AI178" s="218"/>
      <c r="AJ178" s="76">
        <f t="shared" si="689"/>
        <v>0</v>
      </c>
      <c r="AK178" s="76">
        <f t="shared" si="690"/>
        <v>0</v>
      </c>
      <c r="AL178" s="76">
        <f t="shared" ref="AL178" si="700">($AM177*((AJ178+AK178))/100)</f>
        <v>0</v>
      </c>
      <c r="AM178" s="112">
        <f t="shared" ref="AM178" si="701">AM177-AL178</f>
        <v>40</v>
      </c>
      <c r="AN178" s="340"/>
      <c r="AO178" s="238"/>
      <c r="AP178" s="247"/>
      <c r="AQ178" s="238"/>
      <c r="AR178" s="222"/>
      <c r="AS178" s="222"/>
      <c r="AT178" s="222"/>
      <c r="AU178" s="247"/>
    </row>
    <row r="179" spans="1:47" ht="125.25" customHeight="1">
      <c r="A179" s="245">
        <v>72</v>
      </c>
      <c r="B179" s="238" t="s">
        <v>525</v>
      </c>
      <c r="C179" s="312" t="s">
        <v>103</v>
      </c>
      <c r="D179" s="247" t="s">
        <v>2075</v>
      </c>
      <c r="E179" s="247" t="s">
        <v>59</v>
      </c>
      <c r="F179" s="247" t="s">
        <v>577</v>
      </c>
      <c r="G179" s="247" t="s">
        <v>578</v>
      </c>
      <c r="H179" s="212"/>
      <c r="I179" s="212"/>
      <c r="J179" s="212"/>
      <c r="K179" s="212"/>
      <c r="L179" s="249" t="str">
        <f t="shared" ref="L179" si="702">CONCATENATE(E179," ",F179,)</f>
        <v>Posibilidad de pérdida económica y reputacional por indisponibilidad y alteración no autorizada de los expedientes</v>
      </c>
      <c r="M179" s="238" t="s">
        <v>106</v>
      </c>
      <c r="N179" s="238" t="s">
        <v>579</v>
      </c>
      <c r="O179" s="238" t="s">
        <v>63</v>
      </c>
      <c r="P179" s="238" t="s">
        <v>64</v>
      </c>
      <c r="Q179" s="238">
        <v>365</v>
      </c>
      <c r="R179" s="238" t="s">
        <v>65</v>
      </c>
      <c r="S179" s="238">
        <v>40</v>
      </c>
      <c r="T179" s="238" t="s">
        <v>74</v>
      </c>
      <c r="U179" s="238">
        <v>60</v>
      </c>
      <c r="V179" s="241" t="s">
        <v>74</v>
      </c>
      <c r="W179" s="85" t="s">
        <v>2089</v>
      </c>
      <c r="X179" s="85" t="s">
        <v>253</v>
      </c>
      <c r="Y179" s="85" t="s">
        <v>69</v>
      </c>
      <c r="Z179" s="85" t="s">
        <v>109</v>
      </c>
      <c r="AA179" s="85" t="s">
        <v>71</v>
      </c>
      <c r="AB179" s="85" t="s">
        <v>72</v>
      </c>
      <c r="AC179" s="85" t="s">
        <v>73</v>
      </c>
      <c r="AD179" s="240">
        <f>AH181</f>
        <v>7.2</v>
      </c>
      <c r="AE179" s="76">
        <f t="shared" si="686"/>
        <v>25</v>
      </c>
      <c r="AF179" s="76">
        <f t="shared" si="687"/>
        <v>25</v>
      </c>
      <c r="AG179" s="76">
        <f>($S179*((AE179+AF179))/100)</f>
        <v>20</v>
      </c>
      <c r="AH179" s="76">
        <f t="shared" ref="AH179" si="703">S179-AG179</f>
        <v>20</v>
      </c>
      <c r="AI179" s="218">
        <f>AM181</f>
        <v>60</v>
      </c>
      <c r="AJ179" s="76">
        <f t="shared" si="689"/>
        <v>0</v>
      </c>
      <c r="AK179" s="76">
        <f t="shared" si="690"/>
        <v>0</v>
      </c>
      <c r="AL179" s="76">
        <f>($U179*((AJ179+AK179))/100)</f>
        <v>0</v>
      </c>
      <c r="AM179" s="112">
        <f>U179-AL179</f>
        <v>60</v>
      </c>
      <c r="AN179" s="241" t="s">
        <v>74</v>
      </c>
      <c r="AO179" s="238" t="s">
        <v>75</v>
      </c>
      <c r="AP179" s="247" t="s">
        <v>546</v>
      </c>
      <c r="AQ179" s="247" t="s">
        <v>2092</v>
      </c>
      <c r="AR179" s="221">
        <v>45292</v>
      </c>
      <c r="AS179" s="221">
        <v>45657</v>
      </c>
      <c r="AT179" s="221" t="s">
        <v>78</v>
      </c>
      <c r="AU179" s="247" t="s">
        <v>2093</v>
      </c>
    </row>
    <row r="180" spans="1:47" ht="96" customHeight="1">
      <c r="A180" s="245"/>
      <c r="B180" s="238"/>
      <c r="C180" s="313"/>
      <c r="D180" s="247"/>
      <c r="E180" s="247"/>
      <c r="F180" s="247"/>
      <c r="G180" s="247"/>
      <c r="H180" s="225"/>
      <c r="I180" s="225"/>
      <c r="J180" s="225"/>
      <c r="K180" s="225"/>
      <c r="L180" s="250"/>
      <c r="M180" s="238"/>
      <c r="N180" s="238"/>
      <c r="O180" s="238"/>
      <c r="P180" s="238"/>
      <c r="Q180" s="238"/>
      <c r="R180" s="238"/>
      <c r="S180" s="238"/>
      <c r="T180" s="238"/>
      <c r="U180" s="238"/>
      <c r="V180" s="241"/>
      <c r="W180" s="85" t="s">
        <v>2090</v>
      </c>
      <c r="X180" s="85" t="s">
        <v>253</v>
      </c>
      <c r="Y180" s="85" t="s">
        <v>69</v>
      </c>
      <c r="Z180" s="85" t="s">
        <v>70</v>
      </c>
      <c r="AA180" s="85" t="s">
        <v>71</v>
      </c>
      <c r="AB180" s="85" t="s">
        <v>72</v>
      </c>
      <c r="AC180" s="85" t="s">
        <v>73</v>
      </c>
      <c r="AD180" s="240"/>
      <c r="AE180" s="76">
        <f t="shared" si="686"/>
        <v>25</v>
      </c>
      <c r="AF180" s="76">
        <f t="shared" si="687"/>
        <v>15</v>
      </c>
      <c r="AG180" s="76">
        <f>($AH179*((AE180+AF180))/100)</f>
        <v>8</v>
      </c>
      <c r="AH180" s="76">
        <f t="shared" ref="AH180" si="704">AH179-AG180</f>
        <v>12</v>
      </c>
      <c r="AI180" s="218"/>
      <c r="AJ180" s="76">
        <f t="shared" si="689"/>
        <v>0</v>
      </c>
      <c r="AK180" s="76">
        <f t="shared" si="690"/>
        <v>0</v>
      </c>
      <c r="AL180" s="76">
        <f t="shared" ref="AL180" si="705">($AM179*((AJ180+AK180))/100)</f>
        <v>0</v>
      </c>
      <c r="AM180" s="112">
        <f t="shared" ref="AM180" si="706">AM179-AL180</f>
        <v>60</v>
      </c>
      <c r="AN180" s="241"/>
      <c r="AO180" s="238"/>
      <c r="AP180" s="247"/>
      <c r="AQ180" s="247"/>
      <c r="AR180" s="261"/>
      <c r="AS180" s="261"/>
      <c r="AT180" s="261"/>
      <c r="AU180" s="247"/>
    </row>
    <row r="181" spans="1:47" ht="111" customHeight="1">
      <c r="A181" s="245"/>
      <c r="B181" s="238"/>
      <c r="C181" s="314"/>
      <c r="D181" s="247"/>
      <c r="E181" s="247"/>
      <c r="F181" s="247"/>
      <c r="G181" s="247"/>
      <c r="H181" s="213"/>
      <c r="I181" s="213"/>
      <c r="J181" s="213"/>
      <c r="K181" s="213"/>
      <c r="L181" s="251"/>
      <c r="M181" s="238"/>
      <c r="N181" s="238"/>
      <c r="O181" s="238"/>
      <c r="P181" s="238"/>
      <c r="Q181" s="238"/>
      <c r="R181" s="238"/>
      <c r="S181" s="238"/>
      <c r="T181" s="238"/>
      <c r="U181" s="238"/>
      <c r="V181" s="241"/>
      <c r="W181" s="85" t="s">
        <v>2091</v>
      </c>
      <c r="X181" s="85" t="s">
        <v>253</v>
      </c>
      <c r="Y181" s="85" t="s">
        <v>69</v>
      </c>
      <c r="Z181" s="85" t="s">
        <v>70</v>
      </c>
      <c r="AA181" s="85" t="s">
        <v>71</v>
      </c>
      <c r="AB181" s="85" t="s">
        <v>72</v>
      </c>
      <c r="AC181" s="85" t="s">
        <v>73</v>
      </c>
      <c r="AD181" s="240"/>
      <c r="AE181" s="76">
        <f t="shared" ref="AE181" si="707">IF(Y181="Preventivo",25,IF(Y181="Detectivo",15,0))</f>
        <v>25</v>
      </c>
      <c r="AF181" s="76">
        <f t="shared" ref="AF181" si="708">IF(Y181="Correctivo",0,IF(Z181="Automatizado",25,IF(Z181="Manual",15,0)))</f>
        <v>15</v>
      </c>
      <c r="AG181" s="76">
        <f>($AH180*((AE181+AF181))/100)</f>
        <v>4.8</v>
      </c>
      <c r="AH181" s="76">
        <f t="shared" ref="AH181" si="709">AH180-AG181</f>
        <v>7.2</v>
      </c>
      <c r="AI181" s="218"/>
      <c r="AJ181" s="76">
        <f t="shared" ref="AJ181" si="710">IF(Y181="Correctivo",10,0)</f>
        <v>0</v>
      </c>
      <c r="AK181" s="76">
        <f t="shared" ref="AK181" si="711">IF(X181="Probabilidad",0,IF(Z181="Automatizado",25,IF(Z181="Manual",15,0)))</f>
        <v>0</v>
      </c>
      <c r="AL181" s="76">
        <f t="shared" ref="AL181" si="712">($AM180*((AJ181+AK181))/100)</f>
        <v>0</v>
      </c>
      <c r="AM181" s="112">
        <f t="shared" ref="AM181" si="713">AM180-AL181</f>
        <v>60</v>
      </c>
      <c r="AN181" s="241"/>
      <c r="AO181" s="238"/>
      <c r="AP181" s="247"/>
      <c r="AQ181" s="247"/>
      <c r="AR181" s="222"/>
      <c r="AS181" s="222"/>
      <c r="AT181" s="222"/>
      <c r="AU181" s="247"/>
    </row>
    <row r="182" spans="1:47" ht="87" customHeight="1">
      <c r="A182" s="238">
        <v>73</v>
      </c>
      <c r="B182" s="238" t="s">
        <v>580</v>
      </c>
      <c r="C182" s="212" t="s">
        <v>581</v>
      </c>
      <c r="D182" s="226" t="s">
        <v>582</v>
      </c>
      <c r="E182" s="301" t="s">
        <v>59</v>
      </c>
      <c r="F182" s="249" t="s">
        <v>583</v>
      </c>
      <c r="G182" s="249" t="s">
        <v>584</v>
      </c>
      <c r="H182" s="226"/>
      <c r="I182" s="226"/>
      <c r="J182" s="226"/>
      <c r="K182" s="226"/>
      <c r="L182" s="249" t="str">
        <f>IF(F182&lt;&gt;"",CONCATENATE(E182," ",F182," ",G182),CONCATENATE(H182," ",I182," ",J182," ",K182))</f>
        <v>Posibilidad de pérdida económica y reputacional por el impacto en la calificación del indicador INPACNUT,  debido al desconocimiento de la norma, errores en la planeación de las dependencias y/o por la imposibilidad en la ejecución del PAC asignado.</v>
      </c>
      <c r="M182" s="226" t="s">
        <v>62</v>
      </c>
      <c r="N182" s="226" t="s">
        <v>317</v>
      </c>
      <c r="O182" s="212" t="s">
        <v>63</v>
      </c>
      <c r="P182" s="212" t="s">
        <v>64</v>
      </c>
      <c r="Q182" s="212">
        <v>216</v>
      </c>
      <c r="R182" s="212" t="s">
        <v>65</v>
      </c>
      <c r="S182" s="212">
        <f>IF(R182="Muy alta",100,IF(R182="Alta",80,IF(R182="Media",60,IF(R182="Baja",40,IF(R182="Muy baja",20,IF(R182="Casi Seguro",100,IF(R182="Probable",80,IF(R182="Posible",60,IF(R182="Improbable",40,IF(R182="Rara vez",20,0))))))))))</f>
        <v>40</v>
      </c>
      <c r="T182" s="212" t="s">
        <v>118</v>
      </c>
      <c r="U182" s="255">
        <v>40</v>
      </c>
      <c r="V182" s="212" t="s">
        <v>74</v>
      </c>
      <c r="W182" s="85" t="s">
        <v>585</v>
      </c>
      <c r="X182" s="76" t="str">
        <f>IF(OR(Y182="Preventivo",Y182="Detectivo"),"Probabilidad",IF(Y182="Correctivo","Impacto"," "))</f>
        <v>Probabilidad</v>
      </c>
      <c r="Y182" s="76" t="s">
        <v>69</v>
      </c>
      <c r="Z182" s="76" t="s">
        <v>70</v>
      </c>
      <c r="AA182" s="76" t="s">
        <v>71</v>
      </c>
      <c r="AB182" s="76" t="s">
        <v>72</v>
      </c>
      <c r="AC182" s="76" t="s">
        <v>73</v>
      </c>
      <c r="AD182" s="240">
        <f>AH183</f>
        <v>14.4</v>
      </c>
      <c r="AE182" s="76">
        <f t="shared" ref="AE182:AE184" si="714">IF(Y182="Preventivo",25,IF(Y182="Detectivo",15,0))</f>
        <v>25</v>
      </c>
      <c r="AF182" s="76">
        <f t="shared" ref="AF182:AF184" si="715">IF(Y182="Correctivo",0,IF(Z182="Automatizado",25,IF(Z182="Manual",15,0)))</f>
        <v>15</v>
      </c>
      <c r="AG182" s="76">
        <f>($S182*((AE182+AF182))/100)</f>
        <v>16</v>
      </c>
      <c r="AH182" s="76">
        <f t="shared" ref="AH182" si="716">S182-AG182</f>
        <v>24</v>
      </c>
      <c r="AI182" s="218">
        <f>AM183</f>
        <v>40</v>
      </c>
      <c r="AJ182" s="76">
        <f t="shared" ref="AJ182:AJ184" si="717">IF(Y182="Correctivo",10,0)</f>
        <v>0</v>
      </c>
      <c r="AK182" s="76">
        <f t="shared" ref="AK182:AK184" si="718">IF(X182="Probabilidad",0,IF(Z182="Automatizado",25,IF(Z182="Manual",15,0)))</f>
        <v>0</v>
      </c>
      <c r="AL182" s="76">
        <f>($U182*((AJ182+AK182))/100)</f>
        <v>0</v>
      </c>
      <c r="AM182" s="112">
        <f>U182-AL182</f>
        <v>40</v>
      </c>
      <c r="AN182" s="212" t="s">
        <v>220</v>
      </c>
      <c r="AO182" s="212" t="s">
        <v>75</v>
      </c>
      <c r="AP182" s="212" t="s">
        <v>76</v>
      </c>
      <c r="AQ182" s="212" t="s">
        <v>1983</v>
      </c>
      <c r="AR182" s="221">
        <v>45292</v>
      </c>
      <c r="AS182" s="221">
        <v>45657</v>
      </c>
      <c r="AT182" s="223" t="s">
        <v>78</v>
      </c>
      <c r="AU182" s="212" t="s">
        <v>586</v>
      </c>
    </row>
    <row r="183" spans="1:47" ht="253.5" customHeight="1">
      <c r="A183" s="238"/>
      <c r="B183" s="238"/>
      <c r="C183" s="225"/>
      <c r="D183" s="266"/>
      <c r="E183" s="302"/>
      <c r="F183" s="250"/>
      <c r="G183" s="250"/>
      <c r="H183" s="266"/>
      <c r="I183" s="266"/>
      <c r="J183" s="266"/>
      <c r="K183" s="266"/>
      <c r="L183" s="251"/>
      <c r="M183" s="266"/>
      <c r="N183" s="266"/>
      <c r="O183" s="225"/>
      <c r="P183" s="225"/>
      <c r="Q183" s="225"/>
      <c r="R183" s="225"/>
      <c r="S183" s="225"/>
      <c r="T183" s="225"/>
      <c r="U183" s="256"/>
      <c r="V183" s="225"/>
      <c r="W183" s="85" t="s">
        <v>587</v>
      </c>
      <c r="X183" s="76" t="str">
        <f>IF(OR(Y183="Preventivo",Y183="Detectivo"),"Probabilidad",IF(Y183="Correctivo","Impacto"," "))</f>
        <v>Probabilidad</v>
      </c>
      <c r="Y183" s="76" t="s">
        <v>69</v>
      </c>
      <c r="Z183" s="76" t="s">
        <v>70</v>
      </c>
      <c r="AA183" s="76" t="s">
        <v>71</v>
      </c>
      <c r="AB183" s="76" t="s">
        <v>72</v>
      </c>
      <c r="AC183" s="76" t="s">
        <v>73</v>
      </c>
      <c r="AD183" s="240"/>
      <c r="AE183" s="76">
        <f t="shared" si="714"/>
        <v>25</v>
      </c>
      <c r="AF183" s="76">
        <f t="shared" si="715"/>
        <v>15</v>
      </c>
      <c r="AG183" s="76">
        <f>($AH182*((AE183+AF183))/100)</f>
        <v>9.6</v>
      </c>
      <c r="AH183" s="76">
        <f t="shared" ref="AH183" si="719">AH182-AG183</f>
        <v>14.4</v>
      </c>
      <c r="AI183" s="218"/>
      <c r="AJ183" s="76">
        <f t="shared" si="717"/>
        <v>0</v>
      </c>
      <c r="AK183" s="76">
        <f t="shared" si="718"/>
        <v>0</v>
      </c>
      <c r="AL183" s="76">
        <f t="shared" ref="AL183" si="720">($AM182*((AJ183+AK183))/100)</f>
        <v>0</v>
      </c>
      <c r="AM183" s="112">
        <f t="shared" ref="AM183" si="721">AM182-AL183</f>
        <v>40</v>
      </c>
      <c r="AN183" s="225"/>
      <c r="AO183" s="225"/>
      <c r="AP183" s="225"/>
      <c r="AQ183" s="213"/>
      <c r="AR183" s="222"/>
      <c r="AS183" s="222"/>
      <c r="AT183" s="224"/>
      <c r="AU183" s="213"/>
    </row>
    <row r="184" spans="1:47" ht="255">
      <c r="A184" s="76">
        <v>74</v>
      </c>
      <c r="B184" s="76" t="s">
        <v>580</v>
      </c>
      <c r="C184" s="71" t="s">
        <v>581</v>
      </c>
      <c r="D184" s="72" t="s">
        <v>588</v>
      </c>
      <c r="E184" s="73" t="s">
        <v>59</v>
      </c>
      <c r="F184" s="74" t="s">
        <v>589</v>
      </c>
      <c r="G184" s="74" t="s">
        <v>590</v>
      </c>
      <c r="H184" s="72"/>
      <c r="I184" s="72"/>
      <c r="J184" s="72"/>
      <c r="K184" s="72"/>
      <c r="L184" s="74" t="str">
        <f>IF(F184&lt;&gt;"",CONCATENATE(E184," ",F184," ",G184),CONCATENATE(H184," ",I184," ",J184," ",K184))</f>
        <v>Posibilidad de pérdida económica y reputacional por la ejecución de gasto sin contar con la expedición de Certificados de Disponibilidad Presupuestal - CDP y Registros Presupuestales debido a desconocimiento de la norma que prohíbe hechos cumplidos de contratos, viáticos y aquellos que busquen amparar entrega de bienes o servicios sin los requisitos de ley.</v>
      </c>
      <c r="M184" s="72" t="s">
        <v>62</v>
      </c>
      <c r="N184" s="72" t="s">
        <v>317</v>
      </c>
      <c r="O184" s="71" t="s">
        <v>63</v>
      </c>
      <c r="P184" s="71" t="s">
        <v>64</v>
      </c>
      <c r="Q184" s="71">
        <v>1200</v>
      </c>
      <c r="R184" s="71" t="s">
        <v>318</v>
      </c>
      <c r="S184" s="71">
        <f t="shared" ref="S184:S185" si="722">IF(R184="Muy alta",100,IF(R184="Alta",80,IF(R184="Media",60,IF(R184="Baja",40,IF(R184="Muy baja",20,IF(R184="Casi Seguro",100,IF(R184="Probable",80,IF(R184="Posible",60,IF(R184="Improbable",40,IF(R184="Rara vez",20,0))))))))))</f>
        <v>80</v>
      </c>
      <c r="T184" s="71" t="s">
        <v>66</v>
      </c>
      <c r="U184" s="71">
        <f t="shared" ref="U184:U185" si="723">IF(T184="Catastrófico",100,IF(T184="Mayor",80,IF(T184="Moderado",60,IF(T184="Menor",40,IF(T184="Leve",20,0)))))</f>
        <v>80</v>
      </c>
      <c r="V184" s="71" t="s">
        <v>67</v>
      </c>
      <c r="W184" s="85" t="s">
        <v>591</v>
      </c>
      <c r="X184" s="76" t="str">
        <f t="shared" ref="X184:X200" si="724">IF(OR(Y184="Preventivo",Y184="Detectivo"),"Probabilidad",IF(Y184="Correctivo","Impacto"," "))</f>
        <v>Probabilidad</v>
      </c>
      <c r="Y184" s="76" t="s">
        <v>91</v>
      </c>
      <c r="Z184" s="76" t="s">
        <v>70</v>
      </c>
      <c r="AA184" s="76" t="s">
        <v>71</v>
      </c>
      <c r="AB184" s="76" t="s">
        <v>72</v>
      </c>
      <c r="AC184" s="76" t="s">
        <v>73</v>
      </c>
      <c r="AD184" s="120">
        <f>AH184</f>
        <v>56</v>
      </c>
      <c r="AE184" s="76">
        <f t="shared" si="714"/>
        <v>15</v>
      </c>
      <c r="AF184" s="76">
        <f t="shared" si="715"/>
        <v>15</v>
      </c>
      <c r="AG184" s="76">
        <f>($S184*((AE184+AF184))/100)</f>
        <v>24</v>
      </c>
      <c r="AH184" s="76">
        <f t="shared" ref="AH184" si="725">S184-AG184</f>
        <v>56</v>
      </c>
      <c r="AI184" s="86">
        <f>AM184</f>
        <v>80</v>
      </c>
      <c r="AJ184" s="76">
        <f t="shared" si="717"/>
        <v>0</v>
      </c>
      <c r="AK184" s="76">
        <f t="shared" si="718"/>
        <v>0</v>
      </c>
      <c r="AL184" s="76">
        <f>($U184*((AJ184+AK184))/100)</f>
        <v>0</v>
      </c>
      <c r="AM184" s="112">
        <f>U184-AL184</f>
        <v>80</v>
      </c>
      <c r="AN184" s="71" t="s">
        <v>67</v>
      </c>
      <c r="AO184" s="71" t="s">
        <v>75</v>
      </c>
      <c r="AP184" s="71" t="s">
        <v>76</v>
      </c>
      <c r="AQ184" s="85" t="s">
        <v>592</v>
      </c>
      <c r="AR184" s="93">
        <v>45292</v>
      </c>
      <c r="AS184" s="93">
        <v>45657</v>
      </c>
      <c r="AT184" s="95" t="s">
        <v>93</v>
      </c>
      <c r="AU184" s="125" t="s">
        <v>593</v>
      </c>
    </row>
    <row r="185" spans="1:47" ht="165">
      <c r="A185" s="238">
        <v>75</v>
      </c>
      <c r="B185" s="238" t="s">
        <v>580</v>
      </c>
      <c r="C185" s="212" t="s">
        <v>581</v>
      </c>
      <c r="D185" s="226" t="s">
        <v>594</v>
      </c>
      <c r="E185" s="301" t="s">
        <v>59</v>
      </c>
      <c r="F185" s="249" t="s">
        <v>595</v>
      </c>
      <c r="G185" s="249" t="s">
        <v>596</v>
      </c>
      <c r="H185" s="226"/>
      <c r="I185" s="226"/>
      <c r="J185" s="226"/>
      <c r="K185" s="226"/>
      <c r="L185" s="342" t="s">
        <v>597</v>
      </c>
      <c r="M185" s="226" t="s">
        <v>62</v>
      </c>
      <c r="N185" s="226" t="s">
        <v>317</v>
      </c>
      <c r="O185" s="212" t="s">
        <v>63</v>
      </c>
      <c r="P185" s="212" t="s">
        <v>64</v>
      </c>
      <c r="Q185" s="212">
        <v>400</v>
      </c>
      <c r="R185" s="212" t="s">
        <v>65</v>
      </c>
      <c r="S185" s="212">
        <f t="shared" si="722"/>
        <v>40</v>
      </c>
      <c r="T185" s="212" t="s">
        <v>118</v>
      </c>
      <c r="U185" s="212">
        <f t="shared" si="723"/>
        <v>40</v>
      </c>
      <c r="V185" s="212" t="s">
        <v>74</v>
      </c>
      <c r="W185" s="85" t="s">
        <v>598</v>
      </c>
      <c r="X185" s="76" t="str">
        <f t="shared" si="724"/>
        <v>Probabilidad</v>
      </c>
      <c r="Y185" s="76" t="s">
        <v>91</v>
      </c>
      <c r="Z185" s="76" t="s">
        <v>70</v>
      </c>
      <c r="AA185" s="76" t="s">
        <v>71</v>
      </c>
      <c r="AB185" s="76" t="s">
        <v>72</v>
      </c>
      <c r="AC185" s="76" t="s">
        <v>73</v>
      </c>
      <c r="AD185" s="240">
        <f>AH188</f>
        <v>8.2320000000000011</v>
      </c>
      <c r="AE185" s="76">
        <f t="shared" ref="AE185:AE186" si="726">IF(Y185="Preventivo",25,IF(Y185="Detectivo",15,0))</f>
        <v>15</v>
      </c>
      <c r="AF185" s="76">
        <f t="shared" ref="AF185:AF186" si="727">IF(Y185="Correctivo",0,IF(Z185="Automatizado",25,IF(Z185="Manual",15,0)))</f>
        <v>15</v>
      </c>
      <c r="AG185" s="76">
        <f>($S185*((AE185+AF185))/100)</f>
        <v>12</v>
      </c>
      <c r="AH185" s="76">
        <f t="shared" ref="AH185" si="728">S185-AG185</f>
        <v>28</v>
      </c>
      <c r="AI185" s="218">
        <f>AM188</f>
        <v>40</v>
      </c>
      <c r="AJ185" s="76">
        <f t="shared" ref="AJ185:AJ186" si="729">IF(Y185="Correctivo",10,0)</f>
        <v>0</v>
      </c>
      <c r="AK185" s="76">
        <f t="shared" ref="AK185:AK186" si="730">IF(X185="Probabilidad",0,IF(Z185="Automatizado",25,IF(Z185="Manual",15,0)))</f>
        <v>0</v>
      </c>
      <c r="AL185" s="76">
        <f>($U185*((AJ185+AK185))/100)</f>
        <v>0</v>
      </c>
      <c r="AM185" s="112">
        <f>U185-AL185</f>
        <v>40</v>
      </c>
      <c r="AN185" s="212" t="s">
        <v>220</v>
      </c>
      <c r="AO185" s="212" t="s">
        <v>222</v>
      </c>
      <c r="AP185" s="212" t="s">
        <v>575</v>
      </c>
      <c r="AQ185" s="212" t="s">
        <v>224</v>
      </c>
      <c r="AR185" s="221"/>
      <c r="AS185" s="221"/>
      <c r="AT185" s="221"/>
      <c r="AU185" s="221"/>
    </row>
    <row r="186" spans="1:47" ht="120">
      <c r="A186" s="238"/>
      <c r="B186" s="238"/>
      <c r="C186" s="225"/>
      <c r="D186" s="266"/>
      <c r="E186" s="302"/>
      <c r="F186" s="250"/>
      <c r="G186" s="250"/>
      <c r="H186" s="266"/>
      <c r="I186" s="266"/>
      <c r="J186" s="266"/>
      <c r="K186" s="266"/>
      <c r="L186" s="250"/>
      <c r="M186" s="266"/>
      <c r="N186" s="266"/>
      <c r="O186" s="225"/>
      <c r="P186" s="225"/>
      <c r="Q186" s="225"/>
      <c r="R186" s="225"/>
      <c r="S186" s="225"/>
      <c r="T186" s="225"/>
      <c r="U186" s="225"/>
      <c r="V186" s="225"/>
      <c r="W186" s="85" t="s">
        <v>599</v>
      </c>
      <c r="X186" s="76" t="str">
        <f t="shared" si="724"/>
        <v>Probabilidad</v>
      </c>
      <c r="Y186" s="76" t="s">
        <v>91</v>
      </c>
      <c r="Z186" s="76" t="s">
        <v>70</v>
      </c>
      <c r="AA186" s="76" t="s">
        <v>71</v>
      </c>
      <c r="AB186" s="76" t="s">
        <v>72</v>
      </c>
      <c r="AC186" s="76" t="s">
        <v>73</v>
      </c>
      <c r="AD186" s="240"/>
      <c r="AE186" s="76">
        <f t="shared" si="726"/>
        <v>15</v>
      </c>
      <c r="AF186" s="76">
        <f t="shared" si="727"/>
        <v>15</v>
      </c>
      <c r="AG186" s="76">
        <f>($AH185*((AE186+AF186))/100)</f>
        <v>8.4</v>
      </c>
      <c r="AH186" s="76">
        <f t="shared" ref="AH186" si="731">AH185-AG186</f>
        <v>19.600000000000001</v>
      </c>
      <c r="AI186" s="218"/>
      <c r="AJ186" s="76">
        <f t="shared" si="729"/>
        <v>0</v>
      </c>
      <c r="AK186" s="76">
        <f t="shared" si="730"/>
        <v>0</v>
      </c>
      <c r="AL186" s="76">
        <f t="shared" ref="AL186" si="732">($AM185*((AJ186+AK186))/100)</f>
        <v>0</v>
      </c>
      <c r="AM186" s="112">
        <f t="shared" ref="AM186" si="733">AM185-AL186</f>
        <v>40</v>
      </c>
      <c r="AN186" s="225"/>
      <c r="AO186" s="225"/>
      <c r="AP186" s="225"/>
      <c r="AQ186" s="225"/>
      <c r="AR186" s="261"/>
      <c r="AS186" s="261"/>
      <c r="AT186" s="261"/>
      <c r="AU186" s="261"/>
    </row>
    <row r="187" spans="1:47" ht="60">
      <c r="A187" s="238"/>
      <c r="B187" s="238"/>
      <c r="C187" s="225"/>
      <c r="D187" s="266"/>
      <c r="E187" s="302"/>
      <c r="F187" s="250"/>
      <c r="G187" s="250"/>
      <c r="H187" s="266"/>
      <c r="I187" s="266"/>
      <c r="J187" s="266"/>
      <c r="K187" s="266"/>
      <c r="L187" s="250"/>
      <c r="M187" s="266"/>
      <c r="N187" s="266"/>
      <c r="O187" s="225"/>
      <c r="P187" s="225"/>
      <c r="Q187" s="225"/>
      <c r="R187" s="225"/>
      <c r="S187" s="225"/>
      <c r="T187" s="225"/>
      <c r="U187" s="225"/>
      <c r="V187" s="225"/>
      <c r="W187" s="85" t="s">
        <v>600</v>
      </c>
      <c r="X187" s="76" t="str">
        <f t="shared" si="724"/>
        <v>Probabilidad</v>
      </c>
      <c r="Y187" s="76" t="s">
        <v>69</v>
      </c>
      <c r="Z187" s="76" t="s">
        <v>70</v>
      </c>
      <c r="AA187" s="76" t="s">
        <v>71</v>
      </c>
      <c r="AB187" s="76" t="s">
        <v>72</v>
      </c>
      <c r="AC187" s="76" t="s">
        <v>73</v>
      </c>
      <c r="AD187" s="240"/>
      <c r="AE187" s="76">
        <f t="shared" ref="AE187:AE188" si="734">IF(Y187="Preventivo",25,IF(Y187="Detectivo",15,0))</f>
        <v>25</v>
      </c>
      <c r="AF187" s="76">
        <f t="shared" ref="AF187:AF188" si="735">IF(Y187="Correctivo",0,IF(Z187="Automatizado",25,IF(Z187="Manual",15,0)))</f>
        <v>15</v>
      </c>
      <c r="AG187" s="76">
        <f t="shared" ref="AG187:AG188" si="736">($AH186*((AE187+AF187))/100)</f>
        <v>7.84</v>
      </c>
      <c r="AH187" s="76">
        <f t="shared" ref="AH187:AH188" si="737">AH186-AG187</f>
        <v>11.760000000000002</v>
      </c>
      <c r="AI187" s="218"/>
      <c r="AJ187" s="76">
        <f t="shared" ref="AJ187:AJ188" si="738">IF(Y187="Correctivo",10,0)</f>
        <v>0</v>
      </c>
      <c r="AK187" s="76">
        <f t="shared" ref="AK187:AK188" si="739">IF(X187="Probabilidad",0,IF(Z187="Automatizado",25,IF(Z187="Manual",15,0)))</f>
        <v>0</v>
      </c>
      <c r="AL187" s="76">
        <f t="shared" ref="AL187:AL188" si="740">($AM186*((AJ187+AK187))/100)</f>
        <v>0</v>
      </c>
      <c r="AM187" s="112">
        <f t="shared" ref="AM187:AM188" si="741">AM186-AL187</f>
        <v>40</v>
      </c>
      <c r="AN187" s="225"/>
      <c r="AO187" s="225"/>
      <c r="AP187" s="225"/>
      <c r="AQ187" s="225"/>
      <c r="AR187" s="261"/>
      <c r="AS187" s="261"/>
      <c r="AT187" s="261"/>
      <c r="AU187" s="261"/>
    </row>
    <row r="188" spans="1:47" ht="75">
      <c r="A188" s="238"/>
      <c r="B188" s="238"/>
      <c r="C188" s="213"/>
      <c r="D188" s="227"/>
      <c r="E188" s="305"/>
      <c r="F188" s="251"/>
      <c r="G188" s="251"/>
      <c r="H188" s="227"/>
      <c r="I188" s="227"/>
      <c r="J188" s="227"/>
      <c r="K188" s="227"/>
      <c r="L188" s="251"/>
      <c r="M188" s="227"/>
      <c r="N188" s="227"/>
      <c r="O188" s="213"/>
      <c r="P188" s="213"/>
      <c r="Q188" s="213"/>
      <c r="R188" s="213"/>
      <c r="S188" s="213"/>
      <c r="T188" s="213"/>
      <c r="U188" s="213"/>
      <c r="V188" s="213"/>
      <c r="W188" s="85" t="s">
        <v>601</v>
      </c>
      <c r="X188" s="76" t="str">
        <f t="shared" si="724"/>
        <v>Probabilidad</v>
      </c>
      <c r="Y188" s="76" t="s">
        <v>91</v>
      </c>
      <c r="Z188" s="76" t="s">
        <v>70</v>
      </c>
      <c r="AA188" s="76" t="s">
        <v>71</v>
      </c>
      <c r="AB188" s="76" t="s">
        <v>72</v>
      </c>
      <c r="AC188" s="76" t="s">
        <v>73</v>
      </c>
      <c r="AD188" s="240"/>
      <c r="AE188" s="76">
        <f t="shared" si="734"/>
        <v>15</v>
      </c>
      <c r="AF188" s="76">
        <f t="shared" si="735"/>
        <v>15</v>
      </c>
      <c r="AG188" s="76">
        <f t="shared" si="736"/>
        <v>3.5280000000000005</v>
      </c>
      <c r="AH188" s="76">
        <f t="shared" si="737"/>
        <v>8.2320000000000011</v>
      </c>
      <c r="AI188" s="218"/>
      <c r="AJ188" s="76">
        <f t="shared" si="738"/>
        <v>0</v>
      </c>
      <c r="AK188" s="76">
        <f t="shared" si="739"/>
        <v>0</v>
      </c>
      <c r="AL188" s="76">
        <f t="shared" si="740"/>
        <v>0</v>
      </c>
      <c r="AM188" s="112">
        <f t="shared" si="741"/>
        <v>40</v>
      </c>
      <c r="AN188" s="213"/>
      <c r="AO188" s="213"/>
      <c r="AP188" s="213"/>
      <c r="AQ188" s="213"/>
      <c r="AR188" s="222"/>
      <c r="AS188" s="222"/>
      <c r="AT188" s="222"/>
      <c r="AU188" s="222"/>
    </row>
    <row r="189" spans="1:47" ht="185.25" customHeight="1">
      <c r="A189" s="238">
        <v>76</v>
      </c>
      <c r="B189" s="238" t="s">
        <v>580</v>
      </c>
      <c r="C189" s="212" t="s">
        <v>581</v>
      </c>
      <c r="D189" s="226" t="s">
        <v>602</v>
      </c>
      <c r="E189" s="301" t="s">
        <v>392</v>
      </c>
      <c r="F189" s="312" t="s">
        <v>603</v>
      </c>
      <c r="G189" s="312" t="s">
        <v>1984</v>
      </c>
      <c r="H189" s="226"/>
      <c r="I189" s="226"/>
      <c r="J189" s="226"/>
      <c r="K189" s="226" t="s">
        <v>604</v>
      </c>
      <c r="L189" s="249" t="str">
        <f>IF(F189&lt;&gt;"",CONCATENATE(E189," ",F189," ",G189),CONCATENATE(H189," ",I189," ",J189," ",K189))</f>
        <v>Posibilidad de efecto dañoso sobre recursos públicos  por pago de intereses moratorios debido de la omisión de pago de impuestos, errores en la liquidación, presentación y pago extemporáneo</v>
      </c>
      <c r="M189" s="226" t="s">
        <v>62</v>
      </c>
      <c r="N189" s="226" t="s">
        <v>317</v>
      </c>
      <c r="O189" s="212" t="s">
        <v>63</v>
      </c>
      <c r="P189" s="212" t="s">
        <v>64</v>
      </c>
      <c r="Q189" s="212">
        <v>18000</v>
      </c>
      <c r="R189" s="212" t="s">
        <v>355</v>
      </c>
      <c r="S189" s="212">
        <f t="shared" ref="S189" si="742">IF(R189="Muy alta",100,IF(R189="Alta",80,IF(R189="Media",60,IF(R189="Baja",40,IF(R189="Muy baja",20,IF(R189="Casi Seguro",100,IF(R189="Probable",80,IF(R189="Posible",60,IF(R189="Improbable",40,IF(R189="Rara vez",20,0))))))))))</f>
        <v>100</v>
      </c>
      <c r="T189" s="212" t="s">
        <v>66</v>
      </c>
      <c r="U189" s="212">
        <f t="shared" ref="U189" si="743">IF(T189="Catastrófico",100,IF(T189="Mayor",80,IF(T189="Moderado",60,IF(T189="Menor",40,IF(T189="Leve",20,0)))))</f>
        <v>80</v>
      </c>
      <c r="V189" s="212" t="s">
        <v>67</v>
      </c>
      <c r="W189" s="94" t="s">
        <v>605</v>
      </c>
      <c r="X189" s="76" t="str">
        <f t="shared" si="724"/>
        <v>Probabilidad</v>
      </c>
      <c r="Y189" s="76" t="s">
        <v>69</v>
      </c>
      <c r="Z189" s="76" t="s">
        <v>70</v>
      </c>
      <c r="AA189" s="76" t="s">
        <v>71</v>
      </c>
      <c r="AB189" s="76" t="s">
        <v>72</v>
      </c>
      <c r="AC189" s="76" t="s">
        <v>73</v>
      </c>
      <c r="AD189" s="240">
        <f>AH191</f>
        <v>21.6</v>
      </c>
      <c r="AE189" s="76">
        <f t="shared" ref="AE189:AE190" si="744">IF(Y189="Preventivo",25,IF(Y189="Detectivo",15,0))</f>
        <v>25</v>
      </c>
      <c r="AF189" s="76">
        <f t="shared" ref="AF189:AF190" si="745">IF(Y189="Correctivo",0,IF(Z189="Automatizado",25,IF(Z189="Manual",15,0)))</f>
        <v>15</v>
      </c>
      <c r="AG189" s="76">
        <f>($S189*((AE189+AF189))/100)</f>
        <v>40</v>
      </c>
      <c r="AH189" s="76">
        <f t="shared" ref="AH189" si="746">S189-AG189</f>
        <v>60</v>
      </c>
      <c r="AI189" s="218">
        <f>AM191</f>
        <v>80</v>
      </c>
      <c r="AJ189" s="76">
        <f t="shared" ref="AJ189:AJ190" si="747">IF(Y189="Correctivo",10,0)</f>
        <v>0</v>
      </c>
      <c r="AK189" s="76">
        <f t="shared" ref="AK189:AK190" si="748">IF(X189="Probabilidad",0,IF(Z189="Automatizado",25,IF(Z189="Manual",15,0)))</f>
        <v>0</v>
      </c>
      <c r="AL189" s="76">
        <f>($U189*((AJ189+AK189))/100)</f>
        <v>0</v>
      </c>
      <c r="AM189" s="112">
        <f>U189-AL189</f>
        <v>80</v>
      </c>
      <c r="AN189" s="212" t="s">
        <v>67</v>
      </c>
      <c r="AO189" s="212" t="s">
        <v>75</v>
      </c>
      <c r="AP189" s="212" t="s">
        <v>76</v>
      </c>
      <c r="AQ189" s="212" t="s">
        <v>606</v>
      </c>
      <c r="AR189" s="221">
        <v>45292</v>
      </c>
      <c r="AS189" s="221">
        <v>45657</v>
      </c>
      <c r="AT189" s="221" t="s">
        <v>93</v>
      </c>
      <c r="AU189" s="212" t="s">
        <v>607</v>
      </c>
    </row>
    <row r="190" spans="1:47" ht="75">
      <c r="A190" s="238"/>
      <c r="B190" s="238"/>
      <c r="C190" s="225"/>
      <c r="D190" s="266"/>
      <c r="E190" s="302"/>
      <c r="F190" s="313"/>
      <c r="G190" s="313"/>
      <c r="H190" s="266"/>
      <c r="I190" s="266"/>
      <c r="J190" s="266"/>
      <c r="K190" s="266"/>
      <c r="L190" s="250"/>
      <c r="M190" s="266"/>
      <c r="N190" s="266"/>
      <c r="O190" s="225"/>
      <c r="P190" s="225"/>
      <c r="Q190" s="225"/>
      <c r="R190" s="225"/>
      <c r="S190" s="225"/>
      <c r="T190" s="225"/>
      <c r="U190" s="225"/>
      <c r="V190" s="225"/>
      <c r="W190" s="85" t="s">
        <v>608</v>
      </c>
      <c r="X190" s="76" t="str">
        <f t="shared" si="724"/>
        <v>Probabilidad</v>
      </c>
      <c r="Y190" s="76" t="s">
        <v>69</v>
      </c>
      <c r="Z190" s="76" t="s">
        <v>70</v>
      </c>
      <c r="AA190" s="76" t="s">
        <v>71</v>
      </c>
      <c r="AB190" s="76" t="s">
        <v>72</v>
      </c>
      <c r="AC190" s="76" t="s">
        <v>73</v>
      </c>
      <c r="AD190" s="240"/>
      <c r="AE190" s="76">
        <f t="shared" si="744"/>
        <v>25</v>
      </c>
      <c r="AF190" s="76">
        <f t="shared" si="745"/>
        <v>15</v>
      </c>
      <c r="AG190" s="76">
        <f>($AH189*((AE190+AF190))/100)</f>
        <v>24</v>
      </c>
      <c r="AH190" s="76">
        <f t="shared" ref="AH190" si="749">AH189-AG190</f>
        <v>36</v>
      </c>
      <c r="AI190" s="218"/>
      <c r="AJ190" s="76">
        <f t="shared" si="747"/>
        <v>0</v>
      </c>
      <c r="AK190" s="76">
        <f t="shared" si="748"/>
        <v>0</v>
      </c>
      <c r="AL190" s="76">
        <f t="shared" ref="AL190" si="750">($AM189*((AJ190+AK190))/100)</f>
        <v>0</v>
      </c>
      <c r="AM190" s="112">
        <f t="shared" ref="AM190" si="751">AM189-AL190</f>
        <v>80</v>
      </c>
      <c r="AN190" s="225"/>
      <c r="AO190" s="225"/>
      <c r="AP190" s="225"/>
      <c r="AQ190" s="225"/>
      <c r="AR190" s="261"/>
      <c r="AS190" s="261"/>
      <c r="AT190" s="261"/>
      <c r="AU190" s="225"/>
    </row>
    <row r="191" spans="1:47" ht="60">
      <c r="A191" s="238"/>
      <c r="B191" s="238"/>
      <c r="C191" s="213"/>
      <c r="D191" s="227"/>
      <c r="E191" s="305"/>
      <c r="F191" s="314"/>
      <c r="G191" s="314"/>
      <c r="H191" s="227"/>
      <c r="I191" s="227"/>
      <c r="J191" s="227"/>
      <c r="K191" s="227"/>
      <c r="L191" s="251"/>
      <c r="M191" s="227"/>
      <c r="N191" s="227"/>
      <c r="O191" s="213"/>
      <c r="P191" s="213"/>
      <c r="Q191" s="213"/>
      <c r="R191" s="213"/>
      <c r="S191" s="213"/>
      <c r="T191" s="213"/>
      <c r="U191" s="213"/>
      <c r="V191" s="213"/>
      <c r="W191" s="85" t="s">
        <v>609</v>
      </c>
      <c r="X191" s="76" t="str">
        <f t="shared" si="724"/>
        <v>Probabilidad</v>
      </c>
      <c r="Y191" s="76" t="s">
        <v>69</v>
      </c>
      <c r="Z191" s="76" t="s">
        <v>70</v>
      </c>
      <c r="AA191" s="76" t="s">
        <v>71</v>
      </c>
      <c r="AB191" s="76" t="s">
        <v>72</v>
      </c>
      <c r="AC191" s="76" t="s">
        <v>73</v>
      </c>
      <c r="AD191" s="240"/>
      <c r="AE191" s="76">
        <f t="shared" ref="AE191" si="752">IF(Y191="Preventivo",25,IF(Y191="Detectivo",15,0))</f>
        <v>25</v>
      </c>
      <c r="AF191" s="76">
        <f t="shared" ref="AF191" si="753">IF(Y191="Correctivo",0,IF(Z191="Automatizado",25,IF(Z191="Manual",15,0)))</f>
        <v>15</v>
      </c>
      <c r="AG191" s="76">
        <f>($AH190*((AE191+AF191))/100)</f>
        <v>14.4</v>
      </c>
      <c r="AH191" s="76">
        <f t="shared" ref="AH191" si="754">AH190-AG191</f>
        <v>21.6</v>
      </c>
      <c r="AI191" s="218"/>
      <c r="AJ191" s="76">
        <f t="shared" ref="AJ191" si="755">IF(Y191="Correctivo",10,0)</f>
        <v>0</v>
      </c>
      <c r="AK191" s="76">
        <f t="shared" ref="AK191" si="756">IF(X191="Probabilidad",0,IF(Z191="Automatizado",25,IF(Z191="Manual",15,0)))</f>
        <v>0</v>
      </c>
      <c r="AL191" s="76">
        <f t="shared" ref="AL191" si="757">($AM190*((AJ191+AK191))/100)</f>
        <v>0</v>
      </c>
      <c r="AM191" s="112">
        <f t="shared" ref="AM191" si="758">AM190-AL191</f>
        <v>80</v>
      </c>
      <c r="AN191" s="213"/>
      <c r="AO191" s="213"/>
      <c r="AP191" s="213"/>
      <c r="AQ191" s="213"/>
      <c r="AR191" s="222"/>
      <c r="AS191" s="222"/>
      <c r="AT191" s="222"/>
      <c r="AU191" s="213"/>
    </row>
    <row r="192" spans="1:47" ht="105">
      <c r="A192" s="238">
        <v>77</v>
      </c>
      <c r="B192" s="238" t="s">
        <v>580</v>
      </c>
      <c r="C192" s="212" t="s">
        <v>581</v>
      </c>
      <c r="D192" s="226" t="s">
        <v>610</v>
      </c>
      <c r="E192" s="301" t="s">
        <v>59</v>
      </c>
      <c r="F192" s="249" t="s">
        <v>611</v>
      </c>
      <c r="G192" s="334" t="s">
        <v>612</v>
      </c>
      <c r="H192" s="226"/>
      <c r="I192" s="226"/>
      <c r="J192" s="226"/>
      <c r="K192" s="226"/>
      <c r="L192" s="249" t="s">
        <v>1985</v>
      </c>
      <c r="M192" s="226" t="s">
        <v>62</v>
      </c>
      <c r="N192" s="226" t="s">
        <v>317</v>
      </c>
      <c r="O192" s="212" t="s">
        <v>63</v>
      </c>
      <c r="P192" s="212" t="s">
        <v>64</v>
      </c>
      <c r="Q192" s="212">
        <v>50000</v>
      </c>
      <c r="R192" s="212" t="s">
        <v>355</v>
      </c>
      <c r="S192" s="212">
        <f t="shared" ref="S192" si="759">IF(R192="Muy alta",100,IF(R192="Alta",80,IF(R192="Media",60,IF(R192="Baja",40,IF(R192="Muy baja",20,IF(R192="Casi Seguro",100,IF(R192="Probable",80,IF(R192="Posible",60,IF(R192="Improbable",40,IF(R192="Rara vez",20,0))))))))))</f>
        <v>100</v>
      </c>
      <c r="T192" s="212" t="s">
        <v>66</v>
      </c>
      <c r="U192" s="212">
        <f t="shared" ref="U192" si="760">IF(T192="Catastrófico",100,IF(T192="Mayor",80,IF(T192="Moderado",60,IF(T192="Menor",40,IF(T192="Leve",20,0)))))</f>
        <v>80</v>
      </c>
      <c r="V192" s="212" t="s">
        <v>67</v>
      </c>
      <c r="W192" s="85" t="s">
        <v>613</v>
      </c>
      <c r="X192" s="76" t="str">
        <f t="shared" si="724"/>
        <v>Probabilidad</v>
      </c>
      <c r="Y192" s="76" t="s">
        <v>91</v>
      </c>
      <c r="Z192" s="76" t="s">
        <v>70</v>
      </c>
      <c r="AA192" s="76" t="s">
        <v>71</v>
      </c>
      <c r="AB192" s="76" t="s">
        <v>72</v>
      </c>
      <c r="AC192" s="76" t="s">
        <v>73</v>
      </c>
      <c r="AD192" s="240">
        <f>AH193</f>
        <v>49</v>
      </c>
      <c r="AE192" s="76">
        <f t="shared" ref="AE192:AE199" si="761">IF(Y192="Preventivo",25,IF(Y192="Detectivo",15,0))</f>
        <v>15</v>
      </c>
      <c r="AF192" s="76">
        <f t="shared" ref="AF192:AF199" si="762">IF(Y192="Correctivo",0,IF(Z192="Automatizado",25,IF(Z192="Manual",15,0)))</f>
        <v>15</v>
      </c>
      <c r="AG192" s="76">
        <f>($S192*((AE192+AF192))/100)</f>
        <v>30</v>
      </c>
      <c r="AH192" s="76">
        <f t="shared" ref="AH192" si="763">S192-AG192</f>
        <v>70</v>
      </c>
      <c r="AI192" s="218">
        <f>AM193</f>
        <v>80</v>
      </c>
      <c r="AJ192" s="76">
        <f t="shared" ref="AJ192:AJ199" si="764">IF(Y192="Correctivo",10,0)</f>
        <v>0</v>
      </c>
      <c r="AK192" s="76">
        <f t="shared" ref="AK192:AK199" si="765">IF(X192="Probabilidad",0,IF(Z192="Automatizado",25,IF(Z192="Manual",15,0)))</f>
        <v>0</v>
      </c>
      <c r="AL192" s="76">
        <f>($U192*((AJ192+AK192))/100)</f>
        <v>0</v>
      </c>
      <c r="AM192" s="112">
        <f>U192-AL192</f>
        <v>80</v>
      </c>
      <c r="AN192" s="212" t="s">
        <v>67</v>
      </c>
      <c r="AO192" s="212" t="s">
        <v>75</v>
      </c>
      <c r="AP192" s="212" t="s">
        <v>76</v>
      </c>
      <c r="AQ192" s="212" t="s">
        <v>614</v>
      </c>
      <c r="AR192" s="221">
        <v>45292</v>
      </c>
      <c r="AS192" s="221">
        <v>45657</v>
      </c>
      <c r="AT192" s="221" t="s">
        <v>93</v>
      </c>
      <c r="AU192" s="212" t="s">
        <v>607</v>
      </c>
    </row>
    <row r="193" spans="1:47" ht="105">
      <c r="A193" s="238"/>
      <c r="B193" s="238"/>
      <c r="C193" s="213"/>
      <c r="D193" s="227"/>
      <c r="E193" s="305"/>
      <c r="F193" s="251"/>
      <c r="G193" s="341"/>
      <c r="H193" s="227"/>
      <c r="I193" s="227"/>
      <c r="J193" s="227"/>
      <c r="K193" s="227"/>
      <c r="L193" s="251"/>
      <c r="M193" s="227"/>
      <c r="N193" s="227"/>
      <c r="O193" s="213"/>
      <c r="P193" s="213"/>
      <c r="Q193" s="213"/>
      <c r="R193" s="213"/>
      <c r="S193" s="213"/>
      <c r="T193" s="213"/>
      <c r="U193" s="213"/>
      <c r="V193" s="213"/>
      <c r="W193" s="85" t="s">
        <v>615</v>
      </c>
      <c r="X193" s="76" t="str">
        <f t="shared" si="724"/>
        <v>Probabilidad</v>
      </c>
      <c r="Y193" s="76" t="s">
        <v>91</v>
      </c>
      <c r="Z193" s="76" t="s">
        <v>70</v>
      </c>
      <c r="AA193" s="76" t="s">
        <v>71</v>
      </c>
      <c r="AB193" s="76" t="s">
        <v>72</v>
      </c>
      <c r="AC193" s="76" t="s">
        <v>73</v>
      </c>
      <c r="AD193" s="240"/>
      <c r="AE193" s="76">
        <f t="shared" si="761"/>
        <v>15</v>
      </c>
      <c r="AF193" s="76">
        <f t="shared" si="762"/>
        <v>15</v>
      </c>
      <c r="AG193" s="76">
        <f>($AH192*((AE193+AF193))/100)</f>
        <v>21</v>
      </c>
      <c r="AH193" s="76">
        <f t="shared" ref="AH193" si="766">AH192-AG193</f>
        <v>49</v>
      </c>
      <c r="AI193" s="218"/>
      <c r="AJ193" s="76">
        <f t="shared" si="764"/>
        <v>0</v>
      </c>
      <c r="AK193" s="76">
        <f t="shared" si="765"/>
        <v>0</v>
      </c>
      <c r="AL193" s="76">
        <f t="shared" ref="AL193" si="767">($AM192*((AJ193+AK193))/100)</f>
        <v>0</v>
      </c>
      <c r="AM193" s="112">
        <f t="shared" ref="AM193" si="768">AM192-AL193</f>
        <v>80</v>
      </c>
      <c r="AN193" s="213"/>
      <c r="AO193" s="213"/>
      <c r="AP193" s="213"/>
      <c r="AQ193" s="213"/>
      <c r="AR193" s="222"/>
      <c r="AS193" s="222"/>
      <c r="AT193" s="222"/>
      <c r="AU193" s="213"/>
    </row>
    <row r="194" spans="1:47" ht="207" customHeight="1">
      <c r="A194" s="238">
        <v>78</v>
      </c>
      <c r="B194" s="238" t="s">
        <v>580</v>
      </c>
      <c r="C194" s="238" t="s">
        <v>581</v>
      </c>
      <c r="D194" s="238" t="s">
        <v>616</v>
      </c>
      <c r="E194" s="243"/>
      <c r="F194" s="244"/>
      <c r="G194" s="244"/>
      <c r="H194" s="245" t="s">
        <v>617</v>
      </c>
      <c r="I194" s="245" t="s">
        <v>618</v>
      </c>
      <c r="J194" s="245" t="s">
        <v>619</v>
      </c>
      <c r="K194" s="245" t="s">
        <v>620</v>
      </c>
      <c r="L194" s="244" t="str">
        <f>IF(F194&lt;&gt;"",CONCATENATE(E194," ",F194," ",G194),CONCATENATE(H194," ",I194," ",J194," ",K194))</f>
        <v xml:space="preserve">
Posibilidad de realizar pagos no procedentes sin el cumplimiento de los requisitos y soportes idóneos por parte de los colaboradores del proceso  lo cual ocasiona abuso de situación privilegiada  
 para favorecer un interés propio o de terceros así como pago de lo no debido o duplicidad de pago.</v>
      </c>
      <c r="M194" s="245" t="s">
        <v>86</v>
      </c>
      <c r="N194" s="245" t="s">
        <v>317</v>
      </c>
      <c r="O194" s="238" t="s">
        <v>87</v>
      </c>
      <c r="P194" s="238" t="s">
        <v>88</v>
      </c>
      <c r="Q194" s="238">
        <v>22000</v>
      </c>
      <c r="R194" s="238" t="s">
        <v>621</v>
      </c>
      <c r="S194" s="238">
        <f t="shared" ref="S194" si="769">IF(R194="Muy alta",100,IF(R194="Alta",80,IF(R194="Media",60,IF(R194="Baja",40,IF(R194="Muy baja",20,IF(R194="Casi Seguro",100,IF(R194="Probable",80,IF(R194="Posible",60,IF(R194="Improbable",40,IF(R194="Rara vez",20,0))))))))))</f>
        <v>100</v>
      </c>
      <c r="T194" s="238" t="s">
        <v>66</v>
      </c>
      <c r="U194" s="238">
        <f t="shared" ref="U194" si="770">IF(T194="Catastrófico",100,IF(T194="Mayor",80,IF(T194="Moderado",60,IF(T194="Menor",40,IF(T194="Leve",20,0)))))</f>
        <v>80</v>
      </c>
      <c r="V194" s="212" t="s">
        <v>67</v>
      </c>
      <c r="W194" s="94" t="s">
        <v>1986</v>
      </c>
      <c r="X194" s="76" t="str">
        <f t="shared" si="724"/>
        <v>Probabilidad</v>
      </c>
      <c r="Y194" s="76" t="s">
        <v>91</v>
      </c>
      <c r="Z194" s="76" t="s">
        <v>70</v>
      </c>
      <c r="AA194" s="76" t="s">
        <v>71</v>
      </c>
      <c r="AB194" s="76" t="s">
        <v>72</v>
      </c>
      <c r="AC194" s="76" t="s">
        <v>73</v>
      </c>
      <c r="AD194" s="240">
        <f>AH195</f>
        <v>49</v>
      </c>
      <c r="AE194" s="76">
        <f t="shared" si="761"/>
        <v>15</v>
      </c>
      <c r="AF194" s="76">
        <f t="shared" si="762"/>
        <v>15</v>
      </c>
      <c r="AG194" s="76">
        <f>($S194*((AE194+AF194))/100)</f>
        <v>30</v>
      </c>
      <c r="AH194" s="76">
        <f t="shared" ref="AH194" si="771">S194-AG194</f>
        <v>70</v>
      </c>
      <c r="AI194" s="218">
        <f>AM195</f>
        <v>80</v>
      </c>
      <c r="AJ194" s="76">
        <f t="shared" si="764"/>
        <v>0</v>
      </c>
      <c r="AK194" s="76">
        <f t="shared" si="765"/>
        <v>0</v>
      </c>
      <c r="AL194" s="76">
        <f>($U194*((AJ194+AK194))/100)</f>
        <v>0</v>
      </c>
      <c r="AM194" s="112">
        <f>U194-AL194</f>
        <v>80</v>
      </c>
      <c r="AN194" s="212" t="s">
        <v>67</v>
      </c>
      <c r="AO194" s="212" t="s">
        <v>75</v>
      </c>
      <c r="AP194" s="212" t="s">
        <v>554</v>
      </c>
      <c r="AQ194" s="212" t="s">
        <v>622</v>
      </c>
      <c r="AR194" s="221">
        <v>45292</v>
      </c>
      <c r="AS194" s="221">
        <v>45657</v>
      </c>
      <c r="AT194" s="221" t="s">
        <v>93</v>
      </c>
      <c r="AU194" s="212" t="s">
        <v>623</v>
      </c>
    </row>
    <row r="195" spans="1:47" ht="105">
      <c r="A195" s="238"/>
      <c r="B195" s="238"/>
      <c r="C195" s="238"/>
      <c r="D195" s="212"/>
      <c r="E195" s="301"/>
      <c r="F195" s="249"/>
      <c r="G195" s="249"/>
      <c r="H195" s="226"/>
      <c r="I195" s="226"/>
      <c r="J195" s="226"/>
      <c r="K195" s="226"/>
      <c r="L195" s="249"/>
      <c r="M195" s="226"/>
      <c r="N195" s="226"/>
      <c r="O195" s="212"/>
      <c r="P195" s="212"/>
      <c r="Q195" s="212"/>
      <c r="R195" s="212"/>
      <c r="S195" s="212"/>
      <c r="T195" s="212"/>
      <c r="U195" s="212"/>
      <c r="V195" s="225"/>
      <c r="W195" s="92" t="s">
        <v>624</v>
      </c>
      <c r="X195" s="71" t="str">
        <f t="shared" si="724"/>
        <v>Probabilidad</v>
      </c>
      <c r="Y195" s="71" t="s">
        <v>91</v>
      </c>
      <c r="Z195" s="71" t="s">
        <v>70</v>
      </c>
      <c r="AA195" s="71" t="s">
        <v>71</v>
      </c>
      <c r="AB195" s="71" t="s">
        <v>72</v>
      </c>
      <c r="AC195" s="71" t="s">
        <v>73</v>
      </c>
      <c r="AD195" s="240"/>
      <c r="AE195" s="76">
        <f t="shared" si="761"/>
        <v>15</v>
      </c>
      <c r="AF195" s="76">
        <f t="shared" si="762"/>
        <v>15</v>
      </c>
      <c r="AG195" s="76">
        <f>($AH194*((AE195+AF195))/100)</f>
        <v>21</v>
      </c>
      <c r="AH195" s="76">
        <f t="shared" ref="AH195" si="772">AH194-AG195</f>
        <v>49</v>
      </c>
      <c r="AI195" s="218"/>
      <c r="AJ195" s="76">
        <f t="shared" si="764"/>
        <v>0</v>
      </c>
      <c r="AK195" s="76">
        <f t="shared" si="765"/>
        <v>0</v>
      </c>
      <c r="AL195" s="76">
        <f t="shared" ref="AL195" si="773">($AM194*((AJ195+AK195))/100)</f>
        <v>0</v>
      </c>
      <c r="AM195" s="112">
        <f t="shared" ref="AM195" si="774">AM194-AL195</f>
        <v>80</v>
      </c>
      <c r="AN195" s="225"/>
      <c r="AO195" s="225"/>
      <c r="AP195" s="225"/>
      <c r="AQ195" s="225"/>
      <c r="AR195" s="222"/>
      <c r="AS195" s="222"/>
      <c r="AT195" s="222"/>
      <c r="AU195" s="225"/>
    </row>
    <row r="196" spans="1:47" ht="199.5" customHeight="1">
      <c r="A196" s="238">
        <v>79</v>
      </c>
      <c r="B196" s="238" t="s">
        <v>580</v>
      </c>
      <c r="C196" s="238" t="s">
        <v>103</v>
      </c>
      <c r="D196" s="238" t="s">
        <v>625</v>
      </c>
      <c r="E196" s="247" t="s">
        <v>59</v>
      </c>
      <c r="F196" s="244" t="s">
        <v>626</v>
      </c>
      <c r="G196" s="244" t="s">
        <v>335</v>
      </c>
      <c r="H196" s="226"/>
      <c r="I196" s="226"/>
      <c r="J196" s="226"/>
      <c r="K196" s="226"/>
      <c r="L196" s="244" t="str">
        <f t="shared" ref="L196" si="775">IF(F196&lt;&gt;"",CONCATENATE(E196," ",F196,"",G196),CONCATENATE(H196," ",I196," ",J196," ",K196))</f>
        <v>Posibilidad de pérdida económica y reputacional por pérdida de la Confidencialidad de la Información de la Entidaddebido a la falla o ausencia de controles relacionados con el acceso a información clasificada y/o reservada.</v>
      </c>
      <c r="M196" s="245" t="s">
        <v>106</v>
      </c>
      <c r="N196" s="245" t="s">
        <v>627</v>
      </c>
      <c r="O196" s="238" t="s">
        <v>63</v>
      </c>
      <c r="P196" s="238" t="s">
        <v>64</v>
      </c>
      <c r="Q196" s="238" t="s">
        <v>444</v>
      </c>
      <c r="R196" s="238" t="s">
        <v>409</v>
      </c>
      <c r="S196" s="238">
        <f t="shared" ref="S196" si="776">IF(R196="Muy alta",100,IF(R196="Alta",80,IF(R196="Media",60,IF(R196="Baja",40,IF(R196="Muy baja",20,IF(R196="Casi Seguro",100,IF(R196="Probable",80,IF(R196="Posible",60,IF(R196="Improbable",40,IF(R196="Rara vez",20,0))))))))))</f>
        <v>60</v>
      </c>
      <c r="T196" s="238" t="s">
        <v>137</v>
      </c>
      <c r="U196" s="238">
        <f t="shared" ref="U196" si="777">IF(T196="Catastrófico",100,IF(T196="Mayor",80,IF(T196="Moderado",60,IF(T196="Menor",40,IF(T196="Leve",20,0)))))</f>
        <v>100</v>
      </c>
      <c r="V196" s="238" t="s">
        <v>138</v>
      </c>
      <c r="W196" s="247" t="s">
        <v>628</v>
      </c>
      <c r="X196" s="238" t="str">
        <f t="shared" si="724"/>
        <v>Probabilidad</v>
      </c>
      <c r="Y196" s="238" t="s">
        <v>69</v>
      </c>
      <c r="Z196" s="238" t="s">
        <v>70</v>
      </c>
      <c r="AA196" s="238" t="s">
        <v>71</v>
      </c>
      <c r="AB196" s="238" t="s">
        <v>72</v>
      </c>
      <c r="AC196" s="238" t="s">
        <v>73</v>
      </c>
      <c r="AD196" s="240">
        <f>AH197</f>
        <v>36</v>
      </c>
      <c r="AE196" s="76">
        <f t="shared" si="761"/>
        <v>25</v>
      </c>
      <c r="AF196" s="76">
        <f t="shared" si="762"/>
        <v>15</v>
      </c>
      <c r="AG196" s="76">
        <f>($S196*((AE196+AF196))/100)</f>
        <v>24</v>
      </c>
      <c r="AH196" s="76">
        <f t="shared" ref="AH196" si="778">S196-AG196</f>
        <v>36</v>
      </c>
      <c r="AI196" s="218">
        <f>AM197</f>
        <v>100</v>
      </c>
      <c r="AJ196" s="76">
        <f t="shared" si="764"/>
        <v>0</v>
      </c>
      <c r="AK196" s="76">
        <f t="shared" si="765"/>
        <v>0</v>
      </c>
      <c r="AL196" s="76">
        <f>($U196*((AJ196+AK196))/100)</f>
        <v>0</v>
      </c>
      <c r="AM196" s="112">
        <f>U196-AL196</f>
        <v>100</v>
      </c>
      <c r="AN196" s="238" t="s">
        <v>138</v>
      </c>
      <c r="AO196" s="238" t="s">
        <v>75</v>
      </c>
      <c r="AP196" s="247" t="s">
        <v>338</v>
      </c>
      <c r="AQ196" s="97" t="s">
        <v>1987</v>
      </c>
      <c r="AR196" s="114">
        <v>45292</v>
      </c>
      <c r="AS196" s="93">
        <v>45657</v>
      </c>
      <c r="AT196" s="223" t="s">
        <v>142</v>
      </c>
      <c r="AU196" s="76" t="s">
        <v>629</v>
      </c>
    </row>
    <row r="197" spans="1:47" ht="133.5" customHeight="1">
      <c r="A197" s="238"/>
      <c r="B197" s="238"/>
      <c r="C197" s="238"/>
      <c r="D197" s="238"/>
      <c r="E197" s="247"/>
      <c r="F197" s="244"/>
      <c r="G197" s="244"/>
      <c r="H197" s="227"/>
      <c r="I197" s="227"/>
      <c r="J197" s="227"/>
      <c r="K197" s="227"/>
      <c r="L197" s="244"/>
      <c r="M197" s="245"/>
      <c r="N197" s="245"/>
      <c r="O197" s="238"/>
      <c r="P197" s="238"/>
      <c r="Q197" s="238"/>
      <c r="R197" s="238"/>
      <c r="S197" s="238"/>
      <c r="T197" s="238"/>
      <c r="U197" s="238"/>
      <c r="V197" s="238"/>
      <c r="W197" s="247"/>
      <c r="X197" s="238"/>
      <c r="Y197" s="238"/>
      <c r="Z197" s="238"/>
      <c r="AA197" s="238"/>
      <c r="AB197" s="238"/>
      <c r="AC197" s="238"/>
      <c r="AD197" s="240"/>
      <c r="AE197" s="76">
        <f t="shared" si="761"/>
        <v>0</v>
      </c>
      <c r="AF197" s="76">
        <f t="shared" si="762"/>
        <v>0</v>
      </c>
      <c r="AG197" s="76">
        <f>($AH196*((AE197+AF197))/100)</f>
        <v>0</v>
      </c>
      <c r="AH197" s="76">
        <f t="shared" ref="AH197" si="779">AH196-AG197</f>
        <v>36</v>
      </c>
      <c r="AI197" s="218"/>
      <c r="AJ197" s="76">
        <f t="shared" si="764"/>
        <v>0</v>
      </c>
      <c r="AK197" s="76">
        <f t="shared" si="765"/>
        <v>0</v>
      </c>
      <c r="AL197" s="76">
        <f t="shared" ref="AL197" si="780">($AM196*((AJ197+AK197))/100)</f>
        <v>0</v>
      </c>
      <c r="AM197" s="112">
        <f t="shared" ref="AM197" si="781">AM196-AL197</f>
        <v>100</v>
      </c>
      <c r="AN197" s="238"/>
      <c r="AO197" s="238"/>
      <c r="AP197" s="247"/>
      <c r="AQ197" s="97" t="s">
        <v>1988</v>
      </c>
      <c r="AR197" s="114">
        <v>45292</v>
      </c>
      <c r="AS197" s="93">
        <v>45657</v>
      </c>
      <c r="AT197" s="224"/>
      <c r="AU197" s="76" t="s">
        <v>629</v>
      </c>
    </row>
    <row r="198" spans="1:47" ht="102" customHeight="1">
      <c r="A198" s="238">
        <v>80</v>
      </c>
      <c r="B198" s="238" t="s">
        <v>580</v>
      </c>
      <c r="C198" s="238" t="s">
        <v>103</v>
      </c>
      <c r="D198" s="238" t="s">
        <v>625</v>
      </c>
      <c r="E198" s="243" t="s">
        <v>59</v>
      </c>
      <c r="F198" s="247" t="s">
        <v>630</v>
      </c>
      <c r="G198" s="247" t="s">
        <v>342</v>
      </c>
      <c r="H198" s="245"/>
      <c r="I198" s="245"/>
      <c r="J198" s="245"/>
      <c r="K198" s="245"/>
      <c r="L198" s="244" t="str">
        <f t="shared" ref="L198" si="782">IF(F198&lt;&gt;"",CONCATENATE(E198," ",F198,"",G198),CONCATENATE(H198," ",I198," ",J198," ",K198))</f>
        <v>Posibilidad de pérdida económica y reputacional por pérdida de la Disponibilidad de la Información de la Entidaddebido a la falla o ausencia de controles de seguridad aplicables.</v>
      </c>
      <c r="M198" s="245" t="s">
        <v>106</v>
      </c>
      <c r="N198" s="245" t="s">
        <v>631</v>
      </c>
      <c r="O198" s="238" t="s">
        <v>63</v>
      </c>
      <c r="P198" s="238" t="s">
        <v>64</v>
      </c>
      <c r="Q198" s="238" t="s">
        <v>444</v>
      </c>
      <c r="R198" s="238" t="s">
        <v>318</v>
      </c>
      <c r="S198" s="238">
        <f t="shared" ref="S198" si="783">IF(R198="Muy alta",100,IF(R198="Alta",80,IF(R198="Media",60,IF(R198="Baja",40,IF(R198="Muy baja",20,IF(R198="Casi Seguro",100,IF(R198="Probable",80,IF(R198="Posible",60,IF(R198="Improbable",40,IF(R198="Rara vez",20,0))))))))))</f>
        <v>80</v>
      </c>
      <c r="T198" s="238" t="s">
        <v>118</v>
      </c>
      <c r="U198" s="238">
        <f t="shared" ref="U198" si="784">IF(T198="Catastrófico",100,IF(T198="Mayor",80,IF(T198="Moderado",60,IF(T198="Menor",40,IF(T198="Leve",20,0)))))</f>
        <v>40</v>
      </c>
      <c r="V198" s="238" t="s">
        <v>74</v>
      </c>
      <c r="W198" s="85" t="s">
        <v>1989</v>
      </c>
      <c r="X198" s="76" t="str">
        <f t="shared" si="724"/>
        <v>Probabilidad</v>
      </c>
      <c r="Y198" s="76" t="s">
        <v>69</v>
      </c>
      <c r="Z198" s="76" t="s">
        <v>70</v>
      </c>
      <c r="AA198" s="76" t="s">
        <v>110</v>
      </c>
      <c r="AB198" s="76" t="s">
        <v>72</v>
      </c>
      <c r="AC198" s="76" t="s">
        <v>73</v>
      </c>
      <c r="AD198" s="240">
        <f>AH200</f>
        <v>17.28</v>
      </c>
      <c r="AE198" s="76">
        <f t="shared" si="761"/>
        <v>25</v>
      </c>
      <c r="AF198" s="76">
        <f t="shared" si="762"/>
        <v>15</v>
      </c>
      <c r="AG198" s="76">
        <f>($S198*((AE198+AF198))/100)</f>
        <v>32</v>
      </c>
      <c r="AH198" s="76">
        <f t="shared" ref="AH198" si="785">S198-AG198</f>
        <v>48</v>
      </c>
      <c r="AI198" s="218">
        <f>AM200</f>
        <v>40</v>
      </c>
      <c r="AJ198" s="76">
        <f t="shared" si="764"/>
        <v>0</v>
      </c>
      <c r="AK198" s="76">
        <f t="shared" si="765"/>
        <v>0</v>
      </c>
      <c r="AL198" s="76">
        <f>($U198*((AJ198+AK198))/100)</f>
        <v>0</v>
      </c>
      <c r="AM198" s="112">
        <f>U198-AL198</f>
        <v>40</v>
      </c>
      <c r="AN198" s="238" t="s">
        <v>220</v>
      </c>
      <c r="AO198" s="238" t="s">
        <v>222</v>
      </c>
      <c r="AP198" s="238" t="s">
        <v>575</v>
      </c>
      <c r="AQ198" s="238" t="s">
        <v>224</v>
      </c>
      <c r="AR198" s="221"/>
      <c r="AS198" s="221"/>
      <c r="AT198" s="221"/>
      <c r="AU198" s="238" t="s">
        <v>629</v>
      </c>
    </row>
    <row r="199" spans="1:47" ht="144.75" customHeight="1">
      <c r="A199" s="238"/>
      <c r="B199" s="238"/>
      <c r="C199" s="238"/>
      <c r="D199" s="238"/>
      <c r="E199" s="243"/>
      <c r="F199" s="247"/>
      <c r="G199" s="247"/>
      <c r="H199" s="245"/>
      <c r="I199" s="245"/>
      <c r="J199" s="245"/>
      <c r="K199" s="245"/>
      <c r="L199" s="244"/>
      <c r="M199" s="245"/>
      <c r="N199" s="245"/>
      <c r="O199" s="238"/>
      <c r="P199" s="238"/>
      <c r="Q199" s="238"/>
      <c r="R199" s="238"/>
      <c r="S199" s="238"/>
      <c r="T199" s="238"/>
      <c r="U199" s="238"/>
      <c r="V199" s="238"/>
      <c r="W199" s="97" t="s">
        <v>1990</v>
      </c>
      <c r="X199" s="76" t="str">
        <f t="shared" si="724"/>
        <v>Probabilidad</v>
      </c>
      <c r="Y199" s="76" t="s">
        <v>69</v>
      </c>
      <c r="Z199" s="76" t="s">
        <v>70</v>
      </c>
      <c r="AA199" s="76" t="s">
        <v>71</v>
      </c>
      <c r="AB199" s="76" t="s">
        <v>72</v>
      </c>
      <c r="AC199" s="76" t="s">
        <v>73</v>
      </c>
      <c r="AD199" s="240"/>
      <c r="AE199" s="76">
        <f t="shared" si="761"/>
        <v>25</v>
      </c>
      <c r="AF199" s="76">
        <f t="shared" si="762"/>
        <v>15</v>
      </c>
      <c r="AG199" s="76">
        <f>($AH198*((AE199+AF199))/100)</f>
        <v>19.2</v>
      </c>
      <c r="AH199" s="76">
        <f t="shared" ref="AH199" si="786">AH198-AG199</f>
        <v>28.8</v>
      </c>
      <c r="AI199" s="218"/>
      <c r="AJ199" s="76">
        <f t="shared" si="764"/>
        <v>0</v>
      </c>
      <c r="AK199" s="76">
        <f t="shared" si="765"/>
        <v>0</v>
      </c>
      <c r="AL199" s="76">
        <f t="shared" ref="AL199" si="787">($AM198*((AJ199+AK199))/100)</f>
        <v>0</v>
      </c>
      <c r="AM199" s="112">
        <f t="shared" ref="AM199" si="788">AM198-AL199</f>
        <v>40</v>
      </c>
      <c r="AN199" s="238"/>
      <c r="AO199" s="238"/>
      <c r="AP199" s="238"/>
      <c r="AQ199" s="238"/>
      <c r="AR199" s="261"/>
      <c r="AS199" s="261"/>
      <c r="AT199" s="261"/>
      <c r="AU199" s="238"/>
    </row>
    <row r="200" spans="1:47" ht="90">
      <c r="A200" s="238"/>
      <c r="B200" s="238"/>
      <c r="C200" s="238"/>
      <c r="D200" s="238"/>
      <c r="E200" s="243"/>
      <c r="F200" s="247"/>
      <c r="G200" s="247"/>
      <c r="H200" s="245"/>
      <c r="I200" s="245"/>
      <c r="J200" s="245"/>
      <c r="K200" s="245"/>
      <c r="L200" s="244"/>
      <c r="M200" s="245"/>
      <c r="N200" s="245"/>
      <c r="O200" s="238"/>
      <c r="P200" s="238"/>
      <c r="Q200" s="238"/>
      <c r="R200" s="238"/>
      <c r="S200" s="238"/>
      <c r="T200" s="238"/>
      <c r="U200" s="238"/>
      <c r="V200" s="238"/>
      <c r="W200" s="85" t="s">
        <v>632</v>
      </c>
      <c r="X200" s="76" t="str">
        <f t="shared" si="724"/>
        <v>Probabilidad</v>
      </c>
      <c r="Y200" s="76" t="s">
        <v>91</v>
      </c>
      <c r="Z200" s="76" t="s">
        <v>109</v>
      </c>
      <c r="AA200" s="76" t="s">
        <v>71</v>
      </c>
      <c r="AB200" s="76" t="s">
        <v>72</v>
      </c>
      <c r="AC200" s="76" t="s">
        <v>73</v>
      </c>
      <c r="AD200" s="240"/>
      <c r="AE200" s="76">
        <f t="shared" ref="AE200:AE201" si="789">IF(Y200="Preventivo",25,IF(Y200="Detectivo",15,0))</f>
        <v>15</v>
      </c>
      <c r="AF200" s="76">
        <f t="shared" ref="AF200:AF201" si="790">IF(Y200="Correctivo",0,IF(Z200="Automatizado",25,IF(Z200="Manual",15,0)))</f>
        <v>25</v>
      </c>
      <c r="AG200" s="76">
        <f>($AH199*((AE200+AF200))/100)</f>
        <v>11.52</v>
      </c>
      <c r="AH200" s="76">
        <f t="shared" ref="AH200" si="791">AH199-AG200</f>
        <v>17.28</v>
      </c>
      <c r="AI200" s="218"/>
      <c r="AJ200" s="76">
        <f t="shared" ref="AJ200" si="792">IF(Y200="Correctivo",10,0)</f>
        <v>0</v>
      </c>
      <c r="AK200" s="76">
        <f t="shared" ref="AK200" si="793">IF(X200="Probabilidad",0,IF(Z200="Automatizado",25,IF(Z200="Manual",15,0)))</f>
        <v>0</v>
      </c>
      <c r="AL200" s="76">
        <f t="shared" ref="AL200" si="794">($AM199*((AJ200+AK200))/100)</f>
        <v>0</v>
      </c>
      <c r="AM200" s="112">
        <f t="shared" ref="AM200" si="795">AM199-AL200</f>
        <v>40</v>
      </c>
      <c r="AN200" s="238"/>
      <c r="AO200" s="238"/>
      <c r="AP200" s="238"/>
      <c r="AQ200" s="238"/>
      <c r="AR200" s="222"/>
      <c r="AS200" s="222"/>
      <c r="AT200" s="222"/>
      <c r="AU200" s="238"/>
    </row>
    <row r="201" spans="1:47" ht="299.25" customHeight="1">
      <c r="A201" s="76">
        <v>81</v>
      </c>
      <c r="B201" s="76" t="s">
        <v>633</v>
      </c>
      <c r="C201" s="92" t="s">
        <v>634</v>
      </c>
      <c r="D201" s="75" t="s">
        <v>2076</v>
      </c>
      <c r="E201" s="75" t="s">
        <v>114</v>
      </c>
      <c r="F201" s="75" t="s">
        <v>635</v>
      </c>
      <c r="G201" s="75" t="s">
        <v>636</v>
      </c>
      <c r="H201" s="92"/>
      <c r="I201" s="92"/>
      <c r="J201" s="92"/>
      <c r="K201" s="92"/>
      <c r="L201" s="74" t="str">
        <f t="shared" ref="L201:L204" si="796">CONCATENATE(E201," ",F201,)</f>
        <v>Posibilidad de pérdida reputacional ante las partes interesadas  por la ausencia de lineamientos y metodologías para la  coordinación y articulación con las entidades que conforman el Sistema Nacional de Atención y Reparación Integral a las Víctimas</v>
      </c>
      <c r="M201" s="76" t="s">
        <v>62</v>
      </c>
      <c r="N201" s="76" t="s">
        <v>529</v>
      </c>
      <c r="O201" s="85" t="s">
        <v>63</v>
      </c>
      <c r="P201" s="85" t="s">
        <v>64</v>
      </c>
      <c r="Q201" s="76">
        <v>10</v>
      </c>
      <c r="R201" s="76" t="s">
        <v>178</v>
      </c>
      <c r="S201" s="76">
        <v>20</v>
      </c>
      <c r="T201" s="76" t="s">
        <v>66</v>
      </c>
      <c r="U201" s="76">
        <v>80</v>
      </c>
      <c r="V201" s="130" t="s">
        <v>67</v>
      </c>
      <c r="W201" s="75" t="s">
        <v>1991</v>
      </c>
      <c r="X201" s="85" t="s">
        <v>253</v>
      </c>
      <c r="Y201" s="85" t="s">
        <v>91</v>
      </c>
      <c r="Z201" s="85" t="s">
        <v>70</v>
      </c>
      <c r="AA201" s="85" t="s">
        <v>110</v>
      </c>
      <c r="AB201" s="85" t="s">
        <v>72</v>
      </c>
      <c r="AC201" s="85" t="s">
        <v>73</v>
      </c>
      <c r="AD201" s="120">
        <f>AH201</f>
        <v>14</v>
      </c>
      <c r="AE201" s="76">
        <f t="shared" si="789"/>
        <v>15</v>
      </c>
      <c r="AF201" s="76">
        <f t="shared" si="790"/>
        <v>15</v>
      </c>
      <c r="AG201" s="76">
        <f>($S201*((AE201+AF201))/100)</f>
        <v>6</v>
      </c>
      <c r="AH201" s="76">
        <f t="shared" ref="AH201" si="797">S201-AG201</f>
        <v>14</v>
      </c>
      <c r="AI201" s="86">
        <f>AM201</f>
        <v>80</v>
      </c>
      <c r="AJ201" s="76">
        <f t="shared" ref="AJ201" si="798">IF(Y201="Correctivo",10,0)</f>
        <v>0</v>
      </c>
      <c r="AK201" s="76">
        <f t="shared" ref="AK201" si="799">IF(X201="Probabilidad",0,IF(Z201="Automatizado",25,IF(Z201="Manual",15,0)))</f>
        <v>0</v>
      </c>
      <c r="AL201" s="76">
        <f>($U201*((AJ201+AK201))/100)</f>
        <v>0</v>
      </c>
      <c r="AM201" s="112">
        <f>U201-AL201</f>
        <v>80</v>
      </c>
      <c r="AN201" s="130" t="s">
        <v>67</v>
      </c>
      <c r="AO201" s="85" t="s">
        <v>75</v>
      </c>
      <c r="AP201" s="85" t="s">
        <v>637</v>
      </c>
      <c r="AQ201" s="85" t="s">
        <v>638</v>
      </c>
      <c r="AR201" s="93">
        <v>45292</v>
      </c>
      <c r="AS201" s="93">
        <v>45657</v>
      </c>
      <c r="AT201" s="95" t="s">
        <v>93</v>
      </c>
      <c r="AU201" s="75" t="s">
        <v>639</v>
      </c>
    </row>
    <row r="202" spans="1:47" ht="104.25" customHeight="1">
      <c r="A202" s="238">
        <v>82</v>
      </c>
      <c r="B202" s="238" t="s">
        <v>633</v>
      </c>
      <c r="C202" s="312" t="s">
        <v>634</v>
      </c>
      <c r="D202" s="331" t="s">
        <v>640</v>
      </c>
      <c r="E202" s="331" t="s">
        <v>114</v>
      </c>
      <c r="F202" s="331" t="s">
        <v>1992</v>
      </c>
      <c r="G202" s="331" t="s">
        <v>641</v>
      </c>
      <c r="H202" s="380"/>
      <c r="I202" s="380"/>
      <c r="J202" s="380"/>
      <c r="K202" s="380"/>
      <c r="L202" s="249" t="str">
        <f t="shared" si="796"/>
        <v>Posibilidad de pérdida reputacional ante las entidades entidades que conforman el Sistema Nacional de Atención y Reparación Integral a las Víctimas junto con las Gobernaciones, Distritos y Alcaldías que generan oferta para la superación de la situación de vulnerabilidad de las víctimas (SSV),   imposibilitando la gestión y articulación Interinstitucional,</v>
      </c>
      <c r="M202" s="327" t="s">
        <v>62</v>
      </c>
      <c r="N202" s="327" t="s">
        <v>529</v>
      </c>
      <c r="O202" s="327" t="s">
        <v>63</v>
      </c>
      <c r="P202" s="327" t="s">
        <v>64</v>
      </c>
      <c r="Q202" s="327">
        <v>3</v>
      </c>
      <c r="R202" s="327" t="s">
        <v>178</v>
      </c>
      <c r="S202" s="327">
        <f t="shared" ref="S202" si="800">IF(R202="Muy alta",100,IF(R202="Alta",80,IF(R202="Media",60,IF(R202="Baja",40,IF(R202="Muy baja",20,0)))))</f>
        <v>20</v>
      </c>
      <c r="T202" s="327" t="s">
        <v>66</v>
      </c>
      <c r="U202" s="327">
        <f t="shared" ref="U202" si="801">IF(T202="Catastrófico",100,IF(T202="Mayor",80,IF(T202="Moderado",60,IF(T202="Menor",40,IF(T202="Leve",20,0)))))</f>
        <v>80</v>
      </c>
      <c r="V202" s="329" t="s">
        <v>67</v>
      </c>
      <c r="W202" s="331" t="s">
        <v>642</v>
      </c>
      <c r="X202" s="327" t="str">
        <f t="shared" ref="X202" si="802">IF(OR(Y202="Preventivo",Y202="Detectivo"),"Probabilidad",IF(Y202="Correctivo","Impacto"," "))</f>
        <v>Probabilidad</v>
      </c>
      <c r="Y202" s="327" t="s">
        <v>69</v>
      </c>
      <c r="Z202" s="327" t="s">
        <v>70</v>
      </c>
      <c r="AA202" s="327" t="s">
        <v>110</v>
      </c>
      <c r="AB202" s="327" t="s">
        <v>72</v>
      </c>
      <c r="AC202" s="327" t="s">
        <v>73</v>
      </c>
      <c r="AD202" s="240">
        <f>AH203</f>
        <v>12</v>
      </c>
      <c r="AE202" s="76">
        <f t="shared" ref="AE202:AE204" si="803">IF(Y202="Preventivo",25,IF(Y202="Detectivo",15,0))</f>
        <v>25</v>
      </c>
      <c r="AF202" s="76">
        <f t="shared" ref="AF202:AF204" si="804">IF(Y202="Correctivo",0,IF(Z202="Automatizado",25,IF(Z202="Manual",15,0)))</f>
        <v>15</v>
      </c>
      <c r="AG202" s="76">
        <f>($S202*((AE202+AF202))/100)</f>
        <v>8</v>
      </c>
      <c r="AH202" s="76">
        <f t="shared" ref="AH202" si="805">S202-AG202</f>
        <v>12</v>
      </c>
      <c r="AI202" s="218">
        <f>AM203</f>
        <v>80</v>
      </c>
      <c r="AJ202" s="76">
        <f t="shared" ref="AJ202:AJ206" si="806">IF(Y202="Correctivo",10,0)</f>
        <v>0</v>
      </c>
      <c r="AK202" s="76">
        <f t="shared" ref="AK202:AK206" si="807">IF(X202="Probabilidad",0,IF(Z202="Automatizado",25,IF(Z202="Manual",15,0)))</f>
        <v>0</v>
      </c>
      <c r="AL202" s="76">
        <f>($U202*((AJ202+AK202))/100)</f>
        <v>0</v>
      </c>
      <c r="AM202" s="112">
        <f>U202-AL202</f>
        <v>80</v>
      </c>
      <c r="AN202" s="328" t="s">
        <v>67</v>
      </c>
      <c r="AO202" s="238" t="s">
        <v>75</v>
      </c>
      <c r="AP202" s="247" t="s">
        <v>643</v>
      </c>
      <c r="AQ202" s="85" t="s">
        <v>644</v>
      </c>
      <c r="AR202" s="93">
        <v>45292</v>
      </c>
      <c r="AS202" s="93">
        <v>45657</v>
      </c>
      <c r="AT202" s="223" t="s">
        <v>93</v>
      </c>
      <c r="AU202" s="247" t="s">
        <v>645</v>
      </c>
    </row>
    <row r="203" spans="1:47" ht="108.75" customHeight="1">
      <c r="A203" s="238"/>
      <c r="B203" s="238"/>
      <c r="C203" s="313"/>
      <c r="D203" s="331"/>
      <c r="E203" s="331"/>
      <c r="F203" s="331"/>
      <c r="G203" s="331"/>
      <c r="H203" s="382"/>
      <c r="I203" s="382"/>
      <c r="J203" s="382"/>
      <c r="K203" s="382"/>
      <c r="L203" s="250"/>
      <c r="M203" s="327"/>
      <c r="N203" s="327"/>
      <c r="O203" s="327"/>
      <c r="P203" s="327"/>
      <c r="Q203" s="327"/>
      <c r="R203" s="327"/>
      <c r="S203" s="327"/>
      <c r="T203" s="327"/>
      <c r="U203" s="327"/>
      <c r="V203" s="401"/>
      <c r="W203" s="331"/>
      <c r="X203" s="327"/>
      <c r="Y203" s="327"/>
      <c r="Z203" s="327"/>
      <c r="AA203" s="327"/>
      <c r="AB203" s="327"/>
      <c r="AC203" s="327"/>
      <c r="AD203" s="240"/>
      <c r="AE203" s="76">
        <f t="shared" si="803"/>
        <v>0</v>
      </c>
      <c r="AF203" s="76">
        <f t="shared" si="804"/>
        <v>0</v>
      </c>
      <c r="AG203" s="76">
        <f>($AH202*((AE203+AF203))/100)</f>
        <v>0</v>
      </c>
      <c r="AH203" s="76">
        <f t="shared" ref="AH203" si="808">AH202-AG203</f>
        <v>12</v>
      </c>
      <c r="AI203" s="218"/>
      <c r="AJ203" s="76">
        <f t="shared" si="806"/>
        <v>0</v>
      </c>
      <c r="AK203" s="76">
        <f t="shared" si="807"/>
        <v>0</v>
      </c>
      <c r="AL203" s="76">
        <f t="shared" ref="AL203" si="809">($AM202*((AJ203+AK203))/100)</f>
        <v>0</v>
      </c>
      <c r="AM203" s="112">
        <f t="shared" ref="AM203" si="810">AM202-AL203</f>
        <v>80</v>
      </c>
      <c r="AN203" s="328"/>
      <c r="AO203" s="238"/>
      <c r="AP203" s="247"/>
      <c r="AQ203" s="85" t="s">
        <v>644</v>
      </c>
      <c r="AR203" s="93">
        <v>45292</v>
      </c>
      <c r="AS203" s="93">
        <v>45657</v>
      </c>
      <c r="AT203" s="224"/>
      <c r="AU203" s="247"/>
    </row>
    <row r="204" spans="1:47" ht="206.25" customHeight="1">
      <c r="A204" s="76">
        <v>83</v>
      </c>
      <c r="B204" s="76" t="s">
        <v>633</v>
      </c>
      <c r="C204" s="92" t="s">
        <v>634</v>
      </c>
      <c r="D204" s="75" t="s">
        <v>646</v>
      </c>
      <c r="E204" s="75" t="s">
        <v>114</v>
      </c>
      <c r="F204" s="75" t="s">
        <v>1993</v>
      </c>
      <c r="G204" s="75" t="s">
        <v>647</v>
      </c>
      <c r="H204" s="92"/>
      <c r="I204" s="92"/>
      <c r="J204" s="92"/>
      <c r="K204" s="92"/>
      <c r="L204" s="74" t="str">
        <f t="shared" si="796"/>
        <v>Posibilidad de pérdida reputacional ante las entidades entidades que conforman el Sistema Nacional de Atención y Reparación Integral a las Víctimas junto con las Gobernaciones, Distritos y Alcaldías por falta de la adecuada articulación para la prestación de la asistencia técnica y acompañamiento en la implementación política pública de víctimas</v>
      </c>
      <c r="M204" s="76" t="s">
        <v>62</v>
      </c>
      <c r="N204" s="76" t="s">
        <v>529</v>
      </c>
      <c r="O204" s="85" t="s">
        <v>63</v>
      </c>
      <c r="P204" s="85" t="s">
        <v>64</v>
      </c>
      <c r="Q204" s="76">
        <v>3</v>
      </c>
      <c r="R204" s="76" t="s">
        <v>178</v>
      </c>
      <c r="S204" s="76">
        <v>20</v>
      </c>
      <c r="T204" s="76" t="s">
        <v>66</v>
      </c>
      <c r="U204" s="76">
        <v>80</v>
      </c>
      <c r="V204" s="130" t="s">
        <v>67</v>
      </c>
      <c r="W204" s="75" t="s">
        <v>648</v>
      </c>
      <c r="X204" s="85" t="s">
        <v>253</v>
      </c>
      <c r="Y204" s="85" t="s">
        <v>69</v>
      </c>
      <c r="Z204" s="85" t="s">
        <v>70</v>
      </c>
      <c r="AA204" s="85" t="s">
        <v>110</v>
      </c>
      <c r="AB204" s="85" t="s">
        <v>72</v>
      </c>
      <c r="AC204" s="85" t="s">
        <v>73</v>
      </c>
      <c r="AD204" s="120">
        <f>AH204</f>
        <v>12</v>
      </c>
      <c r="AE204" s="76">
        <f t="shared" si="803"/>
        <v>25</v>
      </c>
      <c r="AF204" s="76">
        <f t="shared" si="804"/>
        <v>15</v>
      </c>
      <c r="AG204" s="76">
        <f>($S204*((AE204+AF204))/100)</f>
        <v>8</v>
      </c>
      <c r="AH204" s="76">
        <f t="shared" ref="AH204" si="811">S204-AG204</f>
        <v>12</v>
      </c>
      <c r="AI204" s="86">
        <f>AM204</f>
        <v>80</v>
      </c>
      <c r="AJ204" s="76">
        <f t="shared" si="806"/>
        <v>0</v>
      </c>
      <c r="AK204" s="76">
        <f t="shared" si="807"/>
        <v>0</v>
      </c>
      <c r="AL204" s="76">
        <f>($U204*((AJ204+AK204))/100)</f>
        <v>0</v>
      </c>
      <c r="AM204" s="112">
        <f>U204-AL204</f>
        <v>80</v>
      </c>
      <c r="AN204" s="130" t="s">
        <v>67</v>
      </c>
      <c r="AO204" s="85" t="s">
        <v>75</v>
      </c>
      <c r="AP204" s="85" t="s">
        <v>643</v>
      </c>
      <c r="AQ204" s="85" t="s">
        <v>649</v>
      </c>
      <c r="AR204" s="93">
        <v>45292</v>
      </c>
      <c r="AS204" s="93">
        <v>45657</v>
      </c>
      <c r="AT204" s="95" t="s">
        <v>93</v>
      </c>
      <c r="AU204" s="85" t="s">
        <v>639</v>
      </c>
    </row>
    <row r="205" spans="1:47" ht="140.25" customHeight="1">
      <c r="A205" s="76">
        <v>84</v>
      </c>
      <c r="B205" s="76" t="s">
        <v>633</v>
      </c>
      <c r="C205" s="85" t="s">
        <v>634</v>
      </c>
      <c r="D205" s="85" t="s">
        <v>650</v>
      </c>
      <c r="E205" s="85"/>
      <c r="F205" s="85"/>
      <c r="G205" s="85"/>
      <c r="H205" s="75" t="s">
        <v>651</v>
      </c>
      <c r="I205" s="75" t="s">
        <v>652</v>
      </c>
      <c r="J205" s="75" t="s">
        <v>653</v>
      </c>
      <c r="K205" s="75" t="s">
        <v>279</v>
      </c>
      <c r="L205" s="75" t="s">
        <v>654</v>
      </c>
      <c r="M205" s="76" t="s">
        <v>86</v>
      </c>
      <c r="N205" s="76" t="s">
        <v>529</v>
      </c>
      <c r="O205" s="85" t="s">
        <v>87</v>
      </c>
      <c r="P205" s="85" t="s">
        <v>88</v>
      </c>
      <c r="Q205" s="76">
        <v>4</v>
      </c>
      <c r="R205" s="76" t="s">
        <v>655</v>
      </c>
      <c r="S205" s="76">
        <v>80</v>
      </c>
      <c r="T205" s="76" t="s">
        <v>66</v>
      </c>
      <c r="U205" s="76">
        <v>80</v>
      </c>
      <c r="V205" s="130" t="s">
        <v>67</v>
      </c>
      <c r="W205" s="92" t="s">
        <v>656</v>
      </c>
      <c r="X205" s="92" t="s">
        <v>253</v>
      </c>
      <c r="Y205" s="92" t="s">
        <v>69</v>
      </c>
      <c r="Z205" s="92" t="s">
        <v>70</v>
      </c>
      <c r="AA205" s="92" t="s">
        <v>110</v>
      </c>
      <c r="AB205" s="92" t="s">
        <v>72</v>
      </c>
      <c r="AC205" s="92" t="s">
        <v>73</v>
      </c>
      <c r="AD205" s="120">
        <f>AH205</f>
        <v>48</v>
      </c>
      <c r="AE205" s="76">
        <f t="shared" ref="AE205" si="812">IF(Y205="Preventivo",25,IF(Y205="Detectivo",15,0))</f>
        <v>25</v>
      </c>
      <c r="AF205" s="76">
        <f t="shared" ref="AF205" si="813">IF(Y205="Correctivo",0,IF(Z205="Automatizado",25,IF(Z205="Manual",15,0)))</f>
        <v>15</v>
      </c>
      <c r="AG205" s="76">
        <f>($S205*((AE205+AF205))/100)</f>
        <v>32</v>
      </c>
      <c r="AH205" s="76">
        <f t="shared" ref="AH205" si="814">S205-AG205</f>
        <v>48</v>
      </c>
      <c r="AI205" s="86">
        <f>AM205</f>
        <v>80</v>
      </c>
      <c r="AJ205" s="76">
        <f t="shared" si="806"/>
        <v>0</v>
      </c>
      <c r="AK205" s="76">
        <f t="shared" si="807"/>
        <v>0</v>
      </c>
      <c r="AL205" s="76">
        <f>($U205*((AJ205+AK205))/100)</f>
        <v>0</v>
      </c>
      <c r="AM205" s="112">
        <f>U205-AL205</f>
        <v>80</v>
      </c>
      <c r="AN205" s="130" t="s">
        <v>67</v>
      </c>
      <c r="AO205" s="85" t="s">
        <v>75</v>
      </c>
      <c r="AP205" s="85" t="s">
        <v>657</v>
      </c>
      <c r="AQ205" s="85" t="s">
        <v>658</v>
      </c>
      <c r="AR205" s="93">
        <v>45292</v>
      </c>
      <c r="AS205" s="93">
        <v>45657</v>
      </c>
      <c r="AT205" s="95" t="s">
        <v>93</v>
      </c>
      <c r="AU205" s="85" t="s">
        <v>639</v>
      </c>
    </row>
    <row r="206" spans="1:47" ht="138" customHeight="1">
      <c r="A206" s="226">
        <v>85</v>
      </c>
      <c r="B206" s="212" t="s">
        <v>633</v>
      </c>
      <c r="C206" s="212" t="s">
        <v>103</v>
      </c>
      <c r="D206" s="212" t="s">
        <v>659</v>
      </c>
      <c r="E206" s="212" t="s">
        <v>114</v>
      </c>
      <c r="F206" s="212" t="s">
        <v>660</v>
      </c>
      <c r="G206" s="212" t="s">
        <v>661</v>
      </c>
      <c r="H206" s="212"/>
      <c r="I206" s="212"/>
      <c r="J206" s="212"/>
      <c r="K206" s="212"/>
      <c r="L206" s="226" t="str">
        <f t="shared" ref="L206" si="815">CONCATENATE(E206," ",F206,)</f>
        <v>Posibilidad de pérdida reputacional ante nuestras partes interesadas por mal uso e Indisponibilidad de los activos de información críticos del proceso</v>
      </c>
      <c r="M206" s="212" t="s">
        <v>106</v>
      </c>
      <c r="N206" s="212" t="s">
        <v>662</v>
      </c>
      <c r="O206" s="212" t="s">
        <v>63</v>
      </c>
      <c r="P206" s="212" t="s">
        <v>64</v>
      </c>
      <c r="Q206" s="212">
        <v>4</v>
      </c>
      <c r="R206" s="212" t="s">
        <v>409</v>
      </c>
      <c r="S206" s="212">
        <v>60</v>
      </c>
      <c r="T206" s="212" t="s">
        <v>118</v>
      </c>
      <c r="U206" s="212">
        <v>40</v>
      </c>
      <c r="V206" s="214" t="s">
        <v>74</v>
      </c>
      <c r="W206" s="202" t="s">
        <v>2094</v>
      </c>
      <c r="X206" s="201" t="str">
        <f t="shared" ref="X206:X207" si="816">IF(OR(Y206="Preventivo",Y206="Detectivo"),"Probabilidad",IF(Y206="Correctivo","Impacto"," "))</f>
        <v>Probabilidad</v>
      </c>
      <c r="Y206" s="200" t="s">
        <v>69</v>
      </c>
      <c r="Z206" s="200" t="s">
        <v>70</v>
      </c>
      <c r="AA206" s="200" t="s">
        <v>71</v>
      </c>
      <c r="AB206" s="200" t="s">
        <v>72</v>
      </c>
      <c r="AC206" s="200" t="s">
        <v>73</v>
      </c>
      <c r="AD206" s="216">
        <f>AH207</f>
        <v>21.6</v>
      </c>
      <c r="AE206" s="76">
        <f t="shared" ref="AE206:AE207" si="817">IF(Y206="Preventivo",25,IF(Y206="Detectivo",15,0))</f>
        <v>25</v>
      </c>
      <c r="AF206" s="76">
        <f t="shared" ref="AF206:AF207" si="818">IF(Y206="Correctivo",0,IF(Z206="Automatizado",25,IF(Z206="Manual",15,0)))</f>
        <v>15</v>
      </c>
      <c r="AG206" s="76">
        <f>($S206*((AE206+AF206))/100)</f>
        <v>24</v>
      </c>
      <c r="AH206" s="76">
        <f t="shared" ref="AH206" si="819">S206-AG206</f>
        <v>36</v>
      </c>
      <c r="AI206" s="216">
        <f>AM207</f>
        <v>40</v>
      </c>
      <c r="AJ206" s="76">
        <f t="shared" si="806"/>
        <v>0</v>
      </c>
      <c r="AK206" s="76">
        <f t="shared" si="807"/>
        <v>0</v>
      </c>
      <c r="AL206" s="76">
        <f>($U206*((AJ206+AK206))/100)</f>
        <v>0</v>
      </c>
      <c r="AM206" s="112">
        <f>U206-AL206</f>
        <v>40</v>
      </c>
      <c r="AN206" s="219" t="s">
        <v>74</v>
      </c>
      <c r="AO206" s="212" t="s">
        <v>75</v>
      </c>
      <c r="AP206" s="212" t="s">
        <v>657</v>
      </c>
      <c r="AQ206" s="212" t="s">
        <v>2096</v>
      </c>
      <c r="AR206" s="221">
        <v>45292</v>
      </c>
      <c r="AS206" s="221">
        <v>45657</v>
      </c>
      <c r="AT206" s="223" t="s">
        <v>78</v>
      </c>
      <c r="AU206" s="212" t="s">
        <v>2097</v>
      </c>
    </row>
    <row r="207" spans="1:47" ht="108.75" customHeight="1">
      <c r="A207" s="227"/>
      <c r="B207" s="213"/>
      <c r="C207" s="213"/>
      <c r="D207" s="213"/>
      <c r="E207" s="213"/>
      <c r="F207" s="213"/>
      <c r="G207" s="213"/>
      <c r="H207" s="213"/>
      <c r="I207" s="213"/>
      <c r="J207" s="213"/>
      <c r="K207" s="213"/>
      <c r="L207" s="227"/>
      <c r="M207" s="213"/>
      <c r="N207" s="213"/>
      <c r="O207" s="213"/>
      <c r="P207" s="213"/>
      <c r="Q207" s="213"/>
      <c r="R207" s="213"/>
      <c r="S207" s="213"/>
      <c r="T207" s="213"/>
      <c r="U207" s="213"/>
      <c r="V207" s="215"/>
      <c r="W207" s="202" t="s">
        <v>2095</v>
      </c>
      <c r="X207" s="201" t="str">
        <f t="shared" si="816"/>
        <v>Probabilidad</v>
      </c>
      <c r="Y207" s="200" t="s">
        <v>69</v>
      </c>
      <c r="Z207" s="200" t="s">
        <v>70</v>
      </c>
      <c r="AA207" s="200" t="s">
        <v>71</v>
      </c>
      <c r="AB207" s="200" t="s">
        <v>72</v>
      </c>
      <c r="AC207" s="200" t="s">
        <v>73</v>
      </c>
      <c r="AD207" s="217"/>
      <c r="AE207" s="76">
        <f t="shared" si="817"/>
        <v>25</v>
      </c>
      <c r="AF207" s="76">
        <f t="shared" si="818"/>
        <v>15</v>
      </c>
      <c r="AG207" s="76">
        <f>($AH206*((AE207+AF207))/100)</f>
        <v>14.4</v>
      </c>
      <c r="AH207" s="76">
        <f t="shared" ref="AH207" si="820">AH206-AG207</f>
        <v>21.6</v>
      </c>
      <c r="AI207" s="218"/>
      <c r="AJ207" s="76">
        <f t="shared" ref="AJ207" si="821">IF(Y207="Correctivo",10,0)</f>
        <v>0</v>
      </c>
      <c r="AK207" s="76">
        <f t="shared" ref="AK207" si="822">IF(X207="Probabilidad",0,IF(Z207="Automatizado",25,IF(Z207="Manual",15,0)))</f>
        <v>0</v>
      </c>
      <c r="AL207" s="76">
        <f t="shared" ref="AL207" si="823">($AM206*((AJ207+AK207))/100)</f>
        <v>0</v>
      </c>
      <c r="AM207" s="112">
        <f t="shared" ref="AM207" si="824">AM206-AL207</f>
        <v>40</v>
      </c>
      <c r="AN207" s="220"/>
      <c r="AO207" s="213"/>
      <c r="AP207" s="213"/>
      <c r="AQ207" s="213"/>
      <c r="AR207" s="222"/>
      <c r="AS207" s="222"/>
      <c r="AT207" s="224"/>
      <c r="AU207" s="213"/>
    </row>
    <row r="208" spans="1:47" ht="60">
      <c r="A208" s="238">
        <v>86</v>
      </c>
      <c r="B208" s="212" t="s">
        <v>663</v>
      </c>
      <c r="C208" s="212" t="s">
        <v>664</v>
      </c>
      <c r="D208" s="212" t="s">
        <v>665</v>
      </c>
      <c r="E208" s="301" t="s">
        <v>59</v>
      </c>
      <c r="F208" s="249" t="s">
        <v>666</v>
      </c>
      <c r="G208" s="249" t="s">
        <v>667</v>
      </c>
      <c r="H208" s="226"/>
      <c r="I208" s="226"/>
      <c r="J208" s="226"/>
      <c r="K208" s="226"/>
      <c r="L208" s="249" t="s">
        <v>668</v>
      </c>
      <c r="M208" s="226" t="s">
        <v>62</v>
      </c>
      <c r="N208" s="226" t="s">
        <v>317</v>
      </c>
      <c r="O208" s="212" t="s">
        <v>63</v>
      </c>
      <c r="P208" s="212" t="s">
        <v>117</v>
      </c>
      <c r="Q208" s="212">
        <v>40000</v>
      </c>
      <c r="R208" s="212" t="s">
        <v>355</v>
      </c>
      <c r="S208" s="212">
        <f>IF(R208="Muy alta",100,IF(R208="Alta",80,IF(R208="Media",60,IF(R208="Baja",40,IF(R208="Muy baja",20,IF(R208="Casi Seguro",100,IF(R208="Probable",80,IF(R208="Posible",60,IF(R208="Improbable",40,IF(R208="Rara vez",20,0))))))))))</f>
        <v>100</v>
      </c>
      <c r="T208" s="212" t="s">
        <v>66</v>
      </c>
      <c r="U208" s="212">
        <f>IF(T208="Catastrófico",100,IF(T208="Mayor",80,IF(T208="Moderado",60,IF(T208="Menor",40,IF(T208="Leve",20,0)))))</f>
        <v>80</v>
      </c>
      <c r="V208" s="212" t="s">
        <v>67</v>
      </c>
      <c r="W208" s="101" t="s">
        <v>669</v>
      </c>
      <c r="X208" s="84" t="str">
        <f>IF(OR(Y208="Preventivo",Y208="Detectivo"),"Probabilidad",IF(Y208="Correctivo","Impacto"," "))</f>
        <v>Probabilidad</v>
      </c>
      <c r="Y208" s="84" t="s">
        <v>91</v>
      </c>
      <c r="Z208" s="84" t="s">
        <v>70</v>
      </c>
      <c r="AA208" s="84" t="s">
        <v>71</v>
      </c>
      <c r="AB208" s="84" t="s">
        <v>72</v>
      </c>
      <c r="AC208" s="84" t="s">
        <v>73</v>
      </c>
      <c r="AD208" s="240">
        <f>AH210</f>
        <v>21</v>
      </c>
      <c r="AE208" s="76">
        <f t="shared" ref="AE208:AE209" si="825">IF(Y208="Preventivo",25,IF(Y208="Detectivo",15,0))</f>
        <v>15</v>
      </c>
      <c r="AF208" s="76">
        <f t="shared" ref="AF208:AF209" si="826">IF(Y208="Correctivo",0,IF(Z208="Automatizado",25,IF(Z208="Manual",15,0)))</f>
        <v>15</v>
      </c>
      <c r="AG208" s="76">
        <f>($S208*((AE208+AF208))/100)</f>
        <v>30</v>
      </c>
      <c r="AH208" s="76">
        <f t="shared" ref="AH208" si="827">S208-AG208</f>
        <v>70</v>
      </c>
      <c r="AI208" s="218">
        <f>AM210</f>
        <v>80</v>
      </c>
      <c r="AJ208" s="76">
        <f t="shared" ref="AJ208:AJ209" si="828">IF(Y208="Correctivo",10,0)</f>
        <v>0</v>
      </c>
      <c r="AK208" s="76">
        <f t="shared" ref="AK208:AK209" si="829">IF(X208="Probabilidad",0,IF(Z208="Automatizado",25,IF(Z208="Manual",15,0)))</f>
        <v>0</v>
      </c>
      <c r="AL208" s="76">
        <f>($U208*((AJ208+AK208))/100)</f>
        <v>0</v>
      </c>
      <c r="AM208" s="112">
        <f>U208-AL208</f>
        <v>80</v>
      </c>
      <c r="AN208" s="212" t="s">
        <v>67</v>
      </c>
      <c r="AO208" s="212" t="s">
        <v>75</v>
      </c>
      <c r="AP208" s="212" t="s">
        <v>670</v>
      </c>
      <c r="AQ208" s="85" t="s">
        <v>671</v>
      </c>
      <c r="AR208" s="134">
        <v>45292</v>
      </c>
      <c r="AS208" s="134">
        <v>45657</v>
      </c>
      <c r="AT208" s="212" t="s">
        <v>93</v>
      </c>
      <c r="AU208" s="354" t="s">
        <v>672</v>
      </c>
    </row>
    <row r="209" spans="1:47" ht="60">
      <c r="A209" s="238"/>
      <c r="B209" s="225"/>
      <c r="C209" s="225"/>
      <c r="D209" s="225"/>
      <c r="E209" s="302"/>
      <c r="F209" s="250"/>
      <c r="G209" s="250"/>
      <c r="H209" s="266"/>
      <c r="I209" s="266"/>
      <c r="J209" s="266"/>
      <c r="K209" s="266"/>
      <c r="L209" s="250"/>
      <c r="M209" s="266"/>
      <c r="N209" s="266"/>
      <c r="O209" s="225"/>
      <c r="P209" s="225"/>
      <c r="Q209" s="225"/>
      <c r="R209" s="225"/>
      <c r="S209" s="225"/>
      <c r="T209" s="225"/>
      <c r="U209" s="225"/>
      <c r="V209" s="225"/>
      <c r="W209" s="85" t="s">
        <v>673</v>
      </c>
      <c r="X209" s="76" t="str">
        <f t="shared" ref="X209:X220" si="830">IF(OR(Y209="Preventivo",Y209="Detectivo"),"Probabilidad",IF(Y209="Correctivo","Impacto"," "))</f>
        <v>Probabilidad</v>
      </c>
      <c r="Y209" s="76" t="s">
        <v>69</v>
      </c>
      <c r="Z209" s="76" t="s">
        <v>109</v>
      </c>
      <c r="AA209" s="76" t="s">
        <v>71</v>
      </c>
      <c r="AB209" s="76" t="s">
        <v>72</v>
      </c>
      <c r="AC209" s="76" t="s">
        <v>73</v>
      </c>
      <c r="AD209" s="240"/>
      <c r="AE209" s="76">
        <f t="shared" si="825"/>
        <v>25</v>
      </c>
      <c r="AF209" s="76">
        <f t="shared" si="826"/>
        <v>25</v>
      </c>
      <c r="AG209" s="76">
        <f>($AH208*((AE209+AF209))/100)</f>
        <v>35</v>
      </c>
      <c r="AH209" s="76">
        <f t="shared" ref="AH209" si="831">AH208-AG209</f>
        <v>35</v>
      </c>
      <c r="AI209" s="218"/>
      <c r="AJ209" s="76">
        <f t="shared" si="828"/>
        <v>0</v>
      </c>
      <c r="AK209" s="76">
        <f t="shared" si="829"/>
        <v>0</v>
      </c>
      <c r="AL209" s="76">
        <f t="shared" ref="AL209" si="832">($AM208*((AJ209+AK209))/100)</f>
        <v>0</v>
      </c>
      <c r="AM209" s="112">
        <f t="shared" ref="AM209" si="833">AM208-AL209</f>
        <v>80</v>
      </c>
      <c r="AN209" s="225"/>
      <c r="AO209" s="225"/>
      <c r="AP209" s="225"/>
      <c r="AQ209" s="312" t="s">
        <v>1994</v>
      </c>
      <c r="AR209" s="357">
        <v>45292</v>
      </c>
      <c r="AS209" s="357">
        <v>45657</v>
      </c>
      <c r="AT209" s="225"/>
      <c r="AU209" s="355"/>
    </row>
    <row r="210" spans="1:47" ht="60">
      <c r="A210" s="238"/>
      <c r="B210" s="213"/>
      <c r="C210" s="213"/>
      <c r="D210" s="213"/>
      <c r="E210" s="305"/>
      <c r="F210" s="251"/>
      <c r="G210" s="251"/>
      <c r="H210" s="227"/>
      <c r="I210" s="227"/>
      <c r="J210" s="227"/>
      <c r="K210" s="227"/>
      <c r="L210" s="251"/>
      <c r="M210" s="227"/>
      <c r="N210" s="227"/>
      <c r="O210" s="213"/>
      <c r="P210" s="213"/>
      <c r="Q210" s="213"/>
      <c r="R210" s="213"/>
      <c r="S210" s="213"/>
      <c r="T210" s="213"/>
      <c r="U210" s="213"/>
      <c r="V210" s="213"/>
      <c r="W210" s="85" t="s">
        <v>1995</v>
      </c>
      <c r="X210" s="76" t="str">
        <f t="shared" si="830"/>
        <v>Probabilidad</v>
      </c>
      <c r="Y210" s="76" t="s">
        <v>69</v>
      </c>
      <c r="Z210" s="76" t="s">
        <v>70</v>
      </c>
      <c r="AA210" s="76" t="s">
        <v>71</v>
      </c>
      <c r="AB210" s="76" t="s">
        <v>72</v>
      </c>
      <c r="AC210" s="76" t="s">
        <v>73</v>
      </c>
      <c r="AD210" s="240"/>
      <c r="AE210" s="76">
        <f t="shared" ref="AE210" si="834">IF(Y210="Preventivo",25,IF(Y210="Detectivo",15,0))</f>
        <v>25</v>
      </c>
      <c r="AF210" s="76">
        <f t="shared" ref="AF210" si="835">IF(Y210="Correctivo",0,IF(Z210="Automatizado",25,IF(Z210="Manual",15,0)))</f>
        <v>15</v>
      </c>
      <c r="AG210" s="76">
        <f>($AH209*((AE210+AF210))/100)</f>
        <v>14</v>
      </c>
      <c r="AH210" s="76">
        <f t="shared" ref="AH210" si="836">AH209-AG210</f>
        <v>21</v>
      </c>
      <c r="AI210" s="218"/>
      <c r="AJ210" s="76">
        <f t="shared" ref="AJ210" si="837">IF(Y210="Correctivo",10,0)</f>
        <v>0</v>
      </c>
      <c r="AK210" s="76">
        <f t="shared" ref="AK210" si="838">IF(X210="Probabilidad",0,IF(Z210="Automatizado",25,IF(Z210="Manual",15,0)))</f>
        <v>0</v>
      </c>
      <c r="AL210" s="76">
        <f t="shared" ref="AL210" si="839">($AM209*((AJ210+AK210))/100)</f>
        <v>0</v>
      </c>
      <c r="AM210" s="112">
        <f t="shared" ref="AM210" si="840">AM209-AL210</f>
        <v>80</v>
      </c>
      <c r="AN210" s="213"/>
      <c r="AO210" s="213"/>
      <c r="AP210" s="213"/>
      <c r="AQ210" s="314"/>
      <c r="AR210" s="356"/>
      <c r="AS210" s="358"/>
      <c r="AT210" s="213"/>
      <c r="AU210" s="356"/>
    </row>
    <row r="211" spans="1:47" ht="76.5" customHeight="1">
      <c r="A211" s="238">
        <v>87</v>
      </c>
      <c r="B211" s="212" t="s">
        <v>663</v>
      </c>
      <c r="C211" s="212" t="s">
        <v>664</v>
      </c>
      <c r="D211" s="212" t="s">
        <v>674</v>
      </c>
      <c r="E211" s="301" t="s">
        <v>59</v>
      </c>
      <c r="F211" s="249" t="s">
        <v>675</v>
      </c>
      <c r="G211" s="249" t="s">
        <v>676</v>
      </c>
      <c r="H211" s="226"/>
      <c r="I211" s="226"/>
      <c r="J211" s="226"/>
      <c r="K211" s="226"/>
      <c r="L211" s="249" t="s">
        <v>677</v>
      </c>
      <c r="M211" s="226" t="s">
        <v>62</v>
      </c>
      <c r="N211" s="226" t="s">
        <v>317</v>
      </c>
      <c r="O211" s="212" t="s">
        <v>63</v>
      </c>
      <c r="P211" s="212" t="s">
        <v>117</v>
      </c>
      <c r="Q211" s="212">
        <v>893</v>
      </c>
      <c r="R211" s="212" t="s">
        <v>409</v>
      </c>
      <c r="S211" s="226">
        <f t="shared" ref="S211" si="841">IF(R211="Muy alta",100,IF(R211="Alta",80,IF(R211="Media",60,IF(R211="Baja",40,IF(R211="Muy baja",20,IF(R211="Casi Seguro",100,IF(R211="Probable",80,IF(R211="Posible",60,IF(R211="Improbable",40,IF(R211="Rara vez",20,0))))))))))</f>
        <v>60</v>
      </c>
      <c r="T211" s="212" t="s">
        <v>66</v>
      </c>
      <c r="U211" s="212">
        <f t="shared" ref="U211" si="842">IF(T211="Catastrófico",100,IF(T211="Mayor",80,IF(T211="Moderado",60,IF(T211="Menor",40,IF(T211="Leve",20,0)))))</f>
        <v>80</v>
      </c>
      <c r="V211" s="212" t="s">
        <v>67</v>
      </c>
      <c r="W211" s="312" t="s">
        <v>678</v>
      </c>
      <c r="X211" s="212" t="str">
        <f t="shared" si="830"/>
        <v>Probabilidad</v>
      </c>
      <c r="Y211" s="212" t="s">
        <v>91</v>
      </c>
      <c r="Z211" s="212" t="s">
        <v>70</v>
      </c>
      <c r="AA211" s="212" t="s">
        <v>71</v>
      </c>
      <c r="AB211" s="212" t="s">
        <v>72</v>
      </c>
      <c r="AC211" s="212" t="s">
        <v>73</v>
      </c>
      <c r="AD211" s="240">
        <f>AH213</f>
        <v>42</v>
      </c>
      <c r="AE211" s="76">
        <f t="shared" ref="AE211:AE212" si="843">IF(Y211="Preventivo",25,IF(Y211="Detectivo",15,0))</f>
        <v>15</v>
      </c>
      <c r="AF211" s="76">
        <f t="shared" ref="AF211:AF212" si="844">IF(Y211="Correctivo",0,IF(Z211="Automatizado",25,IF(Z211="Manual",15,0)))</f>
        <v>15</v>
      </c>
      <c r="AG211" s="76">
        <f>($S211*((AE211+AF211))/100)</f>
        <v>18</v>
      </c>
      <c r="AH211" s="76">
        <f t="shared" ref="AH211" si="845">S211-AG211</f>
        <v>42</v>
      </c>
      <c r="AI211" s="218">
        <f>AM213</f>
        <v>80</v>
      </c>
      <c r="AJ211" s="76">
        <f t="shared" ref="AJ211:AJ212" si="846">IF(Y211="Correctivo",10,0)</f>
        <v>0</v>
      </c>
      <c r="AK211" s="76">
        <f t="shared" ref="AK211:AK212" si="847">IF(X211="Probabilidad",0,IF(Z211="Automatizado",25,IF(Z211="Manual",15,0)))</f>
        <v>0</v>
      </c>
      <c r="AL211" s="76">
        <f>($U211*((AJ211+AK211))/100)</f>
        <v>0</v>
      </c>
      <c r="AM211" s="112">
        <f>U211-AL211</f>
        <v>80</v>
      </c>
      <c r="AN211" s="212" t="s">
        <v>67</v>
      </c>
      <c r="AO211" s="212" t="s">
        <v>75</v>
      </c>
      <c r="AP211" s="212" t="s">
        <v>670</v>
      </c>
      <c r="AQ211" s="85" t="s">
        <v>679</v>
      </c>
      <c r="AR211" s="135">
        <v>45292</v>
      </c>
      <c r="AS211" s="135">
        <v>45657</v>
      </c>
      <c r="AT211" s="212" t="s">
        <v>93</v>
      </c>
      <c r="AU211" s="212" t="s">
        <v>680</v>
      </c>
    </row>
    <row r="212" spans="1:47" ht="81" customHeight="1">
      <c r="A212" s="238"/>
      <c r="B212" s="225"/>
      <c r="C212" s="225"/>
      <c r="D212" s="225"/>
      <c r="E212" s="302"/>
      <c r="F212" s="250"/>
      <c r="G212" s="250"/>
      <c r="H212" s="266"/>
      <c r="I212" s="266"/>
      <c r="J212" s="266"/>
      <c r="K212" s="266"/>
      <c r="L212" s="250"/>
      <c r="M212" s="266"/>
      <c r="N212" s="266"/>
      <c r="O212" s="225"/>
      <c r="P212" s="225"/>
      <c r="Q212" s="225"/>
      <c r="R212" s="225"/>
      <c r="S212" s="266"/>
      <c r="T212" s="225"/>
      <c r="U212" s="225"/>
      <c r="V212" s="225"/>
      <c r="W212" s="313"/>
      <c r="X212" s="266"/>
      <c r="Y212" s="266"/>
      <c r="Z212" s="266"/>
      <c r="AA212" s="266"/>
      <c r="AB212" s="266"/>
      <c r="AC212" s="266"/>
      <c r="AD212" s="240"/>
      <c r="AE212" s="76">
        <f t="shared" si="843"/>
        <v>0</v>
      </c>
      <c r="AF212" s="76">
        <f t="shared" si="844"/>
        <v>0</v>
      </c>
      <c r="AG212" s="76">
        <f>($AH211*((AE212+AF212))/100)</f>
        <v>0</v>
      </c>
      <c r="AH212" s="76">
        <f t="shared" ref="AH212" si="848">AH211-AG212</f>
        <v>42</v>
      </c>
      <c r="AI212" s="218"/>
      <c r="AJ212" s="76">
        <f t="shared" si="846"/>
        <v>0</v>
      </c>
      <c r="AK212" s="76">
        <f t="shared" si="847"/>
        <v>0</v>
      </c>
      <c r="AL212" s="76">
        <f t="shared" ref="AL212" si="849">($AM211*((AJ212+AK212))/100)</f>
        <v>0</v>
      </c>
      <c r="AM212" s="112">
        <f t="shared" ref="AM212" si="850">AM211-AL212</f>
        <v>80</v>
      </c>
      <c r="AN212" s="225"/>
      <c r="AO212" s="225"/>
      <c r="AP212" s="225"/>
      <c r="AQ212" s="312" t="s">
        <v>681</v>
      </c>
      <c r="AR212" s="344">
        <v>45292</v>
      </c>
      <c r="AS212" s="357">
        <v>45657</v>
      </c>
      <c r="AT212" s="225"/>
      <c r="AU212" s="359"/>
    </row>
    <row r="213" spans="1:47" ht="94.5" customHeight="1">
      <c r="A213" s="238"/>
      <c r="B213" s="213"/>
      <c r="C213" s="213"/>
      <c r="D213" s="213"/>
      <c r="E213" s="305"/>
      <c r="F213" s="251"/>
      <c r="G213" s="251"/>
      <c r="H213" s="227"/>
      <c r="I213" s="227"/>
      <c r="J213" s="227"/>
      <c r="K213" s="227"/>
      <c r="L213" s="251"/>
      <c r="M213" s="227"/>
      <c r="N213" s="227"/>
      <c r="O213" s="213"/>
      <c r="P213" s="213"/>
      <c r="Q213" s="213"/>
      <c r="R213" s="213"/>
      <c r="S213" s="227"/>
      <c r="T213" s="213"/>
      <c r="U213" s="213"/>
      <c r="V213" s="213"/>
      <c r="W213" s="314"/>
      <c r="X213" s="227"/>
      <c r="Y213" s="227"/>
      <c r="Z213" s="227"/>
      <c r="AA213" s="227"/>
      <c r="AB213" s="227"/>
      <c r="AC213" s="227"/>
      <c r="AD213" s="240"/>
      <c r="AE213" s="76">
        <f t="shared" ref="AE213" si="851">IF(Y213="Preventivo",25,IF(Y213="Detectivo",15,0))</f>
        <v>0</v>
      </c>
      <c r="AF213" s="76">
        <f t="shared" ref="AF213" si="852">IF(Y213="Correctivo",0,IF(Z213="Automatizado",25,IF(Z213="Manual",15,0)))</f>
        <v>0</v>
      </c>
      <c r="AG213" s="76">
        <f>($AH212*((AE213+AF213))/100)</f>
        <v>0</v>
      </c>
      <c r="AH213" s="76">
        <f t="shared" ref="AH213" si="853">AH212-AG213</f>
        <v>42</v>
      </c>
      <c r="AI213" s="218"/>
      <c r="AJ213" s="76">
        <f t="shared" ref="AJ213" si="854">IF(Y213="Correctivo",10,0)</f>
        <v>0</v>
      </c>
      <c r="AK213" s="76">
        <f t="shared" ref="AK213" si="855">IF(X213="Probabilidad",0,IF(Z213="Automatizado",25,IF(Z213="Manual",15,0)))</f>
        <v>0</v>
      </c>
      <c r="AL213" s="76">
        <f t="shared" ref="AL213" si="856">($AM212*((AJ213+AK213))/100)</f>
        <v>0</v>
      </c>
      <c r="AM213" s="112">
        <f t="shared" ref="AM213" si="857">AM212-AL213</f>
        <v>80</v>
      </c>
      <c r="AN213" s="213"/>
      <c r="AO213" s="213"/>
      <c r="AP213" s="213"/>
      <c r="AQ213" s="314"/>
      <c r="AR213" s="227"/>
      <c r="AS213" s="361"/>
      <c r="AT213" s="213"/>
      <c r="AU213" s="360"/>
    </row>
    <row r="214" spans="1:47" ht="75.75" customHeight="1">
      <c r="A214" s="225">
        <v>88</v>
      </c>
      <c r="B214" s="212" t="s">
        <v>663</v>
      </c>
      <c r="C214" s="212" t="s">
        <v>664</v>
      </c>
      <c r="D214" s="212" t="s">
        <v>682</v>
      </c>
      <c r="E214" s="301" t="s">
        <v>114</v>
      </c>
      <c r="F214" s="249" t="s">
        <v>683</v>
      </c>
      <c r="G214" s="249" t="s">
        <v>684</v>
      </c>
      <c r="H214" s="226"/>
      <c r="I214" s="226"/>
      <c r="J214" s="226"/>
      <c r="K214" s="226"/>
      <c r="L214" s="249" t="s">
        <v>685</v>
      </c>
      <c r="M214" s="226" t="s">
        <v>62</v>
      </c>
      <c r="N214" s="226" t="s">
        <v>317</v>
      </c>
      <c r="O214" s="212" t="s">
        <v>63</v>
      </c>
      <c r="P214" s="212" t="s">
        <v>117</v>
      </c>
      <c r="Q214" s="212">
        <v>45</v>
      </c>
      <c r="R214" s="212" t="s">
        <v>65</v>
      </c>
      <c r="S214" s="212">
        <f t="shared" ref="S214" si="858">IF(R214="Muy alta",100,IF(R214="Alta",80,IF(R214="Media",60,IF(R214="Baja",40,IF(R214="Muy baja",20,IF(R214="Casi Seguro",100,IF(R214="Probable",80,IF(R214="Posible",60,IF(R214="Improbable",40,IF(R214="Rara vez",20,0))))))))))</f>
        <v>40</v>
      </c>
      <c r="T214" s="212" t="s">
        <v>74</v>
      </c>
      <c r="U214" s="212">
        <f t="shared" ref="U214" si="859">IF(T214="Catastrófico",100,IF(T214="Mayor",80,IF(T214="Moderado",60,IF(T214="Menor",40,IF(T214="Leve",20,0)))))</f>
        <v>60</v>
      </c>
      <c r="V214" s="212" t="s">
        <v>74</v>
      </c>
      <c r="W214" s="312" t="s">
        <v>686</v>
      </c>
      <c r="X214" s="212" t="str">
        <f t="shared" si="830"/>
        <v>Probabilidad</v>
      </c>
      <c r="Y214" s="212" t="s">
        <v>69</v>
      </c>
      <c r="Z214" s="212" t="s">
        <v>70</v>
      </c>
      <c r="AA214" s="212" t="s">
        <v>71</v>
      </c>
      <c r="AB214" s="212" t="s">
        <v>72</v>
      </c>
      <c r="AC214" s="212" t="s">
        <v>120</v>
      </c>
      <c r="AD214" s="240">
        <f>AH216</f>
        <v>24</v>
      </c>
      <c r="AE214" s="76">
        <f t="shared" ref="AE214:AE215" si="860">IF(Y214="Preventivo",25,IF(Y214="Detectivo",15,0))</f>
        <v>25</v>
      </c>
      <c r="AF214" s="76">
        <f t="shared" ref="AF214:AF215" si="861">IF(Y214="Correctivo",0,IF(Z214="Automatizado",25,IF(Z214="Manual",15,0)))</f>
        <v>15</v>
      </c>
      <c r="AG214" s="76">
        <f>($S214*((AE214+AF214))/100)</f>
        <v>16</v>
      </c>
      <c r="AH214" s="76">
        <f t="shared" ref="AH214" si="862">S214-AG214</f>
        <v>24</v>
      </c>
      <c r="AI214" s="218">
        <f>AM216</f>
        <v>60</v>
      </c>
      <c r="AJ214" s="76">
        <f t="shared" ref="AJ214:AJ215" si="863">IF(Y214="Correctivo",10,0)</f>
        <v>0</v>
      </c>
      <c r="AK214" s="76">
        <f t="shared" ref="AK214:AK215" si="864">IF(X214="Probabilidad",0,IF(Z214="Automatizado",25,IF(Z214="Manual",15,0)))</f>
        <v>0</v>
      </c>
      <c r="AL214" s="76">
        <f>($U214*((AJ214+AK214))/100)</f>
        <v>0</v>
      </c>
      <c r="AM214" s="112">
        <f>U214-AL214</f>
        <v>60</v>
      </c>
      <c r="AN214" s="212" t="s">
        <v>74</v>
      </c>
      <c r="AO214" s="212" t="s">
        <v>75</v>
      </c>
      <c r="AP214" s="212" t="s">
        <v>76</v>
      </c>
      <c r="AQ214" s="312" t="s">
        <v>687</v>
      </c>
      <c r="AR214" s="344">
        <v>45292</v>
      </c>
      <c r="AS214" s="357">
        <v>45657</v>
      </c>
      <c r="AT214" s="223" t="s">
        <v>78</v>
      </c>
      <c r="AU214" s="212" t="s">
        <v>688</v>
      </c>
    </row>
    <row r="215" spans="1:47" ht="75.75" customHeight="1">
      <c r="A215" s="225"/>
      <c r="B215" s="225"/>
      <c r="C215" s="225"/>
      <c r="D215" s="225"/>
      <c r="E215" s="302"/>
      <c r="F215" s="250"/>
      <c r="G215" s="250"/>
      <c r="H215" s="266"/>
      <c r="I215" s="266"/>
      <c r="J215" s="266"/>
      <c r="K215" s="266"/>
      <c r="L215" s="250"/>
      <c r="M215" s="266"/>
      <c r="N215" s="266"/>
      <c r="O215" s="225"/>
      <c r="P215" s="225"/>
      <c r="Q215" s="225"/>
      <c r="R215" s="225"/>
      <c r="S215" s="225"/>
      <c r="T215" s="225"/>
      <c r="U215" s="225"/>
      <c r="V215" s="225"/>
      <c r="W215" s="350"/>
      <c r="X215" s="266"/>
      <c r="Y215" s="266"/>
      <c r="Z215" s="266"/>
      <c r="AA215" s="266"/>
      <c r="AB215" s="266"/>
      <c r="AC215" s="266"/>
      <c r="AD215" s="240"/>
      <c r="AE215" s="76">
        <f t="shared" si="860"/>
        <v>0</v>
      </c>
      <c r="AF215" s="76">
        <f t="shared" si="861"/>
        <v>0</v>
      </c>
      <c r="AG215" s="76">
        <f>($AH214*((AE215+AF215))/100)</f>
        <v>0</v>
      </c>
      <c r="AH215" s="76">
        <f t="shared" ref="AH215" si="865">AH214-AG215</f>
        <v>24</v>
      </c>
      <c r="AI215" s="218"/>
      <c r="AJ215" s="76">
        <f t="shared" si="863"/>
        <v>0</v>
      </c>
      <c r="AK215" s="76">
        <f t="shared" si="864"/>
        <v>0</v>
      </c>
      <c r="AL215" s="76">
        <f t="shared" ref="AL215" si="866">($AM214*((AJ215+AK215))/100)</f>
        <v>0</v>
      </c>
      <c r="AM215" s="112">
        <f t="shared" ref="AM215" si="867">AM214-AL215</f>
        <v>60</v>
      </c>
      <c r="AN215" s="225"/>
      <c r="AO215" s="225"/>
      <c r="AP215" s="225"/>
      <c r="AQ215" s="250"/>
      <c r="AR215" s="266"/>
      <c r="AS215" s="362"/>
      <c r="AT215" s="362"/>
      <c r="AU215" s="355"/>
    </row>
    <row r="216" spans="1:47" ht="79.5" customHeight="1">
      <c r="A216" s="225"/>
      <c r="B216" s="213"/>
      <c r="C216" s="213"/>
      <c r="D216" s="213"/>
      <c r="E216" s="305"/>
      <c r="F216" s="251"/>
      <c r="G216" s="251"/>
      <c r="H216" s="227"/>
      <c r="I216" s="227"/>
      <c r="J216" s="227"/>
      <c r="K216" s="227"/>
      <c r="L216" s="251"/>
      <c r="M216" s="227"/>
      <c r="N216" s="227"/>
      <c r="O216" s="213"/>
      <c r="P216" s="213"/>
      <c r="Q216" s="213"/>
      <c r="R216" s="213"/>
      <c r="S216" s="213"/>
      <c r="T216" s="213"/>
      <c r="U216" s="213"/>
      <c r="V216" s="213"/>
      <c r="W216" s="351"/>
      <c r="X216" s="227"/>
      <c r="Y216" s="227"/>
      <c r="Z216" s="227"/>
      <c r="AA216" s="227"/>
      <c r="AB216" s="227"/>
      <c r="AC216" s="227"/>
      <c r="AD216" s="240"/>
      <c r="AE216" s="76">
        <f t="shared" ref="AE216" si="868">IF(Y216="Preventivo",25,IF(Y216="Detectivo",15,0))</f>
        <v>0</v>
      </c>
      <c r="AF216" s="76">
        <f t="shared" ref="AF216" si="869">IF(Y216="Correctivo",0,IF(Z216="Automatizado",25,IF(Z216="Manual",15,0)))</f>
        <v>0</v>
      </c>
      <c r="AG216" s="76">
        <f>($AH215*((AE216+AF216))/100)</f>
        <v>0</v>
      </c>
      <c r="AH216" s="76">
        <f t="shared" ref="AH216" si="870">AH215-AG216</f>
        <v>24</v>
      </c>
      <c r="AI216" s="218"/>
      <c r="AJ216" s="76">
        <f t="shared" ref="AJ216" si="871">IF(Y216="Correctivo",10,0)</f>
        <v>0</v>
      </c>
      <c r="AK216" s="76">
        <f t="shared" ref="AK216" si="872">IF(X216="Probabilidad",0,IF(Z216="Automatizado",25,IF(Z216="Manual",15,0)))</f>
        <v>0</v>
      </c>
      <c r="AL216" s="76">
        <f t="shared" ref="AL216" si="873">($AM215*((AJ216+AK216))/100)</f>
        <v>0</v>
      </c>
      <c r="AM216" s="112">
        <f t="shared" ref="AM216" si="874">AM215-AL216</f>
        <v>60</v>
      </c>
      <c r="AN216" s="213"/>
      <c r="AO216" s="213"/>
      <c r="AP216" s="213"/>
      <c r="AQ216" s="251"/>
      <c r="AR216" s="356"/>
      <c r="AS216" s="356"/>
      <c r="AT216" s="361"/>
      <c r="AU216" s="356"/>
    </row>
    <row r="217" spans="1:47" ht="60">
      <c r="A217" s="225">
        <v>89</v>
      </c>
      <c r="B217" s="212" t="s">
        <v>663</v>
      </c>
      <c r="C217" s="212" t="s">
        <v>664</v>
      </c>
      <c r="D217" s="212" t="s">
        <v>682</v>
      </c>
      <c r="E217" s="301" t="s">
        <v>114</v>
      </c>
      <c r="F217" s="312" t="s">
        <v>689</v>
      </c>
      <c r="G217" s="312" t="s">
        <v>690</v>
      </c>
      <c r="H217" s="226"/>
      <c r="I217" s="226"/>
      <c r="J217" s="226"/>
      <c r="K217" s="226"/>
      <c r="L217" s="249" t="s">
        <v>691</v>
      </c>
      <c r="M217" s="226" t="s">
        <v>62</v>
      </c>
      <c r="N217" s="226" t="s">
        <v>317</v>
      </c>
      <c r="O217" s="212" t="s">
        <v>63</v>
      </c>
      <c r="P217" s="212" t="s">
        <v>117</v>
      </c>
      <c r="Q217" s="226">
        <v>6000</v>
      </c>
      <c r="R217" s="212" t="s">
        <v>355</v>
      </c>
      <c r="S217" s="212">
        <f t="shared" ref="S217" si="875">IF(R217="Muy alta",100,IF(R217="Alta",80,IF(R217="Media",60,IF(R217="Baja",40,IF(R217="Muy baja",20,IF(R217="Casi Seguro",100,IF(R217="Probable",80,IF(R217="Posible",60,IF(R217="Improbable",40,IF(R217="Rara vez",20,0))))))))))</f>
        <v>100</v>
      </c>
      <c r="T217" s="212" t="s">
        <v>66</v>
      </c>
      <c r="U217" s="212">
        <f t="shared" ref="U217" si="876">IF(T217="Catastrófico",100,IF(T217="Mayor",80,IF(T217="Moderado",60,IF(T217="Menor",40,IF(T217="Leve",20,0)))))</f>
        <v>80</v>
      </c>
      <c r="V217" s="212" t="s">
        <v>67</v>
      </c>
      <c r="W217" s="85" t="s">
        <v>692</v>
      </c>
      <c r="X217" s="76" t="str">
        <f t="shared" si="830"/>
        <v>Probabilidad</v>
      </c>
      <c r="Y217" s="76" t="s">
        <v>69</v>
      </c>
      <c r="Z217" s="76" t="s">
        <v>70</v>
      </c>
      <c r="AA217" s="76" t="s">
        <v>71</v>
      </c>
      <c r="AB217" s="76" t="s">
        <v>72</v>
      </c>
      <c r="AC217" s="76" t="s">
        <v>73</v>
      </c>
      <c r="AD217" s="240">
        <f>AH219</f>
        <v>36</v>
      </c>
      <c r="AE217" s="76">
        <f t="shared" ref="AE217:AE218" si="877">IF(Y217="Preventivo",25,IF(Y217="Detectivo",15,0))</f>
        <v>25</v>
      </c>
      <c r="AF217" s="76">
        <f t="shared" ref="AF217:AF218" si="878">IF(Y217="Correctivo",0,IF(Z217="Automatizado",25,IF(Z217="Manual",15,0)))</f>
        <v>15</v>
      </c>
      <c r="AG217" s="76">
        <f>($S217*((AE217+AF217))/100)</f>
        <v>40</v>
      </c>
      <c r="AH217" s="76">
        <f t="shared" ref="AH217" si="879">S217-AG217</f>
        <v>60</v>
      </c>
      <c r="AI217" s="218">
        <f>AM219</f>
        <v>80</v>
      </c>
      <c r="AJ217" s="76">
        <f t="shared" ref="AJ217:AJ218" si="880">IF(Y217="Correctivo",10,0)</f>
        <v>0</v>
      </c>
      <c r="AK217" s="76">
        <f t="shared" ref="AK217:AK218" si="881">IF(X217="Probabilidad",0,IF(Z217="Automatizado",25,IF(Z217="Manual",15,0)))</f>
        <v>0</v>
      </c>
      <c r="AL217" s="76">
        <f>($U217*((AJ217+AK217))/100)</f>
        <v>0</v>
      </c>
      <c r="AM217" s="112">
        <f>U217-AL217</f>
        <v>80</v>
      </c>
      <c r="AN217" s="212" t="s">
        <v>67</v>
      </c>
      <c r="AO217" s="212" t="s">
        <v>75</v>
      </c>
      <c r="AP217" s="212" t="s">
        <v>670</v>
      </c>
      <c r="AQ217" s="85" t="s">
        <v>693</v>
      </c>
      <c r="AR217" s="137">
        <v>45292</v>
      </c>
      <c r="AS217" s="137">
        <v>45657</v>
      </c>
      <c r="AT217" s="212" t="s">
        <v>93</v>
      </c>
      <c r="AU217" s="212" t="s">
        <v>688</v>
      </c>
    </row>
    <row r="218" spans="1:47" ht="75.75" customHeight="1">
      <c r="A218" s="225"/>
      <c r="B218" s="225"/>
      <c r="C218" s="225"/>
      <c r="D218" s="225"/>
      <c r="E218" s="302"/>
      <c r="F218" s="313"/>
      <c r="G218" s="313"/>
      <c r="H218" s="266"/>
      <c r="I218" s="266"/>
      <c r="J218" s="266"/>
      <c r="K218" s="266"/>
      <c r="L218" s="250"/>
      <c r="M218" s="266"/>
      <c r="N218" s="266"/>
      <c r="O218" s="225"/>
      <c r="P218" s="225"/>
      <c r="Q218" s="266"/>
      <c r="R218" s="225"/>
      <c r="S218" s="225"/>
      <c r="T218" s="225"/>
      <c r="U218" s="225"/>
      <c r="V218" s="225"/>
      <c r="W218" s="312" t="s">
        <v>1996</v>
      </c>
      <c r="X218" s="212" t="s">
        <v>253</v>
      </c>
      <c r="Y218" s="212" t="s">
        <v>69</v>
      </c>
      <c r="Z218" s="212" t="s">
        <v>70</v>
      </c>
      <c r="AA218" s="212" t="s">
        <v>71</v>
      </c>
      <c r="AB218" s="212" t="s">
        <v>72</v>
      </c>
      <c r="AC218" s="212" t="s">
        <v>73</v>
      </c>
      <c r="AD218" s="240"/>
      <c r="AE218" s="76">
        <f t="shared" si="877"/>
        <v>25</v>
      </c>
      <c r="AF218" s="76">
        <f t="shared" si="878"/>
        <v>15</v>
      </c>
      <c r="AG218" s="76">
        <f>($AH217*((AE218+AF218))/100)</f>
        <v>24</v>
      </c>
      <c r="AH218" s="76">
        <f t="shared" ref="AH218" si="882">AH217-AG218</f>
        <v>36</v>
      </c>
      <c r="AI218" s="218"/>
      <c r="AJ218" s="76">
        <f t="shared" si="880"/>
        <v>0</v>
      </c>
      <c r="AK218" s="76">
        <f t="shared" si="881"/>
        <v>0</v>
      </c>
      <c r="AL218" s="76">
        <f t="shared" ref="AL218" si="883">($AM217*((AJ218+AK218))/100)</f>
        <v>0</v>
      </c>
      <c r="AM218" s="112">
        <f t="shared" ref="AM218" si="884">AM217-AL218</f>
        <v>80</v>
      </c>
      <c r="AN218" s="225"/>
      <c r="AO218" s="225"/>
      <c r="AP218" s="225"/>
      <c r="AQ218" s="312" t="s">
        <v>1997</v>
      </c>
      <c r="AR218" s="221">
        <v>45292</v>
      </c>
      <c r="AS218" s="221">
        <v>45657</v>
      </c>
      <c r="AT218" s="225"/>
      <c r="AU218" s="355"/>
    </row>
    <row r="219" spans="1:47" ht="75.75" customHeight="1">
      <c r="A219" s="225"/>
      <c r="B219" s="213"/>
      <c r="C219" s="213"/>
      <c r="D219" s="213"/>
      <c r="E219" s="305"/>
      <c r="F219" s="314"/>
      <c r="G219" s="314"/>
      <c r="H219" s="227"/>
      <c r="I219" s="227"/>
      <c r="J219" s="227"/>
      <c r="K219" s="227"/>
      <c r="L219" s="251"/>
      <c r="M219" s="227"/>
      <c r="N219" s="227"/>
      <c r="O219" s="213"/>
      <c r="P219" s="213"/>
      <c r="Q219" s="227"/>
      <c r="R219" s="213"/>
      <c r="S219" s="213"/>
      <c r="T219" s="213"/>
      <c r="U219" s="213"/>
      <c r="V219" s="213"/>
      <c r="W219" s="314"/>
      <c r="X219" s="227"/>
      <c r="Y219" s="227"/>
      <c r="Z219" s="227"/>
      <c r="AA219" s="227"/>
      <c r="AB219" s="227"/>
      <c r="AC219" s="227"/>
      <c r="AD219" s="240"/>
      <c r="AE219" s="76">
        <f t="shared" ref="AE219" si="885">IF(Y219="Preventivo",25,IF(Y219="Detectivo",15,0))</f>
        <v>0</v>
      </c>
      <c r="AF219" s="76">
        <f t="shared" ref="AF219" si="886">IF(Y219="Correctivo",0,IF(Z219="Automatizado",25,IF(Z219="Manual",15,0)))</f>
        <v>0</v>
      </c>
      <c r="AG219" s="76">
        <f>($AH218*((AE219+AF219))/100)</f>
        <v>0</v>
      </c>
      <c r="AH219" s="76">
        <f t="shared" ref="AH219" si="887">AH218-AG219</f>
        <v>36</v>
      </c>
      <c r="AI219" s="218"/>
      <c r="AJ219" s="76">
        <f t="shared" ref="AJ219" si="888">IF(Y219="Correctivo",10,0)</f>
        <v>0</v>
      </c>
      <c r="AK219" s="76">
        <f t="shared" ref="AK219" si="889">IF(X219="Probabilidad",0,IF(Z219="Automatizado",25,IF(Z219="Manual",15,0)))</f>
        <v>0</v>
      </c>
      <c r="AL219" s="76">
        <f t="shared" ref="AL219" si="890">($AM218*((AJ219+AK219))/100)</f>
        <v>0</v>
      </c>
      <c r="AM219" s="112">
        <f t="shared" ref="AM219" si="891">AM218-AL219</f>
        <v>80</v>
      </c>
      <c r="AN219" s="213"/>
      <c r="AO219" s="213"/>
      <c r="AP219" s="213"/>
      <c r="AQ219" s="314"/>
      <c r="AR219" s="361"/>
      <c r="AS219" s="361"/>
      <c r="AT219" s="213"/>
      <c r="AU219" s="356"/>
    </row>
    <row r="220" spans="1:47" ht="93.75" customHeight="1">
      <c r="A220" s="225">
        <v>90</v>
      </c>
      <c r="B220" s="212" t="s">
        <v>663</v>
      </c>
      <c r="C220" s="212" t="s">
        <v>664</v>
      </c>
      <c r="D220" s="212" t="s">
        <v>694</v>
      </c>
      <c r="E220" s="301"/>
      <c r="F220" s="249"/>
      <c r="G220" s="226"/>
      <c r="H220" s="226" t="s">
        <v>695</v>
      </c>
      <c r="I220" s="226" t="s">
        <v>696</v>
      </c>
      <c r="J220" s="226" t="s">
        <v>697</v>
      </c>
      <c r="K220" s="226" t="s">
        <v>698</v>
      </c>
      <c r="L220" s="249" t="str">
        <f>IF(F220&lt;&gt;"",CONCATENATE(E220," ",F220),CONCATENATE(H220," ",I220," ",J220," ",K220))</f>
        <v>Omitir, retrasar o adelantar  las acciones de las actividades contempladas en los  diferentes procedimientos de gestión jurídica por parte de los funcionarios y contratistas del proceso con el fin de obtener un beneficio propio</v>
      </c>
      <c r="M220" s="226" t="s">
        <v>86</v>
      </c>
      <c r="N220" s="226" t="s">
        <v>317</v>
      </c>
      <c r="O220" s="212" t="s">
        <v>87</v>
      </c>
      <c r="P220" s="212" t="s">
        <v>88</v>
      </c>
      <c r="Q220" s="212">
        <v>4500</v>
      </c>
      <c r="R220" s="212" t="s">
        <v>355</v>
      </c>
      <c r="S220" s="212">
        <f t="shared" ref="S220" si="892">IF(R220="Muy alta",100,IF(R220="Alta",80,IF(R220="Media",60,IF(R220="Baja",40,IF(R220="Muy baja",20,IF(R220="Casi Seguro",100,IF(R220="Probable",80,IF(R220="Posible",60,IF(R220="Improbable",40,IF(R220="Rara vez",20,0))))))))))</f>
        <v>100</v>
      </c>
      <c r="T220" s="212" t="s">
        <v>66</v>
      </c>
      <c r="U220" s="212">
        <f t="shared" ref="U220" si="893">IF(T220="Catastrófico",100,IF(T220="Mayor",80,IF(T220="Moderado",60,IF(T220="Menor",40,IF(T220="Leve",20,0)))))</f>
        <v>80</v>
      </c>
      <c r="V220" s="212" t="s">
        <v>67</v>
      </c>
      <c r="W220" s="312" t="s">
        <v>699</v>
      </c>
      <c r="X220" s="212" t="str">
        <f t="shared" si="830"/>
        <v>Probabilidad</v>
      </c>
      <c r="Y220" s="212" t="s">
        <v>69</v>
      </c>
      <c r="Z220" s="212" t="s">
        <v>70</v>
      </c>
      <c r="AA220" s="212" t="s">
        <v>71</v>
      </c>
      <c r="AB220" s="212" t="s">
        <v>72</v>
      </c>
      <c r="AC220" s="212" t="s">
        <v>73</v>
      </c>
      <c r="AD220" s="240">
        <f>AH222</f>
        <v>60</v>
      </c>
      <c r="AE220" s="76">
        <f t="shared" ref="AE220:AE221" si="894">IF(Y220="Preventivo",25,IF(Y220="Detectivo",15,0))</f>
        <v>25</v>
      </c>
      <c r="AF220" s="76">
        <f t="shared" ref="AF220:AF221" si="895">IF(Y220="Correctivo",0,IF(Z220="Automatizado",25,IF(Z220="Manual",15,0)))</f>
        <v>15</v>
      </c>
      <c r="AG220" s="76">
        <f>($S220*((AE220+AF220))/100)</f>
        <v>40</v>
      </c>
      <c r="AH220" s="76">
        <f t="shared" ref="AH220" si="896">S220-AG220</f>
        <v>60</v>
      </c>
      <c r="AI220" s="218">
        <f>AM222</f>
        <v>80</v>
      </c>
      <c r="AJ220" s="76">
        <f t="shared" ref="AJ220:AJ221" si="897">IF(Y220="Correctivo",10,0)</f>
        <v>0</v>
      </c>
      <c r="AK220" s="76">
        <f t="shared" ref="AK220:AK221" si="898">IF(X220="Probabilidad",0,IF(Z220="Automatizado",25,IF(Z220="Manual",15,0)))</f>
        <v>0</v>
      </c>
      <c r="AL220" s="76">
        <f>($U220*((AJ220+AK220))/100)</f>
        <v>0</v>
      </c>
      <c r="AM220" s="112">
        <f>U220-AL220</f>
        <v>80</v>
      </c>
      <c r="AN220" s="212" t="s">
        <v>67</v>
      </c>
      <c r="AO220" s="238" t="s">
        <v>75</v>
      </c>
      <c r="AP220" s="238" t="s">
        <v>700</v>
      </c>
      <c r="AQ220" s="247" t="s">
        <v>701</v>
      </c>
      <c r="AR220" s="363">
        <v>45292</v>
      </c>
      <c r="AS220" s="365">
        <v>45657</v>
      </c>
      <c r="AT220" s="238" t="s">
        <v>93</v>
      </c>
      <c r="AU220" s="238" t="s">
        <v>680</v>
      </c>
    </row>
    <row r="221" spans="1:47" ht="66.75" customHeight="1">
      <c r="A221" s="225"/>
      <c r="B221" s="225"/>
      <c r="C221" s="225"/>
      <c r="D221" s="225"/>
      <c r="E221" s="302"/>
      <c r="F221" s="250"/>
      <c r="G221" s="266"/>
      <c r="H221" s="266"/>
      <c r="I221" s="266"/>
      <c r="J221" s="266"/>
      <c r="K221" s="266"/>
      <c r="L221" s="250"/>
      <c r="M221" s="266"/>
      <c r="N221" s="266"/>
      <c r="O221" s="225"/>
      <c r="P221" s="225"/>
      <c r="Q221" s="225"/>
      <c r="R221" s="225"/>
      <c r="S221" s="225"/>
      <c r="T221" s="225"/>
      <c r="U221" s="225"/>
      <c r="V221" s="225"/>
      <c r="W221" s="250"/>
      <c r="X221" s="266"/>
      <c r="Y221" s="266"/>
      <c r="Z221" s="266"/>
      <c r="AA221" s="266"/>
      <c r="AB221" s="266"/>
      <c r="AC221" s="266"/>
      <c r="AD221" s="240"/>
      <c r="AE221" s="76">
        <f t="shared" si="894"/>
        <v>0</v>
      </c>
      <c r="AF221" s="76">
        <f t="shared" si="895"/>
        <v>0</v>
      </c>
      <c r="AG221" s="76">
        <f>($AH220*((AE221+AF221))/100)</f>
        <v>0</v>
      </c>
      <c r="AH221" s="76">
        <f t="shared" ref="AH221" si="899">AH220-AG221</f>
        <v>60</v>
      </c>
      <c r="AI221" s="218"/>
      <c r="AJ221" s="76">
        <f t="shared" si="897"/>
        <v>0</v>
      </c>
      <c r="AK221" s="76">
        <f t="shared" si="898"/>
        <v>0</v>
      </c>
      <c r="AL221" s="76">
        <f t="shared" ref="AL221" si="900">($AM220*((AJ221+AK221))/100)</f>
        <v>0</v>
      </c>
      <c r="AM221" s="112">
        <f t="shared" ref="AM221" si="901">AM220-AL221</f>
        <v>80</v>
      </c>
      <c r="AN221" s="225"/>
      <c r="AO221" s="238"/>
      <c r="AP221" s="238"/>
      <c r="AQ221" s="247"/>
      <c r="AR221" s="245"/>
      <c r="AS221" s="366"/>
      <c r="AT221" s="245"/>
      <c r="AU221" s="245"/>
    </row>
    <row r="222" spans="1:47" ht="66.75" customHeight="1">
      <c r="A222" s="225"/>
      <c r="B222" s="213"/>
      <c r="C222" s="213"/>
      <c r="D222" s="213"/>
      <c r="E222" s="305"/>
      <c r="F222" s="251"/>
      <c r="G222" s="227"/>
      <c r="H222" s="227"/>
      <c r="I222" s="227"/>
      <c r="J222" s="227"/>
      <c r="K222" s="227"/>
      <c r="L222" s="251"/>
      <c r="M222" s="227"/>
      <c r="N222" s="227"/>
      <c r="O222" s="213"/>
      <c r="P222" s="213"/>
      <c r="Q222" s="213"/>
      <c r="R222" s="213"/>
      <c r="S222" s="213"/>
      <c r="T222" s="213"/>
      <c r="U222" s="213"/>
      <c r="V222" s="213"/>
      <c r="W222" s="251"/>
      <c r="X222" s="227"/>
      <c r="Y222" s="227"/>
      <c r="Z222" s="227"/>
      <c r="AA222" s="227"/>
      <c r="AB222" s="227"/>
      <c r="AC222" s="227"/>
      <c r="AD222" s="240"/>
      <c r="AE222" s="76">
        <f t="shared" ref="AE222:AE223" si="902">IF(Y222="Preventivo",25,IF(Y222="Detectivo",15,0))</f>
        <v>0</v>
      </c>
      <c r="AF222" s="76">
        <f t="shared" ref="AF222:AF223" si="903">IF(Y222="Correctivo",0,IF(Z222="Automatizado",25,IF(Z222="Manual",15,0)))</f>
        <v>0</v>
      </c>
      <c r="AG222" s="76">
        <f>($AH221*((AE222+AF222))/100)</f>
        <v>0</v>
      </c>
      <c r="AH222" s="76">
        <f t="shared" ref="AH222" si="904">AH221-AG222</f>
        <v>60</v>
      </c>
      <c r="AI222" s="218"/>
      <c r="AJ222" s="76">
        <f t="shared" ref="AJ222" si="905">IF(Y222="Correctivo",10,0)</f>
        <v>0</v>
      </c>
      <c r="AK222" s="76">
        <f t="shared" ref="AK222" si="906">IF(X222="Probabilidad",0,IF(Z222="Automatizado",25,IF(Z222="Manual",15,0)))</f>
        <v>0</v>
      </c>
      <c r="AL222" s="76">
        <f t="shared" ref="AL222" si="907">($AM221*((AJ222+AK222))/100)</f>
        <v>0</v>
      </c>
      <c r="AM222" s="112">
        <f t="shared" ref="AM222" si="908">AM221-AL222</f>
        <v>80</v>
      </c>
      <c r="AN222" s="213"/>
      <c r="AO222" s="238"/>
      <c r="AP222" s="238"/>
      <c r="AQ222" s="247"/>
      <c r="AR222" s="364"/>
      <c r="AS222" s="364"/>
      <c r="AT222" s="245"/>
      <c r="AU222" s="245"/>
    </row>
    <row r="223" spans="1:47" ht="72" customHeight="1">
      <c r="A223" s="225">
        <v>91</v>
      </c>
      <c r="B223" s="212" t="s">
        <v>663</v>
      </c>
      <c r="C223" s="212" t="s">
        <v>664</v>
      </c>
      <c r="D223" s="212" t="s">
        <v>674</v>
      </c>
      <c r="E223" s="301" t="s">
        <v>59</v>
      </c>
      <c r="F223" s="334" t="s">
        <v>702</v>
      </c>
      <c r="G223" s="249" t="s">
        <v>703</v>
      </c>
      <c r="H223" s="226"/>
      <c r="I223" s="226"/>
      <c r="J223" s="226"/>
      <c r="K223" s="226"/>
      <c r="L223" s="249" t="s">
        <v>704</v>
      </c>
      <c r="M223" s="226" t="s">
        <v>62</v>
      </c>
      <c r="N223" s="226" t="s">
        <v>317</v>
      </c>
      <c r="O223" s="212" t="s">
        <v>63</v>
      </c>
      <c r="P223" s="212" t="s">
        <v>117</v>
      </c>
      <c r="Q223" s="212">
        <v>50</v>
      </c>
      <c r="R223" s="212" t="s">
        <v>65</v>
      </c>
      <c r="S223" s="212">
        <f t="shared" ref="S223" si="909">IF(R223="Muy alta",100,IF(R223="Alta",80,IF(R223="Media",60,IF(R223="Baja",40,IF(R223="Muy baja",20,IF(R223="Casi Seguro",100,IF(R223="Probable",80,IF(R223="Posible",60,IF(R223="Improbable",40,IF(R223="Rara vez",20,0))))))))))</f>
        <v>40</v>
      </c>
      <c r="T223" s="212" t="s">
        <v>74</v>
      </c>
      <c r="U223" s="212">
        <f t="shared" ref="U223" si="910">IF(T223="Catastrófico",100,IF(T223="Mayor",80,IF(T223="Moderado",60,IF(T223="Menor",40,IF(T223="Leve",20,0)))))</f>
        <v>60</v>
      </c>
      <c r="V223" s="212" t="s">
        <v>74</v>
      </c>
      <c r="W223" s="312" t="s">
        <v>705</v>
      </c>
      <c r="X223" s="212" t="s">
        <v>253</v>
      </c>
      <c r="Y223" s="212" t="s">
        <v>91</v>
      </c>
      <c r="Z223" s="212" t="s">
        <v>70</v>
      </c>
      <c r="AA223" s="212" t="s">
        <v>71</v>
      </c>
      <c r="AB223" s="212" t="s">
        <v>72</v>
      </c>
      <c r="AC223" s="212" t="s">
        <v>73</v>
      </c>
      <c r="AD223" s="240">
        <f>AH223</f>
        <v>28</v>
      </c>
      <c r="AE223" s="238">
        <f t="shared" si="902"/>
        <v>15</v>
      </c>
      <c r="AF223" s="212">
        <f t="shared" si="903"/>
        <v>15</v>
      </c>
      <c r="AG223" s="212">
        <f t="shared" ref="AG223" si="911">($S223*((AE223+AF223))/100)</f>
        <v>12</v>
      </c>
      <c r="AH223" s="212">
        <f t="shared" ref="AH223" si="912">S223-AG223</f>
        <v>28</v>
      </c>
      <c r="AI223" s="218">
        <f>AM224</f>
        <v>60</v>
      </c>
      <c r="AJ223" s="76">
        <f t="shared" ref="AJ223:AJ226" si="913">IF(Y223="Correctivo",10,0)</f>
        <v>0</v>
      </c>
      <c r="AK223" s="76">
        <f t="shared" ref="AK223:AK226" si="914">IF(X223="Probabilidad",0,IF(Z223="Automatizado",25,IF(Z223="Manual",15,0)))</f>
        <v>0</v>
      </c>
      <c r="AL223" s="76">
        <f>($U223*((AJ223+AK223))/100)</f>
        <v>0</v>
      </c>
      <c r="AM223" s="112">
        <f>U223-AL223</f>
        <v>60</v>
      </c>
      <c r="AN223" s="212" t="s">
        <v>74</v>
      </c>
      <c r="AO223" s="238" t="s">
        <v>75</v>
      </c>
      <c r="AP223" s="238" t="s">
        <v>338</v>
      </c>
      <c r="AQ223" s="247" t="s">
        <v>706</v>
      </c>
      <c r="AR223" s="367">
        <v>45292</v>
      </c>
      <c r="AS223" s="367">
        <v>45657</v>
      </c>
      <c r="AT223" s="242" t="s">
        <v>78</v>
      </c>
      <c r="AU223" s="352" t="s">
        <v>1998</v>
      </c>
    </row>
    <row r="224" spans="1:47" ht="159" customHeight="1">
      <c r="A224" s="225"/>
      <c r="B224" s="225"/>
      <c r="C224" s="225"/>
      <c r="D224" s="225"/>
      <c r="E224" s="302"/>
      <c r="F224" s="335"/>
      <c r="G224" s="250"/>
      <c r="H224" s="266"/>
      <c r="I224" s="266"/>
      <c r="J224" s="266"/>
      <c r="K224" s="266"/>
      <c r="L224" s="250"/>
      <c r="M224" s="266"/>
      <c r="N224" s="266"/>
      <c r="O224" s="225"/>
      <c r="P224" s="225"/>
      <c r="Q224" s="225"/>
      <c r="R224" s="225"/>
      <c r="S224" s="225"/>
      <c r="T224" s="225"/>
      <c r="U224" s="225"/>
      <c r="V224" s="225"/>
      <c r="W224" s="250"/>
      <c r="X224" s="266"/>
      <c r="Y224" s="213"/>
      <c r="Z224" s="213"/>
      <c r="AA224" s="213"/>
      <c r="AB224" s="213"/>
      <c r="AC224" s="213"/>
      <c r="AD224" s="240"/>
      <c r="AE224" s="238"/>
      <c r="AF224" s="213"/>
      <c r="AG224" s="213"/>
      <c r="AH224" s="213"/>
      <c r="AI224" s="218"/>
      <c r="AJ224" s="76">
        <f t="shared" si="913"/>
        <v>0</v>
      </c>
      <c r="AK224" s="76">
        <f t="shared" si="914"/>
        <v>0</v>
      </c>
      <c r="AL224" s="76">
        <f t="shared" ref="AL224" si="915">($AM223*((AJ224+AK224))/100)</f>
        <v>0</v>
      </c>
      <c r="AM224" s="112">
        <f t="shared" ref="AM224" si="916">AM223-AL224</f>
        <v>60</v>
      </c>
      <c r="AN224" s="225"/>
      <c r="AO224" s="238"/>
      <c r="AP224" s="238"/>
      <c r="AQ224" s="244"/>
      <c r="AR224" s="367"/>
      <c r="AS224" s="367"/>
      <c r="AT224" s="366"/>
      <c r="AU224" s="353"/>
    </row>
    <row r="225" spans="1:47" ht="224.25" customHeight="1">
      <c r="A225" s="79">
        <v>92</v>
      </c>
      <c r="B225" s="71" t="s">
        <v>663</v>
      </c>
      <c r="C225" s="71" t="s">
        <v>664</v>
      </c>
      <c r="D225" s="71" t="s">
        <v>674</v>
      </c>
      <c r="E225" s="73" t="s">
        <v>59</v>
      </c>
      <c r="F225" s="92" t="s">
        <v>707</v>
      </c>
      <c r="G225" s="92" t="s">
        <v>708</v>
      </c>
      <c r="H225" s="71"/>
      <c r="I225" s="71"/>
      <c r="J225" s="71"/>
      <c r="K225" s="71"/>
      <c r="L225" s="92" t="s">
        <v>1999</v>
      </c>
      <c r="M225" s="71" t="s">
        <v>62</v>
      </c>
      <c r="N225" s="71" t="s">
        <v>317</v>
      </c>
      <c r="O225" s="71" t="s">
        <v>63</v>
      </c>
      <c r="P225" s="71" t="s">
        <v>117</v>
      </c>
      <c r="Q225" s="71">
        <v>1138</v>
      </c>
      <c r="R225" s="71" t="s">
        <v>409</v>
      </c>
      <c r="S225" s="71">
        <f t="shared" ref="S225" si="917">IF(R225="Muy alta",100,IF(R225="Alta",80,IF(R225="Media",60,IF(R225="Baja",40,IF(R225="Muy baja",20,IF(R225="Casi Seguro",100,IF(R225="Probable",80,IF(R225="Posible",60,IF(R225="Improbable",40,IF(R225="Rara vez",20,0))))))))))</f>
        <v>60</v>
      </c>
      <c r="T225" s="71" t="s">
        <v>74</v>
      </c>
      <c r="U225" s="71">
        <f t="shared" ref="U225" si="918">IF(T225="Catastrófico",100,IF(T225="Mayor",80,IF(T225="Moderado",60,IF(T225="Menor",40,IF(T225="Leve",20,0)))))</f>
        <v>60</v>
      </c>
      <c r="V225" s="138" t="s">
        <v>74</v>
      </c>
      <c r="W225" s="99" t="s">
        <v>709</v>
      </c>
      <c r="X225" s="76" t="s">
        <v>253</v>
      </c>
      <c r="Y225" s="76" t="s">
        <v>69</v>
      </c>
      <c r="Z225" s="76" t="s">
        <v>70</v>
      </c>
      <c r="AA225" s="76" t="s">
        <v>71</v>
      </c>
      <c r="AB225" s="76" t="s">
        <v>72</v>
      </c>
      <c r="AC225" s="76" t="s">
        <v>73</v>
      </c>
      <c r="AD225" s="120">
        <f>AH225</f>
        <v>36</v>
      </c>
      <c r="AE225" s="76">
        <f t="shared" ref="AE225" si="919">IF(Y225="Preventivo",25,IF(Y225="Detectivo",15,0))</f>
        <v>25</v>
      </c>
      <c r="AF225" s="76">
        <f t="shared" ref="AF225" si="920">IF(Y225="Correctivo",0,IF(Z225="Automatizado",25,IF(Z225="Manual",15,0)))</f>
        <v>15</v>
      </c>
      <c r="AG225" s="76">
        <f>($S225*((AE225+AF225))/100)</f>
        <v>24</v>
      </c>
      <c r="AH225" s="76">
        <f t="shared" ref="AH225" si="921">S225-AG225</f>
        <v>36</v>
      </c>
      <c r="AI225" s="86">
        <f>AM225</f>
        <v>60</v>
      </c>
      <c r="AJ225" s="76">
        <f t="shared" si="913"/>
        <v>0</v>
      </c>
      <c r="AK225" s="76">
        <f t="shared" si="914"/>
        <v>0</v>
      </c>
      <c r="AL225" s="76">
        <f>($U225*((AJ225+AK225))/100)</f>
        <v>0</v>
      </c>
      <c r="AM225" s="112">
        <f>U225-AL225</f>
        <v>60</v>
      </c>
      <c r="AN225" s="138" t="s">
        <v>74</v>
      </c>
      <c r="AO225" s="128" t="s">
        <v>75</v>
      </c>
      <c r="AP225" s="128" t="s">
        <v>338</v>
      </c>
      <c r="AQ225" s="97" t="s">
        <v>2000</v>
      </c>
      <c r="AR225" s="139">
        <v>45292</v>
      </c>
      <c r="AS225" s="139">
        <v>45657</v>
      </c>
      <c r="AT225" s="140" t="s">
        <v>78</v>
      </c>
      <c r="AU225" s="141" t="s">
        <v>1998</v>
      </c>
    </row>
    <row r="226" spans="1:47" ht="219.75" customHeight="1">
      <c r="A226" s="79">
        <v>93</v>
      </c>
      <c r="B226" s="71" t="s">
        <v>663</v>
      </c>
      <c r="C226" s="71" t="s">
        <v>664</v>
      </c>
      <c r="D226" s="98" t="s">
        <v>674</v>
      </c>
      <c r="E226" s="142" t="s">
        <v>392</v>
      </c>
      <c r="F226" s="99" t="s">
        <v>710</v>
      </c>
      <c r="G226" s="99" t="s">
        <v>711</v>
      </c>
      <c r="H226" s="98"/>
      <c r="I226" s="98"/>
      <c r="J226" s="98"/>
      <c r="K226" s="98"/>
      <c r="L226" s="99" t="s">
        <v>712</v>
      </c>
      <c r="M226" s="98" t="s">
        <v>395</v>
      </c>
      <c r="N226" s="98" t="s">
        <v>317</v>
      </c>
      <c r="O226" s="98" t="s">
        <v>63</v>
      </c>
      <c r="P226" s="98" t="s">
        <v>117</v>
      </c>
      <c r="Q226" s="98">
        <v>200</v>
      </c>
      <c r="R226" s="98" t="s">
        <v>65</v>
      </c>
      <c r="S226" s="98">
        <f t="shared" ref="S226" si="922">IF(R226="Muy alta",100,IF(R226="Alta",80,IF(R226="Media",60,IF(R226="Baja",40,IF(R226="Muy baja",20,IF(R226="Casi Seguro",100,IF(R226="Probable",80,IF(R226="Posible",60,IF(R226="Improbable",40,IF(R226="Rara vez",20,0))))))))))</f>
        <v>40</v>
      </c>
      <c r="T226" s="98" t="s">
        <v>66</v>
      </c>
      <c r="U226" s="98">
        <f t="shared" ref="U226" si="923">IF(T226="Catastrófico",100,IF(T226="Mayor",80,IF(T226="Moderado",60,IF(T226="Menor",40,IF(T226="Leve",20,0)))))</f>
        <v>80</v>
      </c>
      <c r="V226" s="138" t="s">
        <v>67</v>
      </c>
      <c r="W226" s="99" t="s">
        <v>2001</v>
      </c>
      <c r="X226" s="128" t="s">
        <v>253</v>
      </c>
      <c r="Y226" s="128" t="s">
        <v>69</v>
      </c>
      <c r="Z226" s="128" t="s">
        <v>70</v>
      </c>
      <c r="AA226" s="128" t="s">
        <v>71</v>
      </c>
      <c r="AB226" s="128" t="s">
        <v>72</v>
      </c>
      <c r="AC226" s="128" t="s">
        <v>73</v>
      </c>
      <c r="AD226" s="120">
        <f>AH226</f>
        <v>24</v>
      </c>
      <c r="AE226" s="76">
        <f t="shared" ref="AE226" si="924">IF(Y226="Preventivo",25,IF(Y226="Detectivo",15,0))</f>
        <v>25</v>
      </c>
      <c r="AF226" s="76">
        <f t="shared" ref="AF226" si="925">IF(Y226="Correctivo",0,IF(Z226="Automatizado",25,IF(Z226="Manual",15,0)))</f>
        <v>15</v>
      </c>
      <c r="AG226" s="76">
        <f>($S226*((AE226+AF226))/100)</f>
        <v>16</v>
      </c>
      <c r="AH226" s="76">
        <f t="shared" ref="AH226" si="926">S226-AG226</f>
        <v>24</v>
      </c>
      <c r="AI226" s="86">
        <f>AM226</f>
        <v>80</v>
      </c>
      <c r="AJ226" s="76">
        <f t="shared" si="913"/>
        <v>0</v>
      </c>
      <c r="AK226" s="76">
        <f t="shared" si="914"/>
        <v>0</v>
      </c>
      <c r="AL226" s="76">
        <f>($U226*((AJ226+AK226))/100)</f>
        <v>0</v>
      </c>
      <c r="AM226" s="112">
        <f>U226-AL226</f>
        <v>80</v>
      </c>
      <c r="AN226" s="138" t="s">
        <v>67</v>
      </c>
      <c r="AO226" s="128" t="s">
        <v>75</v>
      </c>
      <c r="AP226" s="128" t="s">
        <v>338</v>
      </c>
      <c r="AQ226" s="128" t="s">
        <v>713</v>
      </c>
      <c r="AR226" s="139">
        <v>45292</v>
      </c>
      <c r="AS226" s="139">
        <v>45657</v>
      </c>
      <c r="AT226" s="140" t="s">
        <v>93</v>
      </c>
      <c r="AU226" s="128" t="s">
        <v>714</v>
      </c>
    </row>
    <row r="227" spans="1:47" ht="177" customHeight="1">
      <c r="A227" s="238">
        <v>94</v>
      </c>
      <c r="B227" s="238" t="s">
        <v>663</v>
      </c>
      <c r="C227" s="238" t="s">
        <v>103</v>
      </c>
      <c r="D227" s="247" t="s">
        <v>715</v>
      </c>
      <c r="E227" s="247" t="s">
        <v>59</v>
      </c>
      <c r="F227" s="244" t="s">
        <v>716</v>
      </c>
      <c r="G227" s="244" t="s">
        <v>335</v>
      </c>
      <c r="H227" s="226"/>
      <c r="I227" s="226"/>
      <c r="J227" s="226"/>
      <c r="K227" s="226"/>
      <c r="L227" s="244" t="str">
        <f t="shared" ref="L227" si="927">IF(F227&lt;&gt;"",CONCATENATE(E227," ",F227,"",G227),CONCATENATE(H227," ",I227," ",J227," ",K227))</f>
        <v>Posibilidad de pérdida económica y reputacional por pérdida de la Confidencialidad de la Información de la Entidad debido a la falla o ausencia de controles relacionados con el acceso a información clasificada y/o reservada.</v>
      </c>
      <c r="M227" s="245" t="s">
        <v>106</v>
      </c>
      <c r="N227" s="245" t="s">
        <v>717</v>
      </c>
      <c r="O227" s="238" t="s">
        <v>63</v>
      </c>
      <c r="P227" s="238" t="s">
        <v>64</v>
      </c>
      <c r="Q227" s="238" t="s">
        <v>444</v>
      </c>
      <c r="R227" s="238" t="s">
        <v>178</v>
      </c>
      <c r="S227" s="238">
        <f t="shared" ref="S227" si="928">IF(R227="Muy alta",100,IF(R227="Alta",80,IF(R227="Media",60,IF(R227="Baja",40,IF(R227="Muy baja",20,IF(R227="Casi Seguro",100,IF(R227="Probable",80,IF(R227="Posible",60,IF(R227="Improbable",40,IF(R227="Rara vez",20,0))))))))))</f>
        <v>20</v>
      </c>
      <c r="T227" s="238" t="s">
        <v>66</v>
      </c>
      <c r="U227" s="238">
        <f t="shared" ref="U227" si="929">IF(T227="Catastrófico",100,IF(T227="Mayor",80,IF(T227="Moderado",60,IF(T227="Menor",40,IF(T227="Leve",20,0)))))</f>
        <v>80</v>
      </c>
      <c r="V227" s="238" t="s">
        <v>67</v>
      </c>
      <c r="W227" s="85" t="s">
        <v>718</v>
      </c>
      <c r="X227" s="76" t="str">
        <f t="shared" ref="X227:X230" si="930">IF(OR(Y227="Preventivo",Y227="Detectivo"),"Probabilidad",IF(Y227="Correctivo","Impacto"," "))</f>
        <v>Probabilidad</v>
      </c>
      <c r="Y227" s="76" t="s">
        <v>69</v>
      </c>
      <c r="Z227" s="76" t="s">
        <v>70</v>
      </c>
      <c r="AA227" s="76" t="s">
        <v>71</v>
      </c>
      <c r="AB227" s="76" t="s">
        <v>72</v>
      </c>
      <c r="AC227" s="76" t="s">
        <v>73</v>
      </c>
      <c r="AD227" s="240">
        <f>AH228</f>
        <v>12</v>
      </c>
      <c r="AE227" s="76">
        <f t="shared" ref="AE227:AE232" si="931">IF(Y227="Preventivo",25,IF(Y227="Detectivo",15,0))</f>
        <v>25</v>
      </c>
      <c r="AF227" s="76">
        <f t="shared" ref="AF227:AF232" si="932">IF(Y227="Correctivo",0,IF(Z227="Automatizado",25,IF(Z227="Manual",15,0)))</f>
        <v>15</v>
      </c>
      <c r="AG227" s="76">
        <f>($S227*((AE227+AF227))/100)</f>
        <v>8</v>
      </c>
      <c r="AH227" s="76">
        <f t="shared" ref="AH227" si="933">S227-AG227</f>
        <v>12</v>
      </c>
      <c r="AI227" s="218">
        <f>AM228</f>
        <v>60</v>
      </c>
      <c r="AJ227" s="76">
        <f t="shared" ref="AJ227:AJ232" si="934">IF(Y227="Correctivo",10,0)</f>
        <v>0</v>
      </c>
      <c r="AK227" s="76">
        <f t="shared" ref="AK227:AK232" si="935">IF(X227="Probabilidad",0,IF(Z227="Automatizado",25,IF(Z227="Manual",15,0)))</f>
        <v>0</v>
      </c>
      <c r="AL227" s="76">
        <f>($U227*((AJ227+AK227))/100)</f>
        <v>0</v>
      </c>
      <c r="AM227" s="112">
        <f>U227-AL227</f>
        <v>80</v>
      </c>
      <c r="AN227" s="238" t="s">
        <v>74</v>
      </c>
      <c r="AO227" s="213" t="s">
        <v>75</v>
      </c>
      <c r="AP227" s="314" t="s">
        <v>338</v>
      </c>
      <c r="AQ227" s="247" t="s">
        <v>2002</v>
      </c>
      <c r="AR227" s="261">
        <v>45292</v>
      </c>
      <c r="AS227" s="261">
        <v>45657</v>
      </c>
      <c r="AT227" s="347" t="s">
        <v>78</v>
      </c>
      <c r="AU227" s="213" t="s">
        <v>719</v>
      </c>
    </row>
    <row r="228" spans="1:47" ht="135" customHeight="1">
      <c r="A228" s="238"/>
      <c r="B228" s="238"/>
      <c r="C228" s="238"/>
      <c r="D228" s="247"/>
      <c r="E228" s="247"/>
      <c r="F228" s="244"/>
      <c r="G228" s="244"/>
      <c r="H228" s="227"/>
      <c r="I228" s="227"/>
      <c r="J228" s="227"/>
      <c r="K228" s="227"/>
      <c r="L228" s="244"/>
      <c r="M228" s="245"/>
      <c r="N228" s="245"/>
      <c r="O228" s="238"/>
      <c r="P228" s="238"/>
      <c r="Q228" s="238"/>
      <c r="R228" s="238"/>
      <c r="S228" s="238"/>
      <c r="T228" s="238"/>
      <c r="U228" s="238"/>
      <c r="V228" s="238"/>
      <c r="W228" s="97" t="s">
        <v>2003</v>
      </c>
      <c r="X228" s="76" t="str">
        <f t="shared" si="930"/>
        <v>Impacto</v>
      </c>
      <c r="Y228" s="76" t="s">
        <v>81</v>
      </c>
      <c r="Z228" s="76" t="s">
        <v>70</v>
      </c>
      <c r="AA228" s="128" t="s">
        <v>110</v>
      </c>
      <c r="AB228" s="76" t="s">
        <v>72</v>
      </c>
      <c r="AC228" s="76" t="s">
        <v>73</v>
      </c>
      <c r="AD228" s="240"/>
      <c r="AE228" s="76">
        <f t="shared" si="931"/>
        <v>0</v>
      </c>
      <c r="AF228" s="76">
        <f t="shared" si="932"/>
        <v>0</v>
      </c>
      <c r="AG228" s="76">
        <f>($AH227*((AE228+AF228))/100)</f>
        <v>0</v>
      </c>
      <c r="AH228" s="76">
        <f t="shared" ref="AH228" si="936">AH227-AG228</f>
        <v>12</v>
      </c>
      <c r="AI228" s="218"/>
      <c r="AJ228" s="76">
        <f t="shared" si="934"/>
        <v>10</v>
      </c>
      <c r="AK228" s="76">
        <f t="shared" si="935"/>
        <v>15</v>
      </c>
      <c r="AL228" s="76">
        <f t="shared" ref="AL228" si="937">($AM227*((AJ228+AK228))/100)</f>
        <v>20</v>
      </c>
      <c r="AM228" s="112">
        <f t="shared" ref="AM228" si="938">AM227-AL228</f>
        <v>60</v>
      </c>
      <c r="AN228" s="238"/>
      <c r="AO228" s="238"/>
      <c r="AP228" s="247"/>
      <c r="AQ228" s="247"/>
      <c r="AR228" s="222"/>
      <c r="AS228" s="222"/>
      <c r="AT228" s="348"/>
      <c r="AU228" s="238"/>
    </row>
    <row r="229" spans="1:47" ht="103.5" customHeight="1">
      <c r="A229" s="238">
        <v>95</v>
      </c>
      <c r="B229" s="238" t="s">
        <v>663</v>
      </c>
      <c r="C229" s="238" t="s">
        <v>103</v>
      </c>
      <c r="D229" s="247" t="s">
        <v>715</v>
      </c>
      <c r="E229" s="247" t="s">
        <v>59</v>
      </c>
      <c r="F229" s="244" t="s">
        <v>720</v>
      </c>
      <c r="G229" s="244" t="s">
        <v>342</v>
      </c>
      <c r="H229" s="226"/>
      <c r="I229" s="226"/>
      <c r="J229" s="226"/>
      <c r="K229" s="226"/>
      <c r="L229" s="244" t="str">
        <f t="shared" ref="L229" si="939">IF(F229&lt;&gt;"",CONCATENATE(E229," ",F229,"",G229),CONCATENATE(H229," ",I229," ",J229," ",K229))</f>
        <v>Posibilidad de pérdida económica y reputacional por pérdida de la Disponibilidad de la Información de la Entidad debido a la falla o ausencia de controles de seguridad aplicables.</v>
      </c>
      <c r="M229" s="245" t="s">
        <v>106</v>
      </c>
      <c r="N229" s="245" t="s">
        <v>721</v>
      </c>
      <c r="O229" s="238" t="s">
        <v>63</v>
      </c>
      <c r="P229" s="238" t="s">
        <v>64</v>
      </c>
      <c r="Q229" s="238" t="s">
        <v>444</v>
      </c>
      <c r="R229" s="238" t="s">
        <v>318</v>
      </c>
      <c r="S229" s="238">
        <f t="shared" ref="S229" si="940">IF(R229="Muy alta",100,IF(R229="Alta",80,IF(R229="Media",60,IF(R229="Baja",40,IF(R229="Muy baja",20,IF(R229="Casi Seguro",100,IF(R229="Probable",80,IF(R229="Posible",60,IF(R229="Improbable",40,IF(R229="Rara vez",20,0))))))))))</f>
        <v>80</v>
      </c>
      <c r="T229" s="238" t="s">
        <v>66</v>
      </c>
      <c r="U229" s="238">
        <f t="shared" ref="U229" si="941">IF(T229="Catastrófico",100,IF(T229="Mayor",80,IF(T229="Moderado",60,IF(T229="Menor",40,IF(T229="Leve",20,0)))))</f>
        <v>80</v>
      </c>
      <c r="V229" s="238" t="s">
        <v>67</v>
      </c>
      <c r="W229" s="85" t="s">
        <v>722</v>
      </c>
      <c r="X229" s="76" t="str">
        <f t="shared" si="930"/>
        <v>Probabilidad</v>
      </c>
      <c r="Y229" s="76" t="s">
        <v>69</v>
      </c>
      <c r="Z229" s="76" t="s">
        <v>109</v>
      </c>
      <c r="AA229" s="76" t="s">
        <v>71</v>
      </c>
      <c r="AB229" s="76" t="s">
        <v>72</v>
      </c>
      <c r="AC229" s="76" t="s">
        <v>73</v>
      </c>
      <c r="AD229" s="240">
        <f>AH230</f>
        <v>24</v>
      </c>
      <c r="AE229" s="76">
        <f t="shared" si="931"/>
        <v>25</v>
      </c>
      <c r="AF229" s="76">
        <f t="shared" si="932"/>
        <v>25</v>
      </c>
      <c r="AG229" s="76">
        <f>($S229*((AE229+AF229))/100)</f>
        <v>40</v>
      </c>
      <c r="AH229" s="76">
        <f t="shared" ref="AH229" si="942">S229-AG229</f>
        <v>40</v>
      </c>
      <c r="AI229" s="218">
        <f>AM230</f>
        <v>80</v>
      </c>
      <c r="AJ229" s="76">
        <f t="shared" si="934"/>
        <v>0</v>
      </c>
      <c r="AK229" s="76">
        <f t="shared" si="935"/>
        <v>0</v>
      </c>
      <c r="AL229" s="76">
        <f>($U229*((AJ229+AK229))/100)</f>
        <v>0</v>
      </c>
      <c r="AM229" s="112">
        <f>U229-AL229</f>
        <v>80</v>
      </c>
      <c r="AN229" s="238" t="s">
        <v>67</v>
      </c>
      <c r="AO229" s="238" t="s">
        <v>75</v>
      </c>
      <c r="AP229" s="247" t="s">
        <v>338</v>
      </c>
      <c r="AQ229" s="248" t="s">
        <v>2004</v>
      </c>
      <c r="AR229" s="221">
        <v>45292</v>
      </c>
      <c r="AS229" s="221">
        <v>45657</v>
      </c>
      <c r="AT229" s="349" t="s">
        <v>93</v>
      </c>
      <c r="AU229" s="238" t="s">
        <v>719</v>
      </c>
    </row>
    <row r="230" spans="1:47" ht="98.25" customHeight="1">
      <c r="A230" s="238"/>
      <c r="B230" s="238"/>
      <c r="C230" s="238"/>
      <c r="D230" s="247"/>
      <c r="E230" s="247"/>
      <c r="F230" s="244"/>
      <c r="G230" s="244"/>
      <c r="H230" s="227"/>
      <c r="I230" s="227"/>
      <c r="J230" s="227"/>
      <c r="K230" s="227"/>
      <c r="L230" s="244"/>
      <c r="M230" s="245"/>
      <c r="N230" s="245"/>
      <c r="O230" s="238"/>
      <c r="P230" s="238"/>
      <c r="Q230" s="238"/>
      <c r="R230" s="238"/>
      <c r="S230" s="238"/>
      <c r="T230" s="238"/>
      <c r="U230" s="238"/>
      <c r="V230" s="238"/>
      <c r="W230" s="97" t="s">
        <v>2005</v>
      </c>
      <c r="X230" s="76" t="str">
        <f t="shared" si="930"/>
        <v>Probabilidad</v>
      </c>
      <c r="Y230" s="76" t="s">
        <v>69</v>
      </c>
      <c r="Z230" s="76" t="s">
        <v>70</v>
      </c>
      <c r="AA230" s="76" t="s">
        <v>110</v>
      </c>
      <c r="AB230" s="76" t="s">
        <v>72</v>
      </c>
      <c r="AC230" s="76" t="s">
        <v>73</v>
      </c>
      <c r="AD230" s="240"/>
      <c r="AE230" s="76">
        <f t="shared" si="931"/>
        <v>25</v>
      </c>
      <c r="AF230" s="76">
        <f t="shared" si="932"/>
        <v>15</v>
      </c>
      <c r="AG230" s="76">
        <f>($AH229*((AE230+AF230))/100)</f>
        <v>16</v>
      </c>
      <c r="AH230" s="76">
        <f t="shared" ref="AH230" si="943">AH229-AG230</f>
        <v>24</v>
      </c>
      <c r="AI230" s="218"/>
      <c r="AJ230" s="76">
        <f t="shared" si="934"/>
        <v>0</v>
      </c>
      <c r="AK230" s="76">
        <f t="shared" si="935"/>
        <v>0</v>
      </c>
      <c r="AL230" s="76">
        <f t="shared" ref="AL230" si="944">($AM229*((AJ230+AK230))/100)</f>
        <v>0</v>
      </c>
      <c r="AM230" s="112">
        <f t="shared" ref="AM230" si="945">AM229-AL230</f>
        <v>80</v>
      </c>
      <c r="AN230" s="238"/>
      <c r="AO230" s="238"/>
      <c r="AP230" s="247"/>
      <c r="AQ230" s="248"/>
      <c r="AR230" s="222"/>
      <c r="AS230" s="222"/>
      <c r="AT230" s="348"/>
      <c r="AU230" s="238"/>
    </row>
    <row r="231" spans="1:47" ht="60">
      <c r="A231" s="245">
        <v>96</v>
      </c>
      <c r="B231" s="238" t="s">
        <v>723</v>
      </c>
      <c r="C231" s="238" t="s">
        <v>724</v>
      </c>
      <c r="D231" s="247" t="s">
        <v>725</v>
      </c>
      <c r="E231" s="247"/>
      <c r="F231" s="247"/>
      <c r="G231" s="247"/>
      <c r="H231" s="212" t="s">
        <v>726</v>
      </c>
      <c r="I231" s="212" t="s">
        <v>727</v>
      </c>
      <c r="J231" s="212" t="s">
        <v>728</v>
      </c>
      <c r="K231" s="212" t="s">
        <v>729</v>
      </c>
      <c r="L231" s="247" t="s">
        <v>730</v>
      </c>
      <c r="M231" s="238" t="s">
        <v>86</v>
      </c>
      <c r="N231" s="238" t="s">
        <v>529</v>
      </c>
      <c r="O231" s="238" t="s">
        <v>87</v>
      </c>
      <c r="P231" s="238" t="s">
        <v>88</v>
      </c>
      <c r="Q231" s="238">
        <v>740000</v>
      </c>
      <c r="R231" s="238" t="s">
        <v>731</v>
      </c>
      <c r="S231" s="238">
        <v>100</v>
      </c>
      <c r="T231" s="238" t="s">
        <v>66</v>
      </c>
      <c r="U231" s="238">
        <v>80</v>
      </c>
      <c r="V231" s="328" t="s">
        <v>67</v>
      </c>
      <c r="W231" s="85" t="s">
        <v>732</v>
      </c>
      <c r="X231" s="85" t="s">
        <v>253</v>
      </c>
      <c r="Y231" s="85" t="s">
        <v>69</v>
      </c>
      <c r="Z231" s="85" t="s">
        <v>70</v>
      </c>
      <c r="AA231" s="85" t="s">
        <v>71</v>
      </c>
      <c r="AB231" s="85" t="s">
        <v>72</v>
      </c>
      <c r="AC231" s="85" t="s">
        <v>73</v>
      </c>
      <c r="AD231" s="240">
        <f>AH234</f>
        <v>25.2</v>
      </c>
      <c r="AE231" s="76">
        <f t="shared" si="931"/>
        <v>25</v>
      </c>
      <c r="AF231" s="76">
        <f t="shared" si="932"/>
        <v>15</v>
      </c>
      <c r="AG231" s="76">
        <f>($S231*((AE231+AF231))/100)</f>
        <v>40</v>
      </c>
      <c r="AH231" s="76">
        <f t="shared" ref="AH231" si="946">S231-AG231</f>
        <v>60</v>
      </c>
      <c r="AI231" s="218">
        <f>AM234</f>
        <v>60</v>
      </c>
      <c r="AJ231" s="76">
        <f t="shared" si="934"/>
        <v>0</v>
      </c>
      <c r="AK231" s="76">
        <f t="shared" si="935"/>
        <v>0</v>
      </c>
      <c r="AL231" s="76">
        <f>($U231*((AJ231+AK231))/100)</f>
        <v>0</v>
      </c>
      <c r="AM231" s="112">
        <f>U231-AL231</f>
        <v>80</v>
      </c>
      <c r="AN231" s="219" t="s">
        <v>74</v>
      </c>
      <c r="AO231" s="212" t="s">
        <v>75</v>
      </c>
      <c r="AP231" s="312" t="s">
        <v>733</v>
      </c>
      <c r="AQ231" s="312" t="s">
        <v>734</v>
      </c>
      <c r="AR231" s="344">
        <v>45292</v>
      </c>
      <c r="AS231" s="344">
        <v>45657</v>
      </c>
      <c r="AT231" s="253" t="s">
        <v>78</v>
      </c>
      <c r="AU231" s="312" t="s">
        <v>735</v>
      </c>
    </row>
    <row r="232" spans="1:47" ht="45">
      <c r="A232" s="245"/>
      <c r="B232" s="238"/>
      <c r="C232" s="238"/>
      <c r="D232" s="247"/>
      <c r="E232" s="247"/>
      <c r="F232" s="247"/>
      <c r="G232" s="247"/>
      <c r="H232" s="225"/>
      <c r="I232" s="225"/>
      <c r="J232" s="225"/>
      <c r="K232" s="225"/>
      <c r="L232" s="247"/>
      <c r="M232" s="238"/>
      <c r="N232" s="238"/>
      <c r="O232" s="238"/>
      <c r="P232" s="238"/>
      <c r="Q232" s="238"/>
      <c r="R232" s="238"/>
      <c r="S232" s="238"/>
      <c r="T232" s="238"/>
      <c r="U232" s="238"/>
      <c r="V232" s="328"/>
      <c r="W232" s="85" t="s">
        <v>736</v>
      </c>
      <c r="X232" s="85" t="s">
        <v>43</v>
      </c>
      <c r="Y232" s="85" t="s">
        <v>81</v>
      </c>
      <c r="Z232" s="85" t="s">
        <v>70</v>
      </c>
      <c r="AA232" s="85" t="s">
        <v>71</v>
      </c>
      <c r="AB232" s="85" t="s">
        <v>72</v>
      </c>
      <c r="AC232" s="85" t="s">
        <v>73</v>
      </c>
      <c r="AD232" s="240"/>
      <c r="AE232" s="76">
        <f t="shared" si="931"/>
        <v>0</v>
      </c>
      <c r="AF232" s="76">
        <f t="shared" si="932"/>
        <v>0</v>
      </c>
      <c r="AG232" s="76">
        <f>($AH231*((AE232+AF232))/100)</f>
        <v>0</v>
      </c>
      <c r="AH232" s="76">
        <f t="shared" ref="AH232" si="947">AH231-AG232</f>
        <v>60</v>
      </c>
      <c r="AI232" s="218"/>
      <c r="AJ232" s="76">
        <f t="shared" si="934"/>
        <v>10</v>
      </c>
      <c r="AK232" s="76">
        <f t="shared" si="935"/>
        <v>15</v>
      </c>
      <c r="AL232" s="76">
        <f t="shared" ref="AL232" si="948">($AM231*((AJ232+AK232))/100)</f>
        <v>20</v>
      </c>
      <c r="AM232" s="112">
        <f t="shared" ref="AM232" si="949">AM231-AL232</f>
        <v>60</v>
      </c>
      <c r="AN232" s="343"/>
      <c r="AO232" s="225"/>
      <c r="AP232" s="313"/>
      <c r="AQ232" s="313"/>
      <c r="AR232" s="345"/>
      <c r="AS232" s="345"/>
      <c r="AT232" s="262"/>
      <c r="AU232" s="313"/>
    </row>
    <row r="233" spans="1:47" ht="45">
      <c r="A233" s="245"/>
      <c r="B233" s="238"/>
      <c r="C233" s="238"/>
      <c r="D233" s="247"/>
      <c r="E233" s="247"/>
      <c r="F233" s="247"/>
      <c r="G233" s="247"/>
      <c r="H233" s="225"/>
      <c r="I233" s="225"/>
      <c r="J233" s="225"/>
      <c r="K233" s="225"/>
      <c r="L233" s="247"/>
      <c r="M233" s="238"/>
      <c r="N233" s="238"/>
      <c r="O233" s="238"/>
      <c r="P233" s="238"/>
      <c r="Q233" s="238"/>
      <c r="R233" s="238"/>
      <c r="S233" s="238"/>
      <c r="T233" s="238"/>
      <c r="U233" s="238"/>
      <c r="V233" s="328"/>
      <c r="W233" s="85" t="s">
        <v>737</v>
      </c>
      <c r="X233" s="85" t="s">
        <v>253</v>
      </c>
      <c r="Y233" s="85" t="s">
        <v>91</v>
      </c>
      <c r="Z233" s="85" t="s">
        <v>70</v>
      </c>
      <c r="AA233" s="85" t="s">
        <v>110</v>
      </c>
      <c r="AB233" s="85" t="s">
        <v>72</v>
      </c>
      <c r="AC233" s="85" t="s">
        <v>73</v>
      </c>
      <c r="AD233" s="240"/>
      <c r="AE233" s="76">
        <f t="shared" ref="AE233:AE234" si="950">IF(Y233="Preventivo",25,IF(Y233="Detectivo",15,0))</f>
        <v>15</v>
      </c>
      <c r="AF233" s="76">
        <f t="shared" ref="AF233:AF234" si="951">IF(Y233="Correctivo",0,IF(Z233="Automatizado",25,IF(Z233="Manual",15,0)))</f>
        <v>15</v>
      </c>
      <c r="AG233" s="76">
        <f t="shared" ref="AG233:AG234" si="952">($AH232*((AE233+AF233))/100)</f>
        <v>18</v>
      </c>
      <c r="AH233" s="76">
        <f t="shared" ref="AH233:AH234" si="953">AH232-AG233</f>
        <v>42</v>
      </c>
      <c r="AI233" s="218"/>
      <c r="AJ233" s="76">
        <f t="shared" ref="AJ233:AJ234" si="954">IF(Y233="Correctivo",10,0)</f>
        <v>0</v>
      </c>
      <c r="AK233" s="76">
        <f t="shared" ref="AK233:AK234" si="955">IF(X233="Probabilidad",0,IF(Z233="Automatizado",25,IF(Z233="Manual",15,0)))</f>
        <v>0</v>
      </c>
      <c r="AL233" s="76">
        <f t="shared" ref="AL233:AL234" si="956">($AM232*((AJ233+AK233))/100)</f>
        <v>0</v>
      </c>
      <c r="AM233" s="112">
        <f t="shared" ref="AM233:AM234" si="957">AM232-AL233</f>
        <v>60</v>
      </c>
      <c r="AN233" s="343"/>
      <c r="AO233" s="225"/>
      <c r="AP233" s="313"/>
      <c r="AQ233" s="313"/>
      <c r="AR233" s="345"/>
      <c r="AS233" s="345"/>
      <c r="AT233" s="262"/>
      <c r="AU233" s="313"/>
    </row>
    <row r="234" spans="1:47" ht="90">
      <c r="A234" s="245"/>
      <c r="B234" s="238"/>
      <c r="C234" s="238"/>
      <c r="D234" s="247"/>
      <c r="E234" s="247"/>
      <c r="F234" s="247"/>
      <c r="G234" s="247"/>
      <c r="H234" s="213"/>
      <c r="I234" s="213"/>
      <c r="J234" s="213"/>
      <c r="K234" s="213"/>
      <c r="L234" s="247"/>
      <c r="M234" s="238"/>
      <c r="N234" s="238"/>
      <c r="O234" s="238"/>
      <c r="P234" s="238"/>
      <c r="Q234" s="238"/>
      <c r="R234" s="238"/>
      <c r="S234" s="238"/>
      <c r="T234" s="238"/>
      <c r="U234" s="238"/>
      <c r="V234" s="328"/>
      <c r="W234" s="85" t="s">
        <v>738</v>
      </c>
      <c r="X234" s="85" t="s">
        <v>253</v>
      </c>
      <c r="Y234" s="85" t="s">
        <v>69</v>
      </c>
      <c r="Z234" s="85" t="s">
        <v>70</v>
      </c>
      <c r="AA234" s="85" t="s">
        <v>71</v>
      </c>
      <c r="AB234" s="85" t="s">
        <v>72</v>
      </c>
      <c r="AC234" s="85" t="s">
        <v>73</v>
      </c>
      <c r="AD234" s="240"/>
      <c r="AE234" s="76">
        <f t="shared" si="950"/>
        <v>25</v>
      </c>
      <c r="AF234" s="76">
        <f t="shared" si="951"/>
        <v>15</v>
      </c>
      <c r="AG234" s="76">
        <f t="shared" si="952"/>
        <v>16.8</v>
      </c>
      <c r="AH234" s="76">
        <f t="shared" si="953"/>
        <v>25.2</v>
      </c>
      <c r="AI234" s="218"/>
      <c r="AJ234" s="76">
        <f t="shared" si="954"/>
        <v>0</v>
      </c>
      <c r="AK234" s="76">
        <f t="shared" si="955"/>
        <v>0</v>
      </c>
      <c r="AL234" s="76">
        <f t="shared" si="956"/>
        <v>0</v>
      </c>
      <c r="AM234" s="112">
        <f t="shared" si="957"/>
        <v>60</v>
      </c>
      <c r="AN234" s="220"/>
      <c r="AO234" s="213"/>
      <c r="AP234" s="314"/>
      <c r="AQ234" s="314"/>
      <c r="AR234" s="346"/>
      <c r="AS234" s="346"/>
      <c r="AT234" s="263"/>
      <c r="AU234" s="314"/>
    </row>
    <row r="235" spans="1:47" ht="60">
      <c r="A235" s="245">
        <v>97</v>
      </c>
      <c r="B235" s="238" t="s">
        <v>723</v>
      </c>
      <c r="C235" s="238" t="s">
        <v>724</v>
      </c>
      <c r="D235" s="247" t="s">
        <v>725</v>
      </c>
      <c r="E235" s="247" t="s">
        <v>59</v>
      </c>
      <c r="F235" s="247" t="s">
        <v>739</v>
      </c>
      <c r="G235" s="247" t="s">
        <v>740</v>
      </c>
      <c r="H235" s="92"/>
      <c r="I235" s="92"/>
      <c r="J235" s="92"/>
      <c r="K235" s="92"/>
      <c r="L235" s="249" t="str">
        <f t="shared" ref="L235" si="958">CONCATENATE(E235," ",F235,)</f>
        <v>Posibilidad de pérdida económica y reputacional por el Incumplimiento  ante las víctimas de los requisitos definidos para realizar la entrega de Asistencia humanitaria</v>
      </c>
      <c r="M235" s="238" t="s">
        <v>62</v>
      </c>
      <c r="N235" s="238" t="s">
        <v>529</v>
      </c>
      <c r="O235" s="238" t="s">
        <v>63</v>
      </c>
      <c r="P235" s="238" t="s">
        <v>64</v>
      </c>
      <c r="Q235" s="238">
        <v>740000</v>
      </c>
      <c r="R235" s="238" t="s">
        <v>355</v>
      </c>
      <c r="S235" s="238">
        <v>100</v>
      </c>
      <c r="T235" s="238" t="s">
        <v>118</v>
      </c>
      <c r="U235" s="238">
        <v>40</v>
      </c>
      <c r="V235" s="328" t="s">
        <v>67</v>
      </c>
      <c r="W235" s="85" t="s">
        <v>741</v>
      </c>
      <c r="X235" s="85" t="s">
        <v>253</v>
      </c>
      <c r="Y235" s="85" t="s">
        <v>69</v>
      </c>
      <c r="Z235" s="85" t="s">
        <v>70</v>
      </c>
      <c r="AA235" s="85" t="s">
        <v>71</v>
      </c>
      <c r="AB235" s="85" t="s">
        <v>72</v>
      </c>
      <c r="AC235" s="85" t="s">
        <v>73</v>
      </c>
      <c r="AD235" s="240">
        <f>AH238</f>
        <v>29.4</v>
      </c>
      <c r="AE235" s="76">
        <f t="shared" ref="AE235:AE236" si="959">IF(Y235="Preventivo",25,IF(Y235="Detectivo",15,0))</f>
        <v>25</v>
      </c>
      <c r="AF235" s="76">
        <f t="shared" ref="AF235:AF236" si="960">IF(Y235="Correctivo",0,IF(Z235="Automatizado",25,IF(Z235="Manual",15,0)))</f>
        <v>15</v>
      </c>
      <c r="AG235" s="76">
        <f>($S235*((AE235+AF235))/100)</f>
        <v>40</v>
      </c>
      <c r="AH235" s="76">
        <f t="shared" ref="AH235" si="961">S235-AG235</f>
        <v>60</v>
      </c>
      <c r="AI235" s="218">
        <f>AM238</f>
        <v>30</v>
      </c>
      <c r="AJ235" s="76">
        <f t="shared" ref="AJ235:AJ236" si="962">IF(Y235="Correctivo",10,0)</f>
        <v>0</v>
      </c>
      <c r="AK235" s="76">
        <f t="shared" ref="AK235:AK236" si="963">IF(X235="Probabilidad",0,IF(Z235="Automatizado",25,IF(Z235="Manual",15,0)))</f>
        <v>0</v>
      </c>
      <c r="AL235" s="76">
        <f>($U235*((AJ235+AK235))/100)</f>
        <v>0</v>
      </c>
      <c r="AM235" s="112">
        <f>U235-AL235</f>
        <v>40</v>
      </c>
      <c r="AN235" s="219" t="s">
        <v>74</v>
      </c>
      <c r="AO235" s="212" t="s">
        <v>75</v>
      </c>
      <c r="AP235" s="312" t="s">
        <v>733</v>
      </c>
      <c r="AQ235" s="312" t="s">
        <v>742</v>
      </c>
      <c r="AR235" s="344">
        <v>45292</v>
      </c>
      <c r="AS235" s="344">
        <v>45657</v>
      </c>
      <c r="AT235" s="253" t="s">
        <v>78</v>
      </c>
      <c r="AU235" s="312" t="s">
        <v>743</v>
      </c>
    </row>
    <row r="236" spans="1:47" ht="45">
      <c r="A236" s="245"/>
      <c r="B236" s="238"/>
      <c r="C236" s="238"/>
      <c r="D236" s="247"/>
      <c r="E236" s="247"/>
      <c r="F236" s="247"/>
      <c r="G236" s="247"/>
      <c r="H236" s="100"/>
      <c r="I236" s="100"/>
      <c r="J236" s="100"/>
      <c r="K236" s="100"/>
      <c r="L236" s="250"/>
      <c r="M236" s="238"/>
      <c r="N236" s="238"/>
      <c r="O236" s="238"/>
      <c r="P236" s="238"/>
      <c r="Q236" s="238"/>
      <c r="R236" s="238"/>
      <c r="S236" s="238"/>
      <c r="T236" s="238"/>
      <c r="U236" s="238"/>
      <c r="V236" s="328"/>
      <c r="W236" s="85" t="s">
        <v>744</v>
      </c>
      <c r="X236" s="85" t="s">
        <v>43</v>
      </c>
      <c r="Y236" s="85" t="s">
        <v>81</v>
      </c>
      <c r="Z236" s="85" t="s">
        <v>70</v>
      </c>
      <c r="AA236" s="85" t="s">
        <v>71</v>
      </c>
      <c r="AB236" s="85" t="s">
        <v>72</v>
      </c>
      <c r="AC236" s="85" t="s">
        <v>73</v>
      </c>
      <c r="AD236" s="240"/>
      <c r="AE236" s="76">
        <f t="shared" si="959"/>
        <v>0</v>
      </c>
      <c r="AF236" s="76">
        <f t="shared" si="960"/>
        <v>0</v>
      </c>
      <c r="AG236" s="76">
        <f>($AH235*((AE236+AF236))/100)</f>
        <v>0</v>
      </c>
      <c r="AH236" s="76">
        <f t="shared" ref="AH236" si="964">AH235-AG236</f>
        <v>60</v>
      </c>
      <c r="AI236" s="218"/>
      <c r="AJ236" s="76">
        <f t="shared" si="962"/>
        <v>10</v>
      </c>
      <c r="AK236" s="76">
        <f t="shared" si="963"/>
        <v>15</v>
      </c>
      <c r="AL236" s="76">
        <f t="shared" ref="AL236" si="965">($AM235*((AJ236+AK236))/100)</f>
        <v>10</v>
      </c>
      <c r="AM236" s="112">
        <f t="shared" ref="AM236" si="966">AM235-AL236</f>
        <v>30</v>
      </c>
      <c r="AN236" s="343"/>
      <c r="AO236" s="225"/>
      <c r="AP236" s="313"/>
      <c r="AQ236" s="313"/>
      <c r="AR236" s="345"/>
      <c r="AS236" s="345"/>
      <c r="AT236" s="262"/>
      <c r="AU236" s="313"/>
    </row>
    <row r="237" spans="1:47" ht="45">
      <c r="A237" s="245"/>
      <c r="B237" s="238"/>
      <c r="C237" s="238"/>
      <c r="D237" s="247"/>
      <c r="E237" s="247"/>
      <c r="F237" s="247"/>
      <c r="G237" s="247"/>
      <c r="H237" s="100"/>
      <c r="I237" s="100"/>
      <c r="J237" s="100"/>
      <c r="K237" s="100"/>
      <c r="L237" s="250"/>
      <c r="M237" s="238"/>
      <c r="N237" s="238"/>
      <c r="O237" s="238"/>
      <c r="P237" s="238"/>
      <c r="Q237" s="238"/>
      <c r="R237" s="238"/>
      <c r="S237" s="238"/>
      <c r="T237" s="238"/>
      <c r="U237" s="238"/>
      <c r="V237" s="328"/>
      <c r="W237" s="85" t="s">
        <v>745</v>
      </c>
      <c r="X237" s="85" t="s">
        <v>253</v>
      </c>
      <c r="Y237" s="85" t="s">
        <v>91</v>
      </c>
      <c r="Z237" s="85" t="s">
        <v>70</v>
      </c>
      <c r="AA237" s="85" t="s">
        <v>71</v>
      </c>
      <c r="AB237" s="85" t="s">
        <v>72</v>
      </c>
      <c r="AC237" s="85" t="s">
        <v>73</v>
      </c>
      <c r="AD237" s="240"/>
      <c r="AE237" s="76">
        <f t="shared" ref="AE237:AE240" si="967">IF(Y237="Preventivo",25,IF(Y237="Detectivo",15,0))</f>
        <v>15</v>
      </c>
      <c r="AF237" s="76">
        <f t="shared" ref="AF237:AF240" si="968">IF(Y237="Correctivo",0,IF(Z237="Automatizado",25,IF(Z237="Manual",15,0)))</f>
        <v>15</v>
      </c>
      <c r="AG237" s="76">
        <f t="shared" ref="AG237:AG238" si="969">($AH236*((AE237+AF237))/100)</f>
        <v>18</v>
      </c>
      <c r="AH237" s="76">
        <f t="shared" ref="AH237:AH238" si="970">AH236-AG237</f>
        <v>42</v>
      </c>
      <c r="AI237" s="218"/>
      <c r="AJ237" s="76">
        <f t="shared" ref="AJ237:AJ238" si="971">IF(Y237="Correctivo",10,0)</f>
        <v>0</v>
      </c>
      <c r="AK237" s="76">
        <f t="shared" ref="AK237:AK238" si="972">IF(X237="Probabilidad",0,IF(Z237="Automatizado",25,IF(Z237="Manual",15,0)))</f>
        <v>0</v>
      </c>
      <c r="AL237" s="76">
        <f t="shared" ref="AL237:AL238" si="973">($AM236*((AJ237+AK237))/100)</f>
        <v>0</v>
      </c>
      <c r="AM237" s="112">
        <f t="shared" ref="AM237:AM238" si="974">AM236-AL237</f>
        <v>30</v>
      </c>
      <c r="AN237" s="343"/>
      <c r="AO237" s="225"/>
      <c r="AP237" s="313"/>
      <c r="AQ237" s="313"/>
      <c r="AR237" s="345"/>
      <c r="AS237" s="345"/>
      <c r="AT237" s="262"/>
      <c r="AU237" s="313"/>
    </row>
    <row r="238" spans="1:47" ht="45">
      <c r="A238" s="245"/>
      <c r="B238" s="238"/>
      <c r="C238" s="238"/>
      <c r="D238" s="312"/>
      <c r="E238" s="312"/>
      <c r="F238" s="312"/>
      <c r="G238" s="312"/>
      <c r="H238" s="100"/>
      <c r="I238" s="100"/>
      <c r="J238" s="100"/>
      <c r="K238" s="100"/>
      <c r="L238" s="250"/>
      <c r="M238" s="212"/>
      <c r="N238" s="212"/>
      <c r="O238" s="212"/>
      <c r="P238" s="212"/>
      <c r="Q238" s="212"/>
      <c r="R238" s="212"/>
      <c r="S238" s="212"/>
      <c r="T238" s="212"/>
      <c r="U238" s="212"/>
      <c r="V238" s="329"/>
      <c r="W238" s="92" t="s">
        <v>737</v>
      </c>
      <c r="X238" s="92" t="s">
        <v>253</v>
      </c>
      <c r="Y238" s="92" t="s">
        <v>91</v>
      </c>
      <c r="Z238" s="92" t="s">
        <v>70</v>
      </c>
      <c r="AA238" s="92" t="s">
        <v>110</v>
      </c>
      <c r="AB238" s="92" t="s">
        <v>72</v>
      </c>
      <c r="AC238" s="92" t="s">
        <v>73</v>
      </c>
      <c r="AD238" s="240"/>
      <c r="AE238" s="76">
        <f t="shared" si="967"/>
        <v>15</v>
      </c>
      <c r="AF238" s="76">
        <f t="shared" si="968"/>
        <v>15</v>
      </c>
      <c r="AG238" s="76">
        <f t="shared" si="969"/>
        <v>12.6</v>
      </c>
      <c r="AH238" s="76">
        <f t="shared" si="970"/>
        <v>29.4</v>
      </c>
      <c r="AI238" s="218"/>
      <c r="AJ238" s="76">
        <f t="shared" si="971"/>
        <v>0</v>
      </c>
      <c r="AK238" s="76">
        <f t="shared" si="972"/>
        <v>0</v>
      </c>
      <c r="AL238" s="76">
        <f t="shared" si="973"/>
        <v>0</v>
      </c>
      <c r="AM238" s="112">
        <f t="shared" si="974"/>
        <v>30</v>
      </c>
      <c r="AN238" s="343"/>
      <c r="AO238" s="225"/>
      <c r="AP238" s="313"/>
      <c r="AQ238" s="313"/>
      <c r="AR238" s="345"/>
      <c r="AS238" s="345"/>
      <c r="AT238" s="262"/>
      <c r="AU238" s="313"/>
    </row>
    <row r="239" spans="1:47" ht="192" customHeight="1">
      <c r="A239" s="76">
        <v>98</v>
      </c>
      <c r="B239" s="76" t="s">
        <v>723</v>
      </c>
      <c r="C239" s="76" t="s">
        <v>103</v>
      </c>
      <c r="D239" s="85" t="s">
        <v>746</v>
      </c>
      <c r="E239" s="125" t="s">
        <v>59</v>
      </c>
      <c r="F239" s="75" t="s">
        <v>747</v>
      </c>
      <c r="G239" s="75" t="s">
        <v>335</v>
      </c>
      <c r="H239" s="105"/>
      <c r="I239" s="105"/>
      <c r="J239" s="105"/>
      <c r="K239" s="105"/>
      <c r="L239" s="75" t="str">
        <f t="shared" ref="L239:L240" si="975">IF(F239&lt;&gt;"",CONCATENATE(E239," ",F239,"",G239),CONCATENATE(H239," ",I239," ",J239," ",K239))</f>
        <v>Posibilidad de pérdida económica y reputacional por pérdida de la Confidencialidad de la Información de la Entidad, debido a la falla o ausencia de controles relacionados con el acceso a información clasificada y/o reservada.</v>
      </c>
      <c r="M239" s="105" t="s">
        <v>106</v>
      </c>
      <c r="N239" s="105" t="s">
        <v>748</v>
      </c>
      <c r="O239" s="76" t="s">
        <v>63</v>
      </c>
      <c r="P239" s="76" t="s">
        <v>64</v>
      </c>
      <c r="Q239" s="76" t="s">
        <v>749</v>
      </c>
      <c r="R239" s="76" t="s">
        <v>65</v>
      </c>
      <c r="S239" s="76">
        <f t="shared" ref="S239:S240" si="976">IF(R239="Muy alta",100,IF(R239="Alta",80,IF(R239="Media",60,IF(R239="Baja",40,IF(R239="Muy baja",20,IF(R239="Casi Seguro",100,IF(R239="Probable",80,IF(R239="Posible",60,IF(R239="Improbable",40,IF(R239="Rara vez",20,0))))))))))</f>
        <v>40</v>
      </c>
      <c r="T239" s="76" t="s">
        <v>74</v>
      </c>
      <c r="U239" s="76">
        <f t="shared" ref="U239:U240" si="977">IF(T239="Catastrófico",100,IF(T239="Mayor",80,IF(T239="Moderado",60,IF(T239="Menor",40,IF(T239="Leve",20,0)))))</f>
        <v>60</v>
      </c>
      <c r="V239" s="76" t="s">
        <v>74</v>
      </c>
      <c r="W239" s="85" t="s">
        <v>750</v>
      </c>
      <c r="X239" s="76" t="str">
        <f t="shared" ref="X239:X240" si="978">IF(OR(Y239="Preventivo",Y239="Detectivo"),"Probabilidad",IF(Y239="Correctivo","Impacto"," "))</f>
        <v>Probabilidad</v>
      </c>
      <c r="Y239" s="76" t="s">
        <v>69</v>
      </c>
      <c r="Z239" s="76" t="s">
        <v>70</v>
      </c>
      <c r="AA239" s="76" t="s">
        <v>71</v>
      </c>
      <c r="AB239" s="76" t="s">
        <v>72</v>
      </c>
      <c r="AC239" s="76" t="s">
        <v>73</v>
      </c>
      <c r="AD239" s="120">
        <f>AH239</f>
        <v>24</v>
      </c>
      <c r="AE239" s="76">
        <f t="shared" si="967"/>
        <v>25</v>
      </c>
      <c r="AF239" s="76">
        <f t="shared" si="968"/>
        <v>15</v>
      </c>
      <c r="AG239" s="76">
        <f>($S239*((AE239+AF239))/100)</f>
        <v>16</v>
      </c>
      <c r="AH239" s="76">
        <f t="shared" ref="AH239:AH240" si="979">S239-AG239</f>
        <v>24</v>
      </c>
      <c r="AI239" s="86">
        <f>AM239</f>
        <v>60</v>
      </c>
      <c r="AJ239" s="76">
        <f t="shared" ref="AJ239:AJ240" si="980">IF(Y239="Correctivo",10,0)</f>
        <v>0</v>
      </c>
      <c r="AK239" s="76">
        <f t="shared" ref="AK239:AK240" si="981">IF(X239="Probabilidad",0,IF(Z239="Automatizado",25,IF(Z239="Manual",15,0)))</f>
        <v>0</v>
      </c>
      <c r="AL239" s="76">
        <f>($U239*((AJ239+AK239))/100)</f>
        <v>0</v>
      </c>
      <c r="AM239" s="112">
        <f>U239-AL239</f>
        <v>60</v>
      </c>
      <c r="AN239" s="76" t="s">
        <v>74</v>
      </c>
      <c r="AO239" s="76" t="s">
        <v>75</v>
      </c>
      <c r="AP239" s="76" t="s">
        <v>338</v>
      </c>
      <c r="AQ239" s="85" t="s">
        <v>2006</v>
      </c>
      <c r="AR239" s="93">
        <v>45292</v>
      </c>
      <c r="AS239" s="93">
        <v>45657</v>
      </c>
      <c r="AT239" s="76" t="s">
        <v>78</v>
      </c>
      <c r="AU239" s="76" t="s">
        <v>751</v>
      </c>
    </row>
    <row r="240" spans="1:47" ht="195">
      <c r="A240" s="76">
        <v>99</v>
      </c>
      <c r="B240" s="76" t="s">
        <v>723</v>
      </c>
      <c r="C240" s="76" t="s">
        <v>103</v>
      </c>
      <c r="D240" s="85" t="s">
        <v>746</v>
      </c>
      <c r="E240" s="125" t="s">
        <v>59</v>
      </c>
      <c r="F240" s="85" t="s">
        <v>752</v>
      </c>
      <c r="G240" s="85" t="s">
        <v>753</v>
      </c>
      <c r="H240" s="105"/>
      <c r="I240" s="105"/>
      <c r="J240" s="105"/>
      <c r="K240" s="105"/>
      <c r="L240" s="75" t="str">
        <f t="shared" si="975"/>
        <v>Posibilidad de pérdida económica y reputacional por pérdida a la Integridad de la Información de la Entidad, debido a la falla o ausencia de controles relacionados con el uso adecuado de la información.</v>
      </c>
      <c r="M240" s="105" t="s">
        <v>106</v>
      </c>
      <c r="N240" s="105" t="s">
        <v>748</v>
      </c>
      <c r="O240" s="76" t="s">
        <v>63</v>
      </c>
      <c r="P240" s="76" t="s">
        <v>64</v>
      </c>
      <c r="Q240" s="76" t="s">
        <v>444</v>
      </c>
      <c r="R240" s="76" t="s">
        <v>178</v>
      </c>
      <c r="S240" s="76">
        <f t="shared" si="976"/>
        <v>20</v>
      </c>
      <c r="T240" s="76" t="s">
        <v>74</v>
      </c>
      <c r="U240" s="76">
        <f t="shared" si="977"/>
        <v>60</v>
      </c>
      <c r="V240" s="76" t="s">
        <v>74</v>
      </c>
      <c r="W240" s="85" t="s">
        <v>2007</v>
      </c>
      <c r="X240" s="76" t="str">
        <f t="shared" si="978"/>
        <v>Probabilidad</v>
      </c>
      <c r="Y240" s="76" t="s">
        <v>69</v>
      </c>
      <c r="Z240" s="76" t="s">
        <v>70</v>
      </c>
      <c r="AA240" s="76" t="s">
        <v>71</v>
      </c>
      <c r="AB240" s="76" t="s">
        <v>72</v>
      </c>
      <c r="AC240" s="76" t="s">
        <v>73</v>
      </c>
      <c r="AD240" s="120">
        <f>AH240</f>
        <v>12</v>
      </c>
      <c r="AE240" s="76">
        <f t="shared" si="967"/>
        <v>25</v>
      </c>
      <c r="AF240" s="76">
        <f t="shared" si="968"/>
        <v>15</v>
      </c>
      <c r="AG240" s="76">
        <f>($S240*((AE240+AF240))/100)</f>
        <v>8</v>
      </c>
      <c r="AH240" s="76">
        <f t="shared" si="979"/>
        <v>12</v>
      </c>
      <c r="AI240" s="86">
        <f>AM240</f>
        <v>60</v>
      </c>
      <c r="AJ240" s="76">
        <f t="shared" si="980"/>
        <v>0</v>
      </c>
      <c r="AK240" s="76">
        <f t="shared" si="981"/>
        <v>0</v>
      </c>
      <c r="AL240" s="76">
        <f>($U240*((AJ240+AK240))/100)</f>
        <v>0</v>
      </c>
      <c r="AM240" s="112">
        <f>U240-AL240</f>
        <v>60</v>
      </c>
      <c r="AN240" s="76" t="s">
        <v>74</v>
      </c>
      <c r="AO240" s="76" t="s">
        <v>75</v>
      </c>
      <c r="AP240" s="76" t="s">
        <v>338</v>
      </c>
      <c r="AQ240" s="85" t="s">
        <v>2008</v>
      </c>
      <c r="AR240" s="137">
        <v>45292</v>
      </c>
      <c r="AS240" s="137">
        <v>45657</v>
      </c>
      <c r="AT240" s="76" t="s">
        <v>78</v>
      </c>
      <c r="AU240" s="76" t="s">
        <v>751</v>
      </c>
    </row>
    <row r="241" spans="1:47" ht="75">
      <c r="A241" s="238">
        <v>100</v>
      </c>
      <c r="B241" s="238" t="s">
        <v>754</v>
      </c>
      <c r="C241" s="238" t="s">
        <v>755</v>
      </c>
      <c r="D241" s="247" t="s">
        <v>756</v>
      </c>
      <c r="E241" s="247" t="s">
        <v>59</v>
      </c>
      <c r="F241" s="247" t="s">
        <v>757</v>
      </c>
      <c r="G241" s="247" t="s">
        <v>758</v>
      </c>
      <c r="H241" s="212"/>
      <c r="I241" s="212"/>
      <c r="J241" s="212"/>
      <c r="K241" s="212"/>
      <c r="L241" s="249" t="str">
        <f t="shared" ref="L241:L243" si="982">CONCATENATE(E241," ",F241,)</f>
        <v>Posibilidad de pérdida económica y reputacional ante nuestras partes interesadas debido a la imposibilidad para promover la participación en la realización de la inscripción, elección e instalación de las mesas de participación efectiva de las víctimas previamente planificadas</v>
      </c>
      <c r="M241" s="238" t="s">
        <v>62</v>
      </c>
      <c r="N241" s="238" t="s">
        <v>529</v>
      </c>
      <c r="O241" s="238" t="s">
        <v>63</v>
      </c>
      <c r="P241" s="238" t="s">
        <v>64</v>
      </c>
      <c r="Q241" s="238">
        <v>180</v>
      </c>
      <c r="R241" s="238" t="s">
        <v>65</v>
      </c>
      <c r="S241" s="238">
        <v>40</v>
      </c>
      <c r="T241" s="238" t="s">
        <v>66</v>
      </c>
      <c r="U241" s="238">
        <v>80</v>
      </c>
      <c r="V241" s="328" t="s">
        <v>67</v>
      </c>
      <c r="W241" s="85" t="s">
        <v>2009</v>
      </c>
      <c r="X241" s="85" t="s">
        <v>253</v>
      </c>
      <c r="Y241" s="85" t="s">
        <v>69</v>
      </c>
      <c r="Z241" s="85" t="s">
        <v>70</v>
      </c>
      <c r="AA241" s="85" t="s">
        <v>71</v>
      </c>
      <c r="AB241" s="85" t="s">
        <v>72</v>
      </c>
      <c r="AC241" s="85" t="s">
        <v>73</v>
      </c>
      <c r="AD241" s="240">
        <f>AH242</f>
        <v>14.4</v>
      </c>
      <c r="AE241" s="76">
        <f t="shared" ref="AE241:AE244" si="983">IF(Y241="Preventivo",25,IF(Y241="Detectivo",15,0))</f>
        <v>25</v>
      </c>
      <c r="AF241" s="76">
        <f t="shared" ref="AF241:AF244" si="984">IF(Y241="Correctivo",0,IF(Z241="Automatizado",25,IF(Z241="Manual",15,0)))</f>
        <v>15</v>
      </c>
      <c r="AG241" s="76">
        <f>($S241*((AE241+AF241))/100)</f>
        <v>16</v>
      </c>
      <c r="AH241" s="76">
        <f t="shared" ref="AH241" si="985">S241-AG241</f>
        <v>24</v>
      </c>
      <c r="AI241" s="218">
        <f>AM242</f>
        <v>80</v>
      </c>
      <c r="AJ241" s="76">
        <f t="shared" ref="AJ241:AJ244" si="986">IF(Y241="Correctivo",10,0)</f>
        <v>0</v>
      </c>
      <c r="AK241" s="76">
        <f t="shared" ref="AK241:AK244" si="987">IF(X241="Probabilidad",0,IF(Z241="Automatizado",25,IF(Z241="Manual",15,0)))</f>
        <v>0</v>
      </c>
      <c r="AL241" s="76">
        <f>($U241*((AJ241+AK241))/100)</f>
        <v>0</v>
      </c>
      <c r="AM241" s="112">
        <f>U241-AL241</f>
        <v>80</v>
      </c>
      <c r="AN241" s="328" t="s">
        <v>67</v>
      </c>
      <c r="AO241" s="238" t="s">
        <v>75</v>
      </c>
      <c r="AP241" s="247" t="s">
        <v>759</v>
      </c>
      <c r="AQ241" s="247" t="s">
        <v>760</v>
      </c>
      <c r="AR241" s="369">
        <v>45292</v>
      </c>
      <c r="AS241" s="369">
        <v>45657</v>
      </c>
      <c r="AT241" s="238" t="s">
        <v>93</v>
      </c>
      <c r="AU241" s="247" t="s">
        <v>761</v>
      </c>
    </row>
    <row r="242" spans="1:47" ht="60">
      <c r="A242" s="238"/>
      <c r="B242" s="238"/>
      <c r="C242" s="238"/>
      <c r="D242" s="247"/>
      <c r="E242" s="247"/>
      <c r="F242" s="247"/>
      <c r="G242" s="247"/>
      <c r="H242" s="213"/>
      <c r="I242" s="213"/>
      <c r="J242" s="213"/>
      <c r="K242" s="213"/>
      <c r="L242" s="250"/>
      <c r="M242" s="238"/>
      <c r="N242" s="238"/>
      <c r="O242" s="238"/>
      <c r="P242" s="238"/>
      <c r="Q242" s="238"/>
      <c r="R242" s="238"/>
      <c r="S242" s="238"/>
      <c r="T242" s="238"/>
      <c r="U242" s="238"/>
      <c r="V242" s="328"/>
      <c r="W242" s="85" t="s">
        <v>762</v>
      </c>
      <c r="X242" s="85" t="s">
        <v>253</v>
      </c>
      <c r="Y242" s="85" t="s">
        <v>69</v>
      </c>
      <c r="Z242" s="85" t="s">
        <v>70</v>
      </c>
      <c r="AA242" s="85" t="s">
        <v>71</v>
      </c>
      <c r="AB242" s="85" t="s">
        <v>72</v>
      </c>
      <c r="AC242" s="85" t="s">
        <v>73</v>
      </c>
      <c r="AD242" s="240"/>
      <c r="AE242" s="76">
        <f t="shared" si="983"/>
        <v>25</v>
      </c>
      <c r="AF242" s="76">
        <f t="shared" si="984"/>
        <v>15</v>
      </c>
      <c r="AG242" s="76">
        <f>($AH241*((AE242+AF242))/100)</f>
        <v>9.6</v>
      </c>
      <c r="AH242" s="76">
        <f t="shared" ref="AH242" si="988">AH241-AG242</f>
        <v>14.4</v>
      </c>
      <c r="AI242" s="218"/>
      <c r="AJ242" s="76">
        <f t="shared" si="986"/>
        <v>0</v>
      </c>
      <c r="AK242" s="76">
        <f t="shared" si="987"/>
        <v>0</v>
      </c>
      <c r="AL242" s="76">
        <f t="shared" ref="AL242" si="989">($AM241*((AJ242+AK242))/100)</f>
        <v>0</v>
      </c>
      <c r="AM242" s="112">
        <f t="shared" ref="AM242" si="990">AM241-AL242</f>
        <v>80</v>
      </c>
      <c r="AN242" s="328"/>
      <c r="AO242" s="238"/>
      <c r="AP242" s="247"/>
      <c r="AQ242" s="247"/>
      <c r="AR242" s="369"/>
      <c r="AS242" s="238"/>
      <c r="AT242" s="238"/>
      <c r="AU242" s="247"/>
    </row>
    <row r="243" spans="1:47" ht="75">
      <c r="A243" s="238">
        <v>101</v>
      </c>
      <c r="B243" s="238" t="s">
        <v>754</v>
      </c>
      <c r="C243" s="238" t="s">
        <v>755</v>
      </c>
      <c r="D243" s="247" t="s">
        <v>763</v>
      </c>
      <c r="E243" s="247" t="s">
        <v>59</v>
      </c>
      <c r="F243" s="247" t="s">
        <v>764</v>
      </c>
      <c r="G243" s="247" t="s">
        <v>765</v>
      </c>
      <c r="H243" s="212"/>
      <c r="I243" s="212"/>
      <c r="J243" s="212"/>
      <c r="K243" s="212"/>
      <c r="L243" s="249" t="str">
        <f t="shared" si="982"/>
        <v>Posibilidad de pérdida económica y reputacional por los  procesos logísticos adelantados y ante los diferentes actores del proceso ante la imposibilidad para realizar el fortalecimiento a las mesas de participación para su incidencia en la política pública</v>
      </c>
      <c r="M243" s="238" t="s">
        <v>62</v>
      </c>
      <c r="N243" s="238" t="s">
        <v>529</v>
      </c>
      <c r="O243" s="238" t="s">
        <v>63</v>
      </c>
      <c r="P243" s="238" t="s">
        <v>64</v>
      </c>
      <c r="Q243" s="238">
        <v>180</v>
      </c>
      <c r="R243" s="238" t="s">
        <v>65</v>
      </c>
      <c r="S243" s="238">
        <v>40</v>
      </c>
      <c r="T243" s="238" t="s">
        <v>66</v>
      </c>
      <c r="U243" s="238">
        <v>80</v>
      </c>
      <c r="V243" s="328" t="s">
        <v>67</v>
      </c>
      <c r="W243" s="85" t="s">
        <v>766</v>
      </c>
      <c r="X243" s="85" t="s">
        <v>253</v>
      </c>
      <c r="Y243" s="85" t="s">
        <v>69</v>
      </c>
      <c r="Z243" s="85" t="s">
        <v>70</v>
      </c>
      <c r="AA243" s="85" t="s">
        <v>110</v>
      </c>
      <c r="AB243" s="85" t="s">
        <v>72</v>
      </c>
      <c r="AC243" s="85" t="s">
        <v>73</v>
      </c>
      <c r="AD243" s="240">
        <f>AH245</f>
        <v>8.64</v>
      </c>
      <c r="AE243" s="76">
        <f t="shared" si="983"/>
        <v>25</v>
      </c>
      <c r="AF243" s="76">
        <f t="shared" si="984"/>
        <v>15</v>
      </c>
      <c r="AG243" s="76">
        <f>($S243*((AE243+AF243))/100)</f>
        <v>16</v>
      </c>
      <c r="AH243" s="76">
        <f t="shared" ref="AH243" si="991">S243-AG243</f>
        <v>24</v>
      </c>
      <c r="AI243" s="218">
        <f>AM245</f>
        <v>80</v>
      </c>
      <c r="AJ243" s="76">
        <f t="shared" si="986"/>
        <v>0</v>
      </c>
      <c r="AK243" s="76">
        <f t="shared" si="987"/>
        <v>0</v>
      </c>
      <c r="AL243" s="76">
        <f>($U243*((AJ243+AK243))/100)</f>
        <v>0</v>
      </c>
      <c r="AM243" s="112">
        <f>U243-AL243</f>
        <v>80</v>
      </c>
      <c r="AN243" s="328" t="s">
        <v>67</v>
      </c>
      <c r="AO243" s="238" t="s">
        <v>75</v>
      </c>
      <c r="AP243" s="247" t="s">
        <v>759</v>
      </c>
      <c r="AQ243" s="247" t="s">
        <v>767</v>
      </c>
      <c r="AR243" s="363">
        <v>45292</v>
      </c>
      <c r="AS243" s="363">
        <v>45657</v>
      </c>
      <c r="AT243" s="238" t="s">
        <v>93</v>
      </c>
      <c r="AU243" s="247" t="s">
        <v>768</v>
      </c>
    </row>
    <row r="244" spans="1:47" ht="75">
      <c r="A244" s="238"/>
      <c r="B244" s="238"/>
      <c r="C244" s="238"/>
      <c r="D244" s="247"/>
      <c r="E244" s="247"/>
      <c r="F244" s="247"/>
      <c r="G244" s="247"/>
      <c r="H244" s="225"/>
      <c r="I244" s="225"/>
      <c r="J244" s="225"/>
      <c r="K244" s="225"/>
      <c r="L244" s="250"/>
      <c r="M244" s="238"/>
      <c r="N244" s="238"/>
      <c r="O244" s="238"/>
      <c r="P244" s="238"/>
      <c r="Q244" s="238"/>
      <c r="R244" s="238"/>
      <c r="S244" s="238"/>
      <c r="T244" s="238"/>
      <c r="U244" s="238"/>
      <c r="V244" s="328"/>
      <c r="W244" s="85" t="s">
        <v>769</v>
      </c>
      <c r="X244" s="85" t="s">
        <v>253</v>
      </c>
      <c r="Y244" s="85" t="s">
        <v>69</v>
      </c>
      <c r="Z244" s="85" t="s">
        <v>70</v>
      </c>
      <c r="AA244" s="85" t="s">
        <v>110</v>
      </c>
      <c r="AB244" s="85" t="s">
        <v>72</v>
      </c>
      <c r="AC244" s="85" t="s">
        <v>73</v>
      </c>
      <c r="AD244" s="240"/>
      <c r="AE244" s="76">
        <f t="shared" si="983"/>
        <v>25</v>
      </c>
      <c r="AF244" s="76">
        <f t="shared" si="984"/>
        <v>15</v>
      </c>
      <c r="AG244" s="76">
        <f>($AH243*((AE244+AF244))/100)</f>
        <v>9.6</v>
      </c>
      <c r="AH244" s="76">
        <f t="shared" ref="AH244" si="992">AH243-AG244</f>
        <v>14.4</v>
      </c>
      <c r="AI244" s="218"/>
      <c r="AJ244" s="76">
        <f t="shared" si="986"/>
        <v>0</v>
      </c>
      <c r="AK244" s="76">
        <f t="shared" si="987"/>
        <v>0</v>
      </c>
      <c r="AL244" s="76">
        <f t="shared" ref="AL244" si="993">($AM243*((AJ244+AK244))/100)</f>
        <v>0</v>
      </c>
      <c r="AM244" s="112">
        <f t="shared" ref="AM244" si="994">AM243-AL244</f>
        <v>80</v>
      </c>
      <c r="AN244" s="328"/>
      <c r="AO244" s="238"/>
      <c r="AP244" s="247"/>
      <c r="AQ244" s="247"/>
      <c r="AR244" s="363"/>
      <c r="AS244" s="363"/>
      <c r="AT244" s="238"/>
      <c r="AU244" s="247"/>
    </row>
    <row r="245" spans="1:47" ht="60">
      <c r="A245" s="238"/>
      <c r="B245" s="238"/>
      <c r="C245" s="238"/>
      <c r="D245" s="247"/>
      <c r="E245" s="247"/>
      <c r="F245" s="247"/>
      <c r="G245" s="247"/>
      <c r="H245" s="213"/>
      <c r="I245" s="213"/>
      <c r="J245" s="213"/>
      <c r="K245" s="213"/>
      <c r="L245" s="251"/>
      <c r="M245" s="238"/>
      <c r="N245" s="238"/>
      <c r="O245" s="238"/>
      <c r="P245" s="238"/>
      <c r="Q245" s="238"/>
      <c r="R245" s="238"/>
      <c r="S245" s="238"/>
      <c r="T245" s="238"/>
      <c r="U245" s="238"/>
      <c r="V245" s="328"/>
      <c r="W245" s="85" t="s">
        <v>770</v>
      </c>
      <c r="X245" s="85" t="s">
        <v>253</v>
      </c>
      <c r="Y245" s="85" t="s">
        <v>69</v>
      </c>
      <c r="Z245" s="85" t="s">
        <v>70</v>
      </c>
      <c r="AA245" s="85" t="s">
        <v>71</v>
      </c>
      <c r="AB245" s="85" t="s">
        <v>72</v>
      </c>
      <c r="AC245" s="85" t="s">
        <v>73</v>
      </c>
      <c r="AD245" s="240"/>
      <c r="AE245" s="76">
        <f t="shared" ref="AE245" si="995">IF(Y245="Preventivo",25,IF(Y245="Detectivo",15,0))</f>
        <v>25</v>
      </c>
      <c r="AF245" s="76">
        <f t="shared" ref="AF245" si="996">IF(Y245="Correctivo",0,IF(Z245="Automatizado",25,IF(Z245="Manual",15,0)))</f>
        <v>15</v>
      </c>
      <c r="AG245" s="76">
        <f>($AH244*((AE245+AF245))/100)</f>
        <v>5.76</v>
      </c>
      <c r="AH245" s="76">
        <f t="shared" ref="AH245" si="997">AH244-AG245</f>
        <v>8.64</v>
      </c>
      <c r="AI245" s="218"/>
      <c r="AJ245" s="76">
        <f t="shared" ref="AJ245" si="998">IF(Y245="Correctivo",10,0)</f>
        <v>0</v>
      </c>
      <c r="AK245" s="76">
        <f t="shared" ref="AK245" si="999">IF(X245="Probabilidad",0,IF(Z245="Automatizado",25,IF(Z245="Manual",15,0)))</f>
        <v>0</v>
      </c>
      <c r="AL245" s="76">
        <f t="shared" ref="AL245" si="1000">($AM244*((AJ245+AK245))/100)</f>
        <v>0</v>
      </c>
      <c r="AM245" s="112">
        <f t="shared" ref="AM245" si="1001">AM244-AL245</f>
        <v>80</v>
      </c>
      <c r="AN245" s="328"/>
      <c r="AO245" s="238"/>
      <c r="AP245" s="247"/>
      <c r="AQ245" s="247"/>
      <c r="AR245" s="363"/>
      <c r="AS245" s="363"/>
      <c r="AT245" s="238"/>
      <c r="AU245" s="247"/>
    </row>
    <row r="246" spans="1:47" ht="75">
      <c r="A246" s="238">
        <v>102</v>
      </c>
      <c r="B246" s="238" t="s">
        <v>754</v>
      </c>
      <c r="C246" s="238" t="s">
        <v>755</v>
      </c>
      <c r="D246" s="368" t="s">
        <v>771</v>
      </c>
      <c r="E246" s="247"/>
      <c r="F246" s="247"/>
      <c r="G246" s="247"/>
      <c r="H246" s="212" t="s">
        <v>772</v>
      </c>
      <c r="I246" s="212" t="s">
        <v>773</v>
      </c>
      <c r="J246" s="212" t="s">
        <v>774</v>
      </c>
      <c r="K246" s="212" t="s">
        <v>775</v>
      </c>
      <c r="L246" s="247" t="s">
        <v>776</v>
      </c>
      <c r="M246" s="238" t="s">
        <v>86</v>
      </c>
      <c r="N246" s="238" t="s">
        <v>529</v>
      </c>
      <c r="O246" s="238" t="s">
        <v>87</v>
      </c>
      <c r="P246" s="238" t="s">
        <v>88</v>
      </c>
      <c r="Q246" s="238">
        <v>180</v>
      </c>
      <c r="R246" s="238" t="s">
        <v>89</v>
      </c>
      <c r="S246" s="238">
        <v>40</v>
      </c>
      <c r="T246" s="238" t="s">
        <v>66</v>
      </c>
      <c r="U246" s="238">
        <v>80</v>
      </c>
      <c r="V246" s="328" t="s">
        <v>67</v>
      </c>
      <c r="W246" s="85" t="s">
        <v>777</v>
      </c>
      <c r="X246" s="85" t="s">
        <v>253</v>
      </c>
      <c r="Y246" s="85" t="s">
        <v>69</v>
      </c>
      <c r="Z246" s="85" t="s">
        <v>70</v>
      </c>
      <c r="AA246" s="85" t="s">
        <v>71</v>
      </c>
      <c r="AB246" s="85" t="s">
        <v>72</v>
      </c>
      <c r="AC246" s="85" t="s">
        <v>73</v>
      </c>
      <c r="AD246" s="240">
        <f>AH247</f>
        <v>14.4</v>
      </c>
      <c r="AE246" s="76">
        <f t="shared" ref="AE246:AE249" si="1002">IF(Y246="Preventivo",25,IF(Y246="Detectivo",15,0))</f>
        <v>25</v>
      </c>
      <c r="AF246" s="76">
        <f t="shared" ref="AF246:AF249" si="1003">IF(Y246="Correctivo",0,IF(Z246="Automatizado",25,IF(Z246="Manual",15,0)))</f>
        <v>15</v>
      </c>
      <c r="AG246" s="76">
        <f>($S246*((AE246+AF246))/100)</f>
        <v>16</v>
      </c>
      <c r="AH246" s="76">
        <f t="shared" ref="AH246" si="1004">S246-AG246</f>
        <v>24</v>
      </c>
      <c r="AI246" s="218">
        <f>AM247</f>
        <v>80</v>
      </c>
      <c r="AJ246" s="76">
        <f t="shared" ref="AJ246:AJ249" si="1005">IF(Y246="Correctivo",10,0)</f>
        <v>0</v>
      </c>
      <c r="AK246" s="76">
        <f t="shared" ref="AK246:AK249" si="1006">IF(X246="Probabilidad",0,IF(Z246="Automatizado",25,IF(Z246="Manual",15,0)))</f>
        <v>0</v>
      </c>
      <c r="AL246" s="76">
        <f>($U246*((AJ246+AK246))/100)</f>
        <v>0</v>
      </c>
      <c r="AM246" s="112">
        <f>U246-AL246</f>
        <v>80</v>
      </c>
      <c r="AN246" s="328" t="s">
        <v>67</v>
      </c>
      <c r="AO246" s="238" t="s">
        <v>75</v>
      </c>
      <c r="AP246" s="247" t="s">
        <v>778</v>
      </c>
      <c r="AQ246" s="247" t="s">
        <v>779</v>
      </c>
      <c r="AR246" s="363">
        <v>45292</v>
      </c>
      <c r="AS246" s="363">
        <v>45657</v>
      </c>
      <c r="AT246" s="238" t="s">
        <v>93</v>
      </c>
      <c r="AU246" s="247" t="s">
        <v>780</v>
      </c>
    </row>
    <row r="247" spans="1:47" ht="60">
      <c r="A247" s="238"/>
      <c r="B247" s="238"/>
      <c r="C247" s="238"/>
      <c r="D247" s="368"/>
      <c r="E247" s="247"/>
      <c r="F247" s="247"/>
      <c r="G247" s="247"/>
      <c r="H247" s="213"/>
      <c r="I247" s="213"/>
      <c r="J247" s="213"/>
      <c r="K247" s="213"/>
      <c r="L247" s="247"/>
      <c r="M247" s="238"/>
      <c r="N247" s="238"/>
      <c r="O247" s="238"/>
      <c r="P247" s="238"/>
      <c r="Q247" s="238"/>
      <c r="R247" s="238"/>
      <c r="S247" s="238"/>
      <c r="T247" s="238"/>
      <c r="U247" s="238"/>
      <c r="V247" s="328"/>
      <c r="W247" s="85" t="s">
        <v>2010</v>
      </c>
      <c r="X247" s="85" t="s">
        <v>253</v>
      </c>
      <c r="Y247" s="85" t="s">
        <v>69</v>
      </c>
      <c r="Z247" s="85" t="s">
        <v>70</v>
      </c>
      <c r="AA247" s="85" t="s">
        <v>71</v>
      </c>
      <c r="AB247" s="85" t="s">
        <v>72</v>
      </c>
      <c r="AC247" s="85" t="s">
        <v>73</v>
      </c>
      <c r="AD247" s="240"/>
      <c r="AE247" s="76">
        <f t="shared" si="1002"/>
        <v>25</v>
      </c>
      <c r="AF247" s="76">
        <f t="shared" si="1003"/>
        <v>15</v>
      </c>
      <c r="AG247" s="76">
        <f>($AH246*((AE247+AF247))/100)</f>
        <v>9.6</v>
      </c>
      <c r="AH247" s="76">
        <f t="shared" ref="AH247" si="1007">AH246-AG247</f>
        <v>14.4</v>
      </c>
      <c r="AI247" s="218"/>
      <c r="AJ247" s="76">
        <f t="shared" si="1005"/>
        <v>0</v>
      </c>
      <c r="AK247" s="76">
        <f t="shared" si="1006"/>
        <v>0</v>
      </c>
      <c r="AL247" s="76">
        <f t="shared" ref="AL247" si="1008">($AM246*((AJ247+AK247))/100)</f>
        <v>0</v>
      </c>
      <c r="AM247" s="112">
        <f t="shared" ref="AM247" si="1009">AM246-AL247</f>
        <v>80</v>
      </c>
      <c r="AN247" s="328"/>
      <c r="AO247" s="238"/>
      <c r="AP247" s="247"/>
      <c r="AQ247" s="247"/>
      <c r="AR247" s="363"/>
      <c r="AS247" s="363"/>
      <c r="AT247" s="238"/>
      <c r="AU247" s="247"/>
    </row>
    <row r="248" spans="1:47" ht="96" customHeight="1">
      <c r="A248" s="245">
        <v>103</v>
      </c>
      <c r="B248" s="238" t="s">
        <v>754</v>
      </c>
      <c r="C248" s="312" t="s">
        <v>103</v>
      </c>
      <c r="D248" s="247" t="s">
        <v>781</v>
      </c>
      <c r="E248" s="247" t="s">
        <v>59</v>
      </c>
      <c r="F248" s="247" t="s">
        <v>782</v>
      </c>
      <c r="G248" s="247" t="s">
        <v>783</v>
      </c>
      <c r="H248" s="212"/>
      <c r="I248" s="212"/>
      <c r="J248" s="212"/>
      <c r="K248" s="212"/>
      <c r="L248" s="249" t="str">
        <f t="shared" ref="L248" si="1010">CONCATENATE(E248," ",F248,)</f>
        <v>Posibilidad de pérdida económica y reputacional ante las partes interesadas y sanciones por entes de control por divulgación o alteración no autorizada e indisponibilidad de los Activos de tipo Talento Humano del proceso</v>
      </c>
      <c r="M248" s="238" t="s">
        <v>106</v>
      </c>
      <c r="N248" s="238" t="s">
        <v>784</v>
      </c>
      <c r="O248" s="238" t="s">
        <v>63</v>
      </c>
      <c r="P248" s="238" t="s">
        <v>64</v>
      </c>
      <c r="Q248" s="238">
        <v>180</v>
      </c>
      <c r="R248" s="238" t="s">
        <v>65</v>
      </c>
      <c r="S248" s="238">
        <v>40</v>
      </c>
      <c r="T248" s="238" t="s">
        <v>74</v>
      </c>
      <c r="U248" s="238">
        <v>60</v>
      </c>
      <c r="V248" s="241" t="s">
        <v>74</v>
      </c>
      <c r="W248" s="85" t="s">
        <v>2084</v>
      </c>
      <c r="X248" s="85" t="s">
        <v>253</v>
      </c>
      <c r="Y248" s="85" t="s">
        <v>69</v>
      </c>
      <c r="Z248" s="85" t="s">
        <v>70</v>
      </c>
      <c r="AA248" s="85" t="s">
        <v>71</v>
      </c>
      <c r="AB248" s="85" t="s">
        <v>72</v>
      </c>
      <c r="AC248" s="85" t="s">
        <v>73</v>
      </c>
      <c r="AD248" s="240">
        <f>AH250</f>
        <v>8.64</v>
      </c>
      <c r="AE248" s="76">
        <f t="shared" si="1002"/>
        <v>25</v>
      </c>
      <c r="AF248" s="76">
        <f t="shared" si="1003"/>
        <v>15</v>
      </c>
      <c r="AG248" s="76">
        <f>($S248*((AE248+AF248))/100)</f>
        <v>16</v>
      </c>
      <c r="AH248" s="76">
        <f t="shared" ref="AH248" si="1011">S248-AG248</f>
        <v>24</v>
      </c>
      <c r="AI248" s="218">
        <f>AM250</f>
        <v>60</v>
      </c>
      <c r="AJ248" s="76">
        <f t="shared" si="1005"/>
        <v>0</v>
      </c>
      <c r="AK248" s="76">
        <f t="shared" si="1006"/>
        <v>0</v>
      </c>
      <c r="AL248" s="76">
        <f>($U248*((AJ248+AK248))/100)</f>
        <v>0</v>
      </c>
      <c r="AM248" s="112">
        <f>U248-AL248</f>
        <v>60</v>
      </c>
      <c r="AN248" s="241" t="s">
        <v>74</v>
      </c>
      <c r="AO248" s="238" t="s">
        <v>75</v>
      </c>
      <c r="AP248" s="247" t="s">
        <v>759</v>
      </c>
      <c r="AQ248" s="247" t="s">
        <v>2087</v>
      </c>
      <c r="AR248" s="363">
        <v>45292</v>
      </c>
      <c r="AS248" s="363">
        <v>45657</v>
      </c>
      <c r="AT248" s="238" t="s">
        <v>78</v>
      </c>
      <c r="AU248" s="247" t="s">
        <v>2088</v>
      </c>
    </row>
    <row r="249" spans="1:47" ht="172.5" customHeight="1">
      <c r="A249" s="245"/>
      <c r="B249" s="238"/>
      <c r="C249" s="313"/>
      <c r="D249" s="247"/>
      <c r="E249" s="247"/>
      <c r="F249" s="247"/>
      <c r="G249" s="247"/>
      <c r="H249" s="225"/>
      <c r="I249" s="225"/>
      <c r="J249" s="225"/>
      <c r="K249" s="225"/>
      <c r="L249" s="250"/>
      <c r="M249" s="238"/>
      <c r="N249" s="238"/>
      <c r="O249" s="238"/>
      <c r="P249" s="238"/>
      <c r="Q249" s="238"/>
      <c r="R249" s="238"/>
      <c r="S249" s="238"/>
      <c r="T249" s="238"/>
      <c r="U249" s="238"/>
      <c r="V249" s="241"/>
      <c r="W249" s="85" t="s">
        <v>2085</v>
      </c>
      <c r="X249" s="85" t="s">
        <v>253</v>
      </c>
      <c r="Y249" s="85" t="s">
        <v>69</v>
      </c>
      <c r="Z249" s="85" t="s">
        <v>70</v>
      </c>
      <c r="AA249" s="85" t="s">
        <v>71</v>
      </c>
      <c r="AB249" s="85" t="s">
        <v>72</v>
      </c>
      <c r="AC249" s="85" t="s">
        <v>120</v>
      </c>
      <c r="AD249" s="240"/>
      <c r="AE249" s="76">
        <f t="shared" si="1002"/>
        <v>25</v>
      </c>
      <c r="AF249" s="76">
        <f t="shared" si="1003"/>
        <v>15</v>
      </c>
      <c r="AG249" s="76">
        <f>($AH248*((AE249+AF249))/100)</f>
        <v>9.6</v>
      </c>
      <c r="AH249" s="76">
        <f t="shared" ref="AH249" si="1012">AH248-AG249</f>
        <v>14.4</v>
      </c>
      <c r="AI249" s="218"/>
      <c r="AJ249" s="76">
        <f t="shared" si="1005"/>
        <v>0</v>
      </c>
      <c r="AK249" s="76">
        <f t="shared" si="1006"/>
        <v>0</v>
      </c>
      <c r="AL249" s="76">
        <f t="shared" ref="AL249" si="1013">($AM248*((AJ249+AK249))/100)</f>
        <v>0</v>
      </c>
      <c r="AM249" s="112">
        <f t="shared" ref="AM249" si="1014">AM248-AL249</f>
        <v>60</v>
      </c>
      <c r="AN249" s="241"/>
      <c r="AO249" s="238"/>
      <c r="AP249" s="247"/>
      <c r="AQ249" s="247"/>
      <c r="AR249" s="363"/>
      <c r="AS249" s="363"/>
      <c r="AT249" s="238"/>
      <c r="AU249" s="247"/>
    </row>
    <row r="250" spans="1:47" ht="100.5" customHeight="1">
      <c r="A250" s="245"/>
      <c r="B250" s="238"/>
      <c r="C250" s="314"/>
      <c r="D250" s="247"/>
      <c r="E250" s="247"/>
      <c r="F250" s="247"/>
      <c r="G250" s="247"/>
      <c r="H250" s="213"/>
      <c r="I250" s="213"/>
      <c r="J250" s="213"/>
      <c r="K250" s="213"/>
      <c r="L250" s="251"/>
      <c r="M250" s="238"/>
      <c r="N250" s="238"/>
      <c r="O250" s="238"/>
      <c r="P250" s="238"/>
      <c r="Q250" s="238"/>
      <c r="R250" s="238"/>
      <c r="S250" s="238"/>
      <c r="T250" s="238"/>
      <c r="U250" s="238"/>
      <c r="V250" s="241"/>
      <c r="W250" s="85" t="s">
        <v>2086</v>
      </c>
      <c r="X250" s="85" t="s">
        <v>253</v>
      </c>
      <c r="Y250" s="85" t="s">
        <v>69</v>
      </c>
      <c r="Z250" s="85" t="s">
        <v>70</v>
      </c>
      <c r="AA250" s="85" t="s">
        <v>71</v>
      </c>
      <c r="AB250" s="85" t="s">
        <v>72</v>
      </c>
      <c r="AC250" s="85" t="s">
        <v>73</v>
      </c>
      <c r="AD250" s="240"/>
      <c r="AE250" s="76">
        <f t="shared" ref="AE250" si="1015">IF(Y250="Preventivo",25,IF(Y250="Detectivo",15,0))</f>
        <v>25</v>
      </c>
      <c r="AF250" s="76">
        <f t="shared" ref="AF250" si="1016">IF(Y250="Correctivo",0,IF(Z250="Automatizado",25,IF(Z250="Manual",15,0)))</f>
        <v>15</v>
      </c>
      <c r="AG250" s="76">
        <f>($AH249*((AE250+AF250))/100)</f>
        <v>5.76</v>
      </c>
      <c r="AH250" s="76">
        <f t="shared" ref="AH250" si="1017">AH249-AG250</f>
        <v>8.64</v>
      </c>
      <c r="AI250" s="218"/>
      <c r="AJ250" s="76">
        <f t="shared" ref="AJ250" si="1018">IF(Y250="Correctivo",10,0)</f>
        <v>0</v>
      </c>
      <c r="AK250" s="76">
        <f t="shared" ref="AK250" si="1019">IF(X250="Probabilidad",0,IF(Z250="Automatizado",25,IF(Z250="Manual",15,0)))</f>
        <v>0</v>
      </c>
      <c r="AL250" s="76">
        <f t="shared" ref="AL250" si="1020">($AM249*((AJ250+AK250))/100)</f>
        <v>0</v>
      </c>
      <c r="AM250" s="112">
        <f t="shared" ref="AM250" si="1021">AM249-AL250</f>
        <v>60</v>
      </c>
      <c r="AN250" s="241"/>
      <c r="AO250" s="238"/>
      <c r="AP250" s="247"/>
      <c r="AQ250" s="247"/>
      <c r="AR250" s="363"/>
      <c r="AS250" s="363"/>
      <c r="AT250" s="238"/>
      <c r="AU250" s="247"/>
    </row>
    <row r="251" spans="1:47" ht="75">
      <c r="A251" s="238">
        <v>104</v>
      </c>
      <c r="B251" s="238" t="s">
        <v>785</v>
      </c>
      <c r="C251" s="238" t="s">
        <v>786</v>
      </c>
      <c r="D251" s="247" t="s">
        <v>787</v>
      </c>
      <c r="E251" s="301" t="s">
        <v>59</v>
      </c>
      <c r="F251" s="249" t="s">
        <v>788</v>
      </c>
      <c r="G251" s="249" t="s">
        <v>789</v>
      </c>
      <c r="H251" s="226"/>
      <c r="I251" s="226"/>
      <c r="J251" s="226"/>
      <c r="K251" s="226"/>
      <c r="L251" s="249" t="str">
        <f>IF(F251&lt;&gt;"No aplica",CONCATENATE(E251," ",F251),CONCATENATE(H251," ",I251," ",J251," ",K251))</f>
        <v>Posibilidad de pérdida económica y reputacional ante las partes interesadas por no brindar atención oportuna, así como no realizar el seguimiento a las emergencias humanitarias masivas hasta su cierre. (desplazamientos masivos, confinamientos y actos de terrorismo)</v>
      </c>
      <c r="M251" s="226" t="s">
        <v>62</v>
      </c>
      <c r="N251" s="226" t="s">
        <v>317</v>
      </c>
      <c r="O251" s="212" t="s">
        <v>476</v>
      </c>
      <c r="P251" s="212" t="s">
        <v>204</v>
      </c>
      <c r="Q251" s="212">
        <v>146</v>
      </c>
      <c r="R251" s="212" t="s">
        <v>65</v>
      </c>
      <c r="S251" s="212">
        <f>IF(R251="Muy alta",100,IF(R251="Alta",80,IF(R251="Media",60,IF(R251="Baja",40,IF(R251="Muy baja",20,IF(R251="Casi Seguro",100,IF(R251="Probable",80,IF(R251="Posible",60,IF(R251="Improbable",40,IF(R251="Rara vez",20,0))))))))))</f>
        <v>40</v>
      </c>
      <c r="T251" s="212" t="s">
        <v>137</v>
      </c>
      <c r="U251" s="212">
        <f>IF(T251="Catastrófico",100,IF(T251="Mayor",80,IF(T251="Moderado",60,IF(T251="Menor",40,IF(T251="Leve",20,0)))))</f>
        <v>100</v>
      </c>
      <c r="V251" s="212" t="s">
        <v>138</v>
      </c>
      <c r="W251" s="85" t="s">
        <v>790</v>
      </c>
      <c r="X251" s="76" t="str">
        <f>IF(OR(Y251="Preventivo",Y251="Detectivo"),"Probabilidad",IF(Y251="Correctivo","Impacto"," "))</f>
        <v>Probabilidad</v>
      </c>
      <c r="Y251" s="76" t="s">
        <v>69</v>
      </c>
      <c r="Z251" s="76" t="s">
        <v>70</v>
      </c>
      <c r="AA251" s="76" t="s">
        <v>71</v>
      </c>
      <c r="AB251" s="76" t="s">
        <v>72</v>
      </c>
      <c r="AC251" s="76" t="s">
        <v>120</v>
      </c>
      <c r="AD251" s="240">
        <f>AH254</f>
        <v>11.760000000000002</v>
      </c>
      <c r="AE251" s="76">
        <f t="shared" ref="AE251:AE252" si="1022">IF(Y251="Preventivo",25,IF(Y251="Detectivo",15,0))</f>
        <v>25</v>
      </c>
      <c r="AF251" s="76">
        <f t="shared" ref="AF251:AF252" si="1023">IF(Y251="Correctivo",0,IF(Z251="Automatizado",25,IF(Z251="Manual",15,0)))</f>
        <v>15</v>
      </c>
      <c r="AG251" s="76">
        <f>($S251*((AE251+AF251))/100)</f>
        <v>16</v>
      </c>
      <c r="AH251" s="76">
        <f t="shared" ref="AH251" si="1024">S251-AG251</f>
        <v>24</v>
      </c>
      <c r="AI251" s="218">
        <f>AM254</f>
        <v>75</v>
      </c>
      <c r="AJ251" s="76">
        <f t="shared" ref="AJ251:AJ252" si="1025">IF(Y251="Correctivo",10,0)</f>
        <v>0</v>
      </c>
      <c r="AK251" s="76">
        <f t="shared" ref="AK251:AK252" si="1026">IF(X251="Probabilidad",0,IF(Z251="Automatizado",25,IF(Z251="Manual",15,0)))</f>
        <v>0</v>
      </c>
      <c r="AL251" s="76">
        <f>($U251*((AJ251+AK251))/100)</f>
        <v>0</v>
      </c>
      <c r="AM251" s="112">
        <f>U251-AL251</f>
        <v>100</v>
      </c>
      <c r="AN251" s="212" t="s">
        <v>67</v>
      </c>
      <c r="AO251" s="212" t="s">
        <v>75</v>
      </c>
      <c r="AP251" s="212" t="s">
        <v>76</v>
      </c>
      <c r="AQ251" s="212" t="s">
        <v>791</v>
      </c>
      <c r="AR251" s="253">
        <v>45292</v>
      </c>
      <c r="AS251" s="253">
        <v>45657</v>
      </c>
      <c r="AT251" s="253" t="s">
        <v>93</v>
      </c>
      <c r="AU251" s="212" t="s">
        <v>792</v>
      </c>
    </row>
    <row r="252" spans="1:47" ht="60">
      <c r="A252" s="238"/>
      <c r="B252" s="238"/>
      <c r="C252" s="238"/>
      <c r="D252" s="247"/>
      <c r="E252" s="302"/>
      <c r="F252" s="250"/>
      <c r="G252" s="250"/>
      <c r="H252" s="266"/>
      <c r="I252" s="266"/>
      <c r="J252" s="266"/>
      <c r="K252" s="266"/>
      <c r="L252" s="250"/>
      <c r="M252" s="266"/>
      <c r="N252" s="266"/>
      <c r="O252" s="225"/>
      <c r="P252" s="225"/>
      <c r="Q252" s="225"/>
      <c r="R252" s="225"/>
      <c r="S252" s="225"/>
      <c r="T252" s="225"/>
      <c r="U252" s="225"/>
      <c r="V252" s="225"/>
      <c r="W252" s="85" t="s">
        <v>793</v>
      </c>
      <c r="X252" s="76" t="str">
        <f t="shared" ref="X252:X275" si="1027">IF(OR(Y252="Preventivo",Y252="Detectivo"),"Probabilidad",IF(Y252="Correctivo","Impacto"," "))</f>
        <v>Probabilidad</v>
      </c>
      <c r="Y252" s="76" t="s">
        <v>91</v>
      </c>
      <c r="Z252" s="76" t="s">
        <v>70</v>
      </c>
      <c r="AA252" s="76" t="s">
        <v>71</v>
      </c>
      <c r="AB252" s="76" t="s">
        <v>72</v>
      </c>
      <c r="AC252" s="76" t="s">
        <v>120</v>
      </c>
      <c r="AD252" s="240"/>
      <c r="AE252" s="76">
        <f t="shared" si="1022"/>
        <v>15</v>
      </c>
      <c r="AF252" s="76">
        <f t="shared" si="1023"/>
        <v>15</v>
      </c>
      <c r="AG252" s="76">
        <f>($AH251*((AE252+AF252))/100)</f>
        <v>7.2</v>
      </c>
      <c r="AH252" s="76">
        <f t="shared" ref="AH252" si="1028">AH251-AG252</f>
        <v>16.8</v>
      </c>
      <c r="AI252" s="218"/>
      <c r="AJ252" s="76">
        <f t="shared" si="1025"/>
        <v>0</v>
      </c>
      <c r="AK252" s="76">
        <f t="shared" si="1026"/>
        <v>0</v>
      </c>
      <c r="AL252" s="76">
        <f t="shared" ref="AL252" si="1029">($AM251*((AJ252+AK252))/100)</f>
        <v>0</v>
      </c>
      <c r="AM252" s="112">
        <f t="shared" ref="AM252" si="1030">AM251-AL252</f>
        <v>100</v>
      </c>
      <c r="AN252" s="225"/>
      <c r="AO252" s="225"/>
      <c r="AP252" s="225"/>
      <c r="AQ252" s="225"/>
      <c r="AR252" s="262"/>
      <c r="AS252" s="262"/>
      <c r="AT252" s="262"/>
      <c r="AU252" s="225"/>
    </row>
    <row r="253" spans="1:47" ht="75">
      <c r="A253" s="238"/>
      <c r="B253" s="238"/>
      <c r="C253" s="238"/>
      <c r="D253" s="247"/>
      <c r="E253" s="302"/>
      <c r="F253" s="250"/>
      <c r="G253" s="250"/>
      <c r="H253" s="266"/>
      <c r="I253" s="266"/>
      <c r="J253" s="266"/>
      <c r="K253" s="266"/>
      <c r="L253" s="250"/>
      <c r="M253" s="266"/>
      <c r="N253" s="266"/>
      <c r="O253" s="225"/>
      <c r="P253" s="225"/>
      <c r="Q253" s="225"/>
      <c r="R253" s="225"/>
      <c r="S253" s="225"/>
      <c r="T253" s="225"/>
      <c r="U253" s="225"/>
      <c r="V253" s="225"/>
      <c r="W253" s="85" t="s">
        <v>794</v>
      </c>
      <c r="X253" s="76" t="str">
        <f t="shared" si="1027"/>
        <v>Impacto</v>
      </c>
      <c r="Y253" s="76" t="s">
        <v>81</v>
      </c>
      <c r="Z253" s="76" t="s">
        <v>70</v>
      </c>
      <c r="AA253" s="76" t="s">
        <v>71</v>
      </c>
      <c r="AB253" s="76" t="s">
        <v>72</v>
      </c>
      <c r="AC253" s="76" t="s">
        <v>120</v>
      </c>
      <c r="AD253" s="240"/>
      <c r="AE253" s="76">
        <f t="shared" ref="AE253:AE254" si="1031">IF(Y253="Preventivo",25,IF(Y253="Detectivo",15,0))</f>
        <v>0</v>
      </c>
      <c r="AF253" s="76">
        <f t="shared" ref="AF253:AF254" si="1032">IF(Y253="Correctivo",0,IF(Z253="Automatizado",25,IF(Z253="Manual",15,0)))</f>
        <v>0</v>
      </c>
      <c r="AG253" s="76">
        <f t="shared" ref="AG253:AG254" si="1033">($AH252*((AE253+AF253))/100)</f>
        <v>0</v>
      </c>
      <c r="AH253" s="76">
        <f t="shared" ref="AH253:AH254" si="1034">AH252-AG253</f>
        <v>16.8</v>
      </c>
      <c r="AI253" s="218"/>
      <c r="AJ253" s="76">
        <f t="shared" ref="AJ253:AJ254" si="1035">IF(Y253="Correctivo",10,0)</f>
        <v>10</v>
      </c>
      <c r="AK253" s="76">
        <f t="shared" ref="AK253:AK254" si="1036">IF(X253="Probabilidad",0,IF(Z253="Automatizado",25,IF(Z253="Manual",15,0)))</f>
        <v>15</v>
      </c>
      <c r="AL253" s="76">
        <f t="shared" ref="AL253:AL254" si="1037">($AM252*((AJ253+AK253))/100)</f>
        <v>25</v>
      </c>
      <c r="AM253" s="112">
        <f t="shared" ref="AM253:AM254" si="1038">AM252-AL253</f>
        <v>75</v>
      </c>
      <c r="AN253" s="225"/>
      <c r="AO253" s="225"/>
      <c r="AP253" s="225"/>
      <c r="AQ253" s="225"/>
      <c r="AR253" s="262"/>
      <c r="AS253" s="262"/>
      <c r="AT253" s="262"/>
      <c r="AU253" s="225"/>
    </row>
    <row r="254" spans="1:47" ht="75">
      <c r="A254" s="238"/>
      <c r="B254" s="238"/>
      <c r="C254" s="238"/>
      <c r="D254" s="247"/>
      <c r="E254" s="305"/>
      <c r="F254" s="251"/>
      <c r="G254" s="251"/>
      <c r="H254" s="227"/>
      <c r="I254" s="227"/>
      <c r="J254" s="227"/>
      <c r="K254" s="227"/>
      <c r="L254" s="251"/>
      <c r="M254" s="227"/>
      <c r="N254" s="227"/>
      <c r="O254" s="213"/>
      <c r="P254" s="213"/>
      <c r="Q254" s="213"/>
      <c r="R254" s="213"/>
      <c r="S254" s="213"/>
      <c r="T254" s="213"/>
      <c r="U254" s="213"/>
      <c r="V254" s="213"/>
      <c r="W254" s="85" t="s">
        <v>795</v>
      </c>
      <c r="X254" s="76" t="str">
        <f t="shared" si="1027"/>
        <v>Probabilidad</v>
      </c>
      <c r="Y254" s="76" t="s">
        <v>91</v>
      </c>
      <c r="Z254" s="76" t="s">
        <v>70</v>
      </c>
      <c r="AA254" s="76" t="s">
        <v>71</v>
      </c>
      <c r="AB254" s="76" t="s">
        <v>72</v>
      </c>
      <c r="AC254" s="76" t="s">
        <v>120</v>
      </c>
      <c r="AD254" s="240"/>
      <c r="AE254" s="76">
        <f t="shared" si="1031"/>
        <v>15</v>
      </c>
      <c r="AF254" s="76">
        <f t="shared" si="1032"/>
        <v>15</v>
      </c>
      <c r="AG254" s="76">
        <f t="shared" si="1033"/>
        <v>5.04</v>
      </c>
      <c r="AH254" s="76">
        <f t="shared" si="1034"/>
        <v>11.760000000000002</v>
      </c>
      <c r="AI254" s="218"/>
      <c r="AJ254" s="76">
        <f t="shared" si="1035"/>
        <v>0</v>
      </c>
      <c r="AK254" s="76">
        <f t="shared" si="1036"/>
        <v>0</v>
      </c>
      <c r="AL254" s="76">
        <f t="shared" si="1037"/>
        <v>0</v>
      </c>
      <c r="AM254" s="112">
        <f t="shared" si="1038"/>
        <v>75</v>
      </c>
      <c r="AN254" s="213"/>
      <c r="AO254" s="213"/>
      <c r="AP254" s="213"/>
      <c r="AQ254" s="213"/>
      <c r="AR254" s="263"/>
      <c r="AS254" s="263"/>
      <c r="AT254" s="263"/>
      <c r="AU254" s="213"/>
    </row>
    <row r="255" spans="1:47" ht="75">
      <c r="A255" s="238">
        <v>105</v>
      </c>
      <c r="B255" s="238" t="s">
        <v>785</v>
      </c>
      <c r="C255" s="238" t="s">
        <v>786</v>
      </c>
      <c r="D255" s="247" t="s">
        <v>796</v>
      </c>
      <c r="E255" s="301"/>
      <c r="F255" s="249"/>
      <c r="G255" s="249"/>
      <c r="H255" s="226" t="s">
        <v>797</v>
      </c>
      <c r="I255" s="226" t="s">
        <v>798</v>
      </c>
      <c r="J255" s="226" t="s">
        <v>799</v>
      </c>
      <c r="K255" s="226" t="s">
        <v>800</v>
      </c>
      <c r="L255" s="249" t="str">
        <f>CONCATENATE(H255," ",I255," ",J255," ",K255)</f>
        <v>Posibilidad de pérdida reputacional y económica por el uso indebido de los recursos destinados para brindar Ayuda y/o Atención Humanitaria Inmediata en los mecanismos de montos en dinero, especie periódico y especie por evento. Estas solicitudes son realizadas por las Entidades territoriales y/o departamentales y tiene injerencia frente la inclusión de personas que no hacen parte o que no cumplen con los requisitos. Esta actividad se ejecuta con el fin de garantizar el goce efectivo de derechos en los componentes de alimentación y alojamiento temporal que entrega la unidad para las víctimas de manera subsidiaria. Esta acción indebida puede beneficiar a la entidad territorial y/o terceros.</v>
      </c>
      <c r="M255" s="226" t="s">
        <v>86</v>
      </c>
      <c r="N255" s="226" t="s">
        <v>317</v>
      </c>
      <c r="O255" s="212" t="s">
        <v>476</v>
      </c>
      <c r="P255" s="212" t="s">
        <v>99</v>
      </c>
      <c r="Q255" s="212">
        <v>1073</v>
      </c>
      <c r="R255" s="212" t="s">
        <v>409</v>
      </c>
      <c r="S255" s="212">
        <f t="shared" ref="S255" si="1039">IF(R255="Muy alta",100,IF(R255="Alta",80,IF(R255="Media",60,IF(R255="Baja",40,IF(R255="Muy baja",20,IF(R255="Casi Seguro",100,IF(R255="Probable",80,IF(R255="Posible",60,IF(R255="Improbable",40,IF(R255="Rara vez",20,0))))))))))</f>
        <v>60</v>
      </c>
      <c r="T255" s="212" t="s">
        <v>137</v>
      </c>
      <c r="U255" s="212">
        <f t="shared" ref="U255" si="1040">IF(T255="Catastrófico",100,IF(T255="Mayor",80,IF(T255="Moderado",60,IF(T255="Menor",40,IF(T255="Leve",20,0)))))</f>
        <v>100</v>
      </c>
      <c r="V255" s="212" t="s">
        <v>138</v>
      </c>
      <c r="W255" s="85" t="s">
        <v>801</v>
      </c>
      <c r="X255" s="76" t="str">
        <f t="shared" si="1027"/>
        <v>Probabilidad</v>
      </c>
      <c r="Y255" s="76" t="s">
        <v>91</v>
      </c>
      <c r="Z255" s="76" t="s">
        <v>70</v>
      </c>
      <c r="AA255" s="76" t="s">
        <v>71</v>
      </c>
      <c r="AB255" s="76" t="s">
        <v>72</v>
      </c>
      <c r="AC255" s="76" t="s">
        <v>120</v>
      </c>
      <c r="AD255" s="240">
        <f>AH258</f>
        <v>14.7</v>
      </c>
      <c r="AE255" s="76">
        <f t="shared" ref="AE255:AE256" si="1041">IF(Y255="Preventivo",25,IF(Y255="Detectivo",15,0))</f>
        <v>15</v>
      </c>
      <c r="AF255" s="76">
        <f t="shared" ref="AF255:AF256" si="1042">IF(Y255="Correctivo",0,IF(Z255="Automatizado",25,IF(Z255="Manual",15,0)))</f>
        <v>15</v>
      </c>
      <c r="AG255" s="76">
        <f>($S255*((AE255+AF255))/100)</f>
        <v>18</v>
      </c>
      <c r="AH255" s="76">
        <f t="shared" ref="AH255" si="1043">S255-AG255</f>
        <v>42</v>
      </c>
      <c r="AI255" s="218">
        <f>AM258</f>
        <v>75</v>
      </c>
      <c r="AJ255" s="76">
        <f t="shared" ref="AJ255:AJ256" si="1044">IF(Y255="Correctivo",10,0)</f>
        <v>0</v>
      </c>
      <c r="AK255" s="76">
        <f t="shared" ref="AK255:AK256" si="1045">IF(X255="Probabilidad",0,IF(Z255="Automatizado",25,IF(Z255="Manual",15,0)))</f>
        <v>0</v>
      </c>
      <c r="AL255" s="76">
        <f>($U255*((AJ255+AK255))/100)</f>
        <v>0</v>
      </c>
      <c r="AM255" s="112">
        <f>U255-AL255</f>
        <v>100</v>
      </c>
      <c r="AN255" s="212" t="s">
        <v>67</v>
      </c>
      <c r="AO255" s="212" t="s">
        <v>75</v>
      </c>
      <c r="AP255" s="212" t="s">
        <v>76</v>
      </c>
      <c r="AQ255" s="212" t="s">
        <v>802</v>
      </c>
      <c r="AR255" s="253">
        <v>45292</v>
      </c>
      <c r="AS255" s="253">
        <v>45657</v>
      </c>
      <c r="AT255" s="253" t="s">
        <v>93</v>
      </c>
      <c r="AU255" s="212" t="s">
        <v>792</v>
      </c>
    </row>
    <row r="256" spans="1:47" ht="75">
      <c r="A256" s="238"/>
      <c r="B256" s="238"/>
      <c r="C256" s="238"/>
      <c r="D256" s="247"/>
      <c r="E256" s="302"/>
      <c r="F256" s="250"/>
      <c r="G256" s="250"/>
      <c r="H256" s="266"/>
      <c r="I256" s="266"/>
      <c r="J256" s="266"/>
      <c r="K256" s="266"/>
      <c r="L256" s="250"/>
      <c r="M256" s="266"/>
      <c r="N256" s="266"/>
      <c r="O256" s="225"/>
      <c r="P256" s="225"/>
      <c r="Q256" s="225"/>
      <c r="R256" s="225"/>
      <c r="S256" s="225"/>
      <c r="T256" s="225"/>
      <c r="U256" s="225"/>
      <c r="V256" s="225"/>
      <c r="W256" s="75" t="s">
        <v>803</v>
      </c>
      <c r="X256" s="76" t="str">
        <f t="shared" si="1027"/>
        <v>Probabilidad</v>
      </c>
      <c r="Y256" s="76" t="s">
        <v>91</v>
      </c>
      <c r="Z256" s="76" t="s">
        <v>70</v>
      </c>
      <c r="AA256" s="76" t="s">
        <v>71</v>
      </c>
      <c r="AB256" s="76" t="s">
        <v>72</v>
      </c>
      <c r="AC256" s="76" t="s">
        <v>120</v>
      </c>
      <c r="AD256" s="240"/>
      <c r="AE256" s="76">
        <f t="shared" si="1041"/>
        <v>15</v>
      </c>
      <c r="AF256" s="76">
        <f t="shared" si="1042"/>
        <v>15</v>
      </c>
      <c r="AG256" s="76">
        <f>($AH255*((AE256+AF256))/100)</f>
        <v>12.6</v>
      </c>
      <c r="AH256" s="76">
        <f t="shared" ref="AH256" si="1046">AH255-AG256</f>
        <v>29.4</v>
      </c>
      <c r="AI256" s="218"/>
      <c r="AJ256" s="76">
        <f t="shared" si="1044"/>
        <v>0</v>
      </c>
      <c r="AK256" s="76">
        <f t="shared" si="1045"/>
        <v>0</v>
      </c>
      <c r="AL256" s="76">
        <f t="shared" ref="AL256" si="1047">($AM255*((AJ256+AK256))/100)</f>
        <v>0</v>
      </c>
      <c r="AM256" s="112">
        <f t="shared" ref="AM256" si="1048">AM255-AL256</f>
        <v>100</v>
      </c>
      <c r="AN256" s="225"/>
      <c r="AO256" s="225"/>
      <c r="AP256" s="225"/>
      <c r="AQ256" s="225"/>
      <c r="AR256" s="262"/>
      <c r="AS256" s="262"/>
      <c r="AT256" s="262"/>
      <c r="AU256" s="225"/>
    </row>
    <row r="257" spans="1:47" ht="90">
      <c r="A257" s="238"/>
      <c r="B257" s="238"/>
      <c r="C257" s="238"/>
      <c r="D257" s="247"/>
      <c r="E257" s="302"/>
      <c r="F257" s="250"/>
      <c r="G257" s="250"/>
      <c r="H257" s="266"/>
      <c r="I257" s="266"/>
      <c r="J257" s="266"/>
      <c r="K257" s="266"/>
      <c r="L257" s="250"/>
      <c r="M257" s="266"/>
      <c r="N257" s="266"/>
      <c r="O257" s="225"/>
      <c r="P257" s="225"/>
      <c r="Q257" s="225"/>
      <c r="R257" s="225"/>
      <c r="S257" s="225"/>
      <c r="T257" s="225"/>
      <c r="U257" s="225"/>
      <c r="V257" s="225"/>
      <c r="W257" s="75" t="s">
        <v>804</v>
      </c>
      <c r="X257" s="76" t="str">
        <f t="shared" si="1027"/>
        <v>Impacto</v>
      </c>
      <c r="Y257" s="76" t="s">
        <v>81</v>
      </c>
      <c r="Z257" s="76" t="s">
        <v>70</v>
      </c>
      <c r="AA257" s="76" t="s">
        <v>71</v>
      </c>
      <c r="AB257" s="76" t="s">
        <v>72</v>
      </c>
      <c r="AC257" s="76" t="s">
        <v>120</v>
      </c>
      <c r="AD257" s="240"/>
      <c r="AE257" s="76">
        <f t="shared" ref="AE257:AE258" si="1049">IF(Y257="Preventivo",25,IF(Y257="Detectivo",15,0))</f>
        <v>0</v>
      </c>
      <c r="AF257" s="76">
        <f t="shared" ref="AF257:AF258" si="1050">IF(Y257="Correctivo",0,IF(Z257="Automatizado",25,IF(Z257="Manual",15,0)))</f>
        <v>0</v>
      </c>
      <c r="AG257" s="76">
        <f t="shared" ref="AG257:AG258" si="1051">($AH256*((AE257+AF257))/100)</f>
        <v>0</v>
      </c>
      <c r="AH257" s="76">
        <f t="shared" ref="AH257:AH258" si="1052">AH256-AG257</f>
        <v>29.4</v>
      </c>
      <c r="AI257" s="218"/>
      <c r="AJ257" s="76">
        <f t="shared" ref="AJ257:AJ258" si="1053">IF(Y257="Correctivo",10,0)</f>
        <v>10</v>
      </c>
      <c r="AK257" s="76">
        <f t="shared" ref="AK257:AK258" si="1054">IF(X257="Probabilidad",0,IF(Z257="Automatizado",25,IF(Z257="Manual",15,0)))</f>
        <v>15</v>
      </c>
      <c r="AL257" s="76">
        <f t="shared" ref="AL257:AL258" si="1055">($AM256*((AJ257+AK257))/100)</f>
        <v>25</v>
      </c>
      <c r="AM257" s="112">
        <f t="shared" ref="AM257:AM258" si="1056">AM256-AL257</f>
        <v>75</v>
      </c>
      <c r="AN257" s="225"/>
      <c r="AO257" s="225"/>
      <c r="AP257" s="225"/>
      <c r="AQ257" s="225"/>
      <c r="AR257" s="262"/>
      <c r="AS257" s="262"/>
      <c r="AT257" s="262"/>
      <c r="AU257" s="225"/>
    </row>
    <row r="258" spans="1:47" ht="105">
      <c r="A258" s="238"/>
      <c r="B258" s="238"/>
      <c r="C258" s="238"/>
      <c r="D258" s="247"/>
      <c r="E258" s="305"/>
      <c r="F258" s="251"/>
      <c r="G258" s="251"/>
      <c r="H258" s="227"/>
      <c r="I258" s="227"/>
      <c r="J258" s="227"/>
      <c r="K258" s="227"/>
      <c r="L258" s="251"/>
      <c r="M258" s="227"/>
      <c r="N258" s="227"/>
      <c r="O258" s="213"/>
      <c r="P258" s="213"/>
      <c r="Q258" s="213"/>
      <c r="R258" s="213"/>
      <c r="S258" s="213"/>
      <c r="T258" s="213"/>
      <c r="U258" s="213"/>
      <c r="V258" s="213"/>
      <c r="W258" s="85" t="s">
        <v>805</v>
      </c>
      <c r="X258" s="76" t="str">
        <f t="shared" si="1027"/>
        <v>Probabilidad</v>
      </c>
      <c r="Y258" s="76" t="s">
        <v>69</v>
      </c>
      <c r="Z258" s="76" t="s">
        <v>109</v>
      </c>
      <c r="AA258" s="76" t="s">
        <v>71</v>
      </c>
      <c r="AB258" s="76" t="s">
        <v>72</v>
      </c>
      <c r="AC258" s="76" t="s">
        <v>120</v>
      </c>
      <c r="AD258" s="240"/>
      <c r="AE258" s="76">
        <f t="shared" si="1049"/>
        <v>25</v>
      </c>
      <c r="AF258" s="76">
        <f t="shared" si="1050"/>
        <v>25</v>
      </c>
      <c r="AG258" s="76">
        <f t="shared" si="1051"/>
        <v>14.7</v>
      </c>
      <c r="AH258" s="76">
        <f t="shared" si="1052"/>
        <v>14.7</v>
      </c>
      <c r="AI258" s="218"/>
      <c r="AJ258" s="76">
        <f t="shared" si="1053"/>
        <v>0</v>
      </c>
      <c r="AK258" s="76">
        <f t="shared" si="1054"/>
        <v>0</v>
      </c>
      <c r="AL258" s="76">
        <f t="shared" si="1055"/>
        <v>0</v>
      </c>
      <c r="AM258" s="112">
        <f t="shared" si="1056"/>
        <v>75</v>
      </c>
      <c r="AN258" s="213"/>
      <c r="AO258" s="213"/>
      <c r="AP258" s="213"/>
      <c r="AQ258" s="213"/>
      <c r="AR258" s="263"/>
      <c r="AS258" s="263"/>
      <c r="AT258" s="263"/>
      <c r="AU258" s="213"/>
    </row>
    <row r="259" spans="1:47" ht="90">
      <c r="A259" s="238">
        <v>106</v>
      </c>
      <c r="B259" s="238" t="s">
        <v>785</v>
      </c>
      <c r="C259" s="238" t="s">
        <v>786</v>
      </c>
      <c r="D259" s="247" t="s">
        <v>806</v>
      </c>
      <c r="E259" s="301" t="s">
        <v>114</v>
      </c>
      <c r="F259" s="249" t="s">
        <v>807</v>
      </c>
      <c r="G259" s="249" t="s">
        <v>808</v>
      </c>
      <c r="H259" s="226"/>
      <c r="I259" s="226"/>
      <c r="J259" s="226"/>
      <c r="K259" s="226"/>
      <c r="L259" s="249" t="str">
        <f t="shared" ref="L259" si="1057">IF(F259&lt;&gt;"No aplica",CONCATENATE(E259," ",F259),CONCATENATE(H259," ",I259," ",J259," ",K259))</f>
        <v>Posibilidad de pérdida reputacional ante las Entidades Territoriales y departamentales pertenecientes al SNARIV, al no recibir en las sesiones de asistencia técnica, la información necesaria para la formulación o actualización de planes de contingencia</v>
      </c>
      <c r="M259" s="226" t="s">
        <v>62</v>
      </c>
      <c r="N259" s="226" t="s">
        <v>317</v>
      </c>
      <c r="O259" s="212" t="s">
        <v>63</v>
      </c>
      <c r="P259" s="212" t="s">
        <v>64</v>
      </c>
      <c r="Q259" s="212">
        <v>2755</v>
      </c>
      <c r="R259" s="212" t="s">
        <v>318</v>
      </c>
      <c r="S259" s="212">
        <f t="shared" ref="S259" si="1058">IF(R259="Muy alta",100,IF(R259="Alta",80,IF(R259="Media",60,IF(R259="Baja",40,IF(R259="Muy baja",20,IF(R259="Casi Seguro",100,IF(R259="Probable",80,IF(R259="Posible",60,IF(R259="Improbable",40,IF(R259="Rara vez",20,0))))))))))</f>
        <v>80</v>
      </c>
      <c r="T259" s="212" t="s">
        <v>66</v>
      </c>
      <c r="U259" s="212">
        <f t="shared" ref="U259" si="1059">IF(T259="Catastrófico",100,IF(T259="Mayor",80,IF(T259="Moderado",60,IF(T259="Menor",40,IF(T259="Leve",20,0)))))</f>
        <v>80</v>
      </c>
      <c r="V259" s="212" t="s">
        <v>67</v>
      </c>
      <c r="W259" s="85" t="s">
        <v>809</v>
      </c>
      <c r="X259" s="76" t="str">
        <f t="shared" si="1027"/>
        <v>Probabilidad</v>
      </c>
      <c r="Y259" s="76" t="s">
        <v>69</v>
      </c>
      <c r="Z259" s="76" t="s">
        <v>70</v>
      </c>
      <c r="AA259" s="76" t="s">
        <v>71</v>
      </c>
      <c r="AB259" s="76" t="s">
        <v>72</v>
      </c>
      <c r="AC259" s="76" t="s">
        <v>120</v>
      </c>
      <c r="AD259" s="240">
        <f>AH261</f>
        <v>33.6</v>
      </c>
      <c r="AE259" s="76">
        <f t="shared" ref="AE259:AE260" si="1060">IF(Y259="Preventivo",25,IF(Y259="Detectivo",15,0))</f>
        <v>25</v>
      </c>
      <c r="AF259" s="76">
        <f t="shared" ref="AF259:AF260" si="1061">IF(Y259="Correctivo",0,IF(Z259="Automatizado",25,IF(Z259="Manual",15,0)))</f>
        <v>15</v>
      </c>
      <c r="AG259" s="76">
        <f>($S259*((AE259+AF259))/100)</f>
        <v>32</v>
      </c>
      <c r="AH259" s="76">
        <f t="shared" ref="AH259" si="1062">S259-AG259</f>
        <v>48</v>
      </c>
      <c r="AI259" s="218">
        <f>AM261</f>
        <v>60</v>
      </c>
      <c r="AJ259" s="76">
        <f t="shared" ref="AJ259:AJ260" si="1063">IF(Y259="Correctivo",10,0)</f>
        <v>0</v>
      </c>
      <c r="AK259" s="76">
        <f t="shared" ref="AK259:AK260" si="1064">IF(X259="Probabilidad",0,IF(Z259="Automatizado",25,IF(Z259="Manual",15,0)))</f>
        <v>0</v>
      </c>
      <c r="AL259" s="76">
        <f>($U259*((AJ259+AK259))/100)</f>
        <v>0</v>
      </c>
      <c r="AM259" s="112">
        <f>U259-AL259</f>
        <v>80</v>
      </c>
      <c r="AN259" s="212" t="s">
        <v>74</v>
      </c>
      <c r="AO259" s="212" t="s">
        <v>75</v>
      </c>
      <c r="AP259" s="212" t="s">
        <v>76</v>
      </c>
      <c r="AQ259" s="212" t="s">
        <v>810</v>
      </c>
      <c r="AR259" s="253">
        <v>45292</v>
      </c>
      <c r="AS259" s="253">
        <v>45657</v>
      </c>
      <c r="AT259" s="253" t="s">
        <v>78</v>
      </c>
      <c r="AU259" s="212" t="s">
        <v>792</v>
      </c>
    </row>
    <row r="260" spans="1:47" ht="90">
      <c r="A260" s="238"/>
      <c r="B260" s="238"/>
      <c r="C260" s="238"/>
      <c r="D260" s="247"/>
      <c r="E260" s="302"/>
      <c r="F260" s="250"/>
      <c r="G260" s="250"/>
      <c r="H260" s="266"/>
      <c r="I260" s="266"/>
      <c r="J260" s="266"/>
      <c r="K260" s="266"/>
      <c r="L260" s="250"/>
      <c r="M260" s="266"/>
      <c r="N260" s="266"/>
      <c r="O260" s="225"/>
      <c r="P260" s="225"/>
      <c r="Q260" s="225"/>
      <c r="R260" s="225"/>
      <c r="S260" s="225"/>
      <c r="T260" s="225"/>
      <c r="U260" s="225"/>
      <c r="V260" s="225"/>
      <c r="W260" s="85" t="s">
        <v>811</v>
      </c>
      <c r="X260" s="76" t="str">
        <f t="shared" si="1027"/>
        <v>Probabilidad</v>
      </c>
      <c r="Y260" s="76" t="s">
        <v>91</v>
      </c>
      <c r="Z260" s="76" t="s">
        <v>70</v>
      </c>
      <c r="AA260" s="76" t="s">
        <v>71</v>
      </c>
      <c r="AB260" s="76" t="s">
        <v>72</v>
      </c>
      <c r="AC260" s="76" t="s">
        <v>120</v>
      </c>
      <c r="AD260" s="240"/>
      <c r="AE260" s="76">
        <f t="shared" si="1060"/>
        <v>15</v>
      </c>
      <c r="AF260" s="76">
        <f t="shared" si="1061"/>
        <v>15</v>
      </c>
      <c r="AG260" s="76">
        <f>($AH259*((AE260+AF260))/100)</f>
        <v>14.4</v>
      </c>
      <c r="AH260" s="76">
        <f t="shared" ref="AH260" si="1065">AH259-AG260</f>
        <v>33.6</v>
      </c>
      <c r="AI260" s="218"/>
      <c r="AJ260" s="76">
        <f t="shared" si="1063"/>
        <v>0</v>
      </c>
      <c r="AK260" s="76">
        <f t="shared" si="1064"/>
        <v>0</v>
      </c>
      <c r="AL260" s="76">
        <f t="shared" ref="AL260" si="1066">($AM259*((AJ260+AK260))/100)</f>
        <v>0</v>
      </c>
      <c r="AM260" s="112">
        <f t="shared" ref="AM260" si="1067">AM259-AL260</f>
        <v>80</v>
      </c>
      <c r="AN260" s="225"/>
      <c r="AO260" s="225"/>
      <c r="AP260" s="225"/>
      <c r="AQ260" s="225"/>
      <c r="AR260" s="262"/>
      <c r="AS260" s="262"/>
      <c r="AT260" s="262"/>
      <c r="AU260" s="225"/>
    </row>
    <row r="261" spans="1:47" ht="90">
      <c r="A261" s="238"/>
      <c r="B261" s="238"/>
      <c r="C261" s="238"/>
      <c r="D261" s="247"/>
      <c r="E261" s="305"/>
      <c r="F261" s="251"/>
      <c r="G261" s="251"/>
      <c r="H261" s="227"/>
      <c r="I261" s="227"/>
      <c r="J261" s="227"/>
      <c r="K261" s="227"/>
      <c r="L261" s="251"/>
      <c r="M261" s="227"/>
      <c r="N261" s="227"/>
      <c r="O261" s="213"/>
      <c r="P261" s="213"/>
      <c r="Q261" s="213"/>
      <c r="R261" s="213"/>
      <c r="S261" s="213"/>
      <c r="T261" s="213"/>
      <c r="U261" s="213"/>
      <c r="V261" s="213"/>
      <c r="W261" s="85" t="s">
        <v>812</v>
      </c>
      <c r="X261" s="76" t="str">
        <f t="shared" si="1027"/>
        <v>Impacto</v>
      </c>
      <c r="Y261" s="76" t="s">
        <v>81</v>
      </c>
      <c r="Z261" s="76" t="s">
        <v>70</v>
      </c>
      <c r="AA261" s="76" t="s">
        <v>71</v>
      </c>
      <c r="AB261" s="76" t="s">
        <v>72</v>
      </c>
      <c r="AC261" s="76" t="s">
        <v>120</v>
      </c>
      <c r="AD261" s="240"/>
      <c r="AE261" s="76">
        <f t="shared" ref="AE261" si="1068">IF(Y261="Preventivo",25,IF(Y261="Detectivo",15,0))</f>
        <v>0</v>
      </c>
      <c r="AF261" s="76">
        <f t="shared" ref="AF261" si="1069">IF(Y261="Correctivo",0,IF(Z261="Automatizado",25,IF(Z261="Manual",15,0)))</f>
        <v>0</v>
      </c>
      <c r="AG261" s="76">
        <f>($AH260*((AE261+AF261))/100)</f>
        <v>0</v>
      </c>
      <c r="AH261" s="76">
        <f t="shared" ref="AH261" si="1070">AH260-AG261</f>
        <v>33.6</v>
      </c>
      <c r="AI261" s="218"/>
      <c r="AJ261" s="76">
        <f t="shared" ref="AJ261" si="1071">IF(Y261="Correctivo",10,0)</f>
        <v>10</v>
      </c>
      <c r="AK261" s="76">
        <f t="shared" ref="AK261" si="1072">IF(X261="Probabilidad",0,IF(Z261="Automatizado",25,IF(Z261="Manual",15,0)))</f>
        <v>15</v>
      </c>
      <c r="AL261" s="76">
        <f t="shared" ref="AL261" si="1073">($AM260*((AJ261+AK261))/100)</f>
        <v>20</v>
      </c>
      <c r="AM261" s="112">
        <f t="shared" ref="AM261" si="1074">AM260-AL261</f>
        <v>60</v>
      </c>
      <c r="AN261" s="213"/>
      <c r="AO261" s="213"/>
      <c r="AP261" s="213"/>
      <c r="AQ261" s="213"/>
      <c r="AR261" s="263"/>
      <c r="AS261" s="263"/>
      <c r="AT261" s="263"/>
      <c r="AU261" s="213"/>
    </row>
    <row r="262" spans="1:47" ht="90">
      <c r="A262" s="238">
        <v>107</v>
      </c>
      <c r="B262" s="238" t="s">
        <v>785</v>
      </c>
      <c r="C262" s="238" t="s">
        <v>786</v>
      </c>
      <c r="D262" s="238" t="s">
        <v>813</v>
      </c>
      <c r="E262" s="212" t="s">
        <v>114</v>
      </c>
      <c r="F262" s="212" t="s">
        <v>814</v>
      </c>
      <c r="G262" s="212" t="s">
        <v>815</v>
      </c>
      <c r="H262" s="226"/>
      <c r="I262" s="226"/>
      <c r="J262" s="226"/>
      <c r="K262" s="226"/>
      <c r="L262" s="226" t="str">
        <f>IF(F262&lt;&gt;"No aplica",CONCATENATE(E262," ",F262),CONCATENATE(H262," ",I262," ",J262," ",K262))</f>
        <v>Posibilidad de pérdida reputacional ante las partes interesadas al no asistir y no aportar insumos para la toma de decisiones en los escenarios interinstitucionales para la coordinación de acciones de prevención y protección. Los principales espacios en los que se participa son: CIPRAT, CERREM, GTER, CIPRUNNA, Subcomités Técnicos, y otras instancias en donde se delegue a la SPAE por competencias.</v>
      </c>
      <c r="M262" s="226" t="s">
        <v>62</v>
      </c>
      <c r="N262" s="226" t="s">
        <v>317</v>
      </c>
      <c r="O262" s="212" t="s">
        <v>63</v>
      </c>
      <c r="P262" s="212" t="s">
        <v>64</v>
      </c>
      <c r="Q262" s="212">
        <v>538</v>
      </c>
      <c r="R262" s="212" t="s">
        <v>409</v>
      </c>
      <c r="S262" s="212">
        <f>IF(R262="Muy alta",100,IF(R262="Alta",80,IF(R262="Media",60,IF(R262="Baja",40,IF(R262="Muy baja",20,IF(R262="Casi Seguro",100,IF(R262="Probable",80,IF(R262="Posible",60,IF(R262="Improbable",40,IF(R262="Rara vez",20,0))))))))))</f>
        <v>60</v>
      </c>
      <c r="T262" s="212" t="s">
        <v>66</v>
      </c>
      <c r="U262" s="212">
        <f>IF(T262="Catastrófico",100,IF(T262="Mayor",80,IF(T262="Moderado",60,IF(T262="Menor",40,IF(T262="Leve",20,0)))))</f>
        <v>80</v>
      </c>
      <c r="V262" s="212" t="s">
        <v>67</v>
      </c>
      <c r="W262" s="85" t="s">
        <v>2011</v>
      </c>
      <c r="X262" s="76" t="str">
        <f t="shared" si="1027"/>
        <v>Probabilidad</v>
      </c>
      <c r="Y262" s="76" t="s">
        <v>69</v>
      </c>
      <c r="Z262" s="76" t="s">
        <v>70</v>
      </c>
      <c r="AA262" s="76" t="s">
        <v>71</v>
      </c>
      <c r="AB262" s="76" t="s">
        <v>72</v>
      </c>
      <c r="AC262" s="76" t="s">
        <v>120</v>
      </c>
      <c r="AD262" s="240">
        <f>AH264</f>
        <v>21.6</v>
      </c>
      <c r="AE262" s="76">
        <f t="shared" ref="AE262:AE263" si="1075">IF(Y262="Preventivo",25,IF(Y262="Detectivo",15,0))</f>
        <v>25</v>
      </c>
      <c r="AF262" s="76">
        <f t="shared" ref="AF262:AF263" si="1076">IF(Y262="Correctivo",0,IF(Z262="Automatizado",25,IF(Z262="Manual",15,0)))</f>
        <v>15</v>
      </c>
      <c r="AG262" s="76">
        <f>($S262*((AE262+AF262))/100)</f>
        <v>24</v>
      </c>
      <c r="AH262" s="76">
        <f t="shared" ref="AH262" si="1077">S262-AG262</f>
        <v>36</v>
      </c>
      <c r="AI262" s="218">
        <f>AM264</f>
        <v>60</v>
      </c>
      <c r="AJ262" s="76">
        <f t="shared" ref="AJ262:AJ263" si="1078">IF(Y262="Correctivo",10,0)</f>
        <v>0</v>
      </c>
      <c r="AK262" s="76">
        <f t="shared" ref="AK262:AK263" si="1079">IF(X262="Probabilidad",0,IF(Z262="Automatizado",25,IF(Z262="Manual",15,0)))</f>
        <v>0</v>
      </c>
      <c r="AL262" s="76">
        <f>($U262*((AJ262+AK262))/100)</f>
        <v>0</v>
      </c>
      <c r="AM262" s="112">
        <f>U262-AL262</f>
        <v>80</v>
      </c>
      <c r="AN262" s="212" t="s">
        <v>74</v>
      </c>
      <c r="AO262" s="212" t="s">
        <v>75</v>
      </c>
      <c r="AP262" s="212" t="s">
        <v>76</v>
      </c>
      <c r="AQ262" s="212" t="s">
        <v>816</v>
      </c>
      <c r="AR262" s="253">
        <v>45292</v>
      </c>
      <c r="AS262" s="253">
        <v>45657</v>
      </c>
      <c r="AT262" s="253" t="s">
        <v>78</v>
      </c>
      <c r="AU262" s="212" t="s">
        <v>792</v>
      </c>
    </row>
    <row r="263" spans="1:47" ht="90">
      <c r="A263" s="238"/>
      <c r="B263" s="238"/>
      <c r="C263" s="238"/>
      <c r="D263" s="238"/>
      <c r="E263" s="225"/>
      <c r="F263" s="225"/>
      <c r="G263" s="225"/>
      <c r="H263" s="266"/>
      <c r="I263" s="266"/>
      <c r="J263" s="266"/>
      <c r="K263" s="266"/>
      <c r="L263" s="266"/>
      <c r="M263" s="266"/>
      <c r="N263" s="266"/>
      <c r="O263" s="225"/>
      <c r="P263" s="225"/>
      <c r="Q263" s="225"/>
      <c r="R263" s="225"/>
      <c r="S263" s="225"/>
      <c r="T263" s="225"/>
      <c r="U263" s="225"/>
      <c r="V263" s="225"/>
      <c r="W263" s="85" t="s">
        <v>817</v>
      </c>
      <c r="X263" s="76" t="str">
        <f t="shared" si="1027"/>
        <v>Probabilidad</v>
      </c>
      <c r="Y263" s="76" t="s">
        <v>69</v>
      </c>
      <c r="Z263" s="76" t="s">
        <v>70</v>
      </c>
      <c r="AA263" s="76" t="s">
        <v>71</v>
      </c>
      <c r="AB263" s="76" t="s">
        <v>72</v>
      </c>
      <c r="AC263" s="76" t="s">
        <v>120</v>
      </c>
      <c r="AD263" s="240"/>
      <c r="AE263" s="76">
        <f t="shared" si="1075"/>
        <v>25</v>
      </c>
      <c r="AF263" s="76">
        <f t="shared" si="1076"/>
        <v>15</v>
      </c>
      <c r="AG263" s="76">
        <f>($AH262*((AE263+AF263))/100)</f>
        <v>14.4</v>
      </c>
      <c r="AH263" s="76">
        <f t="shared" ref="AH263" si="1080">AH262-AG263</f>
        <v>21.6</v>
      </c>
      <c r="AI263" s="218"/>
      <c r="AJ263" s="76">
        <f t="shared" si="1078"/>
        <v>0</v>
      </c>
      <c r="AK263" s="76">
        <f t="shared" si="1079"/>
        <v>0</v>
      </c>
      <c r="AL263" s="76">
        <f t="shared" ref="AL263" si="1081">($AM262*((AJ263+AK263))/100)</f>
        <v>0</v>
      </c>
      <c r="AM263" s="112">
        <f t="shared" ref="AM263" si="1082">AM262-AL263</f>
        <v>80</v>
      </c>
      <c r="AN263" s="225"/>
      <c r="AO263" s="225"/>
      <c r="AP263" s="225"/>
      <c r="AQ263" s="225"/>
      <c r="AR263" s="262"/>
      <c r="AS263" s="262"/>
      <c r="AT263" s="262"/>
      <c r="AU263" s="225"/>
    </row>
    <row r="264" spans="1:47" ht="90">
      <c r="A264" s="238"/>
      <c r="B264" s="238"/>
      <c r="C264" s="238"/>
      <c r="D264" s="238"/>
      <c r="E264" s="213"/>
      <c r="F264" s="213"/>
      <c r="G264" s="213"/>
      <c r="H264" s="227"/>
      <c r="I264" s="227"/>
      <c r="J264" s="227"/>
      <c r="K264" s="227"/>
      <c r="L264" s="227"/>
      <c r="M264" s="227"/>
      <c r="N264" s="227"/>
      <c r="O264" s="213"/>
      <c r="P264" s="213"/>
      <c r="Q264" s="213"/>
      <c r="R264" s="213"/>
      <c r="S264" s="213"/>
      <c r="T264" s="213"/>
      <c r="U264" s="213"/>
      <c r="V264" s="213"/>
      <c r="W264" s="85" t="s">
        <v>818</v>
      </c>
      <c r="X264" s="76" t="str">
        <f t="shared" si="1027"/>
        <v>Impacto</v>
      </c>
      <c r="Y264" s="76" t="s">
        <v>81</v>
      </c>
      <c r="Z264" s="76" t="s">
        <v>70</v>
      </c>
      <c r="AA264" s="76" t="s">
        <v>71</v>
      </c>
      <c r="AB264" s="76" t="s">
        <v>72</v>
      </c>
      <c r="AC264" s="76" t="s">
        <v>120</v>
      </c>
      <c r="AD264" s="240"/>
      <c r="AE264" s="76">
        <f t="shared" ref="AE264" si="1083">IF(Y264="Preventivo",25,IF(Y264="Detectivo",15,0))</f>
        <v>0</v>
      </c>
      <c r="AF264" s="76">
        <f t="shared" ref="AF264" si="1084">IF(Y264="Correctivo",0,IF(Z264="Automatizado",25,IF(Z264="Manual",15,0)))</f>
        <v>0</v>
      </c>
      <c r="AG264" s="76">
        <f>($AH263*((AE264+AF264))/100)</f>
        <v>0</v>
      </c>
      <c r="AH264" s="76">
        <f t="shared" ref="AH264" si="1085">AH263-AG264</f>
        <v>21.6</v>
      </c>
      <c r="AI264" s="218"/>
      <c r="AJ264" s="76">
        <f t="shared" ref="AJ264" si="1086">IF(Y264="Correctivo",10,0)</f>
        <v>10</v>
      </c>
      <c r="AK264" s="76">
        <f t="shared" ref="AK264" si="1087">IF(X264="Probabilidad",0,IF(Z264="Automatizado",25,IF(Z264="Manual",15,0)))</f>
        <v>15</v>
      </c>
      <c r="AL264" s="76">
        <f t="shared" ref="AL264" si="1088">($AM263*((AJ264+AK264))/100)</f>
        <v>20</v>
      </c>
      <c r="AM264" s="112">
        <f t="shared" ref="AM264" si="1089">AM263-AL264</f>
        <v>60</v>
      </c>
      <c r="AN264" s="213"/>
      <c r="AO264" s="213"/>
      <c r="AP264" s="213"/>
      <c r="AQ264" s="213"/>
      <c r="AR264" s="263"/>
      <c r="AS264" s="263"/>
      <c r="AT264" s="263"/>
      <c r="AU264" s="213"/>
    </row>
    <row r="265" spans="1:47" ht="102" customHeight="1">
      <c r="A265" s="238">
        <v>108</v>
      </c>
      <c r="B265" s="238" t="s">
        <v>785</v>
      </c>
      <c r="C265" s="238" t="s">
        <v>786</v>
      </c>
      <c r="D265" s="247" t="s">
        <v>819</v>
      </c>
      <c r="E265" s="301" t="s">
        <v>59</v>
      </c>
      <c r="F265" s="249" t="s">
        <v>820</v>
      </c>
      <c r="G265" s="226" t="s">
        <v>821</v>
      </c>
      <c r="H265" s="226"/>
      <c r="I265" s="226"/>
      <c r="J265" s="226"/>
      <c r="K265" s="226"/>
      <c r="L265" s="249" t="str">
        <f t="shared" ref="L265" si="1090">IF(F265&lt;&gt;"No aplica",CONCATENATE(E265," ",F265),CONCATENATE(H265," ",I265," ",J265," ",K265))</f>
        <v>Posibilidad de pérdida económica y reputacional por la no implementación de las medidas concertadas en la formulación del plan específico por parte de la UARIV</v>
      </c>
      <c r="M265" s="226" t="s">
        <v>62</v>
      </c>
      <c r="N265" s="226" t="s">
        <v>317</v>
      </c>
      <c r="O265" s="212" t="s">
        <v>63</v>
      </c>
      <c r="P265" s="212" t="s">
        <v>64</v>
      </c>
      <c r="Q265" s="212">
        <v>15</v>
      </c>
      <c r="R265" s="212" t="s">
        <v>65</v>
      </c>
      <c r="S265" s="212">
        <f t="shared" ref="S265" si="1091">IF(R265="Muy alta",100,IF(R265="Alta",80,IF(R265="Media",60,IF(R265="Baja",40,IF(R265="Muy baja",20,IF(R265="Casi Seguro",100,IF(R265="Probable",80,IF(R265="Posible",60,IF(R265="Improbable",40,IF(R265="Rara vez",20,0))))))))))</f>
        <v>40</v>
      </c>
      <c r="T265" s="212" t="s">
        <v>118</v>
      </c>
      <c r="U265" s="212">
        <f t="shared" ref="U265" si="1092">IF(T265="Catastrófico",100,IF(T265="Mayor",80,IF(T265="Moderado",60,IF(T265="Menor",40,IF(T265="Leve",20,0)))))</f>
        <v>40</v>
      </c>
      <c r="V265" s="212" t="s">
        <v>74</v>
      </c>
      <c r="W265" s="75" t="s">
        <v>822</v>
      </c>
      <c r="X265" s="76" t="str">
        <f t="shared" si="1027"/>
        <v>Probabilidad</v>
      </c>
      <c r="Y265" s="76" t="s">
        <v>69</v>
      </c>
      <c r="Z265" s="76" t="s">
        <v>70</v>
      </c>
      <c r="AA265" s="76" t="s">
        <v>71</v>
      </c>
      <c r="AB265" s="76" t="s">
        <v>72</v>
      </c>
      <c r="AC265" s="76" t="s">
        <v>120</v>
      </c>
      <c r="AD265" s="240">
        <f>AH267</f>
        <v>11.760000000000002</v>
      </c>
      <c r="AE265" s="76">
        <f t="shared" ref="AE265:AE266" si="1093">IF(Y265="Preventivo",25,IF(Y265="Detectivo",15,0))</f>
        <v>25</v>
      </c>
      <c r="AF265" s="76">
        <f t="shared" ref="AF265:AF266" si="1094">IF(Y265="Correctivo",0,IF(Z265="Automatizado",25,IF(Z265="Manual",15,0)))</f>
        <v>15</v>
      </c>
      <c r="AG265" s="76">
        <f>($S265*((AE265+AF265))/100)</f>
        <v>16</v>
      </c>
      <c r="AH265" s="76">
        <f t="shared" ref="AH265" si="1095">S265-AG265</f>
        <v>24</v>
      </c>
      <c r="AI265" s="218">
        <f>AM267</f>
        <v>40</v>
      </c>
      <c r="AJ265" s="76">
        <f t="shared" ref="AJ265:AJ266" si="1096">IF(Y265="Correctivo",10,0)</f>
        <v>0</v>
      </c>
      <c r="AK265" s="76">
        <f t="shared" ref="AK265:AK266" si="1097">IF(X265="Probabilidad",0,IF(Z265="Automatizado",25,IF(Z265="Manual",15,0)))</f>
        <v>0</v>
      </c>
      <c r="AL265" s="76">
        <f>($U265*((AJ265+AK265))/100)</f>
        <v>0</v>
      </c>
      <c r="AM265" s="112">
        <f>U265-AL265</f>
        <v>40</v>
      </c>
      <c r="AN265" s="212" t="s">
        <v>220</v>
      </c>
      <c r="AO265" s="212" t="s">
        <v>222</v>
      </c>
      <c r="AP265" s="212" t="s">
        <v>575</v>
      </c>
      <c r="AQ265" s="212" t="s">
        <v>224</v>
      </c>
      <c r="AR265" s="264"/>
      <c r="AS265" s="264"/>
      <c r="AT265" s="223"/>
      <c r="AU265" s="264"/>
    </row>
    <row r="266" spans="1:47" ht="60">
      <c r="A266" s="238"/>
      <c r="B266" s="238"/>
      <c r="C266" s="238"/>
      <c r="D266" s="247"/>
      <c r="E266" s="302"/>
      <c r="F266" s="250"/>
      <c r="G266" s="266"/>
      <c r="H266" s="266"/>
      <c r="I266" s="266"/>
      <c r="J266" s="266"/>
      <c r="K266" s="266"/>
      <c r="L266" s="250"/>
      <c r="M266" s="266"/>
      <c r="N266" s="266"/>
      <c r="O266" s="225"/>
      <c r="P266" s="225"/>
      <c r="Q266" s="225"/>
      <c r="R266" s="225"/>
      <c r="S266" s="225"/>
      <c r="T266" s="225"/>
      <c r="U266" s="225"/>
      <c r="V266" s="225"/>
      <c r="W266" s="85" t="s">
        <v>823</v>
      </c>
      <c r="X266" s="76" t="str">
        <f t="shared" si="1027"/>
        <v>Probabilidad</v>
      </c>
      <c r="Y266" s="76" t="s">
        <v>91</v>
      </c>
      <c r="Z266" s="76" t="s">
        <v>70</v>
      </c>
      <c r="AA266" s="76" t="s">
        <v>71</v>
      </c>
      <c r="AB266" s="76" t="s">
        <v>72</v>
      </c>
      <c r="AC266" s="76" t="s">
        <v>120</v>
      </c>
      <c r="AD266" s="240"/>
      <c r="AE266" s="76">
        <f t="shared" si="1093"/>
        <v>15</v>
      </c>
      <c r="AF266" s="76">
        <f t="shared" si="1094"/>
        <v>15</v>
      </c>
      <c r="AG266" s="76">
        <f>($AH265*((AE266+AF266))/100)</f>
        <v>7.2</v>
      </c>
      <c r="AH266" s="76">
        <f t="shared" ref="AH266" si="1098">AH265-AG266</f>
        <v>16.8</v>
      </c>
      <c r="AI266" s="218"/>
      <c r="AJ266" s="76">
        <f t="shared" si="1096"/>
        <v>0</v>
      </c>
      <c r="AK266" s="76">
        <f t="shared" si="1097"/>
        <v>0</v>
      </c>
      <c r="AL266" s="76">
        <f t="shared" ref="AL266" si="1099">($AM265*((AJ266+AK266))/100)</f>
        <v>0</v>
      </c>
      <c r="AM266" s="112">
        <f t="shared" ref="AM266" si="1100">AM265-AL266</f>
        <v>40</v>
      </c>
      <c r="AN266" s="225"/>
      <c r="AO266" s="225"/>
      <c r="AP266" s="225"/>
      <c r="AQ266" s="225"/>
      <c r="AR266" s="332"/>
      <c r="AS266" s="332"/>
      <c r="AT266" s="254"/>
      <c r="AU266" s="332"/>
    </row>
    <row r="267" spans="1:47" ht="60">
      <c r="A267" s="238"/>
      <c r="B267" s="238"/>
      <c r="C267" s="238"/>
      <c r="D267" s="247"/>
      <c r="E267" s="305"/>
      <c r="F267" s="251"/>
      <c r="G267" s="227"/>
      <c r="H267" s="227"/>
      <c r="I267" s="227"/>
      <c r="J267" s="227"/>
      <c r="K267" s="227"/>
      <c r="L267" s="251"/>
      <c r="M267" s="227"/>
      <c r="N267" s="227"/>
      <c r="O267" s="213"/>
      <c r="P267" s="213"/>
      <c r="Q267" s="213"/>
      <c r="R267" s="213"/>
      <c r="S267" s="213"/>
      <c r="T267" s="213"/>
      <c r="U267" s="213"/>
      <c r="V267" s="213"/>
      <c r="W267" s="85" t="s">
        <v>2012</v>
      </c>
      <c r="X267" s="76" t="str">
        <f t="shared" si="1027"/>
        <v>Probabilidad</v>
      </c>
      <c r="Y267" s="76" t="s">
        <v>91</v>
      </c>
      <c r="Z267" s="76" t="s">
        <v>70</v>
      </c>
      <c r="AA267" s="76" t="s">
        <v>71</v>
      </c>
      <c r="AB267" s="76" t="s">
        <v>72</v>
      </c>
      <c r="AC267" s="76" t="s">
        <v>120</v>
      </c>
      <c r="AD267" s="240"/>
      <c r="AE267" s="76">
        <f t="shared" ref="AE267" si="1101">IF(Y267="Preventivo",25,IF(Y267="Detectivo",15,0))</f>
        <v>15</v>
      </c>
      <c r="AF267" s="76">
        <f t="shared" ref="AF267" si="1102">IF(Y267="Correctivo",0,IF(Z267="Automatizado",25,IF(Z267="Manual",15,0)))</f>
        <v>15</v>
      </c>
      <c r="AG267" s="76">
        <f>($AH266*((AE267+AF267))/100)</f>
        <v>5.04</v>
      </c>
      <c r="AH267" s="76">
        <f t="shared" ref="AH267" si="1103">AH266-AG267</f>
        <v>11.760000000000002</v>
      </c>
      <c r="AI267" s="218"/>
      <c r="AJ267" s="76">
        <f t="shared" ref="AJ267" si="1104">IF(Y267="Correctivo",10,0)</f>
        <v>0</v>
      </c>
      <c r="AK267" s="76">
        <f t="shared" ref="AK267" si="1105">IF(X267="Probabilidad",0,IF(Z267="Automatizado",25,IF(Z267="Manual",15,0)))</f>
        <v>0</v>
      </c>
      <c r="AL267" s="76">
        <f t="shared" ref="AL267" si="1106">($AM266*((AJ267+AK267))/100)</f>
        <v>0</v>
      </c>
      <c r="AM267" s="112">
        <f t="shared" ref="AM267" si="1107">AM266-AL267</f>
        <v>40</v>
      </c>
      <c r="AN267" s="213"/>
      <c r="AO267" s="213"/>
      <c r="AP267" s="213"/>
      <c r="AQ267" s="213"/>
      <c r="AR267" s="265"/>
      <c r="AS267" s="265"/>
      <c r="AT267" s="224"/>
      <c r="AU267" s="265"/>
    </row>
    <row r="268" spans="1:47" ht="75">
      <c r="A268" s="238">
        <v>109</v>
      </c>
      <c r="B268" s="238" t="s">
        <v>785</v>
      </c>
      <c r="C268" s="238" t="s">
        <v>786</v>
      </c>
      <c r="D268" s="247" t="s">
        <v>824</v>
      </c>
      <c r="E268" s="301"/>
      <c r="F268" s="312"/>
      <c r="G268" s="249"/>
      <c r="H268" s="226" t="s">
        <v>825</v>
      </c>
      <c r="I268" s="226" t="s">
        <v>826</v>
      </c>
      <c r="J268" s="226" t="s">
        <v>827</v>
      </c>
      <c r="K268" s="226" t="s">
        <v>828</v>
      </c>
      <c r="L268" s="249" t="str">
        <f>CONCATENATE(H268," ",I268," ",J268," ",K268)</f>
        <v>Posibilidad de pérdida reputacional y económica por el uso indebido de bienes y servicios,  por parte de las entidades territoriales,  frente a la implementación y seguimiento a las medidas del Plan Específico en los territorios focalizados del Auto 005/2009 Esta acción indebida puede beneficiar a la entidad territorial y/o a terceros</v>
      </c>
      <c r="M268" s="226" t="s">
        <v>86</v>
      </c>
      <c r="N268" s="226" t="s">
        <v>317</v>
      </c>
      <c r="O268" s="212" t="s">
        <v>476</v>
      </c>
      <c r="P268" s="212" t="s">
        <v>204</v>
      </c>
      <c r="Q268" s="212">
        <v>20</v>
      </c>
      <c r="R268" s="212" t="s">
        <v>65</v>
      </c>
      <c r="S268" s="212">
        <f t="shared" ref="S268" si="1108">IF(R268="Muy alta",100,IF(R268="Alta",80,IF(R268="Media",60,IF(R268="Baja",40,IF(R268="Muy baja",20,IF(R268="Casi Seguro",100,IF(R268="Probable",80,IF(R268="Posible",60,IF(R268="Improbable",40,IF(R268="Rara vez",20,0))))))))))</f>
        <v>40</v>
      </c>
      <c r="T268" s="212" t="s">
        <v>137</v>
      </c>
      <c r="U268" s="212">
        <f t="shared" ref="U268" si="1109">IF(T268="Catastrófico",100,IF(T268="Mayor",80,IF(T268="Moderado",60,IF(T268="Menor",40,IF(T268="Leve",20,0)))))</f>
        <v>100</v>
      </c>
      <c r="V268" s="212" t="s">
        <v>138</v>
      </c>
      <c r="W268" s="85" t="s">
        <v>829</v>
      </c>
      <c r="X268" s="76" t="str">
        <f t="shared" si="1027"/>
        <v>Probabilidad</v>
      </c>
      <c r="Y268" s="76" t="s">
        <v>69</v>
      </c>
      <c r="Z268" s="76" t="s">
        <v>70</v>
      </c>
      <c r="AA268" s="76" t="s">
        <v>71</v>
      </c>
      <c r="AB268" s="76" t="s">
        <v>72</v>
      </c>
      <c r="AC268" s="76" t="s">
        <v>120</v>
      </c>
      <c r="AD268" s="240">
        <f>AH269</f>
        <v>24</v>
      </c>
      <c r="AE268" s="76">
        <f t="shared" ref="AE268:AE271" si="1110">IF(Y268="Preventivo",25,IF(Y268="Detectivo",15,0))</f>
        <v>25</v>
      </c>
      <c r="AF268" s="76">
        <f t="shared" ref="AF268:AF271" si="1111">IF(Y268="Correctivo",0,IF(Z268="Automatizado",25,IF(Z268="Manual",15,0)))</f>
        <v>15</v>
      </c>
      <c r="AG268" s="76">
        <f>($S268*((AE268+AF268))/100)</f>
        <v>16</v>
      </c>
      <c r="AH268" s="76">
        <f t="shared" ref="AH268" si="1112">S268-AG268</f>
        <v>24</v>
      </c>
      <c r="AI268" s="218">
        <f>AM269</f>
        <v>75</v>
      </c>
      <c r="AJ268" s="76">
        <f t="shared" ref="AJ268:AJ271" si="1113">IF(Y268="Correctivo",10,0)</f>
        <v>0</v>
      </c>
      <c r="AK268" s="76">
        <f t="shared" ref="AK268:AK271" si="1114">IF(X268="Probabilidad",0,IF(Z268="Automatizado",25,IF(Z268="Manual",15,0)))</f>
        <v>0</v>
      </c>
      <c r="AL268" s="76">
        <f>($U268*((AJ268+AK268))/100)</f>
        <v>0</v>
      </c>
      <c r="AM268" s="112">
        <f>U268-AL268</f>
        <v>100</v>
      </c>
      <c r="AN268" s="212" t="s">
        <v>67</v>
      </c>
      <c r="AO268" s="212" t="s">
        <v>75</v>
      </c>
      <c r="AP268" s="212" t="s">
        <v>76</v>
      </c>
      <c r="AQ268" s="212" t="s">
        <v>830</v>
      </c>
      <c r="AR268" s="253">
        <v>45292</v>
      </c>
      <c r="AS268" s="253">
        <v>45657</v>
      </c>
      <c r="AT268" s="253" t="s">
        <v>93</v>
      </c>
      <c r="AU268" s="212" t="s">
        <v>831</v>
      </c>
    </row>
    <row r="269" spans="1:47" ht="105">
      <c r="A269" s="238"/>
      <c r="B269" s="238"/>
      <c r="C269" s="238"/>
      <c r="D269" s="247"/>
      <c r="E269" s="302"/>
      <c r="F269" s="313"/>
      <c r="G269" s="250"/>
      <c r="H269" s="266"/>
      <c r="I269" s="266"/>
      <c r="J269" s="266"/>
      <c r="K269" s="266"/>
      <c r="L269" s="250"/>
      <c r="M269" s="266"/>
      <c r="N269" s="266"/>
      <c r="O269" s="225"/>
      <c r="P269" s="225"/>
      <c r="Q269" s="225"/>
      <c r="R269" s="225"/>
      <c r="S269" s="225"/>
      <c r="T269" s="225"/>
      <c r="U269" s="225"/>
      <c r="V269" s="225"/>
      <c r="W269" s="85" t="s">
        <v>2013</v>
      </c>
      <c r="X269" s="76" t="str">
        <f t="shared" si="1027"/>
        <v>Impacto</v>
      </c>
      <c r="Y269" s="76" t="s">
        <v>81</v>
      </c>
      <c r="Z269" s="76" t="s">
        <v>70</v>
      </c>
      <c r="AA269" s="76" t="s">
        <v>71</v>
      </c>
      <c r="AB269" s="76" t="s">
        <v>72</v>
      </c>
      <c r="AC269" s="76" t="s">
        <v>120</v>
      </c>
      <c r="AD269" s="240"/>
      <c r="AE269" s="76">
        <f t="shared" si="1110"/>
        <v>0</v>
      </c>
      <c r="AF269" s="76">
        <f t="shared" si="1111"/>
        <v>0</v>
      </c>
      <c r="AG269" s="76">
        <f>($AH268*((AE269+AF269))/100)</f>
        <v>0</v>
      </c>
      <c r="AH269" s="76">
        <f t="shared" ref="AH269" si="1115">AH268-AG269</f>
        <v>24</v>
      </c>
      <c r="AI269" s="218"/>
      <c r="AJ269" s="76">
        <f t="shared" si="1113"/>
        <v>10</v>
      </c>
      <c r="AK269" s="76">
        <f t="shared" si="1114"/>
        <v>15</v>
      </c>
      <c r="AL269" s="76">
        <f t="shared" ref="AL269" si="1116">($AM268*((AJ269+AK269))/100)</f>
        <v>25</v>
      </c>
      <c r="AM269" s="112">
        <f t="shared" ref="AM269" si="1117">AM268-AL269</f>
        <v>75</v>
      </c>
      <c r="AN269" s="225"/>
      <c r="AO269" s="225"/>
      <c r="AP269" s="225"/>
      <c r="AQ269" s="213"/>
      <c r="AR269" s="263"/>
      <c r="AS269" s="263"/>
      <c r="AT269" s="263"/>
      <c r="AU269" s="213"/>
    </row>
    <row r="270" spans="1:47" ht="60">
      <c r="A270" s="238">
        <v>110</v>
      </c>
      <c r="B270" s="238" t="s">
        <v>785</v>
      </c>
      <c r="C270" s="238" t="s">
        <v>786</v>
      </c>
      <c r="D270" s="247" t="s">
        <v>832</v>
      </c>
      <c r="E270" s="301"/>
      <c r="F270" s="334"/>
      <c r="G270" s="249"/>
      <c r="H270" s="226" t="s">
        <v>833</v>
      </c>
      <c r="I270" s="226" t="s">
        <v>834</v>
      </c>
      <c r="J270" s="226" t="s">
        <v>835</v>
      </c>
      <c r="K270" s="226" t="s">
        <v>828</v>
      </c>
      <c r="L270" s="249" t="str">
        <f>CONCATENATE(H270," ",I270," ",J270," ",K270)</f>
        <v>Posibilidad de pérdida reputacional y económica por el uso indebido de insumos, semillas y herramientas agropecuarios, materiales para construcción y/o dotación de mobiliario,  por parte de las entidades territoriales, quienes formulan y ejecutan los proyectos de infraestructura social y comunitaria y proyectos agropecuarios para la prevención urgente. Esta actividad permite fortalecer la capacidad de respuesta ante la ocurrencia de emergencias humanitarias, así como, contribuir a la disminución de la vulnerabilidad de la población. Los recursos que entrega la unidad para las víctimas permiten atender a los principios de subsidiariedad, concurrencia y complementariedad, Esta acción indebida puede beneficiar a la entidad territorial y/o a terceros</v>
      </c>
      <c r="M270" s="226" t="s">
        <v>86</v>
      </c>
      <c r="N270" s="226" t="s">
        <v>317</v>
      </c>
      <c r="O270" s="212" t="s">
        <v>476</v>
      </c>
      <c r="P270" s="212" t="s">
        <v>204</v>
      </c>
      <c r="Q270" s="212">
        <v>117</v>
      </c>
      <c r="R270" s="212" t="s">
        <v>65</v>
      </c>
      <c r="S270" s="212">
        <f t="shared" ref="S270" si="1118">IF(R270="Muy alta",100,IF(R270="Alta",80,IF(R270="Media",60,IF(R270="Baja",40,IF(R270="Muy baja",20,IF(R270="Casi Seguro",100,IF(R270="Probable",80,IF(R270="Posible",60,IF(R270="Improbable",40,IF(R270="Rara vez",20,0))))))))))</f>
        <v>40</v>
      </c>
      <c r="T270" s="212" t="s">
        <v>137</v>
      </c>
      <c r="U270" s="212">
        <f t="shared" ref="U270" si="1119">IF(T270="Catastrófico",100,IF(T270="Mayor",80,IF(T270="Moderado",60,IF(T270="Menor",40,IF(T270="Leve",20,0)))))</f>
        <v>100</v>
      </c>
      <c r="V270" s="212" t="s">
        <v>138</v>
      </c>
      <c r="W270" s="92" t="s">
        <v>836</v>
      </c>
      <c r="X270" s="76" t="str">
        <f t="shared" si="1027"/>
        <v>Probabilidad</v>
      </c>
      <c r="Y270" s="76" t="s">
        <v>69</v>
      </c>
      <c r="Z270" s="76" t="s">
        <v>70</v>
      </c>
      <c r="AA270" s="76" t="s">
        <v>71</v>
      </c>
      <c r="AB270" s="76" t="s">
        <v>72</v>
      </c>
      <c r="AC270" s="76" t="s">
        <v>120</v>
      </c>
      <c r="AD270" s="240">
        <f>AH272</f>
        <v>16.8</v>
      </c>
      <c r="AE270" s="76">
        <f t="shared" si="1110"/>
        <v>25</v>
      </c>
      <c r="AF270" s="76">
        <f t="shared" si="1111"/>
        <v>15</v>
      </c>
      <c r="AG270" s="76">
        <f>($S270*((AE270+AF270))/100)</f>
        <v>16</v>
      </c>
      <c r="AH270" s="76">
        <f t="shared" ref="AH270" si="1120">S270-AG270</f>
        <v>24</v>
      </c>
      <c r="AI270" s="218">
        <f>AM272</f>
        <v>75</v>
      </c>
      <c r="AJ270" s="76">
        <f t="shared" si="1113"/>
        <v>0</v>
      </c>
      <c r="AK270" s="76">
        <f t="shared" si="1114"/>
        <v>0</v>
      </c>
      <c r="AL270" s="76">
        <f>($U270*((AJ270+AK270))/100)</f>
        <v>0</v>
      </c>
      <c r="AM270" s="112">
        <f>U270-AL270</f>
        <v>100</v>
      </c>
      <c r="AN270" s="212" t="s">
        <v>67</v>
      </c>
      <c r="AO270" s="212" t="s">
        <v>75</v>
      </c>
      <c r="AP270" s="212" t="s">
        <v>76</v>
      </c>
      <c r="AQ270" s="212" t="s">
        <v>837</v>
      </c>
      <c r="AR270" s="253">
        <v>45292</v>
      </c>
      <c r="AS270" s="253">
        <v>45657</v>
      </c>
      <c r="AT270" s="253" t="s">
        <v>93</v>
      </c>
      <c r="AU270" s="212" t="s">
        <v>792</v>
      </c>
    </row>
    <row r="271" spans="1:47" ht="75">
      <c r="A271" s="238"/>
      <c r="B271" s="238"/>
      <c r="C271" s="238"/>
      <c r="D271" s="247"/>
      <c r="E271" s="302"/>
      <c r="F271" s="335"/>
      <c r="G271" s="250"/>
      <c r="H271" s="266"/>
      <c r="I271" s="266"/>
      <c r="J271" s="266"/>
      <c r="K271" s="266"/>
      <c r="L271" s="250"/>
      <c r="M271" s="266"/>
      <c r="N271" s="266"/>
      <c r="O271" s="225"/>
      <c r="P271" s="225"/>
      <c r="Q271" s="225"/>
      <c r="R271" s="225"/>
      <c r="S271" s="225"/>
      <c r="T271" s="225"/>
      <c r="U271" s="225"/>
      <c r="V271" s="225"/>
      <c r="W271" s="92" t="s">
        <v>838</v>
      </c>
      <c r="X271" s="76" t="str">
        <f t="shared" si="1027"/>
        <v>Probabilidad</v>
      </c>
      <c r="Y271" s="76" t="s">
        <v>91</v>
      </c>
      <c r="Z271" s="76" t="s">
        <v>70</v>
      </c>
      <c r="AA271" s="76" t="s">
        <v>71</v>
      </c>
      <c r="AB271" s="76" t="s">
        <v>72</v>
      </c>
      <c r="AC271" s="76" t="s">
        <v>120</v>
      </c>
      <c r="AD271" s="240"/>
      <c r="AE271" s="76">
        <f t="shared" si="1110"/>
        <v>15</v>
      </c>
      <c r="AF271" s="76">
        <f t="shared" si="1111"/>
        <v>15</v>
      </c>
      <c r="AG271" s="76">
        <f>($AH270*((AE271+AF271))/100)</f>
        <v>7.2</v>
      </c>
      <c r="AH271" s="76">
        <f t="shared" ref="AH271" si="1121">AH270-AG271</f>
        <v>16.8</v>
      </c>
      <c r="AI271" s="218"/>
      <c r="AJ271" s="76">
        <f t="shared" si="1113"/>
        <v>0</v>
      </c>
      <c r="AK271" s="76">
        <f t="shared" si="1114"/>
        <v>0</v>
      </c>
      <c r="AL271" s="76">
        <f t="shared" ref="AL271" si="1122">($AM270*((AJ271+AK271))/100)</f>
        <v>0</v>
      </c>
      <c r="AM271" s="112">
        <f t="shared" ref="AM271" si="1123">AM270-AL271</f>
        <v>100</v>
      </c>
      <c r="AN271" s="225"/>
      <c r="AO271" s="225"/>
      <c r="AP271" s="225"/>
      <c r="AQ271" s="225"/>
      <c r="AR271" s="262"/>
      <c r="AS271" s="262"/>
      <c r="AT271" s="262"/>
      <c r="AU271" s="225"/>
    </row>
    <row r="272" spans="1:47" ht="75">
      <c r="A272" s="238"/>
      <c r="B272" s="238"/>
      <c r="C272" s="238"/>
      <c r="D272" s="312"/>
      <c r="E272" s="302"/>
      <c r="F272" s="335"/>
      <c r="G272" s="250"/>
      <c r="H272" s="266"/>
      <c r="I272" s="266"/>
      <c r="J272" s="266"/>
      <c r="K272" s="266"/>
      <c r="L272" s="250"/>
      <c r="M272" s="266"/>
      <c r="N272" s="266"/>
      <c r="O272" s="225"/>
      <c r="P272" s="225"/>
      <c r="Q272" s="225"/>
      <c r="R272" s="225"/>
      <c r="S272" s="225"/>
      <c r="T272" s="225"/>
      <c r="U272" s="225"/>
      <c r="V272" s="225"/>
      <c r="W272" s="92" t="s">
        <v>839</v>
      </c>
      <c r="X272" s="71" t="str">
        <f t="shared" si="1027"/>
        <v>Impacto</v>
      </c>
      <c r="Y272" s="71" t="s">
        <v>81</v>
      </c>
      <c r="Z272" s="71" t="s">
        <v>70</v>
      </c>
      <c r="AA272" s="71" t="s">
        <v>71</v>
      </c>
      <c r="AB272" s="71" t="s">
        <v>72</v>
      </c>
      <c r="AC272" s="71" t="s">
        <v>120</v>
      </c>
      <c r="AD272" s="240"/>
      <c r="AE272" s="76">
        <f t="shared" ref="AE272" si="1124">IF(Y272="Preventivo",25,IF(Y272="Detectivo",15,0))</f>
        <v>0</v>
      </c>
      <c r="AF272" s="76">
        <f t="shared" ref="AF272" si="1125">IF(Y272="Correctivo",0,IF(Z272="Automatizado",25,IF(Z272="Manual",15,0)))</f>
        <v>0</v>
      </c>
      <c r="AG272" s="76">
        <f>($AH271*((AE272+AF272))/100)</f>
        <v>0</v>
      </c>
      <c r="AH272" s="76">
        <f t="shared" ref="AH272" si="1126">AH271-AG272</f>
        <v>16.8</v>
      </c>
      <c r="AI272" s="218"/>
      <c r="AJ272" s="76">
        <f t="shared" ref="AJ272" si="1127">IF(Y272="Correctivo",10,0)</f>
        <v>10</v>
      </c>
      <c r="AK272" s="76">
        <f t="shared" ref="AK272" si="1128">IF(X272="Probabilidad",0,IF(Z272="Automatizado",25,IF(Z272="Manual",15,0)))</f>
        <v>15</v>
      </c>
      <c r="AL272" s="76">
        <f t="shared" ref="AL272" si="1129">($AM271*((AJ272+AK272))/100)</f>
        <v>25</v>
      </c>
      <c r="AM272" s="112">
        <f t="shared" ref="AM272" si="1130">AM271-AL272</f>
        <v>75</v>
      </c>
      <c r="AN272" s="225"/>
      <c r="AO272" s="225"/>
      <c r="AP272" s="225"/>
      <c r="AQ272" s="225"/>
      <c r="AR272" s="262"/>
      <c r="AS272" s="262"/>
      <c r="AT272" s="262"/>
      <c r="AU272" s="225"/>
    </row>
    <row r="273" spans="1:47" ht="195">
      <c r="A273" s="238">
        <v>111</v>
      </c>
      <c r="B273" s="238" t="s">
        <v>785</v>
      </c>
      <c r="C273" s="238" t="s">
        <v>103</v>
      </c>
      <c r="D273" s="247" t="s">
        <v>840</v>
      </c>
      <c r="E273" s="247" t="s">
        <v>59</v>
      </c>
      <c r="F273" s="247" t="s">
        <v>437</v>
      </c>
      <c r="G273" s="247" t="s">
        <v>342</v>
      </c>
      <c r="H273" s="245"/>
      <c r="I273" s="245"/>
      <c r="J273" s="245"/>
      <c r="K273" s="245"/>
      <c r="L273" s="244" t="str">
        <f t="shared" ref="L273" si="1131">IF(F273&lt;&gt;"",CONCATENATE(E273," ",F273,"",G273),CONCATENATE(H273," ",I273," ",J273," ",K273))</f>
        <v>Posibilidad de pérdida económica y reputacional por pérdida de la Disponibilidad de la Información de la Entidad, debido a la falla o ausencia de controles de seguridad aplicables.</v>
      </c>
      <c r="M273" s="245" t="s">
        <v>106</v>
      </c>
      <c r="N273" s="245" t="s">
        <v>841</v>
      </c>
      <c r="O273" s="238" t="s">
        <v>63</v>
      </c>
      <c r="P273" s="238" t="s">
        <v>64</v>
      </c>
      <c r="Q273" s="238" t="s">
        <v>142</v>
      </c>
      <c r="R273" s="238" t="s">
        <v>318</v>
      </c>
      <c r="S273" s="238">
        <f t="shared" ref="S273" si="1132">IF(R273="Muy alta",100,IF(R273="Alta",80,IF(R273="Media",60,IF(R273="Baja",40,IF(R273="Muy baja",20,IF(R273="Casi Seguro",100,IF(R273="Probable",80,IF(R273="Posible",60,IF(R273="Improbable",40,IF(R273="Rara vez",20,0))))))))))</f>
        <v>80</v>
      </c>
      <c r="T273" s="238" t="s">
        <v>66</v>
      </c>
      <c r="U273" s="238">
        <f t="shared" ref="U273" si="1133">IF(T273="Catastrófico",100,IF(T273="Mayor",80,IF(T273="Moderado",60,IF(T273="Menor",40,IF(T273="Leve",20,0)))))</f>
        <v>80</v>
      </c>
      <c r="V273" s="238" t="s">
        <v>67</v>
      </c>
      <c r="W273" s="85" t="s">
        <v>842</v>
      </c>
      <c r="X273" s="76" t="str">
        <f t="shared" si="1027"/>
        <v>Probabilidad</v>
      </c>
      <c r="Y273" s="76" t="s">
        <v>69</v>
      </c>
      <c r="Z273" s="76" t="s">
        <v>70</v>
      </c>
      <c r="AA273" s="76" t="s">
        <v>71</v>
      </c>
      <c r="AB273" s="76" t="s">
        <v>72</v>
      </c>
      <c r="AC273" s="76" t="s">
        <v>73</v>
      </c>
      <c r="AD273" s="240">
        <f>AH275</f>
        <v>24</v>
      </c>
      <c r="AE273" s="76">
        <f t="shared" ref="AE273:AE274" si="1134">IF(Y273="Preventivo",25,IF(Y273="Detectivo",15,0))</f>
        <v>25</v>
      </c>
      <c r="AF273" s="76">
        <f t="shared" ref="AF273:AF274" si="1135">IF(Y273="Correctivo",0,IF(Z273="Automatizado",25,IF(Z273="Manual",15,0)))</f>
        <v>15</v>
      </c>
      <c r="AG273" s="76">
        <f>($S273*((AE273+AF273))/100)</f>
        <v>32</v>
      </c>
      <c r="AH273" s="76">
        <f t="shared" ref="AH273" si="1136">S273-AG273</f>
        <v>48</v>
      </c>
      <c r="AI273" s="218">
        <f>AM275</f>
        <v>60</v>
      </c>
      <c r="AJ273" s="76">
        <f t="shared" ref="AJ273:AJ274" si="1137">IF(Y273="Correctivo",10,0)</f>
        <v>0</v>
      </c>
      <c r="AK273" s="76">
        <f t="shared" ref="AK273:AK274" si="1138">IF(X273="Probabilidad",0,IF(Z273="Automatizado",25,IF(Z273="Manual",15,0)))</f>
        <v>0</v>
      </c>
      <c r="AL273" s="76">
        <f>($U273*((AJ273+AK273))/100)</f>
        <v>0</v>
      </c>
      <c r="AM273" s="112">
        <f>U273-AL273</f>
        <v>80</v>
      </c>
      <c r="AN273" s="238" t="s">
        <v>74</v>
      </c>
      <c r="AO273" s="238" t="s">
        <v>75</v>
      </c>
      <c r="AP273" s="238" t="s">
        <v>338</v>
      </c>
      <c r="AQ273" s="247" t="s">
        <v>843</v>
      </c>
      <c r="AR273" s="336">
        <v>45292</v>
      </c>
      <c r="AS273" s="336">
        <v>45657</v>
      </c>
      <c r="AT273" s="238" t="s">
        <v>78</v>
      </c>
      <c r="AU273" s="238" t="s">
        <v>844</v>
      </c>
    </row>
    <row r="274" spans="1:47" ht="147" customHeight="1">
      <c r="A274" s="238"/>
      <c r="B274" s="238"/>
      <c r="C274" s="238"/>
      <c r="D274" s="247"/>
      <c r="E274" s="247"/>
      <c r="F274" s="247"/>
      <c r="G274" s="247"/>
      <c r="H274" s="245"/>
      <c r="I274" s="245"/>
      <c r="J274" s="245"/>
      <c r="K274" s="245"/>
      <c r="L274" s="244"/>
      <c r="M274" s="245"/>
      <c r="N274" s="245"/>
      <c r="O274" s="238"/>
      <c r="P274" s="238"/>
      <c r="Q274" s="238"/>
      <c r="R274" s="238"/>
      <c r="S274" s="238"/>
      <c r="T274" s="238"/>
      <c r="U274" s="238"/>
      <c r="V274" s="238"/>
      <c r="W274" s="85" t="s">
        <v>2014</v>
      </c>
      <c r="X274" s="76" t="str">
        <f t="shared" si="1027"/>
        <v>Impacto</v>
      </c>
      <c r="Y274" s="76" t="s">
        <v>81</v>
      </c>
      <c r="Z274" s="76" t="s">
        <v>70</v>
      </c>
      <c r="AA274" s="76" t="s">
        <v>110</v>
      </c>
      <c r="AB274" s="76" t="s">
        <v>72</v>
      </c>
      <c r="AC274" s="76" t="s">
        <v>120</v>
      </c>
      <c r="AD274" s="240"/>
      <c r="AE274" s="76">
        <f t="shared" si="1134"/>
        <v>0</v>
      </c>
      <c r="AF274" s="76">
        <f t="shared" si="1135"/>
        <v>0</v>
      </c>
      <c r="AG274" s="76">
        <f>($AH273*((AE274+AF274))/100)</f>
        <v>0</v>
      </c>
      <c r="AH274" s="76">
        <f t="shared" ref="AH274" si="1139">AH273-AG274</f>
        <v>48</v>
      </c>
      <c r="AI274" s="218"/>
      <c r="AJ274" s="76">
        <f t="shared" si="1137"/>
        <v>10</v>
      </c>
      <c r="AK274" s="76">
        <f t="shared" si="1138"/>
        <v>15</v>
      </c>
      <c r="AL274" s="76">
        <f t="shared" ref="AL274" si="1140">($AM273*((AJ274+AK274))/100)</f>
        <v>20</v>
      </c>
      <c r="AM274" s="112">
        <f t="shared" ref="AM274" si="1141">AM273-AL274</f>
        <v>60</v>
      </c>
      <c r="AN274" s="238"/>
      <c r="AO274" s="238"/>
      <c r="AP274" s="238"/>
      <c r="AQ274" s="247"/>
      <c r="AR274" s="336"/>
      <c r="AS274" s="336"/>
      <c r="AT274" s="238"/>
      <c r="AU274" s="238"/>
    </row>
    <row r="275" spans="1:47" ht="123.75" customHeight="1">
      <c r="A275" s="238"/>
      <c r="B275" s="238"/>
      <c r="C275" s="238"/>
      <c r="D275" s="247"/>
      <c r="E275" s="247"/>
      <c r="F275" s="247"/>
      <c r="G275" s="247"/>
      <c r="H275" s="245"/>
      <c r="I275" s="245"/>
      <c r="J275" s="245"/>
      <c r="K275" s="245"/>
      <c r="L275" s="244"/>
      <c r="M275" s="245"/>
      <c r="N275" s="245"/>
      <c r="O275" s="238"/>
      <c r="P275" s="238"/>
      <c r="Q275" s="238"/>
      <c r="R275" s="238"/>
      <c r="S275" s="238"/>
      <c r="T275" s="238"/>
      <c r="U275" s="238"/>
      <c r="V275" s="238"/>
      <c r="W275" s="85" t="s">
        <v>2015</v>
      </c>
      <c r="X275" s="76" t="str">
        <f t="shared" si="1027"/>
        <v>Probabilidad</v>
      </c>
      <c r="Y275" s="76" t="s">
        <v>69</v>
      </c>
      <c r="Z275" s="76" t="s">
        <v>109</v>
      </c>
      <c r="AA275" s="76" t="s">
        <v>71</v>
      </c>
      <c r="AB275" s="76" t="s">
        <v>72</v>
      </c>
      <c r="AC275" s="76" t="s">
        <v>73</v>
      </c>
      <c r="AD275" s="240"/>
      <c r="AE275" s="76">
        <f t="shared" ref="AE275" si="1142">IF(Y275="Preventivo",25,IF(Y275="Detectivo",15,0))</f>
        <v>25</v>
      </c>
      <c r="AF275" s="76">
        <f t="shared" ref="AF275" si="1143">IF(Y275="Correctivo",0,IF(Z275="Automatizado",25,IF(Z275="Manual",15,0)))</f>
        <v>25</v>
      </c>
      <c r="AG275" s="76">
        <f>($AH274*((AE275+AF275))/100)</f>
        <v>24</v>
      </c>
      <c r="AH275" s="76">
        <f t="shared" ref="AH275" si="1144">AH274-AG275</f>
        <v>24</v>
      </c>
      <c r="AI275" s="218"/>
      <c r="AJ275" s="76">
        <f t="shared" ref="AJ275" si="1145">IF(Y275="Correctivo",10,0)</f>
        <v>0</v>
      </c>
      <c r="AK275" s="76">
        <f t="shared" ref="AK275" si="1146">IF(X275="Probabilidad",0,IF(Z275="Automatizado",25,IF(Z275="Manual",15,0)))</f>
        <v>0</v>
      </c>
      <c r="AL275" s="76">
        <f t="shared" ref="AL275" si="1147">($AM274*((AJ275+AK275))/100)</f>
        <v>0</v>
      </c>
      <c r="AM275" s="112">
        <f t="shared" ref="AM275" si="1148">AM274-AL275</f>
        <v>60</v>
      </c>
      <c r="AN275" s="238"/>
      <c r="AO275" s="238"/>
      <c r="AP275" s="238"/>
      <c r="AQ275" s="247"/>
      <c r="AR275" s="336"/>
      <c r="AS275" s="336"/>
      <c r="AT275" s="238"/>
      <c r="AU275" s="238"/>
    </row>
    <row r="276" spans="1:47" ht="75">
      <c r="A276" s="212">
        <v>112</v>
      </c>
      <c r="B276" s="212" t="s">
        <v>845</v>
      </c>
      <c r="C276" s="212" t="s">
        <v>846</v>
      </c>
      <c r="D276" s="238" t="s">
        <v>847</v>
      </c>
      <c r="E276" s="243" t="s">
        <v>114</v>
      </c>
      <c r="F276" s="244" t="s">
        <v>2016</v>
      </c>
      <c r="G276" s="244" t="s">
        <v>848</v>
      </c>
      <c r="H276" s="264"/>
      <c r="I276" s="264"/>
      <c r="J276" s="264"/>
      <c r="K276" s="264"/>
      <c r="L276" s="249" t="s">
        <v>2017</v>
      </c>
      <c r="M276" s="226" t="s">
        <v>62</v>
      </c>
      <c r="N276" s="226" t="s">
        <v>529</v>
      </c>
      <c r="O276" s="212" t="s">
        <v>353</v>
      </c>
      <c r="P276" s="212" t="s">
        <v>354</v>
      </c>
      <c r="Q276" s="226">
        <v>94912</v>
      </c>
      <c r="R276" s="212" t="s">
        <v>355</v>
      </c>
      <c r="S276" s="212">
        <f>IF(R276="Muy alta",100,IF(R276="Alta",80,IF(R276="Media",60,IF(R276="Baja",40,IF(R276="Muy baja",20,0)))))</f>
        <v>100</v>
      </c>
      <c r="T276" s="212" t="s">
        <v>137</v>
      </c>
      <c r="U276" s="212">
        <f>IF(T276="Catastrófico",100,IF(T276="Mayor",80,IF(T276="Moderado",60,IF(T276="Menor",40,IF(T276="Leve",20,0)))))</f>
        <v>100</v>
      </c>
      <c r="V276" s="228" t="s">
        <v>138</v>
      </c>
      <c r="W276" s="85" t="s">
        <v>849</v>
      </c>
      <c r="X276" s="107" t="str">
        <f>IF(OR(Y276="Preventivo",Y276="Detectivo"),"Probabilidad",IF(Y276="Correctivo","Impacto"," "))</f>
        <v>Probabilidad</v>
      </c>
      <c r="Y276" s="76" t="s">
        <v>69</v>
      </c>
      <c r="Z276" s="76" t="s">
        <v>70</v>
      </c>
      <c r="AA276" s="76" t="s">
        <v>110</v>
      </c>
      <c r="AB276" s="76" t="s">
        <v>72</v>
      </c>
      <c r="AC276" s="76" t="s">
        <v>73</v>
      </c>
      <c r="AD276" s="240">
        <f>AH279</f>
        <v>21.6</v>
      </c>
      <c r="AE276" s="76">
        <f t="shared" ref="AE276:AE277" si="1149">IF(Y276="Preventivo",25,IF(Y276="Detectivo",15,0))</f>
        <v>25</v>
      </c>
      <c r="AF276" s="76">
        <f t="shared" ref="AF276:AF277" si="1150">IF(Y276="Correctivo",0,IF(Z276="Automatizado",25,IF(Z276="Manual",15,0)))</f>
        <v>15</v>
      </c>
      <c r="AG276" s="76">
        <f>($S276*((AE276+AF276))/100)</f>
        <v>40</v>
      </c>
      <c r="AH276" s="76">
        <f t="shared" ref="AH276" si="1151">S276-AG276</f>
        <v>60</v>
      </c>
      <c r="AI276" s="218">
        <f>AM279</f>
        <v>75</v>
      </c>
      <c r="AJ276" s="76">
        <f t="shared" ref="AJ276:AJ277" si="1152">IF(Y276="Correctivo",10,0)</f>
        <v>0</v>
      </c>
      <c r="AK276" s="76">
        <f t="shared" ref="AK276:AK277" si="1153">IF(X276="Probabilidad",0,IF(Z276="Automatizado",25,IF(Z276="Manual",15,0)))</f>
        <v>0</v>
      </c>
      <c r="AL276" s="76">
        <f>($U276*((AJ276+AK276))/100)</f>
        <v>0</v>
      </c>
      <c r="AM276" s="112">
        <f>U276-AL276</f>
        <v>100</v>
      </c>
      <c r="AN276" s="212" t="s">
        <v>74</v>
      </c>
      <c r="AO276" s="212" t="s">
        <v>75</v>
      </c>
      <c r="AP276" s="226" t="s">
        <v>850</v>
      </c>
      <c r="AQ276" s="226" t="s">
        <v>851</v>
      </c>
      <c r="AR276" s="337">
        <v>45292</v>
      </c>
      <c r="AS276" s="337">
        <v>45657</v>
      </c>
      <c r="AT276" s="337" t="s">
        <v>78</v>
      </c>
      <c r="AU276" s="226" t="s">
        <v>852</v>
      </c>
    </row>
    <row r="277" spans="1:47" ht="60">
      <c r="A277" s="225"/>
      <c r="B277" s="225"/>
      <c r="C277" s="225"/>
      <c r="D277" s="238"/>
      <c r="E277" s="243"/>
      <c r="F277" s="244"/>
      <c r="G277" s="244"/>
      <c r="H277" s="332"/>
      <c r="I277" s="332"/>
      <c r="J277" s="332"/>
      <c r="K277" s="332"/>
      <c r="L277" s="250"/>
      <c r="M277" s="266"/>
      <c r="N277" s="266"/>
      <c r="O277" s="225"/>
      <c r="P277" s="225"/>
      <c r="Q277" s="266"/>
      <c r="R277" s="225"/>
      <c r="S277" s="225"/>
      <c r="T277" s="225"/>
      <c r="U277" s="225"/>
      <c r="V277" s="229"/>
      <c r="W277" s="85" t="s">
        <v>853</v>
      </c>
      <c r="X277" s="107" t="str">
        <f>IF(OR(Y277="Preventivo",Y277="Detectivo"),"Probabilidad",IF(Y277="Correctivo","Impacto"," "))</f>
        <v>Probabilidad</v>
      </c>
      <c r="Y277" s="76" t="s">
        <v>69</v>
      </c>
      <c r="Z277" s="76" t="s">
        <v>70</v>
      </c>
      <c r="AA277" s="76" t="s">
        <v>110</v>
      </c>
      <c r="AB277" s="76" t="s">
        <v>72</v>
      </c>
      <c r="AC277" s="76" t="s">
        <v>73</v>
      </c>
      <c r="AD277" s="240"/>
      <c r="AE277" s="76">
        <f t="shared" si="1149"/>
        <v>25</v>
      </c>
      <c r="AF277" s="76">
        <f t="shared" si="1150"/>
        <v>15</v>
      </c>
      <c r="AG277" s="76">
        <f>($AH276*((AE277+AF277))/100)</f>
        <v>24</v>
      </c>
      <c r="AH277" s="76">
        <f t="shared" ref="AH277" si="1154">AH276-AG277</f>
        <v>36</v>
      </c>
      <c r="AI277" s="218"/>
      <c r="AJ277" s="76">
        <f t="shared" si="1152"/>
        <v>0</v>
      </c>
      <c r="AK277" s="76">
        <f t="shared" si="1153"/>
        <v>0</v>
      </c>
      <c r="AL277" s="76">
        <f t="shared" ref="AL277" si="1155">($AM276*((AJ277+AK277))/100)</f>
        <v>0</v>
      </c>
      <c r="AM277" s="112">
        <f t="shared" ref="AM277" si="1156">AM276-AL277</f>
        <v>100</v>
      </c>
      <c r="AN277" s="225"/>
      <c r="AO277" s="225"/>
      <c r="AP277" s="266"/>
      <c r="AQ277" s="266"/>
      <c r="AR277" s="338"/>
      <c r="AS277" s="338"/>
      <c r="AT277" s="338"/>
      <c r="AU277" s="266"/>
    </row>
    <row r="278" spans="1:47" ht="75">
      <c r="A278" s="225"/>
      <c r="B278" s="225"/>
      <c r="C278" s="225"/>
      <c r="D278" s="238"/>
      <c r="E278" s="243"/>
      <c r="F278" s="244"/>
      <c r="G278" s="244"/>
      <c r="H278" s="332"/>
      <c r="I278" s="332"/>
      <c r="J278" s="332"/>
      <c r="K278" s="332"/>
      <c r="L278" s="250"/>
      <c r="M278" s="266"/>
      <c r="N278" s="266"/>
      <c r="O278" s="225"/>
      <c r="P278" s="225"/>
      <c r="Q278" s="266"/>
      <c r="R278" s="225"/>
      <c r="S278" s="225"/>
      <c r="T278" s="225"/>
      <c r="U278" s="225"/>
      <c r="V278" s="229"/>
      <c r="W278" s="85" t="s">
        <v>854</v>
      </c>
      <c r="X278" s="107" t="str">
        <f t="shared" ref="X278:X326" si="1157">IF(OR(Y278="Preventivo",Y278="Detectivo"),"Probabilidad",IF(Y278="Correctivo","Impacto"," "))</f>
        <v>Probabilidad</v>
      </c>
      <c r="Y278" s="76" t="s">
        <v>69</v>
      </c>
      <c r="Z278" s="76" t="s">
        <v>70</v>
      </c>
      <c r="AA278" s="76" t="s">
        <v>71</v>
      </c>
      <c r="AB278" s="76" t="s">
        <v>72</v>
      </c>
      <c r="AC278" s="76" t="s">
        <v>73</v>
      </c>
      <c r="AD278" s="240"/>
      <c r="AE278" s="76">
        <f t="shared" ref="AE278:AE279" si="1158">IF(Y278="Preventivo",25,IF(Y278="Detectivo",15,0))</f>
        <v>25</v>
      </c>
      <c r="AF278" s="76">
        <f t="shared" ref="AF278:AF279" si="1159">IF(Y278="Correctivo",0,IF(Z278="Automatizado",25,IF(Z278="Manual",15,0)))</f>
        <v>15</v>
      </c>
      <c r="AG278" s="76">
        <f t="shared" ref="AG278:AG279" si="1160">($AH277*((AE278+AF278))/100)</f>
        <v>14.4</v>
      </c>
      <c r="AH278" s="76">
        <f t="shared" ref="AH278:AH279" si="1161">AH277-AG278</f>
        <v>21.6</v>
      </c>
      <c r="AI278" s="218"/>
      <c r="AJ278" s="76">
        <f t="shared" ref="AJ278:AJ279" si="1162">IF(Y278="Correctivo",10,0)</f>
        <v>0</v>
      </c>
      <c r="AK278" s="76">
        <f t="shared" ref="AK278:AK279" si="1163">IF(X278="Probabilidad",0,IF(Z278="Automatizado",25,IF(Z278="Manual",15,0)))</f>
        <v>0</v>
      </c>
      <c r="AL278" s="76">
        <f t="shared" ref="AL278:AL279" si="1164">($AM277*((AJ278+AK278))/100)</f>
        <v>0</v>
      </c>
      <c r="AM278" s="112">
        <f t="shared" ref="AM278:AM279" si="1165">AM277-AL278</f>
        <v>100</v>
      </c>
      <c r="AN278" s="225"/>
      <c r="AO278" s="225"/>
      <c r="AP278" s="266"/>
      <c r="AQ278" s="266"/>
      <c r="AR278" s="338"/>
      <c r="AS278" s="338"/>
      <c r="AT278" s="338"/>
      <c r="AU278" s="266"/>
    </row>
    <row r="279" spans="1:47" ht="75">
      <c r="A279" s="213"/>
      <c r="B279" s="213"/>
      <c r="C279" s="213"/>
      <c r="D279" s="238"/>
      <c r="E279" s="243"/>
      <c r="F279" s="244"/>
      <c r="G279" s="244"/>
      <c r="H279" s="265"/>
      <c r="I279" s="265"/>
      <c r="J279" s="265"/>
      <c r="K279" s="265"/>
      <c r="L279" s="251"/>
      <c r="M279" s="227"/>
      <c r="N279" s="227"/>
      <c r="O279" s="213"/>
      <c r="P279" s="213"/>
      <c r="Q279" s="227"/>
      <c r="R279" s="213"/>
      <c r="S279" s="213"/>
      <c r="T279" s="213"/>
      <c r="U279" s="213"/>
      <c r="V279" s="315"/>
      <c r="W279" s="85" t="s">
        <v>855</v>
      </c>
      <c r="X279" s="107" t="str">
        <f t="shared" si="1157"/>
        <v>Impacto</v>
      </c>
      <c r="Y279" s="76" t="s">
        <v>81</v>
      </c>
      <c r="Z279" s="76" t="s">
        <v>70</v>
      </c>
      <c r="AA279" s="76" t="s">
        <v>110</v>
      </c>
      <c r="AB279" s="76" t="s">
        <v>72</v>
      </c>
      <c r="AC279" s="76" t="s">
        <v>73</v>
      </c>
      <c r="AD279" s="240"/>
      <c r="AE279" s="76">
        <f t="shared" si="1158"/>
        <v>0</v>
      </c>
      <c r="AF279" s="76">
        <f t="shared" si="1159"/>
        <v>0</v>
      </c>
      <c r="AG279" s="76">
        <f t="shared" si="1160"/>
        <v>0</v>
      </c>
      <c r="AH279" s="76">
        <f t="shared" si="1161"/>
        <v>21.6</v>
      </c>
      <c r="AI279" s="218"/>
      <c r="AJ279" s="76">
        <f t="shared" si="1162"/>
        <v>10</v>
      </c>
      <c r="AK279" s="76">
        <f t="shared" si="1163"/>
        <v>15</v>
      </c>
      <c r="AL279" s="76">
        <f t="shared" si="1164"/>
        <v>25</v>
      </c>
      <c r="AM279" s="112">
        <f t="shared" si="1165"/>
        <v>75</v>
      </c>
      <c r="AN279" s="213"/>
      <c r="AO279" s="213"/>
      <c r="AP279" s="227"/>
      <c r="AQ279" s="227"/>
      <c r="AR279" s="339"/>
      <c r="AS279" s="339"/>
      <c r="AT279" s="339"/>
      <c r="AU279" s="227"/>
    </row>
    <row r="280" spans="1:47" ht="90" customHeight="1">
      <c r="A280" s="212">
        <v>113</v>
      </c>
      <c r="B280" s="212" t="s">
        <v>845</v>
      </c>
      <c r="C280" s="212" t="s">
        <v>846</v>
      </c>
      <c r="D280" s="245" t="s">
        <v>856</v>
      </c>
      <c r="E280" s="243" t="s">
        <v>114</v>
      </c>
      <c r="F280" s="244" t="s">
        <v>857</v>
      </c>
      <c r="G280" s="244" t="s">
        <v>858</v>
      </c>
      <c r="H280" s="264"/>
      <c r="I280" s="264"/>
      <c r="J280" s="264"/>
      <c r="K280" s="264"/>
      <c r="L280" s="249" t="s">
        <v>859</v>
      </c>
      <c r="M280" s="226" t="s">
        <v>62</v>
      </c>
      <c r="N280" s="226" t="s">
        <v>529</v>
      </c>
      <c r="O280" s="212" t="s">
        <v>63</v>
      </c>
      <c r="P280" s="212" t="s">
        <v>64</v>
      </c>
      <c r="Q280" s="212">
        <v>86</v>
      </c>
      <c r="R280" s="212" t="s">
        <v>65</v>
      </c>
      <c r="S280" s="212">
        <f t="shared" ref="S280" si="1166">IF(R280="Muy alta",100,IF(R280="Alta",80,IF(R280="Media",60,IF(R280="Baja",40,IF(R280="Muy baja",20,0)))))</f>
        <v>40</v>
      </c>
      <c r="T280" s="212" t="s">
        <v>118</v>
      </c>
      <c r="U280" s="212">
        <f t="shared" ref="U280" si="1167">IF(T280="Catastrófico",100,IF(T280="Mayor",80,IF(T280="Moderado",60,IF(T280="Menor",40,IF(T280="Leve",20,0)))))</f>
        <v>40</v>
      </c>
      <c r="V280" s="212" t="s">
        <v>74</v>
      </c>
      <c r="W280" s="85" t="s">
        <v>860</v>
      </c>
      <c r="X280" s="76" t="str">
        <f t="shared" si="1157"/>
        <v>Probabilidad</v>
      </c>
      <c r="Y280" s="76" t="s">
        <v>69</v>
      </c>
      <c r="Z280" s="76" t="s">
        <v>70</v>
      </c>
      <c r="AA280" s="76" t="s">
        <v>71</v>
      </c>
      <c r="AB280" s="76" t="s">
        <v>72</v>
      </c>
      <c r="AC280" s="76" t="s">
        <v>73</v>
      </c>
      <c r="AD280" s="240">
        <f>AH282</f>
        <v>11.760000000000002</v>
      </c>
      <c r="AE280" s="76">
        <f t="shared" ref="AE280:AE281" si="1168">IF(Y280="Preventivo",25,IF(Y280="Detectivo",15,0))</f>
        <v>25</v>
      </c>
      <c r="AF280" s="76">
        <f t="shared" ref="AF280:AF281" si="1169">IF(Y280="Correctivo",0,IF(Z280="Automatizado",25,IF(Z280="Manual",15,0)))</f>
        <v>15</v>
      </c>
      <c r="AG280" s="76">
        <f>($S280*((AE280+AF280))/100)</f>
        <v>16</v>
      </c>
      <c r="AH280" s="76">
        <f t="shared" ref="AH280" si="1170">S280-AG280</f>
        <v>24</v>
      </c>
      <c r="AI280" s="218">
        <f>AM282</f>
        <v>40</v>
      </c>
      <c r="AJ280" s="76">
        <f t="shared" ref="AJ280:AJ281" si="1171">IF(Y280="Correctivo",10,0)</f>
        <v>0</v>
      </c>
      <c r="AK280" s="76">
        <f t="shared" ref="AK280:AK281" si="1172">IF(X280="Probabilidad",0,IF(Z280="Automatizado",25,IF(Z280="Manual",15,0)))</f>
        <v>0</v>
      </c>
      <c r="AL280" s="76">
        <f>($U280*((AJ280+AK280))/100)</f>
        <v>0</v>
      </c>
      <c r="AM280" s="112">
        <f>U280-AL280</f>
        <v>40</v>
      </c>
      <c r="AN280" s="212" t="s">
        <v>220</v>
      </c>
      <c r="AO280" s="212" t="s">
        <v>75</v>
      </c>
      <c r="AP280" s="212" t="s">
        <v>575</v>
      </c>
      <c r="AQ280" s="212" t="s">
        <v>224</v>
      </c>
      <c r="AR280" s="264"/>
      <c r="AS280" s="264"/>
      <c r="AT280" s="223"/>
      <c r="AU280" s="264"/>
    </row>
    <row r="281" spans="1:47" ht="60">
      <c r="A281" s="225"/>
      <c r="B281" s="225"/>
      <c r="C281" s="225"/>
      <c r="D281" s="245"/>
      <c r="E281" s="243"/>
      <c r="F281" s="244"/>
      <c r="G281" s="244"/>
      <c r="H281" s="332"/>
      <c r="I281" s="332"/>
      <c r="J281" s="332"/>
      <c r="K281" s="332"/>
      <c r="L281" s="250"/>
      <c r="M281" s="266"/>
      <c r="N281" s="266"/>
      <c r="O281" s="225"/>
      <c r="P281" s="225"/>
      <c r="Q281" s="225"/>
      <c r="R281" s="225"/>
      <c r="S281" s="225"/>
      <c r="T281" s="225"/>
      <c r="U281" s="225"/>
      <c r="V281" s="225"/>
      <c r="W281" s="97" t="s">
        <v>861</v>
      </c>
      <c r="X281" s="76" t="str">
        <f t="shared" si="1157"/>
        <v>Probabilidad</v>
      </c>
      <c r="Y281" s="76" t="s">
        <v>91</v>
      </c>
      <c r="Z281" s="76" t="s">
        <v>70</v>
      </c>
      <c r="AA281" s="76" t="s">
        <v>110</v>
      </c>
      <c r="AB281" s="76" t="s">
        <v>72</v>
      </c>
      <c r="AC281" s="76" t="s">
        <v>73</v>
      </c>
      <c r="AD281" s="240"/>
      <c r="AE281" s="76">
        <f t="shared" si="1168"/>
        <v>15</v>
      </c>
      <c r="AF281" s="76">
        <f t="shared" si="1169"/>
        <v>15</v>
      </c>
      <c r="AG281" s="76">
        <f>($AH280*((AE281+AF281))/100)</f>
        <v>7.2</v>
      </c>
      <c r="AH281" s="76">
        <f t="shared" ref="AH281" si="1173">AH280-AG281</f>
        <v>16.8</v>
      </c>
      <c r="AI281" s="218"/>
      <c r="AJ281" s="76">
        <f t="shared" si="1171"/>
        <v>0</v>
      </c>
      <c r="AK281" s="76">
        <f t="shared" si="1172"/>
        <v>0</v>
      </c>
      <c r="AL281" s="76">
        <f t="shared" ref="AL281" si="1174">($AM280*((AJ281+AK281))/100)</f>
        <v>0</v>
      </c>
      <c r="AM281" s="112">
        <f t="shared" ref="AM281" si="1175">AM280-AL281</f>
        <v>40</v>
      </c>
      <c r="AN281" s="225"/>
      <c r="AO281" s="225"/>
      <c r="AP281" s="225"/>
      <c r="AQ281" s="225"/>
      <c r="AR281" s="332"/>
      <c r="AS281" s="332"/>
      <c r="AT281" s="254"/>
      <c r="AU281" s="332"/>
    </row>
    <row r="282" spans="1:47" ht="60">
      <c r="A282" s="213"/>
      <c r="B282" s="213"/>
      <c r="C282" s="213"/>
      <c r="D282" s="245"/>
      <c r="E282" s="243"/>
      <c r="F282" s="244"/>
      <c r="G282" s="244"/>
      <c r="H282" s="265"/>
      <c r="I282" s="265"/>
      <c r="J282" s="265"/>
      <c r="K282" s="265"/>
      <c r="L282" s="251"/>
      <c r="M282" s="227"/>
      <c r="N282" s="227"/>
      <c r="O282" s="213"/>
      <c r="P282" s="213"/>
      <c r="Q282" s="213"/>
      <c r="R282" s="213"/>
      <c r="S282" s="213"/>
      <c r="T282" s="213"/>
      <c r="U282" s="213"/>
      <c r="V282" s="213"/>
      <c r="W282" s="85" t="s">
        <v>862</v>
      </c>
      <c r="X282" s="76" t="str">
        <f t="shared" si="1157"/>
        <v>Probabilidad</v>
      </c>
      <c r="Y282" s="76" t="s">
        <v>91</v>
      </c>
      <c r="Z282" s="76" t="s">
        <v>70</v>
      </c>
      <c r="AA282" s="76" t="s">
        <v>110</v>
      </c>
      <c r="AB282" s="76" t="s">
        <v>72</v>
      </c>
      <c r="AC282" s="76" t="s">
        <v>73</v>
      </c>
      <c r="AD282" s="240"/>
      <c r="AE282" s="76">
        <f t="shared" ref="AE282" si="1176">IF(Y282="Preventivo",25,IF(Y282="Detectivo",15,0))</f>
        <v>15</v>
      </c>
      <c r="AF282" s="76">
        <f t="shared" ref="AF282" si="1177">IF(Y282="Correctivo",0,IF(Z282="Automatizado",25,IF(Z282="Manual",15,0)))</f>
        <v>15</v>
      </c>
      <c r="AG282" s="76">
        <f>($AH281*((AE282+AF282))/100)</f>
        <v>5.04</v>
      </c>
      <c r="AH282" s="76">
        <f t="shared" ref="AH282" si="1178">AH281-AG282</f>
        <v>11.760000000000002</v>
      </c>
      <c r="AI282" s="218"/>
      <c r="AJ282" s="76">
        <f t="shared" ref="AJ282" si="1179">IF(Y282="Correctivo",10,0)</f>
        <v>0</v>
      </c>
      <c r="AK282" s="76">
        <f t="shared" ref="AK282" si="1180">IF(X282="Probabilidad",0,IF(Z282="Automatizado",25,IF(Z282="Manual",15,0)))</f>
        <v>0</v>
      </c>
      <c r="AL282" s="76">
        <f t="shared" ref="AL282" si="1181">($AM281*((AJ282+AK282))/100)</f>
        <v>0</v>
      </c>
      <c r="AM282" s="112">
        <f t="shared" ref="AM282" si="1182">AM281-AL282</f>
        <v>40</v>
      </c>
      <c r="AN282" s="213"/>
      <c r="AO282" s="213"/>
      <c r="AP282" s="213"/>
      <c r="AQ282" s="213"/>
      <c r="AR282" s="265"/>
      <c r="AS282" s="265"/>
      <c r="AT282" s="224"/>
      <c r="AU282" s="265"/>
    </row>
    <row r="283" spans="1:47" ht="30">
      <c r="A283" s="212">
        <v>114</v>
      </c>
      <c r="B283" s="212" t="s">
        <v>845</v>
      </c>
      <c r="C283" s="212" t="s">
        <v>846</v>
      </c>
      <c r="D283" s="245" t="s">
        <v>863</v>
      </c>
      <c r="E283" s="243" t="s">
        <v>114</v>
      </c>
      <c r="F283" s="244" t="s">
        <v>864</v>
      </c>
      <c r="G283" s="244" t="s">
        <v>865</v>
      </c>
      <c r="H283" s="264"/>
      <c r="I283" s="264"/>
      <c r="J283" s="264"/>
      <c r="K283" s="264"/>
      <c r="L283" s="249" t="s">
        <v>866</v>
      </c>
      <c r="M283" s="226" t="s">
        <v>62</v>
      </c>
      <c r="N283" s="226" t="s">
        <v>529</v>
      </c>
      <c r="O283" s="212" t="s">
        <v>63</v>
      </c>
      <c r="P283" s="212" t="s">
        <v>64</v>
      </c>
      <c r="Q283" s="212">
        <v>427</v>
      </c>
      <c r="R283" s="212" t="s">
        <v>409</v>
      </c>
      <c r="S283" s="212">
        <f t="shared" ref="S283" si="1183">IF(R283="Muy alta",100,IF(R283="Alta",80,IF(R283="Media",60,IF(R283="Baja",40,IF(R283="Muy baja",20,0)))))</f>
        <v>60</v>
      </c>
      <c r="T283" s="212" t="s">
        <v>66</v>
      </c>
      <c r="U283" s="212">
        <f t="shared" ref="U283" si="1184">IF(T283="Catastrófico",100,IF(T283="Mayor",80,IF(T283="Moderado",60,IF(T283="Menor",40,IF(T283="Leve",20,0)))))</f>
        <v>80</v>
      </c>
      <c r="V283" s="212" t="s">
        <v>67</v>
      </c>
      <c r="W283" s="85" t="s">
        <v>867</v>
      </c>
      <c r="X283" s="76" t="str">
        <f t="shared" si="1157"/>
        <v>Probabilidad</v>
      </c>
      <c r="Y283" s="76" t="s">
        <v>91</v>
      </c>
      <c r="Z283" s="76" t="s">
        <v>70</v>
      </c>
      <c r="AA283" s="76" t="s">
        <v>71</v>
      </c>
      <c r="AB283" s="76" t="s">
        <v>72</v>
      </c>
      <c r="AC283" s="76" t="s">
        <v>120</v>
      </c>
      <c r="AD283" s="240">
        <f>AH286</f>
        <v>20.58</v>
      </c>
      <c r="AE283" s="76">
        <f t="shared" ref="AE283:AE284" si="1185">IF(Y283="Preventivo",25,IF(Y283="Detectivo",15,0))</f>
        <v>15</v>
      </c>
      <c r="AF283" s="76">
        <f t="shared" ref="AF283:AF284" si="1186">IF(Y283="Correctivo",0,IF(Z283="Automatizado",25,IF(Z283="Manual",15,0)))</f>
        <v>15</v>
      </c>
      <c r="AG283" s="76">
        <f>($S283*((AE283+AF283))/100)</f>
        <v>18</v>
      </c>
      <c r="AH283" s="76">
        <f t="shared" ref="AH283" si="1187">S283-AG283</f>
        <v>42</v>
      </c>
      <c r="AI283" s="218">
        <f>AM286</f>
        <v>60</v>
      </c>
      <c r="AJ283" s="76">
        <f t="shared" ref="AJ283:AJ284" si="1188">IF(Y283="Correctivo",10,0)</f>
        <v>0</v>
      </c>
      <c r="AK283" s="76">
        <f t="shared" ref="AK283:AK284" si="1189">IF(X283="Probabilidad",0,IF(Z283="Automatizado",25,IF(Z283="Manual",15,0)))</f>
        <v>0</v>
      </c>
      <c r="AL283" s="76">
        <f>($U283*((AJ283+AK283))/100)</f>
        <v>0</v>
      </c>
      <c r="AM283" s="112">
        <f>U283-AL283</f>
        <v>80</v>
      </c>
      <c r="AN283" s="212" t="s">
        <v>74</v>
      </c>
      <c r="AO283" s="212" t="s">
        <v>75</v>
      </c>
      <c r="AP283" s="226" t="s">
        <v>850</v>
      </c>
      <c r="AQ283" s="212" t="s">
        <v>868</v>
      </c>
      <c r="AR283" s="221">
        <v>45292</v>
      </c>
      <c r="AS283" s="221">
        <v>45657</v>
      </c>
      <c r="AT283" s="221" t="s">
        <v>78</v>
      </c>
      <c r="AU283" s="212" t="s">
        <v>852</v>
      </c>
    </row>
    <row r="284" spans="1:47" ht="30">
      <c r="A284" s="225"/>
      <c r="B284" s="225"/>
      <c r="C284" s="225"/>
      <c r="D284" s="245"/>
      <c r="E284" s="243"/>
      <c r="F284" s="244"/>
      <c r="G284" s="244"/>
      <c r="H284" s="332"/>
      <c r="I284" s="332"/>
      <c r="J284" s="332"/>
      <c r="K284" s="332"/>
      <c r="L284" s="250"/>
      <c r="M284" s="266"/>
      <c r="N284" s="266"/>
      <c r="O284" s="225"/>
      <c r="P284" s="225"/>
      <c r="Q284" s="225"/>
      <c r="R284" s="225"/>
      <c r="S284" s="225"/>
      <c r="T284" s="225"/>
      <c r="U284" s="225"/>
      <c r="V284" s="225"/>
      <c r="W284" s="85" t="s">
        <v>869</v>
      </c>
      <c r="X284" s="76" t="str">
        <f t="shared" si="1157"/>
        <v>Probabilidad</v>
      </c>
      <c r="Y284" s="76" t="s">
        <v>91</v>
      </c>
      <c r="Z284" s="76" t="s">
        <v>70</v>
      </c>
      <c r="AA284" s="76" t="s">
        <v>71</v>
      </c>
      <c r="AB284" s="76" t="s">
        <v>72</v>
      </c>
      <c r="AC284" s="76" t="s">
        <v>120</v>
      </c>
      <c r="AD284" s="240"/>
      <c r="AE284" s="76">
        <f t="shared" si="1185"/>
        <v>15</v>
      </c>
      <c r="AF284" s="76">
        <f t="shared" si="1186"/>
        <v>15</v>
      </c>
      <c r="AG284" s="76">
        <f>($AH283*((AE284+AF284))/100)</f>
        <v>12.6</v>
      </c>
      <c r="AH284" s="76">
        <f t="shared" ref="AH284" si="1190">AH283-AG284</f>
        <v>29.4</v>
      </c>
      <c r="AI284" s="218"/>
      <c r="AJ284" s="76">
        <f t="shared" si="1188"/>
        <v>0</v>
      </c>
      <c r="AK284" s="76">
        <f t="shared" si="1189"/>
        <v>0</v>
      </c>
      <c r="AL284" s="76">
        <f t="shared" ref="AL284" si="1191">($AM283*((AJ284+AK284))/100)</f>
        <v>0</v>
      </c>
      <c r="AM284" s="112">
        <f t="shared" ref="AM284" si="1192">AM283-AL284</f>
        <v>80</v>
      </c>
      <c r="AN284" s="225"/>
      <c r="AO284" s="225"/>
      <c r="AP284" s="266"/>
      <c r="AQ284" s="225"/>
      <c r="AR284" s="261"/>
      <c r="AS284" s="261"/>
      <c r="AT284" s="261"/>
      <c r="AU284" s="225"/>
    </row>
    <row r="285" spans="1:47" ht="45">
      <c r="A285" s="225"/>
      <c r="B285" s="225"/>
      <c r="C285" s="225"/>
      <c r="D285" s="245"/>
      <c r="E285" s="243"/>
      <c r="F285" s="244"/>
      <c r="G285" s="244"/>
      <c r="H285" s="332"/>
      <c r="I285" s="332"/>
      <c r="J285" s="332"/>
      <c r="K285" s="332"/>
      <c r="L285" s="250"/>
      <c r="M285" s="266"/>
      <c r="N285" s="266"/>
      <c r="O285" s="225"/>
      <c r="P285" s="225"/>
      <c r="Q285" s="225"/>
      <c r="R285" s="225"/>
      <c r="S285" s="225"/>
      <c r="T285" s="225"/>
      <c r="U285" s="225"/>
      <c r="V285" s="225"/>
      <c r="W285" s="85" t="s">
        <v>870</v>
      </c>
      <c r="X285" s="76" t="str">
        <f t="shared" si="1157"/>
        <v>Impacto</v>
      </c>
      <c r="Y285" s="76" t="s">
        <v>81</v>
      </c>
      <c r="Z285" s="76" t="s">
        <v>70</v>
      </c>
      <c r="AA285" s="76" t="s">
        <v>71</v>
      </c>
      <c r="AB285" s="76" t="s">
        <v>72</v>
      </c>
      <c r="AC285" s="76" t="s">
        <v>120</v>
      </c>
      <c r="AD285" s="240"/>
      <c r="AE285" s="76">
        <f t="shared" ref="AE285:AE286" si="1193">IF(Y285="Preventivo",25,IF(Y285="Detectivo",15,0))</f>
        <v>0</v>
      </c>
      <c r="AF285" s="76">
        <f t="shared" ref="AF285:AF286" si="1194">IF(Y285="Correctivo",0,IF(Z285="Automatizado",25,IF(Z285="Manual",15,0)))</f>
        <v>0</v>
      </c>
      <c r="AG285" s="76">
        <f t="shared" ref="AG285:AG286" si="1195">($AH284*((AE285+AF285))/100)</f>
        <v>0</v>
      </c>
      <c r="AH285" s="76">
        <f t="shared" ref="AH285:AH286" si="1196">AH284-AG285</f>
        <v>29.4</v>
      </c>
      <c r="AI285" s="218"/>
      <c r="AJ285" s="76">
        <f t="shared" ref="AJ285:AJ286" si="1197">IF(Y285="Correctivo",10,0)</f>
        <v>10</v>
      </c>
      <c r="AK285" s="76">
        <f t="shared" ref="AK285:AK286" si="1198">IF(X285="Probabilidad",0,IF(Z285="Automatizado",25,IF(Z285="Manual",15,0)))</f>
        <v>15</v>
      </c>
      <c r="AL285" s="76">
        <f t="shared" ref="AL285:AL286" si="1199">($AM284*((AJ285+AK285))/100)</f>
        <v>20</v>
      </c>
      <c r="AM285" s="112">
        <f t="shared" ref="AM285:AM286" si="1200">AM284-AL285</f>
        <v>60</v>
      </c>
      <c r="AN285" s="225"/>
      <c r="AO285" s="225"/>
      <c r="AP285" s="266"/>
      <c r="AQ285" s="225"/>
      <c r="AR285" s="261"/>
      <c r="AS285" s="261"/>
      <c r="AT285" s="261"/>
      <c r="AU285" s="225"/>
    </row>
    <row r="286" spans="1:47" ht="45">
      <c r="A286" s="213"/>
      <c r="B286" s="213"/>
      <c r="C286" s="213"/>
      <c r="D286" s="245"/>
      <c r="E286" s="243"/>
      <c r="F286" s="244"/>
      <c r="G286" s="244"/>
      <c r="H286" s="265"/>
      <c r="I286" s="265"/>
      <c r="J286" s="265"/>
      <c r="K286" s="265"/>
      <c r="L286" s="251"/>
      <c r="M286" s="227"/>
      <c r="N286" s="227"/>
      <c r="O286" s="213"/>
      <c r="P286" s="213"/>
      <c r="Q286" s="213"/>
      <c r="R286" s="213"/>
      <c r="S286" s="213"/>
      <c r="T286" s="213"/>
      <c r="U286" s="213"/>
      <c r="V286" s="213"/>
      <c r="W286" s="85" t="s">
        <v>871</v>
      </c>
      <c r="X286" s="76" t="str">
        <f t="shared" si="1157"/>
        <v>Probabilidad</v>
      </c>
      <c r="Y286" s="76" t="s">
        <v>91</v>
      </c>
      <c r="Z286" s="76" t="s">
        <v>70</v>
      </c>
      <c r="AA286" s="76" t="s">
        <v>71</v>
      </c>
      <c r="AB286" s="76" t="s">
        <v>72</v>
      </c>
      <c r="AC286" s="76" t="s">
        <v>120</v>
      </c>
      <c r="AD286" s="240"/>
      <c r="AE286" s="76">
        <f t="shared" si="1193"/>
        <v>15</v>
      </c>
      <c r="AF286" s="76">
        <f t="shared" si="1194"/>
        <v>15</v>
      </c>
      <c r="AG286" s="76">
        <f t="shared" si="1195"/>
        <v>8.82</v>
      </c>
      <c r="AH286" s="76">
        <f t="shared" si="1196"/>
        <v>20.58</v>
      </c>
      <c r="AI286" s="218"/>
      <c r="AJ286" s="76">
        <f t="shared" si="1197"/>
        <v>0</v>
      </c>
      <c r="AK286" s="76">
        <f t="shared" si="1198"/>
        <v>0</v>
      </c>
      <c r="AL286" s="76">
        <f t="shared" si="1199"/>
        <v>0</v>
      </c>
      <c r="AM286" s="112">
        <f t="shared" si="1200"/>
        <v>60</v>
      </c>
      <c r="AN286" s="213"/>
      <c r="AO286" s="213"/>
      <c r="AP286" s="227"/>
      <c r="AQ286" s="213"/>
      <c r="AR286" s="222"/>
      <c r="AS286" s="222"/>
      <c r="AT286" s="222"/>
      <c r="AU286" s="213"/>
    </row>
    <row r="287" spans="1:47" ht="75">
      <c r="A287" s="212">
        <v>115</v>
      </c>
      <c r="B287" s="212" t="s">
        <v>845</v>
      </c>
      <c r="C287" s="212" t="s">
        <v>846</v>
      </c>
      <c r="D287" s="245" t="s">
        <v>872</v>
      </c>
      <c r="E287" s="243" t="s">
        <v>114</v>
      </c>
      <c r="F287" s="247" t="s">
        <v>873</v>
      </c>
      <c r="G287" s="247" t="s">
        <v>874</v>
      </c>
      <c r="H287" s="264"/>
      <c r="I287" s="264"/>
      <c r="J287" s="264"/>
      <c r="K287" s="264"/>
      <c r="L287" s="249" t="s">
        <v>875</v>
      </c>
      <c r="M287" s="226" t="s">
        <v>62</v>
      </c>
      <c r="N287" s="226" t="s">
        <v>529</v>
      </c>
      <c r="O287" s="212" t="s">
        <v>63</v>
      </c>
      <c r="P287" s="212" t="s">
        <v>64</v>
      </c>
      <c r="Q287" s="212">
        <v>112320</v>
      </c>
      <c r="R287" s="212" t="s">
        <v>355</v>
      </c>
      <c r="S287" s="212">
        <f t="shared" ref="S287" si="1201">IF(R287="Muy alta",100,IF(R287="Alta",80,IF(R287="Media",60,IF(R287="Baja",40,IF(R287="Muy baja",20,0)))))</f>
        <v>100</v>
      </c>
      <c r="T287" s="212" t="s">
        <v>66</v>
      </c>
      <c r="U287" s="212">
        <f t="shared" ref="U287" si="1202">IF(T287="Catastrófico",100,IF(T287="Mayor",80,IF(T287="Moderado",60,IF(T287="Menor",40,IF(T287="Leve",20,0)))))</f>
        <v>80</v>
      </c>
      <c r="V287" s="212" t="s">
        <v>67</v>
      </c>
      <c r="W287" s="85" t="s">
        <v>876</v>
      </c>
      <c r="X287" s="76" t="str">
        <f t="shared" si="1157"/>
        <v>Probabilidad</v>
      </c>
      <c r="Y287" s="76" t="s">
        <v>69</v>
      </c>
      <c r="Z287" s="76" t="s">
        <v>70</v>
      </c>
      <c r="AA287" s="76" t="s">
        <v>71</v>
      </c>
      <c r="AB287" s="76" t="s">
        <v>72</v>
      </c>
      <c r="AC287" s="76" t="s">
        <v>73</v>
      </c>
      <c r="AD287" s="240">
        <f>AH291</f>
        <v>14.405999999999999</v>
      </c>
      <c r="AE287" s="76">
        <f t="shared" ref="AE287:AE288" si="1203">IF(Y287="Preventivo",25,IF(Y287="Detectivo",15,0))</f>
        <v>25</v>
      </c>
      <c r="AF287" s="76">
        <f t="shared" ref="AF287:AF288" si="1204">IF(Y287="Correctivo",0,IF(Z287="Automatizado",25,IF(Z287="Manual",15,0)))</f>
        <v>15</v>
      </c>
      <c r="AG287" s="76">
        <f>($S287*((AE287+AF287))/100)</f>
        <v>40</v>
      </c>
      <c r="AH287" s="76">
        <f t="shared" ref="AH287" si="1205">S287-AG287</f>
        <v>60</v>
      </c>
      <c r="AI287" s="218">
        <f>AM291</f>
        <v>80</v>
      </c>
      <c r="AJ287" s="76">
        <f t="shared" ref="AJ287:AJ288" si="1206">IF(Y287="Correctivo",10,0)</f>
        <v>0</v>
      </c>
      <c r="AK287" s="76">
        <f t="shared" ref="AK287:AK288" si="1207">IF(X287="Probabilidad",0,IF(Z287="Automatizado",25,IF(Z287="Manual",15,0)))</f>
        <v>0</v>
      </c>
      <c r="AL287" s="76">
        <f>($U287*((AJ287+AK287))/100)</f>
        <v>0</v>
      </c>
      <c r="AM287" s="112">
        <f>U287-AL287</f>
        <v>80</v>
      </c>
      <c r="AN287" s="212" t="s">
        <v>67</v>
      </c>
      <c r="AO287" s="212" t="s">
        <v>75</v>
      </c>
      <c r="AP287" s="212" t="s">
        <v>850</v>
      </c>
      <c r="AQ287" s="85" t="s">
        <v>877</v>
      </c>
      <c r="AR287" s="93">
        <v>45292</v>
      </c>
      <c r="AS287" s="93">
        <v>45657</v>
      </c>
      <c r="AT287" s="221" t="s">
        <v>78</v>
      </c>
      <c r="AU287" s="76" t="s">
        <v>878</v>
      </c>
    </row>
    <row r="288" spans="1:47" ht="120">
      <c r="A288" s="225"/>
      <c r="B288" s="225"/>
      <c r="C288" s="225"/>
      <c r="D288" s="245"/>
      <c r="E288" s="243"/>
      <c r="F288" s="247"/>
      <c r="G288" s="247"/>
      <c r="H288" s="332"/>
      <c r="I288" s="332"/>
      <c r="J288" s="332"/>
      <c r="K288" s="332"/>
      <c r="L288" s="250"/>
      <c r="M288" s="266"/>
      <c r="N288" s="266"/>
      <c r="O288" s="225"/>
      <c r="P288" s="225"/>
      <c r="Q288" s="225"/>
      <c r="R288" s="225"/>
      <c r="S288" s="225"/>
      <c r="T288" s="225"/>
      <c r="U288" s="225"/>
      <c r="V288" s="225"/>
      <c r="W288" s="85" t="s">
        <v>879</v>
      </c>
      <c r="X288" s="76" t="str">
        <f t="shared" si="1157"/>
        <v>Probabilidad</v>
      </c>
      <c r="Y288" s="76" t="s">
        <v>91</v>
      </c>
      <c r="Z288" s="76" t="s">
        <v>70</v>
      </c>
      <c r="AA288" s="76" t="s">
        <v>71</v>
      </c>
      <c r="AB288" s="76" t="s">
        <v>72</v>
      </c>
      <c r="AC288" s="76" t="s">
        <v>73</v>
      </c>
      <c r="AD288" s="240"/>
      <c r="AE288" s="76">
        <f t="shared" si="1203"/>
        <v>15</v>
      </c>
      <c r="AF288" s="76">
        <f t="shared" si="1204"/>
        <v>15</v>
      </c>
      <c r="AG288" s="76">
        <f>($AH287*((AE288+AF288))/100)</f>
        <v>18</v>
      </c>
      <c r="AH288" s="76">
        <f t="shared" ref="AH288" si="1208">AH287-AG288</f>
        <v>42</v>
      </c>
      <c r="AI288" s="218"/>
      <c r="AJ288" s="76">
        <f t="shared" si="1206"/>
        <v>0</v>
      </c>
      <c r="AK288" s="76">
        <f t="shared" si="1207"/>
        <v>0</v>
      </c>
      <c r="AL288" s="76">
        <f t="shared" ref="AL288" si="1209">($AM287*((AJ288+AK288))/100)</f>
        <v>0</v>
      </c>
      <c r="AM288" s="112">
        <f t="shared" ref="AM288" si="1210">AM287-AL288</f>
        <v>80</v>
      </c>
      <c r="AN288" s="225"/>
      <c r="AO288" s="225"/>
      <c r="AP288" s="225"/>
      <c r="AQ288" s="85" t="s">
        <v>880</v>
      </c>
      <c r="AR288" s="93">
        <v>45292</v>
      </c>
      <c r="AS288" s="93">
        <v>45657</v>
      </c>
      <c r="AT288" s="261"/>
      <c r="AU288" s="76" t="s">
        <v>878</v>
      </c>
    </row>
    <row r="289" spans="1:47" ht="45">
      <c r="A289" s="225"/>
      <c r="B289" s="225"/>
      <c r="C289" s="225"/>
      <c r="D289" s="245"/>
      <c r="E289" s="243"/>
      <c r="F289" s="247"/>
      <c r="G289" s="247"/>
      <c r="H289" s="332"/>
      <c r="I289" s="332"/>
      <c r="J289" s="332"/>
      <c r="K289" s="332"/>
      <c r="L289" s="250"/>
      <c r="M289" s="266"/>
      <c r="N289" s="266"/>
      <c r="O289" s="225"/>
      <c r="P289" s="225"/>
      <c r="Q289" s="225"/>
      <c r="R289" s="225"/>
      <c r="S289" s="225"/>
      <c r="T289" s="225"/>
      <c r="U289" s="225"/>
      <c r="V289" s="225"/>
      <c r="W289" s="85" t="s">
        <v>881</v>
      </c>
      <c r="X289" s="76" t="str">
        <f t="shared" si="1157"/>
        <v>Probabilidad</v>
      </c>
      <c r="Y289" s="76" t="s">
        <v>91</v>
      </c>
      <c r="Z289" s="76" t="s">
        <v>70</v>
      </c>
      <c r="AA289" s="76" t="s">
        <v>110</v>
      </c>
      <c r="AB289" s="76" t="s">
        <v>72</v>
      </c>
      <c r="AC289" s="76" t="s">
        <v>73</v>
      </c>
      <c r="AD289" s="240"/>
      <c r="AE289" s="76">
        <f t="shared" ref="AE289:AE291" si="1211">IF(Y289="Preventivo",25,IF(Y289="Detectivo",15,0))</f>
        <v>15</v>
      </c>
      <c r="AF289" s="76">
        <f t="shared" ref="AF289:AF291" si="1212">IF(Y289="Correctivo",0,IF(Z289="Automatizado",25,IF(Z289="Manual",15,0)))</f>
        <v>15</v>
      </c>
      <c r="AG289" s="76">
        <f t="shared" ref="AG289:AG291" si="1213">($AH288*((AE289+AF289))/100)</f>
        <v>12.6</v>
      </c>
      <c r="AH289" s="76">
        <f t="shared" ref="AH289:AH291" si="1214">AH288-AG289</f>
        <v>29.4</v>
      </c>
      <c r="AI289" s="218"/>
      <c r="AJ289" s="76">
        <f t="shared" ref="AJ289:AJ291" si="1215">IF(Y289="Correctivo",10,0)</f>
        <v>0</v>
      </c>
      <c r="AK289" s="76">
        <f t="shared" ref="AK289:AK291" si="1216">IF(X289="Probabilidad",0,IF(Z289="Automatizado",25,IF(Z289="Manual",15,0)))</f>
        <v>0</v>
      </c>
      <c r="AL289" s="76">
        <f t="shared" ref="AL289:AL291" si="1217">($AM288*((AJ289+AK289))/100)</f>
        <v>0</v>
      </c>
      <c r="AM289" s="112">
        <f t="shared" ref="AM289:AM291" si="1218">AM288-AL289</f>
        <v>80</v>
      </c>
      <c r="AN289" s="225"/>
      <c r="AO289" s="225"/>
      <c r="AP289" s="225"/>
      <c r="AQ289" s="85" t="s">
        <v>882</v>
      </c>
      <c r="AR289" s="93">
        <v>45292</v>
      </c>
      <c r="AS289" s="93">
        <v>45657</v>
      </c>
      <c r="AT289" s="261"/>
      <c r="AU289" s="76" t="s">
        <v>878</v>
      </c>
    </row>
    <row r="290" spans="1:47" ht="60">
      <c r="A290" s="225"/>
      <c r="B290" s="225"/>
      <c r="C290" s="225"/>
      <c r="D290" s="245"/>
      <c r="E290" s="243"/>
      <c r="F290" s="247"/>
      <c r="G290" s="247"/>
      <c r="H290" s="332"/>
      <c r="I290" s="332"/>
      <c r="J290" s="332"/>
      <c r="K290" s="332"/>
      <c r="L290" s="250"/>
      <c r="M290" s="266"/>
      <c r="N290" s="266"/>
      <c r="O290" s="225"/>
      <c r="P290" s="225"/>
      <c r="Q290" s="225"/>
      <c r="R290" s="225"/>
      <c r="S290" s="225"/>
      <c r="T290" s="225"/>
      <c r="U290" s="225"/>
      <c r="V290" s="225"/>
      <c r="W290" s="85" t="s">
        <v>883</v>
      </c>
      <c r="X290" s="76" t="str">
        <f t="shared" si="1157"/>
        <v>Probabilidad</v>
      </c>
      <c r="Y290" s="76" t="s">
        <v>91</v>
      </c>
      <c r="Z290" s="76" t="s">
        <v>70</v>
      </c>
      <c r="AA290" s="76" t="s">
        <v>110</v>
      </c>
      <c r="AB290" s="76" t="s">
        <v>72</v>
      </c>
      <c r="AC290" s="76" t="s">
        <v>73</v>
      </c>
      <c r="AD290" s="240"/>
      <c r="AE290" s="76">
        <f t="shared" si="1211"/>
        <v>15</v>
      </c>
      <c r="AF290" s="76">
        <f t="shared" si="1212"/>
        <v>15</v>
      </c>
      <c r="AG290" s="76">
        <f t="shared" si="1213"/>
        <v>8.82</v>
      </c>
      <c r="AH290" s="76">
        <f t="shared" si="1214"/>
        <v>20.58</v>
      </c>
      <c r="AI290" s="218"/>
      <c r="AJ290" s="76">
        <f t="shared" si="1215"/>
        <v>0</v>
      </c>
      <c r="AK290" s="76">
        <f t="shared" si="1216"/>
        <v>0</v>
      </c>
      <c r="AL290" s="76">
        <f t="shared" si="1217"/>
        <v>0</v>
      </c>
      <c r="AM290" s="112">
        <f t="shared" si="1218"/>
        <v>80</v>
      </c>
      <c r="AN290" s="225"/>
      <c r="AO290" s="225"/>
      <c r="AP290" s="225"/>
      <c r="AQ290" s="85" t="s">
        <v>884</v>
      </c>
      <c r="AR290" s="93">
        <v>45292</v>
      </c>
      <c r="AS290" s="93">
        <v>45657</v>
      </c>
      <c r="AT290" s="261"/>
      <c r="AU290" s="76" t="s">
        <v>885</v>
      </c>
    </row>
    <row r="291" spans="1:47" ht="45">
      <c r="A291" s="213"/>
      <c r="B291" s="213"/>
      <c r="C291" s="213"/>
      <c r="D291" s="245"/>
      <c r="E291" s="243"/>
      <c r="F291" s="247"/>
      <c r="G291" s="247"/>
      <c r="H291" s="265"/>
      <c r="I291" s="265"/>
      <c r="J291" s="265"/>
      <c r="K291" s="265"/>
      <c r="L291" s="251"/>
      <c r="M291" s="227"/>
      <c r="N291" s="227"/>
      <c r="O291" s="213"/>
      <c r="P291" s="213"/>
      <c r="Q291" s="213"/>
      <c r="R291" s="213"/>
      <c r="S291" s="213"/>
      <c r="T291" s="213"/>
      <c r="U291" s="213"/>
      <c r="V291" s="213"/>
      <c r="W291" s="85" t="s">
        <v>886</v>
      </c>
      <c r="X291" s="76" t="str">
        <f t="shared" si="1157"/>
        <v>Probabilidad</v>
      </c>
      <c r="Y291" s="76" t="s">
        <v>91</v>
      </c>
      <c r="Z291" s="76" t="s">
        <v>70</v>
      </c>
      <c r="AA291" s="76" t="s">
        <v>71</v>
      </c>
      <c r="AB291" s="76" t="s">
        <v>72</v>
      </c>
      <c r="AC291" s="76" t="s">
        <v>73</v>
      </c>
      <c r="AD291" s="240"/>
      <c r="AE291" s="76">
        <f t="shared" si="1211"/>
        <v>15</v>
      </c>
      <c r="AF291" s="76">
        <f t="shared" si="1212"/>
        <v>15</v>
      </c>
      <c r="AG291" s="76">
        <f t="shared" si="1213"/>
        <v>6.1739999999999995</v>
      </c>
      <c r="AH291" s="76">
        <f t="shared" si="1214"/>
        <v>14.405999999999999</v>
      </c>
      <c r="AI291" s="218"/>
      <c r="AJ291" s="76">
        <f t="shared" si="1215"/>
        <v>0</v>
      </c>
      <c r="AK291" s="76">
        <f t="shared" si="1216"/>
        <v>0</v>
      </c>
      <c r="AL291" s="76">
        <f t="shared" si="1217"/>
        <v>0</v>
      </c>
      <c r="AM291" s="112">
        <f t="shared" si="1218"/>
        <v>80</v>
      </c>
      <c r="AN291" s="213"/>
      <c r="AO291" s="213"/>
      <c r="AP291" s="213"/>
      <c r="AQ291" s="85" t="s">
        <v>887</v>
      </c>
      <c r="AR291" s="93">
        <v>45292</v>
      </c>
      <c r="AS291" s="93">
        <v>45657</v>
      </c>
      <c r="AT291" s="222"/>
      <c r="AU291" s="76" t="s">
        <v>885</v>
      </c>
    </row>
    <row r="292" spans="1:47" ht="60">
      <c r="A292" s="212">
        <v>116</v>
      </c>
      <c r="B292" s="212" t="s">
        <v>845</v>
      </c>
      <c r="C292" s="212" t="s">
        <v>846</v>
      </c>
      <c r="D292" s="238" t="s">
        <v>888</v>
      </c>
      <c r="E292" s="243" t="s">
        <v>114</v>
      </c>
      <c r="F292" s="370" t="s">
        <v>889</v>
      </c>
      <c r="G292" s="370" t="s">
        <v>890</v>
      </c>
      <c r="H292" s="264"/>
      <c r="I292" s="264"/>
      <c r="J292" s="264"/>
      <c r="K292" s="264"/>
      <c r="L292" s="249" t="s">
        <v>891</v>
      </c>
      <c r="M292" s="226" t="s">
        <v>62</v>
      </c>
      <c r="N292" s="226" t="s">
        <v>529</v>
      </c>
      <c r="O292" s="212" t="s">
        <v>63</v>
      </c>
      <c r="P292" s="212" t="s">
        <v>64</v>
      </c>
      <c r="Q292" s="226">
        <v>1906</v>
      </c>
      <c r="R292" s="212" t="s">
        <v>318</v>
      </c>
      <c r="S292" s="212">
        <f t="shared" ref="S292" si="1219">IF(R292="Muy alta",100,IF(R292="Alta",80,IF(R292="Media",60,IF(R292="Baja",40,IF(R292="Muy baja",20,0)))))</f>
        <v>80</v>
      </c>
      <c r="T292" s="212" t="s">
        <v>66</v>
      </c>
      <c r="U292" s="212">
        <f t="shared" ref="U292" si="1220">IF(T292="Catastrófico",100,IF(T292="Mayor",80,IF(T292="Moderado",60,IF(T292="Menor",40,IF(T292="Leve",20,0)))))</f>
        <v>80</v>
      </c>
      <c r="V292" s="228" t="s">
        <v>67</v>
      </c>
      <c r="W292" s="85" t="s">
        <v>892</v>
      </c>
      <c r="X292" s="107" t="str">
        <f t="shared" si="1157"/>
        <v>Probabilidad</v>
      </c>
      <c r="Y292" s="145" t="s">
        <v>91</v>
      </c>
      <c r="Z292" s="145" t="s">
        <v>70</v>
      </c>
      <c r="AA292" s="145" t="s">
        <v>110</v>
      </c>
      <c r="AB292" s="145" t="s">
        <v>72</v>
      </c>
      <c r="AC292" s="145" t="s">
        <v>120</v>
      </c>
      <c r="AD292" s="240">
        <f>AH294</f>
        <v>33.6</v>
      </c>
      <c r="AE292" s="76">
        <f t="shared" ref="AE292:AE293" si="1221">IF(Y292="Preventivo",25,IF(Y292="Detectivo",15,0))</f>
        <v>15</v>
      </c>
      <c r="AF292" s="76">
        <f t="shared" ref="AF292:AF293" si="1222">IF(Y292="Correctivo",0,IF(Z292="Automatizado",25,IF(Z292="Manual",15,0)))</f>
        <v>15</v>
      </c>
      <c r="AG292" s="76">
        <f>($S292*((AE292+AF292))/100)</f>
        <v>24</v>
      </c>
      <c r="AH292" s="76">
        <f t="shared" ref="AH292" si="1223">S292-AG292</f>
        <v>56</v>
      </c>
      <c r="AI292" s="218">
        <f>AM294</f>
        <v>60</v>
      </c>
      <c r="AJ292" s="76">
        <f t="shared" ref="AJ292:AJ293" si="1224">IF(Y292="Correctivo",10,0)</f>
        <v>0</v>
      </c>
      <c r="AK292" s="76">
        <f t="shared" ref="AK292:AK293" si="1225">IF(X292="Probabilidad",0,IF(Z292="Automatizado",25,IF(Z292="Manual",15,0)))</f>
        <v>0</v>
      </c>
      <c r="AL292" s="76">
        <f>($U292*((AJ292+AK292))/100)</f>
        <v>0</v>
      </c>
      <c r="AM292" s="112">
        <f>U292-AL292</f>
        <v>80</v>
      </c>
      <c r="AN292" s="212" t="s">
        <v>74</v>
      </c>
      <c r="AO292" s="226" t="s">
        <v>75</v>
      </c>
      <c r="AP292" s="226" t="s">
        <v>850</v>
      </c>
      <c r="AQ292" s="370" t="s">
        <v>893</v>
      </c>
      <c r="AR292" s="337">
        <v>45292</v>
      </c>
      <c r="AS292" s="337">
        <v>45657</v>
      </c>
      <c r="AT292" s="337" t="s">
        <v>78</v>
      </c>
      <c r="AU292" s="370" t="s">
        <v>852</v>
      </c>
    </row>
    <row r="293" spans="1:47" ht="60">
      <c r="A293" s="225"/>
      <c r="B293" s="225"/>
      <c r="C293" s="225"/>
      <c r="D293" s="238"/>
      <c r="E293" s="243"/>
      <c r="F293" s="370"/>
      <c r="G293" s="370"/>
      <c r="H293" s="332"/>
      <c r="I293" s="332"/>
      <c r="J293" s="332"/>
      <c r="K293" s="332"/>
      <c r="L293" s="250"/>
      <c r="M293" s="266"/>
      <c r="N293" s="266"/>
      <c r="O293" s="225"/>
      <c r="P293" s="225"/>
      <c r="Q293" s="266"/>
      <c r="R293" s="225"/>
      <c r="S293" s="225"/>
      <c r="T293" s="225"/>
      <c r="U293" s="225"/>
      <c r="V293" s="229"/>
      <c r="W293" s="85" t="s">
        <v>894</v>
      </c>
      <c r="X293" s="107" t="str">
        <f t="shared" si="1157"/>
        <v>Impacto</v>
      </c>
      <c r="Y293" s="145" t="s">
        <v>81</v>
      </c>
      <c r="Z293" s="145" t="s">
        <v>70</v>
      </c>
      <c r="AA293" s="145" t="s">
        <v>71</v>
      </c>
      <c r="AB293" s="145" t="s">
        <v>72</v>
      </c>
      <c r="AC293" s="145" t="s">
        <v>73</v>
      </c>
      <c r="AD293" s="240"/>
      <c r="AE293" s="76">
        <f t="shared" si="1221"/>
        <v>0</v>
      </c>
      <c r="AF293" s="76">
        <f t="shared" si="1222"/>
        <v>0</v>
      </c>
      <c r="AG293" s="76">
        <f>($AH292*((AE293+AF293))/100)</f>
        <v>0</v>
      </c>
      <c r="AH293" s="76">
        <f t="shared" ref="AH293" si="1226">AH292-AG293</f>
        <v>56</v>
      </c>
      <c r="AI293" s="218"/>
      <c r="AJ293" s="76">
        <f t="shared" si="1224"/>
        <v>10</v>
      </c>
      <c r="AK293" s="76">
        <f t="shared" si="1225"/>
        <v>15</v>
      </c>
      <c r="AL293" s="76">
        <f t="shared" ref="AL293" si="1227">($AM292*((AJ293+AK293))/100)</f>
        <v>20</v>
      </c>
      <c r="AM293" s="112">
        <f t="shared" ref="AM293" si="1228">AM292-AL293</f>
        <v>60</v>
      </c>
      <c r="AN293" s="225"/>
      <c r="AO293" s="266"/>
      <c r="AP293" s="266"/>
      <c r="AQ293" s="370"/>
      <c r="AR293" s="338"/>
      <c r="AS293" s="338"/>
      <c r="AT293" s="338"/>
      <c r="AU293" s="370"/>
    </row>
    <row r="294" spans="1:47" ht="60">
      <c r="A294" s="213"/>
      <c r="B294" s="213"/>
      <c r="C294" s="213"/>
      <c r="D294" s="238"/>
      <c r="E294" s="243"/>
      <c r="F294" s="370"/>
      <c r="G294" s="370"/>
      <c r="H294" s="265"/>
      <c r="I294" s="265"/>
      <c r="J294" s="265"/>
      <c r="K294" s="265"/>
      <c r="L294" s="251"/>
      <c r="M294" s="227"/>
      <c r="N294" s="227"/>
      <c r="O294" s="213"/>
      <c r="P294" s="213"/>
      <c r="Q294" s="227"/>
      <c r="R294" s="213"/>
      <c r="S294" s="213"/>
      <c r="T294" s="213"/>
      <c r="U294" s="213"/>
      <c r="V294" s="315"/>
      <c r="W294" s="92" t="s">
        <v>895</v>
      </c>
      <c r="X294" s="107" t="str">
        <f t="shared" si="1157"/>
        <v>Probabilidad</v>
      </c>
      <c r="Y294" s="145" t="s">
        <v>69</v>
      </c>
      <c r="Z294" s="145" t="s">
        <v>70</v>
      </c>
      <c r="AA294" s="145" t="s">
        <v>71</v>
      </c>
      <c r="AB294" s="145" t="s">
        <v>72</v>
      </c>
      <c r="AC294" s="145" t="s">
        <v>73</v>
      </c>
      <c r="AD294" s="240"/>
      <c r="AE294" s="76">
        <f t="shared" ref="AE294" si="1229">IF(Y294="Preventivo",25,IF(Y294="Detectivo",15,0))</f>
        <v>25</v>
      </c>
      <c r="AF294" s="76">
        <f t="shared" ref="AF294" si="1230">IF(Y294="Correctivo",0,IF(Z294="Automatizado",25,IF(Z294="Manual",15,0)))</f>
        <v>15</v>
      </c>
      <c r="AG294" s="76">
        <f>($AH293*((AE294+AF294))/100)</f>
        <v>22.4</v>
      </c>
      <c r="AH294" s="76">
        <f t="shared" ref="AH294" si="1231">AH293-AG294</f>
        <v>33.6</v>
      </c>
      <c r="AI294" s="218"/>
      <c r="AJ294" s="76">
        <f t="shared" ref="AJ294" si="1232">IF(Y294="Correctivo",10,0)</f>
        <v>0</v>
      </c>
      <c r="AK294" s="76">
        <f t="shared" ref="AK294" si="1233">IF(X294="Probabilidad",0,IF(Z294="Automatizado",25,IF(Z294="Manual",15,0)))</f>
        <v>0</v>
      </c>
      <c r="AL294" s="76">
        <f t="shared" ref="AL294" si="1234">($AM293*((AJ294+AK294))/100)</f>
        <v>0</v>
      </c>
      <c r="AM294" s="112">
        <f t="shared" ref="AM294" si="1235">AM293-AL294</f>
        <v>60</v>
      </c>
      <c r="AN294" s="213"/>
      <c r="AO294" s="227"/>
      <c r="AP294" s="227"/>
      <c r="AQ294" s="372"/>
      <c r="AR294" s="338"/>
      <c r="AS294" s="338"/>
      <c r="AT294" s="338"/>
      <c r="AU294" s="372"/>
    </row>
    <row r="295" spans="1:47" ht="60">
      <c r="A295" s="212">
        <v>117</v>
      </c>
      <c r="B295" s="212" t="s">
        <v>845</v>
      </c>
      <c r="C295" s="212" t="s">
        <v>846</v>
      </c>
      <c r="D295" s="238" t="s">
        <v>896</v>
      </c>
      <c r="E295" s="243" t="s">
        <v>59</v>
      </c>
      <c r="F295" s="244" t="s">
        <v>2018</v>
      </c>
      <c r="G295" s="244" t="s">
        <v>2019</v>
      </c>
      <c r="H295" s="264"/>
      <c r="I295" s="264"/>
      <c r="J295" s="264"/>
      <c r="K295" s="264"/>
      <c r="L295" s="249" t="s">
        <v>2020</v>
      </c>
      <c r="M295" s="226" t="s">
        <v>62</v>
      </c>
      <c r="N295" s="226" t="s">
        <v>529</v>
      </c>
      <c r="O295" s="212" t="s">
        <v>63</v>
      </c>
      <c r="P295" s="212" t="s">
        <v>117</v>
      </c>
      <c r="Q295" s="212">
        <v>53772</v>
      </c>
      <c r="R295" s="212" t="s">
        <v>355</v>
      </c>
      <c r="S295" s="212">
        <f t="shared" ref="S295" si="1236">IF(R295="Muy alta",100,IF(R295="Alta",80,IF(R295="Media",60,IF(R295="Baja",40,IF(R295="Muy baja",20,0)))))</f>
        <v>100</v>
      </c>
      <c r="T295" s="212" t="s">
        <v>137</v>
      </c>
      <c r="U295" s="212">
        <f t="shared" ref="U295" si="1237">IF(T295="Catastrófico",100,IF(T295="Mayor",80,IF(T295="Moderado",60,IF(T295="Menor",40,IF(T295="Leve",20,0)))))</f>
        <v>100</v>
      </c>
      <c r="V295" s="212" t="s">
        <v>138</v>
      </c>
      <c r="W295" s="85" t="s">
        <v>897</v>
      </c>
      <c r="X295" s="76" t="str">
        <f t="shared" si="1157"/>
        <v>Probabilidad</v>
      </c>
      <c r="Y295" s="76" t="s">
        <v>91</v>
      </c>
      <c r="Z295" s="76" t="s">
        <v>70</v>
      </c>
      <c r="AA295" s="76" t="s">
        <v>71</v>
      </c>
      <c r="AB295" s="76" t="s">
        <v>72</v>
      </c>
      <c r="AC295" s="76" t="s">
        <v>73</v>
      </c>
      <c r="AD295" s="240">
        <f>AH297</f>
        <v>49</v>
      </c>
      <c r="AE295" s="76">
        <f t="shared" ref="AE295:AE296" si="1238">IF(Y295="Preventivo",25,IF(Y295="Detectivo",15,0))</f>
        <v>15</v>
      </c>
      <c r="AF295" s="76">
        <f t="shared" ref="AF295:AF296" si="1239">IF(Y295="Correctivo",0,IF(Z295="Automatizado",25,IF(Z295="Manual",15,0)))</f>
        <v>15</v>
      </c>
      <c r="AG295" s="76">
        <f>($S295*((AE295+AF295))/100)</f>
        <v>30</v>
      </c>
      <c r="AH295" s="76">
        <f t="shared" ref="AH295" si="1240">S295-AG295</f>
        <v>70</v>
      </c>
      <c r="AI295" s="218">
        <f>AM297</f>
        <v>75</v>
      </c>
      <c r="AJ295" s="76">
        <f t="shared" ref="AJ295:AJ296" si="1241">IF(Y295="Correctivo",10,0)</f>
        <v>0</v>
      </c>
      <c r="AK295" s="76">
        <f t="shared" ref="AK295:AK296" si="1242">IF(X295="Probabilidad",0,IF(Z295="Automatizado",25,IF(Z295="Manual",15,0)))</f>
        <v>0</v>
      </c>
      <c r="AL295" s="76">
        <f>($U295*((AJ295+AK295))/100)</f>
        <v>0</v>
      </c>
      <c r="AM295" s="112">
        <f>U295-AL295</f>
        <v>100</v>
      </c>
      <c r="AN295" s="212" t="s">
        <v>67</v>
      </c>
      <c r="AO295" s="212" t="s">
        <v>75</v>
      </c>
      <c r="AP295" s="228" t="s">
        <v>850</v>
      </c>
      <c r="AQ295" s="85" t="s">
        <v>898</v>
      </c>
      <c r="AR295" s="93">
        <v>45292</v>
      </c>
      <c r="AS295" s="93">
        <v>45657</v>
      </c>
      <c r="AT295" s="221" t="s">
        <v>93</v>
      </c>
      <c r="AU295" s="76" t="s">
        <v>852</v>
      </c>
    </row>
    <row r="296" spans="1:47" ht="90">
      <c r="A296" s="225"/>
      <c r="B296" s="225"/>
      <c r="C296" s="225"/>
      <c r="D296" s="238"/>
      <c r="E296" s="243"/>
      <c r="F296" s="244"/>
      <c r="G296" s="244"/>
      <c r="H296" s="332"/>
      <c r="I296" s="332"/>
      <c r="J296" s="332"/>
      <c r="K296" s="332"/>
      <c r="L296" s="250"/>
      <c r="M296" s="266"/>
      <c r="N296" s="266"/>
      <c r="O296" s="225"/>
      <c r="P296" s="225"/>
      <c r="Q296" s="225"/>
      <c r="R296" s="225"/>
      <c r="S296" s="225"/>
      <c r="T296" s="225"/>
      <c r="U296" s="225"/>
      <c r="V296" s="225"/>
      <c r="W296" s="85" t="s">
        <v>899</v>
      </c>
      <c r="X296" s="76" t="str">
        <f t="shared" si="1157"/>
        <v>Probabilidad</v>
      </c>
      <c r="Y296" s="76" t="s">
        <v>91</v>
      </c>
      <c r="Z296" s="76" t="s">
        <v>70</v>
      </c>
      <c r="AA296" s="76" t="s">
        <v>71</v>
      </c>
      <c r="AB296" s="76" t="s">
        <v>72</v>
      </c>
      <c r="AC296" s="76" t="s">
        <v>73</v>
      </c>
      <c r="AD296" s="240"/>
      <c r="AE296" s="76">
        <f t="shared" si="1238"/>
        <v>15</v>
      </c>
      <c r="AF296" s="76">
        <f t="shared" si="1239"/>
        <v>15</v>
      </c>
      <c r="AG296" s="76">
        <f>($AH295*((AE296+AF296))/100)</f>
        <v>21</v>
      </c>
      <c r="AH296" s="76">
        <f t="shared" ref="AH296" si="1243">AH295-AG296</f>
        <v>49</v>
      </c>
      <c r="AI296" s="218"/>
      <c r="AJ296" s="76">
        <f t="shared" si="1241"/>
        <v>0</v>
      </c>
      <c r="AK296" s="76">
        <f t="shared" si="1242"/>
        <v>0</v>
      </c>
      <c r="AL296" s="76">
        <f t="shared" ref="AL296" si="1244">($AM295*((AJ296+AK296))/100)</f>
        <v>0</v>
      </c>
      <c r="AM296" s="112">
        <f t="shared" ref="AM296" si="1245">AM295-AL296</f>
        <v>100</v>
      </c>
      <c r="AN296" s="225"/>
      <c r="AO296" s="225"/>
      <c r="AP296" s="229"/>
      <c r="AQ296" s="85" t="s">
        <v>900</v>
      </c>
      <c r="AR296" s="93">
        <v>45292</v>
      </c>
      <c r="AS296" s="93">
        <v>45657</v>
      </c>
      <c r="AT296" s="261"/>
      <c r="AU296" s="76" t="s">
        <v>852</v>
      </c>
    </row>
    <row r="297" spans="1:47" ht="60">
      <c r="A297" s="213"/>
      <c r="B297" s="213"/>
      <c r="C297" s="213"/>
      <c r="D297" s="238"/>
      <c r="E297" s="243"/>
      <c r="F297" s="244"/>
      <c r="G297" s="244"/>
      <c r="H297" s="265"/>
      <c r="I297" s="265"/>
      <c r="J297" s="265"/>
      <c r="K297" s="265"/>
      <c r="L297" s="251"/>
      <c r="M297" s="227"/>
      <c r="N297" s="227"/>
      <c r="O297" s="213"/>
      <c r="P297" s="213"/>
      <c r="Q297" s="213"/>
      <c r="R297" s="213"/>
      <c r="S297" s="213"/>
      <c r="T297" s="213"/>
      <c r="U297" s="213"/>
      <c r="V297" s="213"/>
      <c r="W297" s="92" t="s">
        <v>901</v>
      </c>
      <c r="X297" s="76" t="str">
        <f t="shared" si="1157"/>
        <v>Impacto</v>
      </c>
      <c r="Y297" s="76" t="s">
        <v>81</v>
      </c>
      <c r="Z297" s="76" t="s">
        <v>70</v>
      </c>
      <c r="AA297" s="76" t="s">
        <v>71</v>
      </c>
      <c r="AB297" s="76" t="s">
        <v>72</v>
      </c>
      <c r="AC297" s="76" t="s">
        <v>120</v>
      </c>
      <c r="AD297" s="240"/>
      <c r="AE297" s="76">
        <f t="shared" ref="AE297" si="1246">IF(Y297="Preventivo",25,IF(Y297="Detectivo",15,0))</f>
        <v>0</v>
      </c>
      <c r="AF297" s="76">
        <f t="shared" ref="AF297" si="1247">IF(Y297="Correctivo",0,IF(Z297="Automatizado",25,IF(Z297="Manual",15,0)))</f>
        <v>0</v>
      </c>
      <c r="AG297" s="76">
        <f>($AH296*((AE297+AF297))/100)</f>
        <v>0</v>
      </c>
      <c r="AH297" s="76">
        <f t="shared" ref="AH297" si="1248">AH296-AG297</f>
        <v>49</v>
      </c>
      <c r="AI297" s="218"/>
      <c r="AJ297" s="76">
        <f t="shared" ref="AJ297" si="1249">IF(Y297="Correctivo",10,0)</f>
        <v>10</v>
      </c>
      <c r="AK297" s="76">
        <f t="shared" ref="AK297" si="1250">IF(X297="Probabilidad",0,IF(Z297="Automatizado",25,IF(Z297="Manual",15,0)))</f>
        <v>15</v>
      </c>
      <c r="AL297" s="76">
        <f t="shared" ref="AL297" si="1251">($AM296*((AJ297+AK297))/100)</f>
        <v>25</v>
      </c>
      <c r="AM297" s="112">
        <f t="shared" ref="AM297" si="1252">AM296-AL297</f>
        <v>75</v>
      </c>
      <c r="AN297" s="213"/>
      <c r="AO297" s="213"/>
      <c r="AP297" s="315"/>
      <c r="AQ297" s="85" t="s">
        <v>902</v>
      </c>
      <c r="AR297" s="93">
        <v>45292</v>
      </c>
      <c r="AS297" s="93">
        <v>45657</v>
      </c>
      <c r="AT297" s="222"/>
      <c r="AU297" s="76" t="s">
        <v>852</v>
      </c>
    </row>
    <row r="298" spans="1:47" ht="75">
      <c r="A298" s="212">
        <v>118</v>
      </c>
      <c r="B298" s="212" t="s">
        <v>845</v>
      </c>
      <c r="C298" s="212" t="s">
        <v>846</v>
      </c>
      <c r="D298" s="238" t="s">
        <v>903</v>
      </c>
      <c r="E298" s="243" t="s">
        <v>114</v>
      </c>
      <c r="F298" s="247" t="s">
        <v>2021</v>
      </c>
      <c r="G298" s="247" t="s">
        <v>904</v>
      </c>
      <c r="H298" s="264"/>
      <c r="I298" s="264"/>
      <c r="J298" s="264"/>
      <c r="K298" s="264"/>
      <c r="L298" s="249" t="s">
        <v>2022</v>
      </c>
      <c r="M298" s="226" t="s">
        <v>62</v>
      </c>
      <c r="N298" s="226" t="s">
        <v>529</v>
      </c>
      <c r="O298" s="212" t="s">
        <v>63</v>
      </c>
      <c r="P298" s="212" t="s">
        <v>117</v>
      </c>
      <c r="Q298" s="212">
        <v>490000</v>
      </c>
      <c r="R298" s="212" t="s">
        <v>355</v>
      </c>
      <c r="S298" s="212">
        <f t="shared" ref="S298" si="1253">IF(R298="Muy alta",100,IF(R298="Alta",80,IF(R298="Media",60,IF(R298="Baja",40,IF(R298="Muy baja",20,0)))))</f>
        <v>100</v>
      </c>
      <c r="T298" s="212" t="s">
        <v>66</v>
      </c>
      <c r="U298" s="212">
        <f t="shared" ref="U298" si="1254">IF(T298="Catastrófico",100,IF(T298="Mayor",80,IF(T298="Moderado",60,IF(T298="Menor",40,IF(T298="Leve",20,0)))))</f>
        <v>80</v>
      </c>
      <c r="V298" s="212" t="s">
        <v>67</v>
      </c>
      <c r="W298" s="85" t="s">
        <v>905</v>
      </c>
      <c r="X298" s="76" t="str">
        <f t="shared" si="1157"/>
        <v>Probabilidad</v>
      </c>
      <c r="Y298" s="145" t="s">
        <v>91</v>
      </c>
      <c r="Z298" s="145" t="s">
        <v>70</v>
      </c>
      <c r="AA298" s="145" t="s">
        <v>71</v>
      </c>
      <c r="AB298" s="145" t="s">
        <v>72</v>
      </c>
      <c r="AC298" s="145" t="s">
        <v>73</v>
      </c>
      <c r="AD298" s="240">
        <f>AH300</f>
        <v>49</v>
      </c>
      <c r="AE298" s="76">
        <f t="shared" ref="AE298:AE299" si="1255">IF(Y298="Preventivo",25,IF(Y298="Detectivo",15,0))</f>
        <v>15</v>
      </c>
      <c r="AF298" s="76">
        <f t="shared" ref="AF298:AF299" si="1256">IF(Y298="Correctivo",0,IF(Z298="Automatizado",25,IF(Z298="Manual",15,0)))</f>
        <v>15</v>
      </c>
      <c r="AG298" s="76">
        <f>($S298*((AE298+AF298))/100)</f>
        <v>30</v>
      </c>
      <c r="AH298" s="76">
        <f t="shared" ref="AH298" si="1257">S298-AG298</f>
        <v>70</v>
      </c>
      <c r="AI298" s="218">
        <f>AM300</f>
        <v>60</v>
      </c>
      <c r="AJ298" s="76">
        <f t="shared" ref="AJ298:AJ299" si="1258">IF(Y298="Correctivo",10,0)</f>
        <v>0</v>
      </c>
      <c r="AK298" s="76">
        <f t="shared" ref="AK298:AK299" si="1259">IF(X298="Probabilidad",0,IF(Z298="Automatizado",25,IF(Z298="Manual",15,0)))</f>
        <v>0</v>
      </c>
      <c r="AL298" s="76">
        <f>($U298*((AJ298+AK298))/100)</f>
        <v>0</v>
      </c>
      <c r="AM298" s="112">
        <f>U298-AL298</f>
        <v>80</v>
      </c>
      <c r="AN298" s="212" t="s">
        <v>74</v>
      </c>
      <c r="AO298" s="212" t="s">
        <v>75</v>
      </c>
      <c r="AP298" s="212" t="s">
        <v>850</v>
      </c>
      <c r="AQ298" s="225" t="s">
        <v>2023</v>
      </c>
      <c r="AR298" s="345">
        <v>45292</v>
      </c>
      <c r="AS298" s="345">
        <v>45657</v>
      </c>
      <c r="AT298" s="345" t="s">
        <v>78</v>
      </c>
      <c r="AU298" s="225" t="s">
        <v>852</v>
      </c>
    </row>
    <row r="299" spans="1:47" ht="60">
      <c r="A299" s="225"/>
      <c r="B299" s="225"/>
      <c r="C299" s="225"/>
      <c r="D299" s="238"/>
      <c r="E299" s="243"/>
      <c r="F299" s="247"/>
      <c r="G299" s="247"/>
      <c r="H299" s="332"/>
      <c r="I299" s="332"/>
      <c r="J299" s="332"/>
      <c r="K299" s="332"/>
      <c r="L299" s="250"/>
      <c r="M299" s="266"/>
      <c r="N299" s="266"/>
      <c r="O299" s="225"/>
      <c r="P299" s="225"/>
      <c r="Q299" s="225"/>
      <c r="R299" s="225"/>
      <c r="S299" s="225"/>
      <c r="T299" s="225"/>
      <c r="U299" s="225"/>
      <c r="V299" s="225"/>
      <c r="W299" s="85" t="s">
        <v>906</v>
      </c>
      <c r="X299" s="76" t="str">
        <f t="shared" si="1157"/>
        <v>Probabilidad</v>
      </c>
      <c r="Y299" s="145" t="s">
        <v>91</v>
      </c>
      <c r="Z299" s="145" t="s">
        <v>70</v>
      </c>
      <c r="AA299" s="145" t="s">
        <v>71</v>
      </c>
      <c r="AB299" s="145" t="s">
        <v>72</v>
      </c>
      <c r="AC299" s="145" t="s">
        <v>73</v>
      </c>
      <c r="AD299" s="240"/>
      <c r="AE299" s="76">
        <f t="shared" si="1255"/>
        <v>15</v>
      </c>
      <c r="AF299" s="76">
        <f t="shared" si="1256"/>
        <v>15</v>
      </c>
      <c r="AG299" s="76">
        <f>($AH298*((AE299+AF299))/100)</f>
        <v>21</v>
      </c>
      <c r="AH299" s="76">
        <f t="shared" ref="AH299" si="1260">AH298-AG299</f>
        <v>49</v>
      </c>
      <c r="AI299" s="218"/>
      <c r="AJ299" s="76">
        <f t="shared" si="1258"/>
        <v>0</v>
      </c>
      <c r="AK299" s="76">
        <f t="shared" si="1259"/>
        <v>0</v>
      </c>
      <c r="AL299" s="76">
        <f t="shared" ref="AL299" si="1261">($AM298*((AJ299+AK299))/100)</f>
        <v>0</v>
      </c>
      <c r="AM299" s="112">
        <f t="shared" ref="AM299" si="1262">AM298-AL299</f>
        <v>80</v>
      </c>
      <c r="AN299" s="225"/>
      <c r="AO299" s="225"/>
      <c r="AP299" s="225"/>
      <c r="AQ299" s="225"/>
      <c r="AR299" s="345"/>
      <c r="AS299" s="345"/>
      <c r="AT299" s="345"/>
      <c r="AU299" s="225"/>
    </row>
    <row r="300" spans="1:47" ht="60">
      <c r="A300" s="213"/>
      <c r="B300" s="213"/>
      <c r="C300" s="213"/>
      <c r="D300" s="238"/>
      <c r="E300" s="243"/>
      <c r="F300" s="247"/>
      <c r="G300" s="247"/>
      <c r="H300" s="265"/>
      <c r="I300" s="265"/>
      <c r="J300" s="265"/>
      <c r="K300" s="265"/>
      <c r="L300" s="251"/>
      <c r="M300" s="227"/>
      <c r="N300" s="227"/>
      <c r="O300" s="213"/>
      <c r="P300" s="213"/>
      <c r="Q300" s="213"/>
      <c r="R300" s="213"/>
      <c r="S300" s="213"/>
      <c r="T300" s="213"/>
      <c r="U300" s="213"/>
      <c r="V300" s="213"/>
      <c r="W300" s="92" t="s">
        <v>907</v>
      </c>
      <c r="X300" s="76" t="str">
        <f t="shared" si="1157"/>
        <v>Impacto</v>
      </c>
      <c r="Y300" s="145" t="s">
        <v>81</v>
      </c>
      <c r="Z300" s="145" t="s">
        <v>70</v>
      </c>
      <c r="AA300" s="145" t="s">
        <v>110</v>
      </c>
      <c r="AB300" s="145" t="s">
        <v>72</v>
      </c>
      <c r="AC300" s="145" t="s">
        <v>120</v>
      </c>
      <c r="AD300" s="240"/>
      <c r="AE300" s="76">
        <f t="shared" ref="AE300" si="1263">IF(Y300="Preventivo",25,IF(Y300="Detectivo",15,0))</f>
        <v>0</v>
      </c>
      <c r="AF300" s="76">
        <f t="shared" ref="AF300" si="1264">IF(Y300="Correctivo",0,IF(Z300="Automatizado",25,IF(Z300="Manual",15,0)))</f>
        <v>0</v>
      </c>
      <c r="AG300" s="76">
        <f>($AH299*((AE300+AF300))/100)</f>
        <v>0</v>
      </c>
      <c r="AH300" s="76">
        <f t="shared" ref="AH300" si="1265">AH299-AG300</f>
        <v>49</v>
      </c>
      <c r="AI300" s="218"/>
      <c r="AJ300" s="76">
        <f t="shared" ref="AJ300" si="1266">IF(Y300="Correctivo",10,0)</f>
        <v>10</v>
      </c>
      <c r="AK300" s="76">
        <f t="shared" ref="AK300" si="1267">IF(X300="Probabilidad",0,IF(Z300="Automatizado",25,IF(Z300="Manual",15,0)))</f>
        <v>15</v>
      </c>
      <c r="AL300" s="76">
        <f t="shared" ref="AL300" si="1268">($AM299*((AJ300+AK300))/100)</f>
        <v>20</v>
      </c>
      <c r="AM300" s="112">
        <f t="shared" ref="AM300" si="1269">AM299-AL300</f>
        <v>60</v>
      </c>
      <c r="AN300" s="213"/>
      <c r="AO300" s="213"/>
      <c r="AP300" s="213"/>
      <c r="AQ300" s="213"/>
      <c r="AR300" s="346"/>
      <c r="AS300" s="346"/>
      <c r="AT300" s="346"/>
      <c r="AU300" s="213"/>
    </row>
    <row r="301" spans="1:47" ht="103.5" customHeight="1">
      <c r="A301" s="212">
        <v>119</v>
      </c>
      <c r="B301" s="212" t="s">
        <v>845</v>
      </c>
      <c r="C301" s="212" t="s">
        <v>846</v>
      </c>
      <c r="D301" s="238" t="s">
        <v>908</v>
      </c>
      <c r="E301" s="243" t="s">
        <v>114</v>
      </c>
      <c r="F301" s="247" t="s">
        <v>909</v>
      </c>
      <c r="G301" s="247" t="s">
        <v>2024</v>
      </c>
      <c r="H301" s="264"/>
      <c r="I301" s="264"/>
      <c r="J301" s="264"/>
      <c r="K301" s="264"/>
      <c r="L301" s="249" t="s">
        <v>2025</v>
      </c>
      <c r="M301" s="226" t="s">
        <v>62</v>
      </c>
      <c r="N301" s="226" t="s">
        <v>529</v>
      </c>
      <c r="O301" s="212" t="s">
        <v>87</v>
      </c>
      <c r="P301" s="212" t="s">
        <v>64</v>
      </c>
      <c r="Q301" s="212">
        <v>324</v>
      </c>
      <c r="R301" s="212" t="s">
        <v>65</v>
      </c>
      <c r="S301" s="212">
        <f t="shared" ref="S301" si="1270">IF(R301="Muy alta",100,IF(R301="Alta",80,IF(R301="Media",60,IF(R301="Baja",40,IF(R301="Muy baja",20,0)))))</f>
        <v>40</v>
      </c>
      <c r="T301" s="212" t="s">
        <v>74</v>
      </c>
      <c r="U301" s="212">
        <f t="shared" ref="U301" si="1271">IF(T301="Catastrófico",100,IF(T301="Mayor",80,IF(T301="Moderado",60,IF(T301="Menor",40,IF(T301="Leve",20,0)))))</f>
        <v>60</v>
      </c>
      <c r="V301" s="212" t="s">
        <v>74</v>
      </c>
      <c r="W301" s="85" t="s">
        <v>910</v>
      </c>
      <c r="X301" s="76" t="str">
        <f t="shared" si="1157"/>
        <v>Impacto</v>
      </c>
      <c r="Y301" s="76" t="s">
        <v>81</v>
      </c>
      <c r="Z301" s="76" t="s">
        <v>70</v>
      </c>
      <c r="AA301" s="76" t="s">
        <v>71</v>
      </c>
      <c r="AB301" s="76" t="s">
        <v>72</v>
      </c>
      <c r="AC301" s="76" t="s">
        <v>73</v>
      </c>
      <c r="AD301" s="240">
        <f>AH302</f>
        <v>28</v>
      </c>
      <c r="AE301" s="76">
        <f t="shared" ref="AE301:AE306" si="1272">IF(Y301="Preventivo",25,IF(Y301="Detectivo",15,0))</f>
        <v>0</v>
      </c>
      <c r="AF301" s="76">
        <f t="shared" ref="AF301:AF306" si="1273">IF(Y301="Correctivo",0,IF(Z301="Automatizado",25,IF(Z301="Manual",15,0)))</f>
        <v>0</v>
      </c>
      <c r="AG301" s="76">
        <f>($S301*((AE301+AF301))/100)</f>
        <v>0</v>
      </c>
      <c r="AH301" s="76">
        <f t="shared" ref="AH301" si="1274">S301-AG301</f>
        <v>40</v>
      </c>
      <c r="AI301" s="218">
        <f>AM302</f>
        <v>45</v>
      </c>
      <c r="AJ301" s="76">
        <f t="shared" ref="AJ301:AJ306" si="1275">IF(Y301="Correctivo",10,0)</f>
        <v>10</v>
      </c>
      <c r="AK301" s="76">
        <f t="shared" ref="AK301:AK306" si="1276">IF(X301="Probabilidad",0,IF(Z301="Automatizado",25,IF(Z301="Manual",15,0)))</f>
        <v>15</v>
      </c>
      <c r="AL301" s="76">
        <f>($U301*((AJ301+AK301))/100)</f>
        <v>15</v>
      </c>
      <c r="AM301" s="112">
        <f>U301-AL301</f>
        <v>45</v>
      </c>
      <c r="AN301" s="212" t="s">
        <v>220</v>
      </c>
      <c r="AO301" s="212" t="s">
        <v>75</v>
      </c>
      <c r="AP301" s="212" t="s">
        <v>575</v>
      </c>
      <c r="AQ301" s="212" t="s">
        <v>224</v>
      </c>
      <c r="AR301" s="264"/>
      <c r="AS301" s="264"/>
      <c r="AT301" s="223"/>
      <c r="AU301" s="264"/>
    </row>
    <row r="302" spans="1:47" ht="73.5" customHeight="1">
      <c r="A302" s="213"/>
      <c r="B302" s="213"/>
      <c r="C302" s="213"/>
      <c r="D302" s="238"/>
      <c r="E302" s="243"/>
      <c r="F302" s="247"/>
      <c r="G302" s="247"/>
      <c r="H302" s="265"/>
      <c r="I302" s="265"/>
      <c r="J302" s="265"/>
      <c r="K302" s="265"/>
      <c r="L302" s="250"/>
      <c r="M302" s="266"/>
      <c r="N302" s="266"/>
      <c r="O302" s="225"/>
      <c r="P302" s="225"/>
      <c r="Q302" s="225"/>
      <c r="R302" s="225"/>
      <c r="S302" s="225"/>
      <c r="T302" s="225"/>
      <c r="U302" s="225"/>
      <c r="V302" s="225"/>
      <c r="W302" s="85" t="s">
        <v>911</v>
      </c>
      <c r="X302" s="76" t="str">
        <f t="shared" si="1157"/>
        <v>Probabilidad</v>
      </c>
      <c r="Y302" s="76" t="s">
        <v>91</v>
      </c>
      <c r="Z302" s="76" t="s">
        <v>70</v>
      </c>
      <c r="AA302" s="76" t="s">
        <v>71</v>
      </c>
      <c r="AB302" s="76" t="s">
        <v>72</v>
      </c>
      <c r="AC302" s="76" t="s">
        <v>73</v>
      </c>
      <c r="AD302" s="240"/>
      <c r="AE302" s="76">
        <f t="shared" si="1272"/>
        <v>15</v>
      </c>
      <c r="AF302" s="76">
        <f t="shared" si="1273"/>
        <v>15</v>
      </c>
      <c r="AG302" s="76">
        <f>($AH301*((AE302+AF302))/100)</f>
        <v>12</v>
      </c>
      <c r="AH302" s="76">
        <f t="shared" ref="AH302" si="1277">AH301-AG302</f>
        <v>28</v>
      </c>
      <c r="AI302" s="218"/>
      <c r="AJ302" s="76">
        <f t="shared" si="1275"/>
        <v>0</v>
      </c>
      <c r="AK302" s="76">
        <f t="shared" si="1276"/>
        <v>0</v>
      </c>
      <c r="AL302" s="76">
        <f t="shared" ref="AL302" si="1278">($AM301*((AJ302+AK302))/100)</f>
        <v>0</v>
      </c>
      <c r="AM302" s="112">
        <f t="shared" ref="AM302" si="1279">AM301-AL302</f>
        <v>45</v>
      </c>
      <c r="AN302" s="225"/>
      <c r="AO302" s="225"/>
      <c r="AP302" s="225"/>
      <c r="AQ302" s="213"/>
      <c r="AR302" s="265"/>
      <c r="AS302" s="265"/>
      <c r="AT302" s="224"/>
      <c r="AU302" s="265"/>
    </row>
    <row r="303" spans="1:47" ht="75">
      <c r="A303" s="212">
        <v>120</v>
      </c>
      <c r="B303" s="212" t="s">
        <v>845</v>
      </c>
      <c r="C303" s="212" t="s">
        <v>846</v>
      </c>
      <c r="D303" s="238" t="s">
        <v>912</v>
      </c>
      <c r="E303" s="243" t="s">
        <v>59</v>
      </c>
      <c r="F303" s="371" t="s">
        <v>2026</v>
      </c>
      <c r="G303" s="371" t="s">
        <v>913</v>
      </c>
      <c r="H303" s="264"/>
      <c r="I303" s="264"/>
      <c r="J303" s="264"/>
      <c r="K303" s="264"/>
      <c r="L303" s="249" t="s">
        <v>2027</v>
      </c>
      <c r="M303" s="226" t="s">
        <v>62</v>
      </c>
      <c r="N303" s="226" t="s">
        <v>529</v>
      </c>
      <c r="O303" s="212" t="s">
        <v>63</v>
      </c>
      <c r="P303" s="212" t="s">
        <v>64</v>
      </c>
      <c r="Q303" s="212">
        <f>787+1021</f>
        <v>1808</v>
      </c>
      <c r="R303" s="212" t="s">
        <v>318</v>
      </c>
      <c r="S303" s="212">
        <f t="shared" ref="S303" si="1280">IF(R303="Muy alta",100,IF(R303="Alta",80,IF(R303="Media",60,IF(R303="Baja",40,IF(R303="Muy baja",20,0)))))</f>
        <v>80</v>
      </c>
      <c r="T303" s="212" t="s">
        <v>137</v>
      </c>
      <c r="U303" s="212">
        <f t="shared" ref="U303" si="1281">IF(T303="Catastrófico",100,IF(T303="Mayor",80,IF(T303="Moderado",60,IF(T303="Menor",40,IF(T303="Leve",20,0)))))</f>
        <v>100</v>
      </c>
      <c r="V303" s="212" t="s">
        <v>138</v>
      </c>
      <c r="W303" s="85" t="s">
        <v>914</v>
      </c>
      <c r="X303" s="76" t="str">
        <f t="shared" si="1157"/>
        <v>Probabilidad</v>
      </c>
      <c r="Y303" s="76" t="s">
        <v>91</v>
      </c>
      <c r="Z303" s="145" t="s">
        <v>70</v>
      </c>
      <c r="AA303" s="145" t="s">
        <v>71</v>
      </c>
      <c r="AB303" s="145" t="s">
        <v>72</v>
      </c>
      <c r="AC303" s="145" t="s">
        <v>73</v>
      </c>
      <c r="AD303" s="240">
        <f>AH304</f>
        <v>39.200000000000003</v>
      </c>
      <c r="AE303" s="76">
        <f t="shared" si="1272"/>
        <v>15</v>
      </c>
      <c r="AF303" s="76">
        <f t="shared" si="1273"/>
        <v>15</v>
      </c>
      <c r="AG303" s="76">
        <f>($S303*((AE303+AF303))/100)</f>
        <v>24</v>
      </c>
      <c r="AH303" s="76">
        <f t="shared" ref="AH303" si="1282">S303-AG303</f>
        <v>56</v>
      </c>
      <c r="AI303" s="218">
        <f>AM304</f>
        <v>100</v>
      </c>
      <c r="AJ303" s="76">
        <f t="shared" si="1275"/>
        <v>0</v>
      </c>
      <c r="AK303" s="76">
        <f t="shared" si="1276"/>
        <v>0</v>
      </c>
      <c r="AL303" s="76">
        <f>($U303*((AJ303+AK303))/100)</f>
        <v>0</v>
      </c>
      <c r="AM303" s="112">
        <f>U303-AL303</f>
        <v>100</v>
      </c>
      <c r="AN303" s="212" t="s">
        <v>138</v>
      </c>
      <c r="AO303" s="212" t="s">
        <v>75</v>
      </c>
      <c r="AP303" s="212" t="s">
        <v>850</v>
      </c>
      <c r="AQ303" s="212" t="s">
        <v>2028</v>
      </c>
      <c r="AR303" s="221">
        <v>45292</v>
      </c>
      <c r="AS303" s="221">
        <v>45657</v>
      </c>
      <c r="AT303" s="221" t="s">
        <v>93</v>
      </c>
      <c r="AU303" s="212" t="s">
        <v>852</v>
      </c>
    </row>
    <row r="304" spans="1:47" ht="73.5" customHeight="1">
      <c r="A304" s="213"/>
      <c r="B304" s="213"/>
      <c r="C304" s="213"/>
      <c r="D304" s="238"/>
      <c r="E304" s="243"/>
      <c r="F304" s="371"/>
      <c r="G304" s="371"/>
      <c r="H304" s="265"/>
      <c r="I304" s="265"/>
      <c r="J304" s="265"/>
      <c r="K304" s="265"/>
      <c r="L304" s="250"/>
      <c r="M304" s="266"/>
      <c r="N304" s="266"/>
      <c r="O304" s="225"/>
      <c r="P304" s="225"/>
      <c r="Q304" s="225"/>
      <c r="R304" s="225"/>
      <c r="S304" s="225"/>
      <c r="T304" s="225"/>
      <c r="U304" s="225"/>
      <c r="V304" s="225"/>
      <c r="W304" s="85" t="s">
        <v>915</v>
      </c>
      <c r="X304" s="76" t="str">
        <f t="shared" si="1157"/>
        <v>Probabilidad</v>
      </c>
      <c r="Y304" s="145" t="s">
        <v>91</v>
      </c>
      <c r="Z304" s="145" t="s">
        <v>70</v>
      </c>
      <c r="AA304" s="145" t="s">
        <v>71</v>
      </c>
      <c r="AB304" s="145" t="s">
        <v>72</v>
      </c>
      <c r="AC304" s="145" t="s">
        <v>73</v>
      </c>
      <c r="AD304" s="240"/>
      <c r="AE304" s="76">
        <f t="shared" si="1272"/>
        <v>15</v>
      </c>
      <c r="AF304" s="76">
        <f t="shared" si="1273"/>
        <v>15</v>
      </c>
      <c r="AG304" s="76">
        <f>($AH303*((AE304+AF304))/100)</f>
        <v>16.8</v>
      </c>
      <c r="AH304" s="76">
        <f t="shared" ref="AH304" si="1283">AH303-AG304</f>
        <v>39.200000000000003</v>
      </c>
      <c r="AI304" s="218"/>
      <c r="AJ304" s="76">
        <f t="shared" si="1275"/>
        <v>0</v>
      </c>
      <c r="AK304" s="76">
        <f t="shared" si="1276"/>
        <v>0</v>
      </c>
      <c r="AL304" s="76">
        <f t="shared" ref="AL304" si="1284">($AM303*((AJ304+AK304))/100)</f>
        <v>0</v>
      </c>
      <c r="AM304" s="112">
        <f t="shared" ref="AM304" si="1285">AM303-AL304</f>
        <v>100</v>
      </c>
      <c r="AN304" s="225"/>
      <c r="AO304" s="225"/>
      <c r="AP304" s="225"/>
      <c r="AQ304" s="225"/>
      <c r="AR304" s="261"/>
      <c r="AS304" s="261"/>
      <c r="AT304" s="261"/>
      <c r="AU304" s="225"/>
    </row>
    <row r="305" spans="1:47" ht="60">
      <c r="A305" s="238">
        <v>121</v>
      </c>
      <c r="B305" s="238" t="s">
        <v>845</v>
      </c>
      <c r="C305" s="212" t="s">
        <v>846</v>
      </c>
      <c r="D305" s="247" t="s">
        <v>916</v>
      </c>
      <c r="E305" s="264"/>
      <c r="F305" s="264"/>
      <c r="G305" s="264"/>
      <c r="H305" s="264"/>
      <c r="I305" s="264"/>
      <c r="J305" s="264"/>
      <c r="K305" s="264"/>
      <c r="L305" s="249" t="s">
        <v>917</v>
      </c>
      <c r="M305" s="226" t="s">
        <v>86</v>
      </c>
      <c r="N305" s="226" t="s">
        <v>529</v>
      </c>
      <c r="O305" s="212" t="s">
        <v>87</v>
      </c>
      <c r="P305" s="212" t="s">
        <v>88</v>
      </c>
      <c r="Q305" s="226">
        <v>98626</v>
      </c>
      <c r="R305" s="212" t="s">
        <v>355</v>
      </c>
      <c r="S305" s="212">
        <f t="shared" ref="S305" si="1286">IF(R305="Muy alta",100,IF(R305="Alta",80,IF(R305="Media",60,IF(R305="Baja",40,IF(R305="Muy baja",20,0)))))</f>
        <v>100</v>
      </c>
      <c r="T305" s="212" t="s">
        <v>137</v>
      </c>
      <c r="U305" s="212">
        <f t="shared" ref="U305" si="1287">IF(T305="Catastrófico",100,IF(T305="Mayor",80,IF(T305="Moderado",60,IF(T305="Menor",40,IF(T305="Leve",20,0)))))</f>
        <v>100</v>
      </c>
      <c r="V305" s="212" t="s">
        <v>138</v>
      </c>
      <c r="W305" s="85" t="s">
        <v>918</v>
      </c>
      <c r="X305" s="76" t="str">
        <f t="shared" si="1157"/>
        <v>Probabilidad</v>
      </c>
      <c r="Y305" s="85" t="s">
        <v>69</v>
      </c>
      <c r="Z305" s="85" t="s">
        <v>70</v>
      </c>
      <c r="AA305" s="85" t="s">
        <v>71</v>
      </c>
      <c r="AB305" s="85" t="s">
        <v>72</v>
      </c>
      <c r="AC305" s="85" t="s">
        <v>120</v>
      </c>
      <c r="AD305" s="240">
        <f>AH308</f>
        <v>29.4</v>
      </c>
      <c r="AE305" s="76">
        <f t="shared" si="1272"/>
        <v>25</v>
      </c>
      <c r="AF305" s="76">
        <f t="shared" si="1273"/>
        <v>15</v>
      </c>
      <c r="AG305" s="76">
        <f>($S305*((AE305+AF305))/100)</f>
        <v>40</v>
      </c>
      <c r="AH305" s="76">
        <f t="shared" ref="AH305" si="1288">S305-AG305</f>
        <v>60</v>
      </c>
      <c r="AI305" s="218">
        <f>AM308</f>
        <v>63.75</v>
      </c>
      <c r="AJ305" s="76">
        <f t="shared" si="1275"/>
        <v>0</v>
      </c>
      <c r="AK305" s="76">
        <f t="shared" si="1276"/>
        <v>0</v>
      </c>
      <c r="AL305" s="76">
        <f>($U305*((AJ305+AK305))/100)</f>
        <v>0</v>
      </c>
      <c r="AM305" s="112">
        <f>U305-AL305</f>
        <v>100</v>
      </c>
      <c r="AN305" s="212" t="s">
        <v>67</v>
      </c>
      <c r="AO305" s="238" t="s">
        <v>75</v>
      </c>
      <c r="AP305" s="247" t="s">
        <v>919</v>
      </c>
      <c r="AQ305" s="247" t="s">
        <v>920</v>
      </c>
      <c r="AR305" s="363">
        <v>45292</v>
      </c>
      <c r="AS305" s="363">
        <v>45657</v>
      </c>
      <c r="AT305" s="363" t="s">
        <v>93</v>
      </c>
      <c r="AU305" s="247" t="s">
        <v>921</v>
      </c>
    </row>
    <row r="306" spans="1:47" ht="90">
      <c r="A306" s="238"/>
      <c r="B306" s="238"/>
      <c r="C306" s="225"/>
      <c r="D306" s="247"/>
      <c r="E306" s="332"/>
      <c r="F306" s="332"/>
      <c r="G306" s="332"/>
      <c r="H306" s="332"/>
      <c r="I306" s="332"/>
      <c r="J306" s="332"/>
      <c r="K306" s="332"/>
      <c r="L306" s="250"/>
      <c r="M306" s="266"/>
      <c r="N306" s="266"/>
      <c r="O306" s="225"/>
      <c r="P306" s="225"/>
      <c r="Q306" s="266"/>
      <c r="R306" s="225"/>
      <c r="S306" s="225"/>
      <c r="T306" s="225"/>
      <c r="U306" s="225"/>
      <c r="V306" s="225"/>
      <c r="W306" s="85" t="s">
        <v>922</v>
      </c>
      <c r="X306" s="76"/>
      <c r="Y306" s="76" t="s">
        <v>91</v>
      </c>
      <c r="Z306" s="76" t="s">
        <v>70</v>
      </c>
      <c r="AA306" s="76" t="s">
        <v>110</v>
      </c>
      <c r="AB306" s="76" t="s">
        <v>72</v>
      </c>
      <c r="AC306" s="76" t="s">
        <v>120</v>
      </c>
      <c r="AD306" s="240"/>
      <c r="AE306" s="76">
        <f t="shared" si="1272"/>
        <v>15</v>
      </c>
      <c r="AF306" s="76">
        <f t="shared" si="1273"/>
        <v>15</v>
      </c>
      <c r="AG306" s="76">
        <f>($AH305*((AE306+AF306))/100)</f>
        <v>18</v>
      </c>
      <c r="AH306" s="76">
        <f t="shared" ref="AH306" si="1289">AH305-AG306</f>
        <v>42</v>
      </c>
      <c r="AI306" s="218"/>
      <c r="AJ306" s="76">
        <f t="shared" si="1275"/>
        <v>0</v>
      </c>
      <c r="AK306" s="76">
        <f t="shared" si="1276"/>
        <v>15</v>
      </c>
      <c r="AL306" s="76">
        <f t="shared" ref="AL306" si="1290">($AM305*((AJ306+AK306))/100)</f>
        <v>15</v>
      </c>
      <c r="AM306" s="112">
        <f t="shared" ref="AM306" si="1291">AM305-AL306</f>
        <v>85</v>
      </c>
      <c r="AN306" s="225"/>
      <c r="AO306" s="238"/>
      <c r="AP306" s="247"/>
      <c r="AQ306" s="247"/>
      <c r="AR306" s="363"/>
      <c r="AS306" s="363"/>
      <c r="AT306" s="363"/>
      <c r="AU306" s="247"/>
    </row>
    <row r="307" spans="1:47" ht="60">
      <c r="A307" s="238"/>
      <c r="B307" s="238"/>
      <c r="C307" s="225"/>
      <c r="D307" s="247"/>
      <c r="E307" s="332"/>
      <c r="F307" s="332"/>
      <c r="G307" s="332"/>
      <c r="H307" s="332"/>
      <c r="I307" s="332"/>
      <c r="J307" s="332"/>
      <c r="K307" s="332"/>
      <c r="L307" s="250"/>
      <c r="M307" s="266"/>
      <c r="N307" s="266"/>
      <c r="O307" s="225"/>
      <c r="P307" s="225"/>
      <c r="Q307" s="266"/>
      <c r="R307" s="225"/>
      <c r="S307" s="225"/>
      <c r="T307" s="225"/>
      <c r="U307" s="225"/>
      <c r="V307" s="225"/>
      <c r="W307" s="85" t="s">
        <v>923</v>
      </c>
      <c r="X307" s="76" t="str">
        <f t="shared" si="1157"/>
        <v>Probabilidad</v>
      </c>
      <c r="Y307" s="85" t="s">
        <v>91</v>
      </c>
      <c r="Z307" s="85" t="s">
        <v>70</v>
      </c>
      <c r="AA307" s="85" t="s">
        <v>71</v>
      </c>
      <c r="AB307" s="85" t="s">
        <v>72</v>
      </c>
      <c r="AC307" s="85" t="s">
        <v>73</v>
      </c>
      <c r="AD307" s="240"/>
      <c r="AE307" s="76">
        <f t="shared" ref="AE307:AE308" si="1292">IF(Y307="Preventivo",25,IF(Y307="Detectivo",15,0))</f>
        <v>15</v>
      </c>
      <c r="AF307" s="76">
        <f t="shared" ref="AF307:AF308" si="1293">IF(Y307="Correctivo",0,IF(Z307="Automatizado",25,IF(Z307="Manual",15,0)))</f>
        <v>15</v>
      </c>
      <c r="AG307" s="76">
        <f t="shared" ref="AG307:AG308" si="1294">($AH306*((AE307+AF307))/100)</f>
        <v>12.6</v>
      </c>
      <c r="AH307" s="76">
        <f t="shared" ref="AH307:AH308" si="1295">AH306-AG307</f>
        <v>29.4</v>
      </c>
      <c r="AI307" s="218"/>
      <c r="AJ307" s="76">
        <f t="shared" ref="AJ307:AJ308" si="1296">IF(Y307="Correctivo",10,0)</f>
        <v>0</v>
      </c>
      <c r="AK307" s="76">
        <f t="shared" ref="AK307:AK308" si="1297">IF(X307="Probabilidad",0,IF(Z307="Automatizado",25,IF(Z307="Manual",15,0)))</f>
        <v>0</v>
      </c>
      <c r="AL307" s="76">
        <f t="shared" ref="AL307:AL308" si="1298">($AM306*((AJ307+AK307))/100)</f>
        <v>0</v>
      </c>
      <c r="AM307" s="112">
        <f t="shared" ref="AM307:AM308" si="1299">AM306-AL307</f>
        <v>85</v>
      </c>
      <c r="AN307" s="225"/>
      <c r="AO307" s="238"/>
      <c r="AP307" s="247"/>
      <c r="AQ307" s="247"/>
      <c r="AR307" s="363"/>
      <c r="AS307" s="363"/>
      <c r="AT307" s="363"/>
      <c r="AU307" s="247"/>
    </row>
    <row r="308" spans="1:47" ht="60">
      <c r="A308" s="238"/>
      <c r="B308" s="238"/>
      <c r="C308" s="213"/>
      <c r="D308" s="247"/>
      <c r="E308" s="265"/>
      <c r="F308" s="265"/>
      <c r="G308" s="265"/>
      <c r="H308" s="265"/>
      <c r="I308" s="265"/>
      <c r="J308" s="265"/>
      <c r="K308" s="265"/>
      <c r="L308" s="251"/>
      <c r="M308" s="227"/>
      <c r="N308" s="227"/>
      <c r="O308" s="213"/>
      <c r="P308" s="213"/>
      <c r="Q308" s="227"/>
      <c r="R308" s="213"/>
      <c r="S308" s="213"/>
      <c r="T308" s="213"/>
      <c r="U308" s="213"/>
      <c r="V308" s="213"/>
      <c r="W308" s="92" t="s">
        <v>924</v>
      </c>
      <c r="X308" s="76" t="str">
        <f t="shared" si="1157"/>
        <v>Impacto</v>
      </c>
      <c r="Y308" s="85" t="s">
        <v>81</v>
      </c>
      <c r="Z308" s="85" t="s">
        <v>70</v>
      </c>
      <c r="AA308" s="85" t="s">
        <v>110</v>
      </c>
      <c r="AB308" s="85" t="s">
        <v>72</v>
      </c>
      <c r="AC308" s="85" t="s">
        <v>120</v>
      </c>
      <c r="AD308" s="240"/>
      <c r="AE308" s="76">
        <f t="shared" si="1292"/>
        <v>0</v>
      </c>
      <c r="AF308" s="76">
        <f t="shared" si="1293"/>
        <v>0</v>
      </c>
      <c r="AG308" s="76">
        <f t="shared" si="1294"/>
        <v>0</v>
      </c>
      <c r="AH308" s="76">
        <f t="shared" si="1295"/>
        <v>29.4</v>
      </c>
      <c r="AI308" s="218"/>
      <c r="AJ308" s="76">
        <f t="shared" si="1296"/>
        <v>10</v>
      </c>
      <c r="AK308" s="76">
        <f t="shared" si="1297"/>
        <v>15</v>
      </c>
      <c r="AL308" s="76">
        <f t="shared" si="1298"/>
        <v>21.25</v>
      </c>
      <c r="AM308" s="112">
        <f t="shared" si="1299"/>
        <v>63.75</v>
      </c>
      <c r="AN308" s="213"/>
      <c r="AO308" s="238"/>
      <c r="AP308" s="247"/>
      <c r="AQ308" s="247"/>
      <c r="AR308" s="363"/>
      <c r="AS308" s="363"/>
      <c r="AT308" s="363"/>
      <c r="AU308" s="247"/>
    </row>
    <row r="309" spans="1:47" ht="90">
      <c r="A309" s="238"/>
      <c r="B309" s="238"/>
      <c r="C309" s="212" t="s">
        <v>846</v>
      </c>
      <c r="D309" s="212" t="s">
        <v>925</v>
      </c>
      <c r="E309" s="264"/>
      <c r="F309" s="264"/>
      <c r="G309" s="264"/>
      <c r="H309" s="264"/>
      <c r="I309" s="264"/>
      <c r="J309" s="264"/>
      <c r="K309" s="264"/>
      <c r="L309" s="249" t="s">
        <v>926</v>
      </c>
      <c r="M309" s="226" t="s">
        <v>86</v>
      </c>
      <c r="N309" s="226" t="s">
        <v>529</v>
      </c>
      <c r="O309" s="212" t="s">
        <v>87</v>
      </c>
      <c r="P309" s="212" t="s">
        <v>88</v>
      </c>
      <c r="Q309" s="226">
        <v>98626</v>
      </c>
      <c r="R309" s="212" t="s">
        <v>355</v>
      </c>
      <c r="S309" s="212">
        <f t="shared" ref="S309" si="1300">IF(R309="Muy alta",100,IF(R309="Alta",80,IF(R309="Media",60,IF(R309="Baja",40,IF(R309="Muy baja",20,0)))))</f>
        <v>100</v>
      </c>
      <c r="T309" s="212" t="s">
        <v>137</v>
      </c>
      <c r="U309" s="212">
        <f t="shared" ref="U309" si="1301">IF(T309="Catastrófico",100,IF(T309="Mayor",80,IF(T309="Moderado",60,IF(T309="Menor",40,IF(T309="Leve",20,0)))))</f>
        <v>100</v>
      </c>
      <c r="V309" s="212" t="s">
        <v>138</v>
      </c>
      <c r="W309" s="92" t="s">
        <v>927</v>
      </c>
      <c r="X309" s="76" t="str">
        <f t="shared" si="1157"/>
        <v>Probabilidad</v>
      </c>
      <c r="Y309" s="85" t="s">
        <v>69</v>
      </c>
      <c r="Z309" s="85" t="s">
        <v>70</v>
      </c>
      <c r="AA309" s="85" t="s">
        <v>71</v>
      </c>
      <c r="AB309" s="85" t="s">
        <v>72</v>
      </c>
      <c r="AC309" s="85" t="s">
        <v>73</v>
      </c>
      <c r="AD309" s="240">
        <f>AH311</f>
        <v>25.2</v>
      </c>
      <c r="AE309" s="76">
        <f t="shared" ref="AE309:AE310" si="1302">IF(Y309="Preventivo",25,IF(Y309="Detectivo",15,0))</f>
        <v>25</v>
      </c>
      <c r="AF309" s="76">
        <f t="shared" ref="AF309:AF310" si="1303">IF(Y309="Correctivo",0,IF(Z309="Automatizado",25,IF(Z309="Manual",15,0)))</f>
        <v>15</v>
      </c>
      <c r="AG309" s="76">
        <f>($S309*((AE309+AF309))/100)</f>
        <v>40</v>
      </c>
      <c r="AH309" s="76">
        <f t="shared" ref="AH309" si="1304">S309-AG309</f>
        <v>60</v>
      </c>
      <c r="AI309" s="218">
        <f>AM311</f>
        <v>100</v>
      </c>
      <c r="AJ309" s="76">
        <f t="shared" ref="AJ309:AJ310" si="1305">IF(Y309="Correctivo",10,0)</f>
        <v>0</v>
      </c>
      <c r="AK309" s="76">
        <f t="shared" ref="AK309:AK310" si="1306">IF(X309="Probabilidad",0,IF(Z309="Automatizado",25,IF(Z309="Manual",15,0)))</f>
        <v>0</v>
      </c>
      <c r="AL309" s="76">
        <f>($U309*((AJ309+AK309))/100)</f>
        <v>0</v>
      </c>
      <c r="AM309" s="112">
        <f>U309-AL309</f>
        <v>100</v>
      </c>
      <c r="AN309" s="212" t="s">
        <v>138</v>
      </c>
      <c r="AO309" s="238" t="s">
        <v>75</v>
      </c>
      <c r="AP309" s="247" t="s">
        <v>928</v>
      </c>
      <c r="AQ309" s="247" t="s">
        <v>929</v>
      </c>
      <c r="AR309" s="363">
        <v>45292</v>
      </c>
      <c r="AS309" s="363">
        <v>45657</v>
      </c>
      <c r="AT309" s="363" t="s">
        <v>142</v>
      </c>
      <c r="AU309" s="247" t="s">
        <v>930</v>
      </c>
    </row>
    <row r="310" spans="1:47" ht="75">
      <c r="A310" s="238"/>
      <c r="B310" s="238"/>
      <c r="C310" s="225"/>
      <c r="D310" s="225"/>
      <c r="E310" s="332"/>
      <c r="F310" s="332"/>
      <c r="G310" s="332"/>
      <c r="H310" s="332"/>
      <c r="I310" s="332"/>
      <c r="J310" s="332"/>
      <c r="K310" s="332"/>
      <c r="L310" s="250"/>
      <c r="M310" s="266"/>
      <c r="N310" s="266"/>
      <c r="O310" s="225"/>
      <c r="P310" s="225"/>
      <c r="Q310" s="266"/>
      <c r="R310" s="225"/>
      <c r="S310" s="225"/>
      <c r="T310" s="225"/>
      <c r="U310" s="225"/>
      <c r="V310" s="225"/>
      <c r="W310" s="85" t="s">
        <v>931</v>
      </c>
      <c r="X310" s="76" t="str">
        <f t="shared" si="1157"/>
        <v>Probabilidad</v>
      </c>
      <c r="Y310" s="85" t="s">
        <v>69</v>
      </c>
      <c r="Z310" s="85" t="s">
        <v>70</v>
      </c>
      <c r="AA310" s="85" t="s">
        <v>71</v>
      </c>
      <c r="AB310" s="85" t="s">
        <v>72</v>
      </c>
      <c r="AC310" s="85" t="s">
        <v>73</v>
      </c>
      <c r="AD310" s="240"/>
      <c r="AE310" s="76">
        <f t="shared" si="1302"/>
        <v>25</v>
      </c>
      <c r="AF310" s="76">
        <f t="shared" si="1303"/>
        <v>15</v>
      </c>
      <c r="AG310" s="76">
        <f>($AH309*((AE310+AF310))/100)</f>
        <v>24</v>
      </c>
      <c r="AH310" s="76">
        <f t="shared" ref="AH310" si="1307">AH309-AG310</f>
        <v>36</v>
      </c>
      <c r="AI310" s="218"/>
      <c r="AJ310" s="76">
        <f t="shared" si="1305"/>
        <v>0</v>
      </c>
      <c r="AK310" s="76">
        <f t="shared" si="1306"/>
        <v>0</v>
      </c>
      <c r="AL310" s="76">
        <f t="shared" ref="AL310" si="1308">($AM309*((AJ310+AK310))/100)</f>
        <v>0</v>
      </c>
      <c r="AM310" s="112">
        <f t="shared" ref="AM310" si="1309">AM309-AL310</f>
        <v>100</v>
      </c>
      <c r="AN310" s="225"/>
      <c r="AO310" s="238"/>
      <c r="AP310" s="247"/>
      <c r="AQ310" s="247"/>
      <c r="AR310" s="363"/>
      <c r="AS310" s="363"/>
      <c r="AT310" s="363"/>
      <c r="AU310" s="247"/>
    </row>
    <row r="311" spans="1:47" ht="75">
      <c r="A311" s="238"/>
      <c r="B311" s="238"/>
      <c r="C311" s="213"/>
      <c r="D311" s="213"/>
      <c r="E311" s="265"/>
      <c r="F311" s="265"/>
      <c r="G311" s="265"/>
      <c r="H311" s="265"/>
      <c r="I311" s="265"/>
      <c r="J311" s="265"/>
      <c r="K311" s="265"/>
      <c r="L311" s="251"/>
      <c r="M311" s="227"/>
      <c r="N311" s="227"/>
      <c r="O311" s="213"/>
      <c r="P311" s="213"/>
      <c r="Q311" s="266"/>
      <c r="R311" s="213"/>
      <c r="S311" s="213"/>
      <c r="T311" s="213"/>
      <c r="U311" s="213"/>
      <c r="V311" s="213"/>
      <c r="W311" s="92" t="s">
        <v>932</v>
      </c>
      <c r="X311" s="76" t="str">
        <f t="shared" si="1157"/>
        <v>Probabilidad</v>
      </c>
      <c r="Y311" s="85" t="s">
        <v>91</v>
      </c>
      <c r="Z311" s="85" t="s">
        <v>70</v>
      </c>
      <c r="AA311" s="85" t="s">
        <v>71</v>
      </c>
      <c r="AB311" s="85" t="s">
        <v>72</v>
      </c>
      <c r="AC311" s="85" t="s">
        <v>73</v>
      </c>
      <c r="AD311" s="240"/>
      <c r="AE311" s="76">
        <f t="shared" ref="AE311" si="1310">IF(Y311="Preventivo",25,IF(Y311="Detectivo",15,0))</f>
        <v>15</v>
      </c>
      <c r="AF311" s="76">
        <f t="shared" ref="AF311" si="1311">IF(Y311="Correctivo",0,IF(Z311="Automatizado",25,IF(Z311="Manual",15,0)))</f>
        <v>15</v>
      </c>
      <c r="AG311" s="76">
        <f>($AH310*((AE311+AF311))/100)</f>
        <v>10.8</v>
      </c>
      <c r="AH311" s="76">
        <f t="shared" ref="AH311" si="1312">AH310-AG311</f>
        <v>25.2</v>
      </c>
      <c r="AI311" s="218"/>
      <c r="AJ311" s="76">
        <f t="shared" ref="AJ311" si="1313">IF(Y311="Correctivo",10,0)</f>
        <v>0</v>
      </c>
      <c r="AK311" s="76">
        <f t="shared" ref="AK311" si="1314">IF(X311="Probabilidad",0,IF(Z311="Automatizado",25,IF(Z311="Manual",15,0)))</f>
        <v>0</v>
      </c>
      <c r="AL311" s="76">
        <f t="shared" ref="AL311" si="1315">($AM310*((AJ311+AK311))/100)</f>
        <v>0</v>
      </c>
      <c r="AM311" s="112">
        <f t="shared" ref="AM311" si="1316">AM310-AL311</f>
        <v>100</v>
      </c>
      <c r="AN311" s="213"/>
      <c r="AO311" s="238"/>
      <c r="AP311" s="247"/>
      <c r="AQ311" s="247"/>
      <c r="AR311" s="363"/>
      <c r="AS311" s="363"/>
      <c r="AT311" s="363"/>
      <c r="AU311" s="247"/>
    </row>
    <row r="312" spans="1:47" ht="45">
      <c r="A312" s="238">
        <v>122</v>
      </c>
      <c r="B312" s="238" t="s">
        <v>845</v>
      </c>
      <c r="C312" s="238" t="s">
        <v>846</v>
      </c>
      <c r="D312" s="226" t="s">
        <v>933</v>
      </c>
      <c r="E312" s="325"/>
      <c r="G312" s="244"/>
      <c r="H312" s="244" t="s">
        <v>934</v>
      </c>
      <c r="I312" s="212" t="s">
        <v>935</v>
      </c>
      <c r="J312" s="212" t="s">
        <v>936</v>
      </c>
      <c r="K312" s="212" t="s">
        <v>937</v>
      </c>
      <c r="L312" s="249" t="s">
        <v>938</v>
      </c>
      <c r="M312" s="226" t="s">
        <v>86</v>
      </c>
      <c r="N312" s="226" t="s">
        <v>529</v>
      </c>
      <c r="O312" s="226" t="s">
        <v>87</v>
      </c>
      <c r="P312" s="226" t="s">
        <v>939</v>
      </c>
      <c r="Q312" s="226">
        <v>112320</v>
      </c>
      <c r="R312" s="226" t="s">
        <v>355</v>
      </c>
      <c r="S312" s="226">
        <f t="shared" ref="S312" si="1317">IF(R312="Muy alta",100,IF(R312="Alta",80,IF(R312="Media",60,IF(R312="Baja",40,IF(R312="Muy baja",20,0)))))</f>
        <v>100</v>
      </c>
      <c r="T312" s="226" t="s">
        <v>137</v>
      </c>
      <c r="U312" s="226">
        <f t="shared" ref="U312" si="1318">IF(T312="Catastrófico",100,IF(T312="Mayor",80,IF(T312="Moderado",60,IF(T312="Menor",40,IF(T312="Leve",20,0)))))</f>
        <v>100</v>
      </c>
      <c r="V312" s="226" t="s">
        <v>138</v>
      </c>
      <c r="W312" s="92" t="s">
        <v>940</v>
      </c>
      <c r="X312" s="76" t="str">
        <f t="shared" si="1157"/>
        <v>Probabilidad</v>
      </c>
      <c r="Y312" s="76" t="s">
        <v>91</v>
      </c>
      <c r="Z312" s="76" t="s">
        <v>70</v>
      </c>
      <c r="AA312" s="76" t="s">
        <v>110</v>
      </c>
      <c r="AB312" s="76" t="s">
        <v>72</v>
      </c>
      <c r="AC312" s="76" t="s">
        <v>120</v>
      </c>
      <c r="AD312" s="240">
        <f>AH314</f>
        <v>25.2</v>
      </c>
      <c r="AE312" s="76">
        <f t="shared" ref="AE312:AE313" si="1319">IF(Y312="Preventivo",25,IF(Y312="Detectivo",15,0))</f>
        <v>15</v>
      </c>
      <c r="AF312" s="76">
        <f t="shared" ref="AF312:AF313" si="1320">IF(Y312="Correctivo",0,IF(Z312="Automatizado",25,IF(Z312="Manual",15,0)))</f>
        <v>15</v>
      </c>
      <c r="AG312" s="76">
        <f>($S312*((AE312+AF312))/100)</f>
        <v>30</v>
      </c>
      <c r="AH312" s="76">
        <f t="shared" ref="AH312" si="1321">S312-AG312</f>
        <v>70</v>
      </c>
      <c r="AI312" s="218">
        <f>AM314</f>
        <v>100</v>
      </c>
      <c r="AJ312" s="76">
        <f t="shared" ref="AJ312:AJ313" si="1322">IF(Y312="Correctivo",10,0)</f>
        <v>0</v>
      </c>
      <c r="AK312" s="76">
        <f t="shared" ref="AK312:AK313" si="1323">IF(X312="Probabilidad",0,IF(Z312="Automatizado",25,IF(Z312="Manual",15,0)))</f>
        <v>0</v>
      </c>
      <c r="AL312" s="76">
        <f>($U312*((AJ312+AK312))/100)</f>
        <v>0</v>
      </c>
      <c r="AM312" s="112">
        <f>U312-AL312</f>
        <v>100</v>
      </c>
      <c r="AN312" s="226" t="s">
        <v>138</v>
      </c>
      <c r="AO312" s="226" t="s">
        <v>75</v>
      </c>
      <c r="AP312" s="226" t="s">
        <v>2029</v>
      </c>
      <c r="AQ312" s="226" t="s">
        <v>941</v>
      </c>
      <c r="AR312" s="373">
        <v>45292</v>
      </c>
      <c r="AS312" s="373">
        <v>45657</v>
      </c>
      <c r="AT312" s="373" t="s">
        <v>142</v>
      </c>
      <c r="AU312" s="226" t="s">
        <v>942</v>
      </c>
    </row>
    <row r="313" spans="1:47" ht="45">
      <c r="A313" s="238"/>
      <c r="B313" s="238"/>
      <c r="C313" s="238"/>
      <c r="D313" s="266"/>
      <c r="E313" s="325"/>
      <c r="G313" s="244"/>
      <c r="H313" s="244"/>
      <c r="I313" s="225"/>
      <c r="J313" s="225"/>
      <c r="K313" s="225"/>
      <c r="L313" s="250"/>
      <c r="M313" s="266"/>
      <c r="N313" s="266"/>
      <c r="O313" s="266"/>
      <c r="P313" s="266"/>
      <c r="Q313" s="266"/>
      <c r="R313" s="266"/>
      <c r="S313" s="266"/>
      <c r="T313" s="266"/>
      <c r="U313" s="266"/>
      <c r="V313" s="266"/>
      <c r="W313" s="92" t="s">
        <v>943</v>
      </c>
      <c r="X313" s="76" t="str">
        <f t="shared" si="1157"/>
        <v>Probabilidad</v>
      </c>
      <c r="Y313" s="76" t="s">
        <v>69</v>
      </c>
      <c r="Z313" s="76" t="s">
        <v>70</v>
      </c>
      <c r="AA313" s="76" t="s">
        <v>110</v>
      </c>
      <c r="AB313" s="76" t="s">
        <v>72</v>
      </c>
      <c r="AC313" s="76" t="s">
        <v>120</v>
      </c>
      <c r="AD313" s="240"/>
      <c r="AE313" s="76">
        <f t="shared" si="1319"/>
        <v>25</v>
      </c>
      <c r="AF313" s="76">
        <f t="shared" si="1320"/>
        <v>15</v>
      </c>
      <c r="AG313" s="76">
        <f>($AH312*((AE313+AF313))/100)</f>
        <v>28</v>
      </c>
      <c r="AH313" s="76">
        <f t="shared" ref="AH313" si="1324">AH312-AG313</f>
        <v>42</v>
      </c>
      <c r="AI313" s="218"/>
      <c r="AJ313" s="76">
        <f t="shared" si="1322"/>
        <v>0</v>
      </c>
      <c r="AK313" s="76">
        <f t="shared" si="1323"/>
        <v>0</v>
      </c>
      <c r="AL313" s="76">
        <f t="shared" ref="AL313" si="1325">($AM312*((AJ313+AK313))/100)</f>
        <v>0</v>
      </c>
      <c r="AM313" s="112">
        <f t="shared" ref="AM313" si="1326">AM312-AL313</f>
        <v>100</v>
      </c>
      <c r="AN313" s="266"/>
      <c r="AO313" s="266"/>
      <c r="AP313" s="266"/>
      <c r="AQ313" s="266"/>
      <c r="AR313" s="373"/>
      <c r="AS313" s="373"/>
      <c r="AT313" s="373"/>
      <c r="AU313" s="266"/>
    </row>
    <row r="314" spans="1:47" ht="45">
      <c r="A314" s="238"/>
      <c r="B314" s="238"/>
      <c r="C314" s="238"/>
      <c r="D314" s="227"/>
      <c r="E314" s="334"/>
      <c r="G314" s="249"/>
      <c r="H314" s="244"/>
      <c r="I314" s="213"/>
      <c r="J314" s="213"/>
      <c r="K314" s="213"/>
      <c r="L314" s="251"/>
      <c r="M314" s="227"/>
      <c r="N314" s="227"/>
      <c r="O314" s="227"/>
      <c r="P314" s="227"/>
      <c r="Q314" s="227"/>
      <c r="R314" s="227"/>
      <c r="S314" s="227"/>
      <c r="T314" s="227"/>
      <c r="U314" s="227"/>
      <c r="V314" s="227"/>
      <c r="W314" s="92" t="s">
        <v>944</v>
      </c>
      <c r="X314" s="76" t="str">
        <f t="shared" si="1157"/>
        <v>Probabilidad</v>
      </c>
      <c r="Y314" s="76" t="s">
        <v>69</v>
      </c>
      <c r="Z314" s="76" t="s">
        <v>70</v>
      </c>
      <c r="AA314" s="76" t="s">
        <v>110</v>
      </c>
      <c r="AB314" s="76" t="s">
        <v>72</v>
      </c>
      <c r="AC314" s="76" t="s">
        <v>120</v>
      </c>
      <c r="AD314" s="240"/>
      <c r="AE314" s="76">
        <f t="shared" ref="AE314" si="1327">IF(Y314="Preventivo",25,IF(Y314="Detectivo",15,0))</f>
        <v>25</v>
      </c>
      <c r="AF314" s="76">
        <f t="shared" ref="AF314" si="1328">IF(Y314="Correctivo",0,IF(Z314="Automatizado",25,IF(Z314="Manual",15,0)))</f>
        <v>15</v>
      </c>
      <c r="AG314" s="76">
        <f>($AH313*((AE314+AF314))/100)</f>
        <v>16.8</v>
      </c>
      <c r="AH314" s="76">
        <f t="shared" ref="AH314" si="1329">AH313-AG314</f>
        <v>25.2</v>
      </c>
      <c r="AI314" s="218"/>
      <c r="AJ314" s="76">
        <f t="shared" ref="AJ314" si="1330">IF(Y314="Correctivo",10,0)</f>
        <v>0</v>
      </c>
      <c r="AK314" s="76">
        <f t="shared" ref="AK314" si="1331">IF(X314="Probabilidad",0,IF(Z314="Automatizado",25,IF(Z314="Manual",15,0)))</f>
        <v>0</v>
      </c>
      <c r="AL314" s="76">
        <f t="shared" ref="AL314" si="1332">($AM313*((AJ314+AK314))/100)</f>
        <v>0</v>
      </c>
      <c r="AM314" s="112">
        <f t="shared" ref="AM314" si="1333">AM313-AL314</f>
        <v>100</v>
      </c>
      <c r="AN314" s="227"/>
      <c r="AO314" s="227"/>
      <c r="AP314" s="227"/>
      <c r="AQ314" s="227"/>
      <c r="AR314" s="373"/>
      <c r="AS314" s="373"/>
      <c r="AT314" s="373"/>
      <c r="AU314" s="227"/>
    </row>
    <row r="315" spans="1:47" ht="113.25" customHeight="1">
      <c r="A315" s="238">
        <v>123</v>
      </c>
      <c r="B315" s="238" t="s">
        <v>845</v>
      </c>
      <c r="C315" s="238" t="s">
        <v>846</v>
      </c>
      <c r="D315" s="212" t="s">
        <v>945</v>
      </c>
      <c r="E315" s="243"/>
      <c r="F315" s="264"/>
      <c r="G315" s="264"/>
      <c r="H315" s="353" t="s">
        <v>946</v>
      </c>
      <c r="I315" s="354" t="s">
        <v>947</v>
      </c>
      <c r="J315" s="353" t="s">
        <v>948</v>
      </c>
      <c r="K315" s="354" t="s">
        <v>949</v>
      </c>
      <c r="L315" s="249" t="s">
        <v>950</v>
      </c>
      <c r="M315" s="226" t="s">
        <v>86</v>
      </c>
      <c r="N315" s="226" t="s">
        <v>317</v>
      </c>
      <c r="O315" s="212" t="s">
        <v>87</v>
      </c>
      <c r="P315" s="212" t="s">
        <v>939</v>
      </c>
      <c r="Q315" s="212">
        <v>5000</v>
      </c>
      <c r="R315" s="212" t="s">
        <v>355</v>
      </c>
      <c r="S315" s="212">
        <f t="shared" ref="S315:S321" si="1334">IF(R315="Muy alta",100,IF(R315="Alta",80,IF(R315="Media",60,IF(R315="Baja",40,IF(R315="Muy baja",20,0)))))</f>
        <v>100</v>
      </c>
      <c r="T315" s="212" t="s">
        <v>137</v>
      </c>
      <c r="U315" s="212">
        <f t="shared" ref="U315" si="1335">IF(T315="Catastrófico",100,IF(T315="Mayor",80,IF(T315="Moderado",60,IF(T315="Menor",40,IF(T315="Leve",20,0)))))</f>
        <v>100</v>
      </c>
      <c r="V315" s="212" t="s">
        <v>138</v>
      </c>
      <c r="W315" s="92" t="s">
        <v>951</v>
      </c>
      <c r="X315" s="76" t="str">
        <f t="shared" si="1157"/>
        <v>Probabilidad</v>
      </c>
      <c r="Y315" s="76" t="s">
        <v>69</v>
      </c>
      <c r="Z315" s="76" t="s">
        <v>70</v>
      </c>
      <c r="AA315" s="76" t="s">
        <v>71</v>
      </c>
      <c r="AB315" s="76" t="s">
        <v>72</v>
      </c>
      <c r="AC315" s="76" t="s">
        <v>120</v>
      </c>
      <c r="AD315" s="240">
        <f>AH316</f>
        <v>42</v>
      </c>
      <c r="AE315" s="76">
        <f t="shared" ref="AE315:AE322" si="1336">IF(Y315="Preventivo",25,IF(Y315="Detectivo",15,0))</f>
        <v>25</v>
      </c>
      <c r="AF315" s="76">
        <f t="shared" ref="AF315:AF322" si="1337">IF(Y315="Correctivo",0,IF(Z315="Automatizado",25,IF(Z315="Manual",15,0)))</f>
        <v>15</v>
      </c>
      <c r="AG315" s="76">
        <f>($S315*((AE315+AF315))/100)</f>
        <v>40</v>
      </c>
      <c r="AH315" s="76">
        <f t="shared" ref="AH315" si="1338">S315-AG315</f>
        <v>60</v>
      </c>
      <c r="AI315" s="218">
        <f>AM316</f>
        <v>100</v>
      </c>
      <c r="AJ315" s="76">
        <f t="shared" ref="AJ315:AJ322" si="1339">IF(Y315="Correctivo",10,0)</f>
        <v>0</v>
      </c>
      <c r="AK315" s="76">
        <f t="shared" ref="AK315:AK322" si="1340">IF(X315="Probabilidad",0,IF(Z315="Automatizado",25,IF(Z315="Manual",15,0)))</f>
        <v>0</v>
      </c>
      <c r="AL315" s="76">
        <f>($U315*((AJ315+AK315))/100)</f>
        <v>0</v>
      </c>
      <c r="AM315" s="112">
        <f>U315-AL315</f>
        <v>100</v>
      </c>
      <c r="AN315" s="212" t="s">
        <v>138</v>
      </c>
      <c r="AO315" s="212" t="s">
        <v>75</v>
      </c>
      <c r="AP315" s="212" t="s">
        <v>2029</v>
      </c>
      <c r="AQ315" s="212" t="s">
        <v>941</v>
      </c>
      <c r="AR315" s="363">
        <v>45292</v>
      </c>
      <c r="AS315" s="363">
        <v>45657</v>
      </c>
      <c r="AT315" s="363" t="s">
        <v>142</v>
      </c>
      <c r="AU315" s="223" t="s">
        <v>952</v>
      </c>
    </row>
    <row r="316" spans="1:47" ht="120" customHeight="1">
      <c r="A316" s="238"/>
      <c r="B316" s="238"/>
      <c r="C316" s="238"/>
      <c r="D316" s="225"/>
      <c r="E316" s="243"/>
      <c r="F316" s="332"/>
      <c r="G316" s="332"/>
      <c r="H316" s="353"/>
      <c r="I316" s="376"/>
      <c r="J316" s="353"/>
      <c r="K316" s="376"/>
      <c r="L316" s="250"/>
      <c r="M316" s="266"/>
      <c r="N316" s="266"/>
      <c r="O316" s="225"/>
      <c r="P316" s="225"/>
      <c r="Q316" s="225"/>
      <c r="R316" s="225"/>
      <c r="S316" s="225"/>
      <c r="T316" s="225"/>
      <c r="U316" s="225"/>
      <c r="V316" s="225"/>
      <c r="W316" s="92" t="s">
        <v>953</v>
      </c>
      <c r="X316" s="76" t="str">
        <f t="shared" si="1157"/>
        <v>Probabilidad</v>
      </c>
      <c r="Y316" s="76" t="s">
        <v>91</v>
      </c>
      <c r="Z316" s="76" t="s">
        <v>70</v>
      </c>
      <c r="AA316" s="76" t="s">
        <v>71</v>
      </c>
      <c r="AB316" s="76" t="s">
        <v>72</v>
      </c>
      <c r="AC316" s="76" t="s">
        <v>120</v>
      </c>
      <c r="AD316" s="240"/>
      <c r="AE316" s="76">
        <f t="shared" si="1336"/>
        <v>15</v>
      </c>
      <c r="AF316" s="76">
        <f t="shared" si="1337"/>
        <v>15</v>
      </c>
      <c r="AG316" s="76">
        <f>($AH315*((AE316+AF316))/100)</f>
        <v>18</v>
      </c>
      <c r="AH316" s="76">
        <f t="shared" ref="AH316" si="1341">AH315-AG316</f>
        <v>42</v>
      </c>
      <c r="AI316" s="218"/>
      <c r="AJ316" s="76">
        <f t="shared" si="1339"/>
        <v>0</v>
      </c>
      <c r="AK316" s="76">
        <f t="shared" si="1340"/>
        <v>0</v>
      </c>
      <c r="AL316" s="76">
        <f t="shared" ref="AL316" si="1342">($AM315*((AJ316+AK316))/100)</f>
        <v>0</v>
      </c>
      <c r="AM316" s="112">
        <f t="shared" ref="AM316" si="1343">AM315-AL316</f>
        <v>100</v>
      </c>
      <c r="AN316" s="225"/>
      <c r="AO316" s="225"/>
      <c r="AP316" s="225"/>
      <c r="AQ316" s="225"/>
      <c r="AR316" s="363"/>
      <c r="AS316" s="363"/>
      <c r="AT316" s="363"/>
      <c r="AU316" s="254"/>
    </row>
    <row r="317" spans="1:47" ht="156.75" customHeight="1">
      <c r="A317" s="238">
        <v>124</v>
      </c>
      <c r="B317" s="238" t="s">
        <v>845</v>
      </c>
      <c r="C317" s="238" t="s">
        <v>846</v>
      </c>
      <c r="D317" s="212" t="s">
        <v>903</v>
      </c>
      <c r="E317" s="243"/>
      <c r="F317" s="264"/>
      <c r="G317" s="264"/>
      <c r="H317" s="245" t="s">
        <v>954</v>
      </c>
      <c r="I317" s="212" t="s">
        <v>955</v>
      </c>
      <c r="J317" s="245" t="s">
        <v>956</v>
      </c>
      <c r="K317" s="212" t="s">
        <v>957</v>
      </c>
      <c r="L317" s="249" t="s">
        <v>958</v>
      </c>
      <c r="M317" s="226" t="s">
        <v>86</v>
      </c>
      <c r="N317" s="226" t="s">
        <v>317</v>
      </c>
      <c r="O317" s="212" t="s">
        <v>87</v>
      </c>
      <c r="P317" s="212" t="s">
        <v>939</v>
      </c>
      <c r="Q317" s="212">
        <v>490000</v>
      </c>
      <c r="R317" s="212" t="s">
        <v>355</v>
      </c>
      <c r="S317" s="212">
        <f t="shared" si="1334"/>
        <v>100</v>
      </c>
      <c r="T317" s="212" t="s">
        <v>137</v>
      </c>
      <c r="U317" s="212">
        <f t="shared" ref="U317" si="1344">IF(T317="Catastrófico",100,IF(T317="Mayor",80,IF(T317="Moderado",60,IF(T317="Menor",40,IF(T317="Leve",20,0)))))</f>
        <v>100</v>
      </c>
      <c r="V317" s="212" t="s">
        <v>138</v>
      </c>
      <c r="W317" s="92" t="s">
        <v>959</v>
      </c>
      <c r="X317" s="76" t="str">
        <f t="shared" si="1157"/>
        <v>Probabilidad</v>
      </c>
      <c r="Y317" s="76" t="s">
        <v>69</v>
      </c>
      <c r="Z317" s="76" t="s">
        <v>70</v>
      </c>
      <c r="AA317" s="76" t="s">
        <v>71</v>
      </c>
      <c r="AB317" s="76" t="s">
        <v>72</v>
      </c>
      <c r="AC317" s="76" t="s">
        <v>73</v>
      </c>
      <c r="AD317" s="240">
        <f>AH318</f>
        <v>42</v>
      </c>
      <c r="AE317" s="76">
        <f t="shared" si="1336"/>
        <v>25</v>
      </c>
      <c r="AF317" s="76">
        <f t="shared" si="1337"/>
        <v>15</v>
      </c>
      <c r="AG317" s="76">
        <f>($S317*((AE317+AF317))/100)</f>
        <v>40</v>
      </c>
      <c r="AH317" s="76">
        <f t="shared" ref="AH317" si="1345">S317-AG317</f>
        <v>60</v>
      </c>
      <c r="AI317" s="218">
        <f>AM318</f>
        <v>100</v>
      </c>
      <c r="AJ317" s="76">
        <f t="shared" si="1339"/>
        <v>0</v>
      </c>
      <c r="AK317" s="76">
        <f t="shared" si="1340"/>
        <v>0</v>
      </c>
      <c r="AL317" s="76">
        <f>($U317*((AJ317+AK317))/100)</f>
        <v>0</v>
      </c>
      <c r="AM317" s="112">
        <f>U317-AL317</f>
        <v>100</v>
      </c>
      <c r="AN317" s="212" t="s">
        <v>138</v>
      </c>
      <c r="AO317" s="212" t="s">
        <v>75</v>
      </c>
      <c r="AP317" s="212" t="s">
        <v>2029</v>
      </c>
      <c r="AQ317" s="212" t="s">
        <v>960</v>
      </c>
      <c r="AR317" s="363">
        <v>45292</v>
      </c>
      <c r="AS317" s="363">
        <v>45657</v>
      </c>
      <c r="AT317" s="363" t="s">
        <v>142</v>
      </c>
      <c r="AU317" s="212" t="s">
        <v>961</v>
      </c>
    </row>
    <row r="318" spans="1:47" ht="45">
      <c r="A318" s="238"/>
      <c r="B318" s="238"/>
      <c r="C318" s="238"/>
      <c r="D318" s="225"/>
      <c r="E318" s="243"/>
      <c r="F318" s="332"/>
      <c r="G318" s="332"/>
      <c r="H318" s="245"/>
      <c r="I318" s="225"/>
      <c r="J318" s="245"/>
      <c r="K318" s="225"/>
      <c r="L318" s="250"/>
      <c r="M318" s="266"/>
      <c r="N318" s="266"/>
      <c r="O318" s="225"/>
      <c r="P318" s="225"/>
      <c r="Q318" s="225"/>
      <c r="R318" s="225"/>
      <c r="S318" s="225"/>
      <c r="T318" s="225"/>
      <c r="U318" s="225"/>
      <c r="V318" s="225"/>
      <c r="W318" s="92" t="s">
        <v>962</v>
      </c>
      <c r="X318" s="76" t="str">
        <f t="shared" si="1157"/>
        <v>Probabilidad</v>
      </c>
      <c r="Y318" s="76" t="s">
        <v>91</v>
      </c>
      <c r="Z318" s="76" t="s">
        <v>70</v>
      </c>
      <c r="AA318" s="76" t="s">
        <v>110</v>
      </c>
      <c r="AB318" s="76" t="s">
        <v>72</v>
      </c>
      <c r="AC318" s="76" t="s">
        <v>120</v>
      </c>
      <c r="AD318" s="240"/>
      <c r="AE318" s="76">
        <f t="shared" si="1336"/>
        <v>15</v>
      </c>
      <c r="AF318" s="76">
        <f t="shared" si="1337"/>
        <v>15</v>
      </c>
      <c r="AG318" s="76">
        <f>($AH317*((AE318+AF318))/100)</f>
        <v>18</v>
      </c>
      <c r="AH318" s="76">
        <f t="shared" ref="AH318" si="1346">AH317-AG318</f>
        <v>42</v>
      </c>
      <c r="AI318" s="218"/>
      <c r="AJ318" s="76">
        <f t="shared" si="1339"/>
        <v>0</v>
      </c>
      <c r="AK318" s="76">
        <f t="shared" si="1340"/>
        <v>0</v>
      </c>
      <c r="AL318" s="76">
        <f t="shared" ref="AL318" si="1347">($AM317*((AJ318+AK318))/100)</f>
        <v>0</v>
      </c>
      <c r="AM318" s="112">
        <f t="shared" ref="AM318" si="1348">AM317-AL318</f>
        <v>100</v>
      </c>
      <c r="AN318" s="225"/>
      <c r="AO318" s="225"/>
      <c r="AP318" s="225"/>
      <c r="AQ318" s="225"/>
      <c r="AR318" s="363"/>
      <c r="AS318" s="363"/>
      <c r="AT318" s="363"/>
      <c r="AU318" s="225"/>
    </row>
    <row r="319" spans="1:47" ht="119.25" customHeight="1">
      <c r="A319" s="238">
        <v>125</v>
      </c>
      <c r="B319" s="238" t="s">
        <v>845</v>
      </c>
      <c r="C319" s="238" t="s">
        <v>846</v>
      </c>
      <c r="D319" s="212" t="s">
        <v>963</v>
      </c>
      <c r="E319" s="243"/>
      <c r="F319" s="264"/>
      <c r="G319" s="264"/>
      <c r="H319" s="245" t="s">
        <v>964</v>
      </c>
      <c r="I319" s="212" t="s">
        <v>965</v>
      </c>
      <c r="J319" s="245" t="s">
        <v>966</v>
      </c>
      <c r="K319" s="212" t="s">
        <v>967</v>
      </c>
      <c r="L319" s="249" t="s">
        <v>968</v>
      </c>
      <c r="M319" s="226" t="s">
        <v>86</v>
      </c>
      <c r="N319" s="226" t="s">
        <v>529</v>
      </c>
      <c r="O319" s="212" t="s">
        <v>87</v>
      </c>
      <c r="P319" s="212" t="s">
        <v>939</v>
      </c>
      <c r="Q319" s="212">
        <v>9394</v>
      </c>
      <c r="R319" s="212" t="s">
        <v>355</v>
      </c>
      <c r="S319" s="212">
        <f t="shared" si="1334"/>
        <v>100</v>
      </c>
      <c r="T319" s="212" t="s">
        <v>137</v>
      </c>
      <c r="U319" s="212">
        <f t="shared" ref="U319" si="1349">IF(T319="Catastrófico",100,IF(T319="Mayor",80,IF(T319="Moderado",60,IF(T319="Menor",40,IF(T319="Leve",20,0)))))</f>
        <v>100</v>
      </c>
      <c r="V319" s="212" t="s">
        <v>138</v>
      </c>
      <c r="W319" s="92" t="s">
        <v>969</v>
      </c>
      <c r="X319" s="76" t="str">
        <f t="shared" si="1157"/>
        <v>Probabilidad</v>
      </c>
      <c r="Y319" s="76" t="s">
        <v>69</v>
      </c>
      <c r="Z319" s="76" t="s">
        <v>70</v>
      </c>
      <c r="AA319" s="76" t="s">
        <v>110</v>
      </c>
      <c r="AB319" s="76" t="s">
        <v>72</v>
      </c>
      <c r="AC319" s="76" t="s">
        <v>73</v>
      </c>
      <c r="AD319" s="240">
        <f>AH320</f>
        <v>42</v>
      </c>
      <c r="AE319" s="76">
        <f t="shared" si="1336"/>
        <v>25</v>
      </c>
      <c r="AF319" s="76">
        <f t="shared" si="1337"/>
        <v>15</v>
      </c>
      <c r="AG319" s="76">
        <f>($S319*((AE319+AF319))/100)</f>
        <v>40</v>
      </c>
      <c r="AH319" s="76">
        <f t="shared" ref="AH319" si="1350">S319-AG319</f>
        <v>60</v>
      </c>
      <c r="AI319" s="218">
        <f>AM320</f>
        <v>100</v>
      </c>
      <c r="AJ319" s="76">
        <f t="shared" si="1339"/>
        <v>0</v>
      </c>
      <c r="AK319" s="76">
        <f t="shared" si="1340"/>
        <v>0</v>
      </c>
      <c r="AL319" s="76">
        <f>($U319*((AJ319+AK319))/100)</f>
        <v>0</v>
      </c>
      <c r="AM319" s="112">
        <f>U319-AL319</f>
        <v>100</v>
      </c>
      <c r="AN319" s="212" t="s">
        <v>138</v>
      </c>
      <c r="AO319" s="212" t="s">
        <v>75</v>
      </c>
      <c r="AP319" s="212" t="s">
        <v>2029</v>
      </c>
      <c r="AQ319" s="212" t="s">
        <v>970</v>
      </c>
      <c r="AR319" s="363">
        <v>45292</v>
      </c>
      <c r="AS319" s="363">
        <v>45657</v>
      </c>
      <c r="AT319" s="363" t="s">
        <v>142</v>
      </c>
      <c r="AU319" s="212" t="s">
        <v>942</v>
      </c>
    </row>
    <row r="320" spans="1:47" ht="141.75" customHeight="1">
      <c r="A320" s="238"/>
      <c r="B320" s="238"/>
      <c r="C320" s="238"/>
      <c r="D320" s="225"/>
      <c r="E320" s="243"/>
      <c r="F320" s="332"/>
      <c r="G320" s="332"/>
      <c r="H320" s="245"/>
      <c r="I320" s="225"/>
      <c r="J320" s="245"/>
      <c r="K320" s="225"/>
      <c r="L320" s="250"/>
      <c r="M320" s="266"/>
      <c r="N320" s="266"/>
      <c r="O320" s="225"/>
      <c r="P320" s="225"/>
      <c r="Q320" s="225"/>
      <c r="R320" s="225"/>
      <c r="S320" s="225"/>
      <c r="T320" s="225"/>
      <c r="U320" s="225"/>
      <c r="V320" s="225"/>
      <c r="W320" s="92" t="s">
        <v>971</v>
      </c>
      <c r="X320" s="76" t="str">
        <f t="shared" si="1157"/>
        <v>Probabilidad</v>
      </c>
      <c r="Y320" s="76" t="s">
        <v>91</v>
      </c>
      <c r="Z320" s="76" t="s">
        <v>70</v>
      </c>
      <c r="AA320" s="76" t="s">
        <v>110</v>
      </c>
      <c r="AB320" s="76" t="s">
        <v>72</v>
      </c>
      <c r="AC320" s="76" t="s">
        <v>120</v>
      </c>
      <c r="AD320" s="240"/>
      <c r="AE320" s="76">
        <f t="shared" si="1336"/>
        <v>15</v>
      </c>
      <c r="AF320" s="76">
        <f t="shared" si="1337"/>
        <v>15</v>
      </c>
      <c r="AG320" s="76">
        <f>($AH319*((AE320+AF320))/100)</f>
        <v>18</v>
      </c>
      <c r="AH320" s="76">
        <f t="shared" ref="AH320" si="1351">AH319-AG320</f>
        <v>42</v>
      </c>
      <c r="AI320" s="218"/>
      <c r="AJ320" s="76">
        <f t="shared" si="1339"/>
        <v>0</v>
      </c>
      <c r="AK320" s="76">
        <f t="shared" si="1340"/>
        <v>0</v>
      </c>
      <c r="AL320" s="76">
        <f t="shared" ref="AL320" si="1352">($AM319*((AJ320+AK320))/100)</f>
        <v>0</v>
      </c>
      <c r="AM320" s="112">
        <f t="shared" ref="AM320" si="1353">AM319-AL320</f>
        <v>100</v>
      </c>
      <c r="AN320" s="225"/>
      <c r="AO320" s="225"/>
      <c r="AP320" s="225"/>
      <c r="AQ320" s="225"/>
      <c r="AR320" s="363"/>
      <c r="AS320" s="363"/>
      <c r="AT320" s="363"/>
      <c r="AU320" s="225"/>
    </row>
    <row r="321" spans="1:47" ht="168" customHeight="1">
      <c r="A321" s="238">
        <v>126</v>
      </c>
      <c r="B321" s="238" t="s">
        <v>845</v>
      </c>
      <c r="C321" s="238" t="s">
        <v>103</v>
      </c>
      <c r="D321" s="212" t="s">
        <v>972</v>
      </c>
      <c r="E321" s="243" t="s">
        <v>114</v>
      </c>
      <c r="F321" s="247" t="s">
        <v>973</v>
      </c>
      <c r="G321" s="247" t="s">
        <v>974</v>
      </c>
      <c r="H321" s="264"/>
      <c r="I321" s="264"/>
      <c r="J321" s="264"/>
      <c r="K321" s="264"/>
      <c r="L321" s="249" t="s">
        <v>975</v>
      </c>
      <c r="M321" s="226" t="s">
        <v>106</v>
      </c>
      <c r="N321" s="226" t="s">
        <v>976</v>
      </c>
      <c r="O321" s="212" t="s">
        <v>63</v>
      </c>
      <c r="P321" s="212" t="s">
        <v>64</v>
      </c>
      <c r="Q321" s="212">
        <v>112320</v>
      </c>
      <c r="R321" s="212" t="s">
        <v>355</v>
      </c>
      <c r="S321" s="212">
        <f t="shared" si="1334"/>
        <v>100</v>
      </c>
      <c r="T321" s="212" t="s">
        <v>66</v>
      </c>
      <c r="U321" s="212">
        <f t="shared" ref="U321" si="1354">IF(T321="Catastrófico",100,IF(T321="Mayor",80,IF(T321="Moderado",60,IF(T321="Menor",40,IF(T321="Leve",20,0)))))</f>
        <v>80</v>
      </c>
      <c r="V321" s="212" t="s">
        <v>67</v>
      </c>
      <c r="W321" s="125" t="s">
        <v>977</v>
      </c>
      <c r="X321" s="76" t="str">
        <f t="shared" si="1157"/>
        <v>Probabilidad</v>
      </c>
      <c r="Y321" s="76" t="s">
        <v>91</v>
      </c>
      <c r="Z321" s="76" t="s">
        <v>70</v>
      </c>
      <c r="AA321" s="76" t="s">
        <v>71</v>
      </c>
      <c r="AB321" s="76" t="s">
        <v>72</v>
      </c>
      <c r="AC321" s="76" t="s">
        <v>73</v>
      </c>
      <c r="AD321" s="240">
        <f>AH324</f>
        <v>25.2</v>
      </c>
      <c r="AE321" s="76">
        <f t="shared" si="1336"/>
        <v>15</v>
      </c>
      <c r="AF321" s="76">
        <f t="shared" si="1337"/>
        <v>15</v>
      </c>
      <c r="AG321" s="76">
        <f>($S321*((AE321+AF321))/100)</f>
        <v>30</v>
      </c>
      <c r="AH321" s="76">
        <f t="shared" ref="AH321" si="1355">S321-AG321</f>
        <v>70</v>
      </c>
      <c r="AI321" s="218">
        <f>AM324</f>
        <v>51</v>
      </c>
      <c r="AJ321" s="76">
        <f t="shared" si="1339"/>
        <v>0</v>
      </c>
      <c r="AK321" s="76">
        <f t="shared" si="1340"/>
        <v>0</v>
      </c>
      <c r="AL321" s="76">
        <f>($U321*((AJ321+AK321))/100)</f>
        <v>0</v>
      </c>
      <c r="AM321" s="112">
        <f>U321-AL321</f>
        <v>80</v>
      </c>
      <c r="AN321" s="212" t="s">
        <v>74</v>
      </c>
      <c r="AO321" s="212" t="s">
        <v>75</v>
      </c>
      <c r="AP321" s="212" t="s">
        <v>338</v>
      </c>
      <c r="AQ321" s="301" t="s">
        <v>978</v>
      </c>
      <c r="AR321" s="221">
        <v>45292</v>
      </c>
      <c r="AS321" s="221">
        <v>45657</v>
      </c>
      <c r="AT321" s="212" t="s">
        <v>78</v>
      </c>
      <c r="AU321" s="223" t="s">
        <v>979</v>
      </c>
    </row>
    <row r="322" spans="1:47" ht="243.75" customHeight="1">
      <c r="A322" s="238"/>
      <c r="B322" s="238"/>
      <c r="C322" s="238"/>
      <c r="D322" s="225"/>
      <c r="E322" s="243"/>
      <c r="F322" s="247"/>
      <c r="G322" s="247"/>
      <c r="H322" s="332"/>
      <c r="I322" s="332"/>
      <c r="J322" s="332"/>
      <c r="K322" s="332"/>
      <c r="L322" s="250"/>
      <c r="M322" s="266"/>
      <c r="N322" s="266"/>
      <c r="O322" s="225"/>
      <c r="P322" s="225"/>
      <c r="Q322" s="225"/>
      <c r="R322" s="225"/>
      <c r="S322" s="225"/>
      <c r="T322" s="225"/>
      <c r="U322" s="225"/>
      <c r="V322" s="225"/>
      <c r="W322" s="85" t="s">
        <v>980</v>
      </c>
      <c r="X322" s="76"/>
      <c r="Y322" s="76" t="s">
        <v>69</v>
      </c>
      <c r="Z322" s="76" t="s">
        <v>70</v>
      </c>
      <c r="AA322" s="76" t="s">
        <v>71</v>
      </c>
      <c r="AB322" s="76" t="s">
        <v>72</v>
      </c>
      <c r="AC322" s="76" t="s">
        <v>120</v>
      </c>
      <c r="AD322" s="240"/>
      <c r="AE322" s="76">
        <f t="shared" si="1336"/>
        <v>25</v>
      </c>
      <c r="AF322" s="76">
        <f t="shared" si="1337"/>
        <v>15</v>
      </c>
      <c r="AG322" s="76">
        <f>($AH321*((AE322+AF322))/100)</f>
        <v>28</v>
      </c>
      <c r="AH322" s="76">
        <f t="shared" ref="AH322" si="1356">AH321-AG322</f>
        <v>42</v>
      </c>
      <c r="AI322" s="218"/>
      <c r="AJ322" s="76">
        <f t="shared" si="1339"/>
        <v>0</v>
      </c>
      <c r="AK322" s="76">
        <f t="shared" si="1340"/>
        <v>15</v>
      </c>
      <c r="AL322" s="76">
        <f t="shared" ref="AL322" si="1357">($AM321*((AJ322+AK322))/100)</f>
        <v>12</v>
      </c>
      <c r="AM322" s="112">
        <f t="shared" ref="AM322" si="1358">AM321-AL322</f>
        <v>68</v>
      </c>
      <c r="AN322" s="225"/>
      <c r="AO322" s="225"/>
      <c r="AP322" s="225"/>
      <c r="AQ322" s="302"/>
      <c r="AR322" s="261"/>
      <c r="AS322" s="261"/>
      <c r="AT322" s="225"/>
      <c r="AU322" s="254"/>
    </row>
    <row r="323" spans="1:47" ht="248.25" customHeight="1">
      <c r="A323" s="238"/>
      <c r="B323" s="238"/>
      <c r="C323" s="238"/>
      <c r="D323" s="225"/>
      <c r="E323" s="243"/>
      <c r="F323" s="247"/>
      <c r="G323" s="247"/>
      <c r="H323" s="332"/>
      <c r="I323" s="332"/>
      <c r="J323" s="332"/>
      <c r="K323" s="332"/>
      <c r="L323" s="250"/>
      <c r="M323" s="266"/>
      <c r="N323" s="266"/>
      <c r="O323" s="225"/>
      <c r="P323" s="225"/>
      <c r="Q323" s="225"/>
      <c r="R323" s="225"/>
      <c r="S323" s="225"/>
      <c r="T323" s="225"/>
      <c r="U323" s="225"/>
      <c r="V323" s="225"/>
      <c r="W323" s="125" t="s">
        <v>981</v>
      </c>
      <c r="X323" s="76" t="str">
        <f t="shared" si="1157"/>
        <v>Probabilidad</v>
      </c>
      <c r="Y323" s="76" t="s">
        <v>69</v>
      </c>
      <c r="Z323" s="76" t="s">
        <v>70</v>
      </c>
      <c r="AA323" s="76" t="s">
        <v>71</v>
      </c>
      <c r="AB323" s="76" t="s">
        <v>72</v>
      </c>
      <c r="AC323" s="76" t="s">
        <v>73</v>
      </c>
      <c r="AD323" s="240"/>
      <c r="AE323" s="76">
        <f t="shared" ref="AE323:AE324" si="1359">IF(Y323="Preventivo",25,IF(Y323="Detectivo",15,0))</f>
        <v>25</v>
      </c>
      <c r="AF323" s="76">
        <f t="shared" ref="AF323:AF324" si="1360">IF(Y323="Correctivo",0,IF(Z323="Automatizado",25,IF(Z323="Manual",15,0)))</f>
        <v>15</v>
      </c>
      <c r="AG323" s="76">
        <f>($AH322*((AE323+AF323))/100)</f>
        <v>16.8</v>
      </c>
      <c r="AH323" s="76">
        <f t="shared" ref="AH323:AH324" si="1361">AH322-AG323</f>
        <v>25.2</v>
      </c>
      <c r="AI323" s="218"/>
      <c r="AJ323" s="76">
        <f t="shared" ref="AJ323:AJ324" si="1362">IF(Y323="Correctivo",10,0)</f>
        <v>0</v>
      </c>
      <c r="AK323" s="76">
        <f t="shared" ref="AK323:AK324" si="1363">IF(X323="Probabilidad",0,IF(Z323="Automatizado",25,IF(Z323="Manual",15,0)))</f>
        <v>0</v>
      </c>
      <c r="AL323" s="76">
        <f t="shared" ref="AL323:AL324" si="1364">($AM322*((AJ323+AK323))/100)</f>
        <v>0</v>
      </c>
      <c r="AM323" s="112">
        <f t="shared" ref="AM323:AM324" si="1365">AM322-AL323</f>
        <v>68</v>
      </c>
      <c r="AN323" s="225"/>
      <c r="AO323" s="225"/>
      <c r="AP323" s="225"/>
      <c r="AQ323" s="302"/>
      <c r="AR323" s="261"/>
      <c r="AS323" s="261"/>
      <c r="AT323" s="225"/>
      <c r="AU323" s="254"/>
    </row>
    <row r="324" spans="1:47" ht="223.5" customHeight="1">
      <c r="A324" s="238"/>
      <c r="B324" s="238"/>
      <c r="C324" s="238"/>
      <c r="D324" s="213"/>
      <c r="E324" s="243"/>
      <c r="F324" s="247"/>
      <c r="G324" s="247"/>
      <c r="H324" s="265"/>
      <c r="I324" s="265"/>
      <c r="J324" s="265"/>
      <c r="K324" s="265"/>
      <c r="L324" s="251"/>
      <c r="M324" s="227"/>
      <c r="N324" s="227"/>
      <c r="O324" s="213"/>
      <c r="P324" s="213"/>
      <c r="Q324" s="213"/>
      <c r="R324" s="213"/>
      <c r="S324" s="213"/>
      <c r="T324" s="213"/>
      <c r="U324" s="213"/>
      <c r="V324" s="213"/>
      <c r="W324" s="125" t="s">
        <v>982</v>
      </c>
      <c r="X324" s="76" t="str">
        <f t="shared" si="1157"/>
        <v>Impacto</v>
      </c>
      <c r="Y324" s="76" t="s">
        <v>81</v>
      </c>
      <c r="Z324" s="76" t="s">
        <v>70</v>
      </c>
      <c r="AA324" s="76" t="s">
        <v>71</v>
      </c>
      <c r="AB324" s="76" t="s">
        <v>72</v>
      </c>
      <c r="AC324" s="76" t="s">
        <v>120</v>
      </c>
      <c r="AD324" s="240"/>
      <c r="AE324" s="76">
        <f t="shared" si="1359"/>
        <v>0</v>
      </c>
      <c r="AF324" s="76">
        <f t="shared" si="1360"/>
        <v>0</v>
      </c>
      <c r="AG324" s="76">
        <f>($AH323*((AE324+AF324))/100)</f>
        <v>0</v>
      </c>
      <c r="AH324" s="76">
        <f t="shared" si="1361"/>
        <v>25.2</v>
      </c>
      <c r="AI324" s="218"/>
      <c r="AJ324" s="76">
        <f t="shared" si="1362"/>
        <v>10</v>
      </c>
      <c r="AK324" s="76">
        <f t="shared" si="1363"/>
        <v>15</v>
      </c>
      <c r="AL324" s="76">
        <f t="shared" si="1364"/>
        <v>17</v>
      </c>
      <c r="AM324" s="112">
        <f t="shared" si="1365"/>
        <v>51</v>
      </c>
      <c r="AN324" s="213"/>
      <c r="AO324" s="213"/>
      <c r="AP324" s="213"/>
      <c r="AQ324" s="305"/>
      <c r="AR324" s="222"/>
      <c r="AS324" s="222"/>
      <c r="AT324" s="213"/>
      <c r="AU324" s="224"/>
    </row>
    <row r="325" spans="1:47" ht="159" customHeight="1">
      <c r="A325" s="238">
        <v>127</v>
      </c>
      <c r="B325" s="238" t="s">
        <v>983</v>
      </c>
      <c r="C325" s="238" t="s">
        <v>984</v>
      </c>
      <c r="D325" s="249" t="s">
        <v>985</v>
      </c>
      <c r="E325" s="249" t="s">
        <v>59</v>
      </c>
      <c r="F325" s="249" t="s">
        <v>986</v>
      </c>
      <c r="G325" s="249" t="s">
        <v>987</v>
      </c>
      <c r="H325" s="226"/>
      <c r="I325" s="226"/>
      <c r="J325" s="226"/>
      <c r="K325" s="226"/>
      <c r="L325" s="249" t="str">
        <f>IF(F325&lt;&gt;"",CONCATENATE(E325," ",G325),CONCATENATE(H325," ",I325," ",J325," ",K325))</f>
        <v>Posibilidad de pérdida económica y reputacional debido a inconsistencias en las etapas de prealistamiento, visitas de los bienes, informes de estado real del bien y su sustentación en audiencia, que conlleva a procesos disciplinarios.</v>
      </c>
      <c r="M325" s="226" t="s">
        <v>62</v>
      </c>
      <c r="N325" s="226" t="s">
        <v>529</v>
      </c>
      <c r="O325" s="212" t="s">
        <v>63</v>
      </c>
      <c r="P325" s="212" t="s">
        <v>64</v>
      </c>
      <c r="Q325" s="212">
        <v>400</v>
      </c>
      <c r="R325" s="212" t="s">
        <v>409</v>
      </c>
      <c r="S325" s="212">
        <f t="shared" ref="S325" si="1366">IF(R325="Muy alta",100,IF(R325="Alta",80,IF(R325="Media",60,IF(R325="Baja",40,IF(R325="Muy baja",20,IF(R325="Casi Seguro",100,IF(R325="Probable",80,IF(R325="Posible",60,IF(R325="Improbable",40,IF(R325="Rara vez",20,0))))))))))</f>
        <v>60</v>
      </c>
      <c r="T325" s="212" t="s">
        <v>74</v>
      </c>
      <c r="U325" s="212">
        <f t="shared" ref="U325" si="1367">IF(T325="Catastrófico",100,IF(T325="Mayor",80,IF(T325="Moderado",60,IF(T325="Menor",40,IF(T325="Leve",20,0)))))</f>
        <v>60</v>
      </c>
      <c r="V325" s="212" t="s">
        <v>74</v>
      </c>
      <c r="W325" s="97" t="s">
        <v>988</v>
      </c>
      <c r="X325" s="76" t="str">
        <f t="shared" si="1157"/>
        <v>Probabilidad</v>
      </c>
      <c r="Y325" s="76" t="s">
        <v>69</v>
      </c>
      <c r="Z325" s="76" t="s">
        <v>70</v>
      </c>
      <c r="AA325" s="76" t="s">
        <v>71</v>
      </c>
      <c r="AB325" s="76" t="s">
        <v>72</v>
      </c>
      <c r="AC325" s="76" t="s">
        <v>73</v>
      </c>
      <c r="AD325" s="240">
        <f>AH326</f>
        <v>36</v>
      </c>
      <c r="AE325" s="76">
        <f t="shared" ref="AE325:AE328" si="1368">IF(Y325="Preventivo",25,IF(Y325="Detectivo",15,0))</f>
        <v>25</v>
      </c>
      <c r="AF325" s="76">
        <f t="shared" ref="AF325:AF328" si="1369">IF(Y325="Correctivo",0,IF(Z325="Automatizado",25,IF(Z325="Manual",15,0)))</f>
        <v>15</v>
      </c>
      <c r="AG325" s="76">
        <f>($S325*((AE325+AF325))/100)</f>
        <v>24</v>
      </c>
      <c r="AH325" s="76">
        <f t="shared" ref="AH325" si="1370">S325-AG325</f>
        <v>36</v>
      </c>
      <c r="AI325" s="218">
        <f>AM326</f>
        <v>45</v>
      </c>
      <c r="AJ325" s="76">
        <f t="shared" ref="AJ325:AJ328" si="1371">IF(Y325="Correctivo",10,0)</f>
        <v>0</v>
      </c>
      <c r="AK325" s="76">
        <f t="shared" ref="AK325:AK328" si="1372">IF(X325="Probabilidad",0,IF(Z325="Automatizado",25,IF(Z325="Manual",15,0)))</f>
        <v>0</v>
      </c>
      <c r="AL325" s="76">
        <f>($U325*((AJ325+AK325))/100)</f>
        <v>0</v>
      </c>
      <c r="AM325" s="112">
        <f>U325-AL325</f>
        <v>60</v>
      </c>
      <c r="AN325" s="212" t="s">
        <v>74</v>
      </c>
      <c r="AO325" s="212" t="s">
        <v>75</v>
      </c>
      <c r="AP325" s="148" t="s">
        <v>989</v>
      </c>
      <c r="AQ325" s="255" t="s">
        <v>990</v>
      </c>
      <c r="AR325" s="374">
        <v>45292</v>
      </c>
      <c r="AS325" s="374">
        <v>45657</v>
      </c>
      <c r="AT325" s="374" t="s">
        <v>78</v>
      </c>
      <c r="AU325" s="255" t="s">
        <v>991</v>
      </c>
    </row>
    <row r="326" spans="1:47" ht="141.75" customHeight="1">
      <c r="A326" s="238"/>
      <c r="B326" s="238"/>
      <c r="C326" s="238"/>
      <c r="D326" s="250"/>
      <c r="E326" s="250"/>
      <c r="F326" s="250"/>
      <c r="G326" s="250"/>
      <c r="H326" s="266"/>
      <c r="I326" s="266"/>
      <c r="J326" s="266"/>
      <c r="K326" s="266"/>
      <c r="L326" s="250"/>
      <c r="M326" s="266"/>
      <c r="N326" s="266"/>
      <c r="O326" s="225"/>
      <c r="P326" s="225"/>
      <c r="Q326" s="225"/>
      <c r="R326" s="225"/>
      <c r="S326" s="225"/>
      <c r="T326" s="225"/>
      <c r="U326" s="225"/>
      <c r="V326" s="225"/>
      <c r="W326" s="97" t="s">
        <v>992</v>
      </c>
      <c r="X326" s="76" t="str">
        <f t="shared" si="1157"/>
        <v>Impacto</v>
      </c>
      <c r="Y326" s="76" t="s">
        <v>81</v>
      </c>
      <c r="Z326" s="76" t="s">
        <v>70</v>
      </c>
      <c r="AA326" s="76" t="s">
        <v>71</v>
      </c>
      <c r="AB326" s="76" t="s">
        <v>72</v>
      </c>
      <c r="AC326" s="76" t="s">
        <v>73</v>
      </c>
      <c r="AD326" s="240"/>
      <c r="AE326" s="76">
        <f t="shared" si="1368"/>
        <v>0</v>
      </c>
      <c r="AF326" s="76">
        <f t="shared" si="1369"/>
        <v>0</v>
      </c>
      <c r="AG326" s="76">
        <f>($AH325*((AE326+AF326))/100)</f>
        <v>0</v>
      </c>
      <c r="AH326" s="76">
        <f t="shared" ref="AH326" si="1373">AH325-AG326</f>
        <v>36</v>
      </c>
      <c r="AI326" s="218"/>
      <c r="AJ326" s="76">
        <f t="shared" si="1371"/>
        <v>10</v>
      </c>
      <c r="AK326" s="76">
        <f t="shared" si="1372"/>
        <v>15</v>
      </c>
      <c r="AL326" s="76">
        <f t="shared" ref="AL326" si="1374">($AM325*((AJ326+AK326))/100)</f>
        <v>15</v>
      </c>
      <c r="AM326" s="112">
        <f t="shared" ref="AM326" si="1375">AM325-AL326</f>
        <v>45</v>
      </c>
      <c r="AN326" s="225"/>
      <c r="AO326" s="225"/>
      <c r="AP326" s="147"/>
      <c r="AQ326" s="257"/>
      <c r="AR326" s="375"/>
      <c r="AS326" s="375"/>
      <c r="AT326" s="375"/>
      <c r="AU326" s="257"/>
    </row>
    <row r="327" spans="1:47" ht="159.75" customHeight="1">
      <c r="A327" s="238">
        <v>128</v>
      </c>
      <c r="B327" s="238" t="s">
        <v>983</v>
      </c>
      <c r="C327" s="238" t="s">
        <v>984</v>
      </c>
      <c r="D327" s="377" t="s">
        <v>1924</v>
      </c>
      <c r="E327" s="249" t="s">
        <v>993</v>
      </c>
      <c r="F327" s="249" t="s">
        <v>994</v>
      </c>
      <c r="G327" s="249" t="s">
        <v>995</v>
      </c>
      <c r="H327" s="226"/>
      <c r="I327" s="226"/>
      <c r="J327" s="226"/>
      <c r="K327" s="226"/>
      <c r="L327" s="249" t="str">
        <f t="shared" ref="L327" si="1376">IF(F327&lt;&gt;"",CONCATENATE(E327," ",G327),CONCATENATE(H327," ",I327," ",J327," ",K327))</f>
        <v>Posibilidad de pérdida económica por debilidad en la construcción y revisión de los informes de alistamiento y recepción, acorde a lo establecido en el formato definido que no permitan identificar los cambios de las condiciones del bien en el momento de la recepción.</v>
      </c>
      <c r="M327" s="226" t="s">
        <v>62</v>
      </c>
      <c r="N327" s="226" t="s">
        <v>529</v>
      </c>
      <c r="O327" s="212" t="s">
        <v>63</v>
      </c>
      <c r="P327" s="212" t="s">
        <v>64</v>
      </c>
      <c r="Q327" s="212">
        <v>300</v>
      </c>
      <c r="R327" s="212" t="s">
        <v>65</v>
      </c>
      <c r="S327" s="212">
        <f t="shared" ref="S327" si="1377">IF(R327="Muy alta",100,IF(R327="Alta",80,IF(R327="Media",60,IF(R327="Baja",40,IF(R327="Muy baja",20,IF(R327="Casi Seguro",100,IF(R327="Probable",80,IF(R327="Posible",60,IF(R327="Improbable",40,IF(R327="Rara vez",20,0))))))))))</f>
        <v>40</v>
      </c>
      <c r="T327" s="212" t="s">
        <v>74</v>
      </c>
      <c r="U327" s="212">
        <f t="shared" ref="U327" si="1378">IF(T327="Catastrófico",100,IF(T327="Mayor",80,IF(T327="Moderado",60,IF(T327="Menor",40,IF(T327="Leve",20,0)))))</f>
        <v>60</v>
      </c>
      <c r="V327" s="212" t="s">
        <v>74</v>
      </c>
      <c r="W327" s="85" t="s">
        <v>996</v>
      </c>
      <c r="X327" s="76" t="str">
        <f t="shared" ref="X327:X375" si="1379">IF(OR(Y327="Preventivo",Y327="Detectivo"),"Probabilidad",IF(Y327="Correctivo","Impacto"," "))</f>
        <v>Probabilidad</v>
      </c>
      <c r="Y327" s="76" t="s">
        <v>69</v>
      </c>
      <c r="Z327" s="76" t="s">
        <v>70</v>
      </c>
      <c r="AA327" s="76" t="s">
        <v>71</v>
      </c>
      <c r="AB327" s="76" t="s">
        <v>72</v>
      </c>
      <c r="AC327" s="76" t="s">
        <v>73</v>
      </c>
      <c r="AD327" s="240">
        <f>AH329</f>
        <v>14.4</v>
      </c>
      <c r="AE327" s="76">
        <f t="shared" si="1368"/>
        <v>25</v>
      </c>
      <c r="AF327" s="76">
        <f t="shared" si="1369"/>
        <v>15</v>
      </c>
      <c r="AG327" s="76">
        <f>($S327*((AE327+AF327))/100)</f>
        <v>16</v>
      </c>
      <c r="AH327" s="76">
        <f t="shared" ref="AH327" si="1380">S327-AG327</f>
        <v>24</v>
      </c>
      <c r="AI327" s="218">
        <f>AM329</f>
        <v>45</v>
      </c>
      <c r="AJ327" s="76">
        <f t="shared" si="1371"/>
        <v>0</v>
      </c>
      <c r="AK327" s="76">
        <f t="shared" si="1372"/>
        <v>0</v>
      </c>
      <c r="AL327" s="76">
        <f>($U327*((AJ327+AK327))/100)</f>
        <v>0</v>
      </c>
      <c r="AM327" s="112">
        <f>U327-AL327</f>
        <v>60</v>
      </c>
      <c r="AN327" s="212" t="s">
        <v>74</v>
      </c>
      <c r="AO327" s="212" t="s">
        <v>222</v>
      </c>
      <c r="AP327" s="225" t="s">
        <v>989</v>
      </c>
      <c r="AQ327" s="212" t="s">
        <v>997</v>
      </c>
      <c r="AR327" s="374">
        <v>45292</v>
      </c>
      <c r="AS327" s="374">
        <v>45657</v>
      </c>
      <c r="AT327" s="374" t="s">
        <v>78</v>
      </c>
      <c r="AU327" s="226" t="s">
        <v>991</v>
      </c>
    </row>
    <row r="328" spans="1:47" ht="144.75" customHeight="1">
      <c r="A328" s="238"/>
      <c r="B328" s="238"/>
      <c r="C328" s="238"/>
      <c r="D328" s="378"/>
      <c r="E328" s="250"/>
      <c r="F328" s="250"/>
      <c r="G328" s="250"/>
      <c r="H328" s="266"/>
      <c r="I328" s="266"/>
      <c r="J328" s="266"/>
      <c r="K328" s="266"/>
      <c r="L328" s="250"/>
      <c r="M328" s="266"/>
      <c r="N328" s="266"/>
      <c r="O328" s="225"/>
      <c r="P328" s="225"/>
      <c r="Q328" s="225"/>
      <c r="R328" s="225"/>
      <c r="S328" s="225"/>
      <c r="T328" s="225"/>
      <c r="U328" s="225"/>
      <c r="V328" s="225"/>
      <c r="W328" s="85" t="s">
        <v>998</v>
      </c>
      <c r="X328" s="76" t="str">
        <f t="shared" si="1379"/>
        <v>Probabilidad</v>
      </c>
      <c r="Y328" s="76" t="s">
        <v>69</v>
      </c>
      <c r="Z328" s="76" t="s">
        <v>70</v>
      </c>
      <c r="AA328" s="76" t="s">
        <v>71</v>
      </c>
      <c r="AB328" s="76" t="s">
        <v>72</v>
      </c>
      <c r="AC328" s="76" t="s">
        <v>73</v>
      </c>
      <c r="AD328" s="240"/>
      <c r="AE328" s="76">
        <f t="shared" si="1368"/>
        <v>25</v>
      </c>
      <c r="AF328" s="76">
        <f t="shared" si="1369"/>
        <v>15</v>
      </c>
      <c r="AG328" s="76">
        <f>($AH327*((AE328+AF328))/100)</f>
        <v>9.6</v>
      </c>
      <c r="AH328" s="76">
        <f t="shared" ref="AH328" si="1381">AH327-AG328</f>
        <v>14.4</v>
      </c>
      <c r="AI328" s="218"/>
      <c r="AJ328" s="76">
        <f t="shared" si="1371"/>
        <v>0</v>
      </c>
      <c r="AK328" s="76">
        <f t="shared" si="1372"/>
        <v>0</v>
      </c>
      <c r="AL328" s="76">
        <f t="shared" ref="AL328" si="1382">($AM327*((AJ328+AK328))/100)</f>
        <v>0</v>
      </c>
      <c r="AM328" s="112">
        <f t="shared" ref="AM328" si="1383">AM327-AL328</f>
        <v>60</v>
      </c>
      <c r="AN328" s="225"/>
      <c r="AO328" s="225"/>
      <c r="AP328" s="225"/>
      <c r="AQ328" s="225"/>
      <c r="AR328" s="383"/>
      <c r="AS328" s="383"/>
      <c r="AT328" s="383"/>
      <c r="AU328" s="266"/>
    </row>
    <row r="329" spans="1:47" ht="123.75" customHeight="1">
      <c r="A329" s="238"/>
      <c r="B329" s="238"/>
      <c r="C329" s="238"/>
      <c r="D329" s="379"/>
      <c r="E329" s="251"/>
      <c r="F329" s="251"/>
      <c r="G329" s="251"/>
      <c r="H329" s="227"/>
      <c r="I329" s="227"/>
      <c r="J329" s="227"/>
      <c r="K329" s="227"/>
      <c r="L329" s="251"/>
      <c r="M329" s="227"/>
      <c r="N329" s="227"/>
      <c r="O329" s="213"/>
      <c r="P329" s="213"/>
      <c r="Q329" s="213"/>
      <c r="R329" s="213"/>
      <c r="S329" s="213"/>
      <c r="T329" s="213"/>
      <c r="U329" s="213"/>
      <c r="V329" s="213"/>
      <c r="W329" s="85" t="s">
        <v>999</v>
      </c>
      <c r="X329" s="76" t="str">
        <f t="shared" si="1379"/>
        <v>Impacto</v>
      </c>
      <c r="Y329" s="76" t="s">
        <v>81</v>
      </c>
      <c r="Z329" s="76" t="s">
        <v>70</v>
      </c>
      <c r="AA329" s="76" t="s">
        <v>71</v>
      </c>
      <c r="AB329" s="76" t="s">
        <v>72</v>
      </c>
      <c r="AC329" s="76" t="s">
        <v>73</v>
      </c>
      <c r="AD329" s="240"/>
      <c r="AE329" s="76">
        <f t="shared" ref="AE329" si="1384">IF(Y329="Preventivo",25,IF(Y329="Detectivo",15,0))</f>
        <v>0</v>
      </c>
      <c r="AF329" s="76">
        <f t="shared" ref="AF329" si="1385">IF(Y329="Correctivo",0,IF(Z329="Automatizado",25,IF(Z329="Manual",15,0)))</f>
        <v>0</v>
      </c>
      <c r="AG329" s="76">
        <f>($AH328*((AE329+AF329))/100)</f>
        <v>0</v>
      </c>
      <c r="AH329" s="76">
        <f t="shared" ref="AH329" si="1386">AH328-AG329</f>
        <v>14.4</v>
      </c>
      <c r="AI329" s="218"/>
      <c r="AJ329" s="76">
        <f t="shared" ref="AJ329" si="1387">IF(Y329="Correctivo",10,0)</f>
        <v>10</v>
      </c>
      <c r="AK329" s="76">
        <f t="shared" ref="AK329" si="1388">IF(X329="Probabilidad",0,IF(Z329="Automatizado",25,IF(Z329="Manual",15,0)))</f>
        <v>15</v>
      </c>
      <c r="AL329" s="76">
        <f t="shared" ref="AL329" si="1389">($AM328*((AJ329+AK329))/100)</f>
        <v>15</v>
      </c>
      <c r="AM329" s="112">
        <f t="shared" ref="AM329" si="1390">AM328-AL329</f>
        <v>45</v>
      </c>
      <c r="AN329" s="213"/>
      <c r="AO329" s="213"/>
      <c r="AP329" s="213"/>
      <c r="AQ329" s="213"/>
      <c r="AR329" s="375"/>
      <c r="AS329" s="375"/>
      <c r="AT329" s="375"/>
      <c r="AU329" s="227"/>
    </row>
    <row r="330" spans="1:47" ht="130.5" customHeight="1">
      <c r="A330" s="238">
        <v>129</v>
      </c>
      <c r="B330" s="238" t="s">
        <v>983</v>
      </c>
      <c r="C330" s="238" t="s">
        <v>984</v>
      </c>
      <c r="D330" s="312" t="s">
        <v>1000</v>
      </c>
      <c r="E330" s="312" t="s">
        <v>59</v>
      </c>
      <c r="F330" s="249" t="s">
        <v>1001</v>
      </c>
      <c r="G330" s="249" t="s">
        <v>1002</v>
      </c>
      <c r="H330" s="226"/>
      <c r="I330" s="226"/>
      <c r="J330" s="226"/>
      <c r="K330" s="226"/>
      <c r="L330" s="249" t="str">
        <f t="shared" ref="L330" si="1391">IF(F330&lt;&gt;"",CONCATENATE(E330," ",G330),CONCATENATE(H330," ",I330," ",J330," ",K330))</f>
        <v>Posibilidad de pérdida económica y reputacional debido a inconsistencias en la etapa de recepción, visitas de inspección de los bienes e informes de estado real del bien.</v>
      </c>
      <c r="M330" s="226" t="s">
        <v>62</v>
      </c>
      <c r="N330" s="226" t="s">
        <v>529</v>
      </c>
      <c r="O330" s="212" t="s">
        <v>63</v>
      </c>
      <c r="P330" s="212" t="s">
        <v>64</v>
      </c>
      <c r="Q330" s="212">
        <v>2400</v>
      </c>
      <c r="R330" s="212" t="s">
        <v>318</v>
      </c>
      <c r="S330" s="212">
        <f t="shared" ref="S330" si="1392">IF(R330="Muy alta",100,IF(R330="Alta",80,IF(R330="Media",60,IF(R330="Baja",40,IF(R330="Muy baja",20,IF(R330="Casi Seguro",100,IF(R330="Probable",80,IF(R330="Posible",60,IF(R330="Improbable",40,IF(R330="Rara vez",20,0))))))))))</f>
        <v>80</v>
      </c>
      <c r="T330" s="212" t="s">
        <v>66</v>
      </c>
      <c r="U330" s="212">
        <f t="shared" ref="U330" si="1393">IF(T330="Catastrófico",100,IF(T330="Mayor",80,IF(T330="Moderado",60,IF(T330="Menor",40,IF(T330="Leve",20,0)))))</f>
        <v>80</v>
      </c>
      <c r="V330" s="212" t="s">
        <v>67</v>
      </c>
      <c r="W330" s="85" t="s">
        <v>1003</v>
      </c>
      <c r="X330" s="76" t="str">
        <f t="shared" si="1379"/>
        <v>Probabilidad</v>
      </c>
      <c r="Y330" s="76" t="s">
        <v>69</v>
      </c>
      <c r="Z330" s="76" t="s">
        <v>70</v>
      </c>
      <c r="AA330" s="76" t="s">
        <v>71</v>
      </c>
      <c r="AB330" s="76" t="s">
        <v>72</v>
      </c>
      <c r="AC330" s="76" t="s">
        <v>73</v>
      </c>
      <c r="AD330" s="240">
        <f>AH332</f>
        <v>28.8</v>
      </c>
      <c r="AE330" s="76">
        <f t="shared" ref="AE330:AE331" si="1394">IF(Y330="Preventivo",25,IF(Y330="Detectivo",15,0))</f>
        <v>25</v>
      </c>
      <c r="AF330" s="76">
        <f t="shared" ref="AF330:AF331" si="1395">IF(Y330="Correctivo",0,IF(Z330="Automatizado",25,IF(Z330="Manual",15,0)))</f>
        <v>15</v>
      </c>
      <c r="AG330" s="76">
        <f>($S330*((AE330+AF330))/100)</f>
        <v>32</v>
      </c>
      <c r="AH330" s="76">
        <f t="shared" ref="AH330" si="1396">S330-AG330</f>
        <v>48</v>
      </c>
      <c r="AI330" s="218">
        <f>AM332</f>
        <v>60</v>
      </c>
      <c r="AJ330" s="76">
        <f t="shared" ref="AJ330:AJ331" si="1397">IF(Y330="Correctivo",10,0)</f>
        <v>0</v>
      </c>
      <c r="AK330" s="76">
        <f t="shared" ref="AK330:AK331" si="1398">IF(X330="Probabilidad",0,IF(Z330="Automatizado",25,IF(Z330="Manual",15,0)))</f>
        <v>0</v>
      </c>
      <c r="AL330" s="76">
        <f>($U330*((AJ330+AK330))/100)</f>
        <v>0</v>
      </c>
      <c r="AM330" s="112">
        <f>U330-AL330</f>
        <v>80</v>
      </c>
      <c r="AN330" s="212" t="s">
        <v>74</v>
      </c>
      <c r="AO330" s="255" t="s">
        <v>75</v>
      </c>
      <c r="AP330" s="148" t="s">
        <v>989</v>
      </c>
      <c r="AQ330" s="97" t="s">
        <v>1004</v>
      </c>
      <c r="AR330" s="149">
        <v>45292</v>
      </c>
      <c r="AS330" s="149">
        <v>45657</v>
      </c>
      <c r="AT330" s="128" t="s">
        <v>78</v>
      </c>
      <c r="AU330" s="128" t="s">
        <v>991</v>
      </c>
    </row>
    <row r="331" spans="1:47" ht="134.25" customHeight="1">
      <c r="A331" s="238"/>
      <c r="B331" s="238"/>
      <c r="C331" s="238"/>
      <c r="D331" s="313"/>
      <c r="E331" s="313"/>
      <c r="F331" s="250"/>
      <c r="G331" s="250"/>
      <c r="H331" s="266"/>
      <c r="I331" s="266"/>
      <c r="J331" s="266"/>
      <c r="K331" s="266"/>
      <c r="L331" s="250"/>
      <c r="M331" s="266"/>
      <c r="N331" s="266"/>
      <c r="O331" s="225"/>
      <c r="P331" s="225"/>
      <c r="Q331" s="225"/>
      <c r="R331" s="225"/>
      <c r="S331" s="225"/>
      <c r="T331" s="225"/>
      <c r="U331" s="225"/>
      <c r="V331" s="225"/>
      <c r="W331" s="97" t="s">
        <v>1005</v>
      </c>
      <c r="X331" s="76" t="str">
        <f t="shared" si="1379"/>
        <v>Probabilidad</v>
      </c>
      <c r="Y331" s="76" t="s">
        <v>69</v>
      </c>
      <c r="Z331" s="76" t="s">
        <v>70</v>
      </c>
      <c r="AA331" s="76" t="s">
        <v>71</v>
      </c>
      <c r="AB331" s="76" t="s">
        <v>72</v>
      </c>
      <c r="AC331" s="76" t="s">
        <v>73</v>
      </c>
      <c r="AD331" s="240"/>
      <c r="AE331" s="76">
        <f t="shared" si="1394"/>
        <v>25</v>
      </c>
      <c r="AF331" s="76">
        <f t="shared" si="1395"/>
        <v>15</v>
      </c>
      <c r="AG331" s="76">
        <f>($AH330*((AE331+AF331))/100)</f>
        <v>19.2</v>
      </c>
      <c r="AH331" s="76">
        <f t="shared" ref="AH331" si="1399">AH330-AG331</f>
        <v>28.8</v>
      </c>
      <c r="AI331" s="218"/>
      <c r="AJ331" s="76">
        <f t="shared" si="1397"/>
        <v>0</v>
      </c>
      <c r="AK331" s="76">
        <f t="shared" si="1398"/>
        <v>0</v>
      </c>
      <c r="AL331" s="76">
        <f t="shared" ref="AL331" si="1400">($AM330*((AJ331+AK331))/100)</f>
        <v>0</v>
      </c>
      <c r="AM331" s="112">
        <f t="shared" ref="AM331" si="1401">AM330-AL331</f>
        <v>80</v>
      </c>
      <c r="AN331" s="225"/>
      <c r="AO331" s="256"/>
      <c r="AP331" s="255" t="s">
        <v>989</v>
      </c>
      <c r="AQ331" s="255" t="s">
        <v>1006</v>
      </c>
      <c r="AR331" s="374">
        <v>45292</v>
      </c>
      <c r="AS331" s="374">
        <v>45657</v>
      </c>
      <c r="AT331" s="374" t="s">
        <v>78</v>
      </c>
      <c r="AU331" s="255" t="s">
        <v>991</v>
      </c>
    </row>
    <row r="332" spans="1:47" ht="174.75" customHeight="1">
      <c r="A332" s="238"/>
      <c r="B332" s="238"/>
      <c r="C332" s="238"/>
      <c r="D332" s="314"/>
      <c r="E332" s="314"/>
      <c r="F332" s="251"/>
      <c r="G332" s="251"/>
      <c r="H332" s="227"/>
      <c r="I332" s="227"/>
      <c r="J332" s="227"/>
      <c r="K332" s="227"/>
      <c r="L332" s="251"/>
      <c r="M332" s="227"/>
      <c r="N332" s="227"/>
      <c r="O332" s="213"/>
      <c r="P332" s="213"/>
      <c r="Q332" s="213"/>
      <c r="R332" s="213"/>
      <c r="S332" s="213"/>
      <c r="T332" s="213"/>
      <c r="U332" s="213"/>
      <c r="V332" s="213"/>
      <c r="W332" s="85" t="s">
        <v>1007</v>
      </c>
      <c r="X332" s="76" t="str">
        <f t="shared" si="1379"/>
        <v>Impacto</v>
      </c>
      <c r="Y332" s="76" t="s">
        <v>81</v>
      </c>
      <c r="Z332" s="76" t="s">
        <v>70</v>
      </c>
      <c r="AA332" s="76" t="s">
        <v>71</v>
      </c>
      <c r="AB332" s="76" t="s">
        <v>72</v>
      </c>
      <c r="AC332" s="76" t="s">
        <v>73</v>
      </c>
      <c r="AD332" s="240"/>
      <c r="AE332" s="76">
        <f t="shared" ref="AE332" si="1402">IF(Y332="Preventivo",25,IF(Y332="Detectivo",15,0))</f>
        <v>0</v>
      </c>
      <c r="AF332" s="76">
        <f t="shared" ref="AF332" si="1403">IF(Y332="Correctivo",0,IF(Z332="Automatizado",25,IF(Z332="Manual",15,0)))</f>
        <v>0</v>
      </c>
      <c r="AG332" s="76">
        <f>($AH331*((AE332+AF332))/100)</f>
        <v>0</v>
      </c>
      <c r="AH332" s="76">
        <f t="shared" ref="AH332" si="1404">AH331-AG332</f>
        <v>28.8</v>
      </c>
      <c r="AI332" s="218"/>
      <c r="AJ332" s="76">
        <f t="shared" ref="AJ332" si="1405">IF(Y332="Correctivo",10,0)</f>
        <v>10</v>
      </c>
      <c r="AK332" s="76">
        <f t="shared" ref="AK332" si="1406">IF(X332="Probabilidad",0,IF(Z332="Automatizado",25,IF(Z332="Manual",15,0)))</f>
        <v>15</v>
      </c>
      <c r="AL332" s="76">
        <f t="shared" ref="AL332" si="1407">($AM331*((AJ332+AK332))/100)</f>
        <v>20</v>
      </c>
      <c r="AM332" s="112">
        <f t="shared" ref="AM332" si="1408">AM331-AL332</f>
        <v>60</v>
      </c>
      <c r="AN332" s="213"/>
      <c r="AO332" s="257"/>
      <c r="AP332" s="257"/>
      <c r="AQ332" s="257"/>
      <c r="AR332" s="375"/>
      <c r="AS332" s="375"/>
      <c r="AT332" s="375"/>
      <c r="AU332" s="257"/>
    </row>
    <row r="333" spans="1:47" ht="158.25" customHeight="1">
      <c r="A333" s="238">
        <v>130</v>
      </c>
      <c r="B333" s="212" t="s">
        <v>983</v>
      </c>
      <c r="C333" s="238" t="s">
        <v>984</v>
      </c>
      <c r="D333" s="312" t="s">
        <v>1008</v>
      </c>
      <c r="E333" s="312" t="s">
        <v>59</v>
      </c>
      <c r="F333" s="312" t="s">
        <v>1009</v>
      </c>
      <c r="G333" s="312" t="s">
        <v>1010</v>
      </c>
      <c r="H333" s="226"/>
      <c r="I333" s="226"/>
      <c r="J333" s="226"/>
      <c r="K333" s="226"/>
      <c r="L333" s="249" t="str">
        <f t="shared" ref="L333" si="1409">IF(F333&lt;&gt;"",CONCATENATE(E333," ",G333),CONCATENATE(H333," ",I333," ",J333," ",K333))</f>
        <v>Posibilidad de pérdida económica y reputacional debido a procesos técnico/jurídicos pendientes y/o con deficiencias en la administración y demás factores como la ausencia de oferentes en la compra del bien por la procedencia de estos (postulados, uso del bien etc.)</v>
      </c>
      <c r="M333" s="226" t="s">
        <v>62</v>
      </c>
      <c r="N333" s="226" t="s">
        <v>529</v>
      </c>
      <c r="O333" s="212" t="s">
        <v>63</v>
      </c>
      <c r="P333" s="212" t="s">
        <v>64</v>
      </c>
      <c r="Q333" s="212">
        <v>40</v>
      </c>
      <c r="R333" s="212" t="s">
        <v>65</v>
      </c>
      <c r="S333" s="212">
        <f t="shared" ref="S333" si="1410">IF(R333="Muy alta",100,IF(R333="Alta",80,IF(R333="Media",60,IF(R333="Baja",40,IF(R333="Muy baja",20,IF(R333="Casi Seguro",100,IF(R333="Probable",80,IF(R333="Posible",60,IF(R333="Improbable",40,IF(R333="Rara vez",20,0))))))))))</f>
        <v>40</v>
      </c>
      <c r="T333" s="212" t="s">
        <v>66</v>
      </c>
      <c r="U333" s="212">
        <f t="shared" ref="U333" si="1411">IF(T333="Catastrófico",100,IF(T333="Mayor",80,IF(T333="Moderado",60,IF(T333="Menor",40,IF(T333="Leve",20,0)))))</f>
        <v>80</v>
      </c>
      <c r="V333" s="212" t="s">
        <v>67</v>
      </c>
      <c r="W333" s="97" t="s">
        <v>1011</v>
      </c>
      <c r="X333" s="76" t="str">
        <f t="shared" si="1379"/>
        <v>Probabilidad</v>
      </c>
      <c r="Y333" s="76" t="s">
        <v>69</v>
      </c>
      <c r="Z333" s="76" t="s">
        <v>70</v>
      </c>
      <c r="AA333" s="76" t="s">
        <v>71</v>
      </c>
      <c r="AB333" s="76" t="s">
        <v>72</v>
      </c>
      <c r="AC333" s="76" t="s">
        <v>73</v>
      </c>
      <c r="AD333" s="240">
        <f>AH334</f>
        <v>24</v>
      </c>
      <c r="AE333" s="76">
        <f t="shared" ref="AE333:AE336" si="1412">IF(Y333="Preventivo",25,IF(Y333="Detectivo",15,0))</f>
        <v>25</v>
      </c>
      <c r="AF333" s="76">
        <f t="shared" ref="AF333:AF336" si="1413">IF(Y333="Correctivo",0,IF(Z333="Automatizado",25,IF(Z333="Manual",15,0)))</f>
        <v>15</v>
      </c>
      <c r="AG333" s="76">
        <f>($S333*((AE333+AF333))/100)</f>
        <v>16</v>
      </c>
      <c r="AH333" s="76">
        <f t="shared" ref="AH333" si="1414">S333-AG333</f>
        <v>24</v>
      </c>
      <c r="AI333" s="218">
        <f>AM334</f>
        <v>60</v>
      </c>
      <c r="AJ333" s="76">
        <f t="shared" ref="AJ333:AJ336" si="1415">IF(Y333="Correctivo",10,0)</f>
        <v>0</v>
      </c>
      <c r="AK333" s="76">
        <f t="shared" ref="AK333:AK336" si="1416">IF(X333="Probabilidad",0,IF(Z333="Automatizado",25,IF(Z333="Manual",15,0)))</f>
        <v>0</v>
      </c>
      <c r="AL333" s="76">
        <f>($U333*((AJ333+AK333))/100)</f>
        <v>0</v>
      </c>
      <c r="AM333" s="112">
        <f>U333-AL333</f>
        <v>80</v>
      </c>
      <c r="AN333" s="212" t="s">
        <v>74</v>
      </c>
      <c r="AO333" s="212" t="s">
        <v>75</v>
      </c>
      <c r="AP333" s="255" t="s">
        <v>989</v>
      </c>
      <c r="AQ333" s="255" t="s">
        <v>1004</v>
      </c>
      <c r="AR333" s="374">
        <v>45292</v>
      </c>
      <c r="AS333" s="374">
        <v>45657</v>
      </c>
      <c r="AT333" s="255" t="s">
        <v>78</v>
      </c>
      <c r="AU333" s="255" t="s">
        <v>991</v>
      </c>
    </row>
    <row r="334" spans="1:47" ht="138" customHeight="1">
      <c r="A334" s="238"/>
      <c r="B334" s="213"/>
      <c r="C334" s="238"/>
      <c r="D334" s="313"/>
      <c r="E334" s="313"/>
      <c r="F334" s="313"/>
      <c r="G334" s="313"/>
      <c r="H334" s="266"/>
      <c r="I334" s="266"/>
      <c r="J334" s="266"/>
      <c r="K334" s="266"/>
      <c r="L334" s="250"/>
      <c r="M334" s="266"/>
      <c r="N334" s="266"/>
      <c r="O334" s="225"/>
      <c r="P334" s="225"/>
      <c r="Q334" s="225"/>
      <c r="R334" s="225"/>
      <c r="S334" s="225"/>
      <c r="T334" s="225"/>
      <c r="U334" s="225"/>
      <c r="V334" s="225"/>
      <c r="W334" s="97" t="s">
        <v>1012</v>
      </c>
      <c r="X334" s="76" t="str">
        <f t="shared" si="1379"/>
        <v>Impacto</v>
      </c>
      <c r="Y334" s="76" t="s">
        <v>81</v>
      </c>
      <c r="Z334" s="76" t="s">
        <v>70</v>
      </c>
      <c r="AA334" s="76" t="s">
        <v>71</v>
      </c>
      <c r="AB334" s="76" t="s">
        <v>72</v>
      </c>
      <c r="AC334" s="76" t="s">
        <v>73</v>
      </c>
      <c r="AD334" s="240"/>
      <c r="AE334" s="76">
        <f t="shared" si="1412"/>
        <v>0</v>
      </c>
      <c r="AF334" s="76">
        <f t="shared" si="1413"/>
        <v>0</v>
      </c>
      <c r="AG334" s="76">
        <f>($AH333*((AE334+AF334))/100)</f>
        <v>0</v>
      </c>
      <c r="AH334" s="76">
        <f t="shared" ref="AH334" si="1417">AH333-AG334</f>
        <v>24</v>
      </c>
      <c r="AI334" s="218"/>
      <c r="AJ334" s="76">
        <f t="shared" si="1415"/>
        <v>10</v>
      </c>
      <c r="AK334" s="76">
        <f t="shared" si="1416"/>
        <v>15</v>
      </c>
      <c r="AL334" s="76">
        <f t="shared" ref="AL334" si="1418">($AM333*((AJ334+AK334))/100)</f>
        <v>20</v>
      </c>
      <c r="AM334" s="112">
        <f t="shared" ref="AM334" si="1419">AM333-AL334</f>
        <v>60</v>
      </c>
      <c r="AN334" s="225"/>
      <c r="AO334" s="225"/>
      <c r="AP334" s="257"/>
      <c r="AQ334" s="257"/>
      <c r="AR334" s="375"/>
      <c r="AS334" s="375"/>
      <c r="AT334" s="257"/>
      <c r="AU334" s="257"/>
    </row>
    <row r="335" spans="1:47" ht="179.25" customHeight="1">
      <c r="A335" s="238">
        <v>131</v>
      </c>
      <c r="B335" s="238" t="s">
        <v>983</v>
      </c>
      <c r="C335" s="238" t="s">
        <v>984</v>
      </c>
      <c r="D335" s="312" t="s">
        <v>1000</v>
      </c>
      <c r="E335" s="312"/>
      <c r="F335" s="249"/>
      <c r="G335" s="249"/>
      <c r="H335" s="226" t="s">
        <v>1013</v>
      </c>
      <c r="I335" s="226" t="s">
        <v>1014</v>
      </c>
      <c r="J335" s="226" t="s">
        <v>1015</v>
      </c>
      <c r="K335" s="226" t="s">
        <v>1016</v>
      </c>
      <c r="L335" s="249" t="str">
        <f t="shared" ref="L335" si="1420">IF(F335&lt;&gt;"",CONCATENATE(E335," ",G335),CONCATENATE(H335," ",I335," ",J335," ",K335))</f>
        <v>Recibir dádivas con el fin de manipular los resultados de la inspección sobre el estado real de un bien administrado por el FRV sobre el estado real de un bien administrado por el FRV para favorecer a un tercero.</v>
      </c>
      <c r="M335" s="226" t="s">
        <v>86</v>
      </c>
      <c r="N335" s="226" t="s">
        <v>529</v>
      </c>
      <c r="O335" s="212" t="s">
        <v>87</v>
      </c>
      <c r="P335" s="212" t="s">
        <v>88</v>
      </c>
      <c r="Q335" s="255">
        <v>2400</v>
      </c>
      <c r="R335" s="255" t="s">
        <v>655</v>
      </c>
      <c r="S335" s="255">
        <f t="shared" ref="S335" si="1421">IF(R335="Muy alta",100,IF(R335="Alta",80,IF(R335="Media",60,IF(R335="Baja",40,IF(R335="Muy baja",20,IF(R335="Casi Seguro",100,IF(R335="Probable",80,IF(R335="Posible",60,IF(R335="Improbable",40,IF(R335="Rara vez",20,0))))))))))</f>
        <v>80</v>
      </c>
      <c r="T335" s="255" t="s">
        <v>66</v>
      </c>
      <c r="U335" s="255">
        <f t="shared" ref="U335" si="1422">IF(T335="Catastrófico",100,IF(T335="Mayor",80,IF(T335="Moderado",60,IF(T335="Menor",40,IF(T335="Leve",20,0)))))</f>
        <v>80</v>
      </c>
      <c r="V335" s="212" t="s">
        <v>67</v>
      </c>
      <c r="W335" s="97" t="s">
        <v>1017</v>
      </c>
      <c r="X335" s="76" t="str">
        <f t="shared" si="1379"/>
        <v>Probabilidad</v>
      </c>
      <c r="Y335" s="76" t="s">
        <v>69</v>
      </c>
      <c r="Z335" s="76" t="s">
        <v>70</v>
      </c>
      <c r="AA335" s="76" t="s">
        <v>71</v>
      </c>
      <c r="AB335" s="76" t="s">
        <v>72</v>
      </c>
      <c r="AC335" s="76" t="s">
        <v>73</v>
      </c>
      <c r="AD335" s="240">
        <f>AH337</f>
        <v>28.8</v>
      </c>
      <c r="AE335" s="76">
        <f t="shared" si="1412"/>
        <v>25</v>
      </c>
      <c r="AF335" s="76">
        <f t="shared" si="1413"/>
        <v>15</v>
      </c>
      <c r="AG335" s="76">
        <f>($S335*((AE335+AF335))/100)</f>
        <v>32</v>
      </c>
      <c r="AH335" s="76">
        <f t="shared" ref="AH335" si="1423">S335-AG335</f>
        <v>48</v>
      </c>
      <c r="AI335" s="218">
        <f>AM337</f>
        <v>60</v>
      </c>
      <c r="AJ335" s="76">
        <f t="shared" si="1415"/>
        <v>0</v>
      </c>
      <c r="AK335" s="76">
        <f t="shared" si="1416"/>
        <v>0</v>
      </c>
      <c r="AL335" s="76">
        <f>($U335*((AJ335+AK335))/100)</f>
        <v>0</v>
      </c>
      <c r="AM335" s="112">
        <f>U335-AL335</f>
        <v>80</v>
      </c>
      <c r="AN335" s="212" t="s">
        <v>74</v>
      </c>
      <c r="AO335" s="255" t="s">
        <v>75</v>
      </c>
      <c r="AP335" s="255" t="s">
        <v>989</v>
      </c>
      <c r="AQ335" s="255" t="s">
        <v>1006</v>
      </c>
      <c r="AR335" s="393">
        <v>45292</v>
      </c>
      <c r="AS335" s="393">
        <v>45657</v>
      </c>
      <c r="AT335" s="393" t="s">
        <v>78</v>
      </c>
      <c r="AU335" s="212" t="s">
        <v>991</v>
      </c>
    </row>
    <row r="336" spans="1:47" ht="141.75" customHeight="1">
      <c r="A336" s="238"/>
      <c r="B336" s="238"/>
      <c r="C336" s="238"/>
      <c r="D336" s="313"/>
      <c r="E336" s="313"/>
      <c r="F336" s="250"/>
      <c r="G336" s="250"/>
      <c r="H336" s="266"/>
      <c r="I336" s="266"/>
      <c r="J336" s="266"/>
      <c r="K336" s="266"/>
      <c r="L336" s="250"/>
      <c r="M336" s="266"/>
      <c r="N336" s="266"/>
      <c r="O336" s="225"/>
      <c r="P336" s="225"/>
      <c r="Q336" s="256"/>
      <c r="R336" s="256"/>
      <c r="S336" s="256"/>
      <c r="T336" s="256"/>
      <c r="U336" s="256"/>
      <c r="V336" s="225"/>
      <c r="W336" s="97" t="s">
        <v>1018</v>
      </c>
      <c r="X336" s="76" t="str">
        <f t="shared" si="1379"/>
        <v>Probabilidad</v>
      </c>
      <c r="Y336" s="76" t="s">
        <v>69</v>
      </c>
      <c r="Z336" s="76" t="s">
        <v>70</v>
      </c>
      <c r="AA336" s="76" t="s">
        <v>71</v>
      </c>
      <c r="AB336" s="76" t="s">
        <v>72</v>
      </c>
      <c r="AC336" s="76" t="s">
        <v>73</v>
      </c>
      <c r="AD336" s="240"/>
      <c r="AE336" s="76">
        <f t="shared" si="1412"/>
        <v>25</v>
      </c>
      <c r="AF336" s="76">
        <f t="shared" si="1413"/>
        <v>15</v>
      </c>
      <c r="AG336" s="76">
        <f>($AH335*((AE336+AF336))/100)</f>
        <v>19.2</v>
      </c>
      <c r="AH336" s="76">
        <f t="shared" ref="AH336" si="1424">AH335-AG336</f>
        <v>28.8</v>
      </c>
      <c r="AI336" s="218"/>
      <c r="AJ336" s="76">
        <f t="shared" si="1415"/>
        <v>0</v>
      </c>
      <c r="AK336" s="76">
        <f t="shared" si="1416"/>
        <v>0</v>
      </c>
      <c r="AL336" s="76">
        <f t="shared" ref="AL336" si="1425">($AM335*((AJ336+AK336))/100)</f>
        <v>0</v>
      </c>
      <c r="AM336" s="112">
        <f t="shared" ref="AM336" si="1426">AM335-AL336</f>
        <v>80</v>
      </c>
      <c r="AN336" s="225"/>
      <c r="AO336" s="256"/>
      <c r="AP336" s="256"/>
      <c r="AQ336" s="256"/>
      <c r="AR336" s="394"/>
      <c r="AS336" s="394"/>
      <c r="AT336" s="394"/>
      <c r="AU336" s="225"/>
    </row>
    <row r="337" spans="1:47" ht="170.25" customHeight="1">
      <c r="A337" s="238"/>
      <c r="B337" s="238"/>
      <c r="C337" s="238"/>
      <c r="D337" s="314"/>
      <c r="E337" s="314"/>
      <c r="F337" s="251"/>
      <c r="G337" s="251"/>
      <c r="H337" s="227"/>
      <c r="I337" s="227"/>
      <c r="J337" s="227"/>
      <c r="K337" s="227"/>
      <c r="L337" s="251"/>
      <c r="M337" s="227"/>
      <c r="N337" s="227"/>
      <c r="O337" s="213"/>
      <c r="P337" s="213"/>
      <c r="Q337" s="257"/>
      <c r="R337" s="257"/>
      <c r="S337" s="257"/>
      <c r="T337" s="257"/>
      <c r="U337" s="257"/>
      <c r="V337" s="213"/>
      <c r="W337" s="97" t="s">
        <v>1019</v>
      </c>
      <c r="X337" s="76" t="str">
        <f t="shared" si="1379"/>
        <v>Impacto</v>
      </c>
      <c r="Y337" s="76" t="s">
        <v>81</v>
      </c>
      <c r="Z337" s="76" t="s">
        <v>70</v>
      </c>
      <c r="AA337" s="76" t="s">
        <v>71</v>
      </c>
      <c r="AB337" s="76" t="s">
        <v>72</v>
      </c>
      <c r="AC337" s="76" t="s">
        <v>73</v>
      </c>
      <c r="AD337" s="240"/>
      <c r="AE337" s="76">
        <f t="shared" ref="AE337" si="1427">IF(Y337="Preventivo",25,IF(Y337="Detectivo",15,0))</f>
        <v>0</v>
      </c>
      <c r="AF337" s="76">
        <f t="shared" ref="AF337" si="1428">IF(Y337="Correctivo",0,IF(Z337="Automatizado",25,IF(Z337="Manual",15,0)))</f>
        <v>0</v>
      </c>
      <c r="AG337" s="76">
        <f>($AH336*((AE337+AF337))/100)</f>
        <v>0</v>
      </c>
      <c r="AH337" s="76">
        <f t="shared" ref="AH337" si="1429">AH336-AG337</f>
        <v>28.8</v>
      </c>
      <c r="AI337" s="218"/>
      <c r="AJ337" s="76">
        <f t="shared" ref="AJ337" si="1430">IF(Y337="Correctivo",10,0)</f>
        <v>10</v>
      </c>
      <c r="AK337" s="76">
        <f t="shared" ref="AK337" si="1431">IF(X337="Probabilidad",0,IF(Z337="Automatizado",25,IF(Z337="Manual",15,0)))</f>
        <v>15</v>
      </c>
      <c r="AL337" s="76">
        <f t="shared" ref="AL337" si="1432">($AM336*((AJ337+AK337))/100)</f>
        <v>20</v>
      </c>
      <c r="AM337" s="112">
        <f t="shared" ref="AM337" si="1433">AM336-AL337</f>
        <v>60</v>
      </c>
      <c r="AN337" s="213"/>
      <c r="AO337" s="257"/>
      <c r="AP337" s="257"/>
      <c r="AQ337" s="257"/>
      <c r="AR337" s="395"/>
      <c r="AS337" s="395"/>
      <c r="AT337" s="395"/>
      <c r="AU337" s="213"/>
    </row>
    <row r="338" spans="1:47" ht="179.25" customHeight="1">
      <c r="A338" s="238">
        <v>132</v>
      </c>
      <c r="B338" s="238" t="s">
        <v>983</v>
      </c>
      <c r="C338" s="238" t="s">
        <v>984</v>
      </c>
      <c r="D338" s="312" t="s">
        <v>1020</v>
      </c>
      <c r="E338" s="312"/>
      <c r="F338" s="312"/>
      <c r="G338" s="312"/>
      <c r="H338" s="226" t="s">
        <v>1021</v>
      </c>
      <c r="I338" s="226" t="s">
        <v>1022</v>
      </c>
      <c r="J338" s="226" t="s">
        <v>1023</v>
      </c>
      <c r="K338" s="226" t="s">
        <v>1024</v>
      </c>
      <c r="L338" s="249" t="str">
        <f t="shared" ref="L338" si="1434">IF(F338&lt;&gt;"",CONCATENATE(E338," ",G338),CONCATENATE(H338," ",I338," ",J338," ",K338))</f>
        <v>Inclusión indebida en el acto administrativo que da cumplimiento a los fallos proferidos por las Salas de Justicia y Paz, de personas que no tengan la calidad de víctimas, con el objetivo de obtener algún beneficio particular y/o de un tercero.</v>
      </c>
      <c r="M338" s="226" t="s">
        <v>86</v>
      </c>
      <c r="N338" s="226" t="s">
        <v>529</v>
      </c>
      <c r="O338" s="212" t="s">
        <v>87</v>
      </c>
      <c r="P338" s="212" t="s">
        <v>88</v>
      </c>
      <c r="Q338" s="212">
        <v>2500</v>
      </c>
      <c r="R338" s="212" t="s">
        <v>655</v>
      </c>
      <c r="S338" s="212">
        <f t="shared" ref="S338" si="1435">IF(R338="Muy alta",100,IF(R338="Alta",80,IF(R338="Media",60,IF(R338="Baja",40,IF(R338="Muy baja",20,IF(R338="Casi Seguro",100,IF(R338="Probable",80,IF(R338="Posible",60,IF(R338="Improbable",40,IF(R338="Rara vez",20,0))))))))))</f>
        <v>80</v>
      </c>
      <c r="T338" s="212" t="s">
        <v>66</v>
      </c>
      <c r="U338" s="212">
        <f t="shared" ref="U338" si="1436">IF(T338="Catastrófico",100,IF(T338="Mayor",80,IF(T338="Moderado",60,IF(T338="Menor",40,IF(T338="Leve",20,0)))))</f>
        <v>80</v>
      </c>
      <c r="V338" s="212" t="s">
        <v>67</v>
      </c>
      <c r="W338" s="85" t="s">
        <v>1025</v>
      </c>
      <c r="X338" s="76" t="str">
        <f t="shared" si="1379"/>
        <v>Probabilidad</v>
      </c>
      <c r="Y338" s="76" t="s">
        <v>69</v>
      </c>
      <c r="Z338" s="76" t="s">
        <v>70</v>
      </c>
      <c r="AA338" s="76" t="s">
        <v>71</v>
      </c>
      <c r="AB338" s="76" t="s">
        <v>72</v>
      </c>
      <c r="AC338" s="76" t="s">
        <v>73</v>
      </c>
      <c r="AD338" s="240">
        <f>AH340</f>
        <v>28.8</v>
      </c>
      <c r="AE338" s="76">
        <f t="shared" ref="AE338:AE339" si="1437">IF(Y338="Preventivo",25,IF(Y338="Detectivo",15,0))</f>
        <v>25</v>
      </c>
      <c r="AF338" s="76">
        <f t="shared" ref="AF338:AF339" si="1438">IF(Y338="Correctivo",0,IF(Z338="Automatizado",25,IF(Z338="Manual",15,0)))</f>
        <v>15</v>
      </c>
      <c r="AG338" s="76">
        <f>($S338*((AE338+AF338))/100)</f>
        <v>32</v>
      </c>
      <c r="AH338" s="76">
        <f t="shared" ref="AH338" si="1439">S338-AG338</f>
        <v>48</v>
      </c>
      <c r="AI338" s="218">
        <f>AM340</f>
        <v>60</v>
      </c>
      <c r="AJ338" s="76">
        <f t="shared" ref="AJ338:AJ339" si="1440">IF(Y338="Correctivo",10,0)</f>
        <v>0</v>
      </c>
      <c r="AK338" s="76">
        <f t="shared" ref="AK338:AK339" si="1441">IF(X338="Probabilidad",0,IF(Z338="Automatizado",25,IF(Z338="Manual",15,0)))</f>
        <v>0</v>
      </c>
      <c r="AL338" s="76">
        <f>($U338*((AJ338+AK338))/100)</f>
        <v>0</v>
      </c>
      <c r="AM338" s="112">
        <f>U338-AL338</f>
        <v>80</v>
      </c>
      <c r="AN338" s="212" t="s">
        <v>74</v>
      </c>
      <c r="AO338" s="212" t="s">
        <v>75</v>
      </c>
      <c r="AP338" s="255" t="s">
        <v>989</v>
      </c>
      <c r="AQ338" s="255" t="s">
        <v>1026</v>
      </c>
      <c r="AR338" s="374">
        <v>45292</v>
      </c>
      <c r="AS338" s="374">
        <v>45657</v>
      </c>
      <c r="AT338" s="374" t="s">
        <v>78</v>
      </c>
      <c r="AU338" s="255" t="s">
        <v>991</v>
      </c>
    </row>
    <row r="339" spans="1:47" ht="174.75" customHeight="1">
      <c r="A339" s="238"/>
      <c r="B339" s="238"/>
      <c r="C339" s="238"/>
      <c r="D339" s="313"/>
      <c r="E339" s="313"/>
      <c r="F339" s="313"/>
      <c r="G339" s="313"/>
      <c r="H339" s="266"/>
      <c r="I339" s="266"/>
      <c r="J339" s="266"/>
      <c r="K339" s="266"/>
      <c r="L339" s="250"/>
      <c r="M339" s="266"/>
      <c r="N339" s="266"/>
      <c r="O339" s="225"/>
      <c r="P339" s="225"/>
      <c r="Q339" s="225"/>
      <c r="R339" s="212"/>
      <c r="S339" s="212"/>
      <c r="T339" s="225"/>
      <c r="U339" s="225"/>
      <c r="V339" s="225"/>
      <c r="W339" s="85" t="s">
        <v>1027</v>
      </c>
      <c r="X339" s="76" t="str">
        <f t="shared" si="1379"/>
        <v>Probabilidad</v>
      </c>
      <c r="Y339" s="76" t="s">
        <v>69</v>
      </c>
      <c r="Z339" s="76" t="s">
        <v>70</v>
      </c>
      <c r="AA339" s="76" t="s">
        <v>71</v>
      </c>
      <c r="AB339" s="76" t="s">
        <v>72</v>
      </c>
      <c r="AC339" s="76" t="s">
        <v>73</v>
      </c>
      <c r="AD339" s="240"/>
      <c r="AE339" s="76">
        <f t="shared" si="1437"/>
        <v>25</v>
      </c>
      <c r="AF339" s="76">
        <f t="shared" si="1438"/>
        <v>15</v>
      </c>
      <c r="AG339" s="76">
        <f>($AH338*((AE339+AF339))/100)</f>
        <v>19.2</v>
      </c>
      <c r="AH339" s="76">
        <f t="shared" ref="AH339" si="1442">AH338-AG339</f>
        <v>28.8</v>
      </c>
      <c r="AI339" s="218"/>
      <c r="AJ339" s="76">
        <f t="shared" si="1440"/>
        <v>0</v>
      </c>
      <c r="AK339" s="76">
        <f t="shared" si="1441"/>
        <v>0</v>
      </c>
      <c r="AL339" s="76">
        <f t="shared" ref="AL339" si="1443">($AM338*((AJ339+AK339))/100)</f>
        <v>0</v>
      </c>
      <c r="AM339" s="112">
        <f t="shared" ref="AM339" si="1444">AM338-AL339</f>
        <v>80</v>
      </c>
      <c r="AN339" s="225"/>
      <c r="AO339" s="225"/>
      <c r="AP339" s="256"/>
      <c r="AQ339" s="256"/>
      <c r="AR339" s="383"/>
      <c r="AS339" s="383"/>
      <c r="AT339" s="383"/>
      <c r="AU339" s="256"/>
    </row>
    <row r="340" spans="1:47" ht="171.75" customHeight="1">
      <c r="A340" s="238"/>
      <c r="B340" s="238"/>
      <c r="C340" s="238"/>
      <c r="D340" s="314"/>
      <c r="E340" s="314"/>
      <c r="F340" s="314"/>
      <c r="G340" s="314"/>
      <c r="H340" s="227"/>
      <c r="I340" s="227"/>
      <c r="J340" s="227"/>
      <c r="K340" s="227"/>
      <c r="L340" s="251"/>
      <c r="M340" s="227"/>
      <c r="N340" s="227"/>
      <c r="O340" s="213"/>
      <c r="P340" s="213"/>
      <c r="Q340" s="213"/>
      <c r="R340" s="212"/>
      <c r="S340" s="212"/>
      <c r="T340" s="213"/>
      <c r="U340" s="213"/>
      <c r="V340" s="213"/>
      <c r="W340" s="97" t="s">
        <v>1028</v>
      </c>
      <c r="X340" s="76" t="str">
        <f t="shared" si="1379"/>
        <v>Impacto</v>
      </c>
      <c r="Y340" s="76" t="s">
        <v>81</v>
      </c>
      <c r="Z340" s="76" t="s">
        <v>70</v>
      </c>
      <c r="AA340" s="76" t="s">
        <v>71</v>
      </c>
      <c r="AB340" s="76" t="s">
        <v>72</v>
      </c>
      <c r="AC340" s="76" t="s">
        <v>73</v>
      </c>
      <c r="AD340" s="240"/>
      <c r="AE340" s="76">
        <f t="shared" ref="AE340" si="1445">IF(Y340="Preventivo",25,IF(Y340="Detectivo",15,0))</f>
        <v>0</v>
      </c>
      <c r="AF340" s="76">
        <f t="shared" ref="AF340" si="1446">IF(Y340="Correctivo",0,IF(Z340="Automatizado",25,IF(Z340="Manual",15,0)))</f>
        <v>0</v>
      </c>
      <c r="AG340" s="76">
        <f>($AH339*((AE340+AF340))/100)</f>
        <v>0</v>
      </c>
      <c r="AH340" s="76">
        <f t="shared" ref="AH340" si="1447">AH339-AG340</f>
        <v>28.8</v>
      </c>
      <c r="AI340" s="218"/>
      <c r="AJ340" s="76">
        <f t="shared" ref="AJ340" si="1448">IF(Y340="Correctivo",10,0)</f>
        <v>10</v>
      </c>
      <c r="AK340" s="76">
        <f t="shared" ref="AK340" si="1449">IF(X340="Probabilidad",0,IF(Z340="Automatizado",25,IF(Z340="Manual",15,0)))</f>
        <v>15</v>
      </c>
      <c r="AL340" s="76">
        <f t="shared" ref="AL340" si="1450">($AM339*((AJ340+AK340))/100)</f>
        <v>20</v>
      </c>
      <c r="AM340" s="112">
        <f t="shared" ref="AM340" si="1451">AM339-AL340</f>
        <v>60</v>
      </c>
      <c r="AN340" s="213"/>
      <c r="AO340" s="213"/>
      <c r="AP340" s="257"/>
      <c r="AQ340" s="257"/>
      <c r="AR340" s="375"/>
      <c r="AS340" s="375"/>
      <c r="AT340" s="375"/>
      <c r="AU340" s="257"/>
    </row>
    <row r="341" spans="1:47" ht="212.25" customHeight="1">
      <c r="A341" s="238">
        <v>133</v>
      </c>
      <c r="B341" s="238" t="s">
        <v>983</v>
      </c>
      <c r="C341" s="238" t="s">
        <v>984</v>
      </c>
      <c r="D341" s="309" t="s">
        <v>1029</v>
      </c>
      <c r="E341" s="312"/>
      <c r="F341" s="249"/>
      <c r="G341" s="249"/>
      <c r="H341" s="255" t="s">
        <v>1030</v>
      </c>
      <c r="I341" s="226" t="s">
        <v>1031</v>
      </c>
      <c r="J341" s="226" t="s">
        <v>1032</v>
      </c>
      <c r="K341" s="226" t="s">
        <v>1033</v>
      </c>
      <c r="L341" s="249" t="str">
        <f t="shared" ref="L341" si="1452">IF(F341&lt;&gt;"",CONCATENATE(E341," ",G341),CONCATENATE(H341," ",I341," ",J341," ",K341))</f>
        <v>Sustracción, perdida, favorecimiento, direccionamiento, disminución o deficiente administración y/o comercialización de los bienes muebles (dinero, títulos judiciales, automóviles, armas, sociedades, etc.), bienes inmuebles y BAAF (Bienes Con Actividades Agropecuarias Y Forestales), administrados por el FRV por acción u omisión para beneficio privado y/o de terceros.</v>
      </c>
      <c r="M341" s="226" t="s">
        <v>86</v>
      </c>
      <c r="N341" s="226" t="s">
        <v>529</v>
      </c>
      <c r="O341" s="212" t="s">
        <v>87</v>
      </c>
      <c r="P341" s="212" t="s">
        <v>88</v>
      </c>
      <c r="Q341" s="255">
        <v>500</v>
      </c>
      <c r="R341" s="255" t="s">
        <v>655</v>
      </c>
      <c r="S341" s="255">
        <f t="shared" ref="S341" si="1453">IF(R341="Muy alta",100,IF(R341="Alta",80,IF(R341="Media",60,IF(R341="Baja",40,IF(R341="Muy baja",20,IF(R341="Casi Seguro",100,IF(R341="Probable",80,IF(R341="Posible",60,IF(R341="Improbable",40,IF(R341="Rara vez",20,0))))))))))</f>
        <v>80</v>
      </c>
      <c r="T341" s="255" t="s">
        <v>66</v>
      </c>
      <c r="U341" s="255">
        <f t="shared" ref="U341" si="1454">IF(T341="Catastrófico",100,IF(T341="Mayor",80,IF(T341="Moderado",60,IF(T341="Menor",40,IF(T341="Leve",20,0)))))</f>
        <v>80</v>
      </c>
      <c r="V341" s="212" t="s">
        <v>67</v>
      </c>
      <c r="W341" s="92" t="s">
        <v>1034</v>
      </c>
      <c r="X341" s="76" t="str">
        <f t="shared" si="1379"/>
        <v>Probabilidad</v>
      </c>
      <c r="Y341" s="76" t="s">
        <v>69</v>
      </c>
      <c r="Z341" s="76" t="s">
        <v>70</v>
      </c>
      <c r="AA341" s="76" t="s">
        <v>71</v>
      </c>
      <c r="AB341" s="76" t="s">
        <v>72</v>
      </c>
      <c r="AC341" s="76" t="s">
        <v>73</v>
      </c>
      <c r="AD341" s="240">
        <f>AH343</f>
        <v>28.8</v>
      </c>
      <c r="AE341" s="76">
        <f t="shared" ref="AE341:AE342" si="1455">IF(Y341="Preventivo",25,IF(Y341="Detectivo",15,0))</f>
        <v>25</v>
      </c>
      <c r="AF341" s="76">
        <f t="shared" ref="AF341:AF342" si="1456">IF(Y341="Correctivo",0,IF(Z341="Automatizado",25,IF(Z341="Manual",15,0)))</f>
        <v>15</v>
      </c>
      <c r="AG341" s="76">
        <f>($S341*((AE341+AF341))/100)</f>
        <v>32</v>
      </c>
      <c r="AH341" s="76">
        <f t="shared" ref="AH341" si="1457">S341-AG341</f>
        <v>48</v>
      </c>
      <c r="AI341" s="218">
        <f>AM343</f>
        <v>60</v>
      </c>
      <c r="AJ341" s="76">
        <f t="shared" ref="AJ341:AJ342" si="1458">IF(Y341="Correctivo",10,0)</f>
        <v>0</v>
      </c>
      <c r="AK341" s="76">
        <f t="shared" ref="AK341:AK342" si="1459">IF(X341="Probabilidad",0,IF(Z341="Automatizado",25,IF(Z341="Manual",15,0)))</f>
        <v>0</v>
      </c>
      <c r="AL341" s="76">
        <f>($U341*((AJ341+AK341))/100)</f>
        <v>0</v>
      </c>
      <c r="AM341" s="112">
        <f>U341-AL341</f>
        <v>80</v>
      </c>
      <c r="AN341" s="212" t="s">
        <v>74</v>
      </c>
      <c r="AO341" s="255" t="s">
        <v>75</v>
      </c>
      <c r="AP341" s="255" t="s">
        <v>989</v>
      </c>
      <c r="AQ341" s="255" t="s">
        <v>1035</v>
      </c>
      <c r="AR341" s="374">
        <v>45292</v>
      </c>
      <c r="AS341" s="374">
        <v>45657</v>
      </c>
      <c r="AT341" s="374" t="s">
        <v>78</v>
      </c>
      <c r="AU341" s="255" t="s">
        <v>991</v>
      </c>
    </row>
    <row r="342" spans="1:47" ht="154.5" customHeight="1">
      <c r="A342" s="238"/>
      <c r="B342" s="238"/>
      <c r="C342" s="238"/>
      <c r="D342" s="310"/>
      <c r="E342" s="313"/>
      <c r="F342" s="250"/>
      <c r="G342" s="250"/>
      <c r="H342" s="256"/>
      <c r="I342" s="266"/>
      <c r="J342" s="266"/>
      <c r="K342" s="266"/>
      <c r="L342" s="250"/>
      <c r="M342" s="266"/>
      <c r="N342" s="266"/>
      <c r="O342" s="225"/>
      <c r="P342" s="225"/>
      <c r="Q342" s="256"/>
      <c r="R342" s="255"/>
      <c r="S342" s="255"/>
      <c r="T342" s="256"/>
      <c r="U342" s="256"/>
      <c r="V342" s="225"/>
      <c r="W342" s="99" t="s">
        <v>1036</v>
      </c>
      <c r="X342" s="76" t="str">
        <f t="shared" si="1379"/>
        <v>Probabilidad</v>
      </c>
      <c r="Y342" s="76" t="s">
        <v>69</v>
      </c>
      <c r="Z342" s="76" t="s">
        <v>70</v>
      </c>
      <c r="AA342" s="76" t="s">
        <v>71</v>
      </c>
      <c r="AB342" s="76" t="s">
        <v>72</v>
      </c>
      <c r="AC342" s="76" t="s">
        <v>73</v>
      </c>
      <c r="AD342" s="240"/>
      <c r="AE342" s="76">
        <f t="shared" si="1455"/>
        <v>25</v>
      </c>
      <c r="AF342" s="76">
        <f t="shared" si="1456"/>
        <v>15</v>
      </c>
      <c r="AG342" s="76">
        <f>($AH341*((AE342+AF342))/100)</f>
        <v>19.2</v>
      </c>
      <c r="AH342" s="76">
        <f t="shared" ref="AH342" si="1460">AH341-AG342</f>
        <v>28.8</v>
      </c>
      <c r="AI342" s="218"/>
      <c r="AJ342" s="76">
        <f t="shared" si="1458"/>
        <v>0</v>
      </c>
      <c r="AK342" s="76">
        <f t="shared" si="1459"/>
        <v>0</v>
      </c>
      <c r="AL342" s="76">
        <f t="shared" ref="AL342" si="1461">($AM341*((AJ342+AK342))/100)</f>
        <v>0</v>
      </c>
      <c r="AM342" s="112">
        <f t="shared" ref="AM342" si="1462">AM341-AL342</f>
        <v>80</v>
      </c>
      <c r="AN342" s="225"/>
      <c r="AO342" s="256"/>
      <c r="AP342" s="256"/>
      <c r="AQ342" s="256"/>
      <c r="AR342" s="383"/>
      <c r="AS342" s="383"/>
      <c r="AT342" s="383"/>
      <c r="AU342" s="256"/>
    </row>
    <row r="343" spans="1:47" ht="181.5" customHeight="1">
      <c r="A343" s="238"/>
      <c r="B343" s="238"/>
      <c r="C343" s="238"/>
      <c r="D343" s="311"/>
      <c r="E343" s="314"/>
      <c r="F343" s="251"/>
      <c r="G343" s="251"/>
      <c r="H343" s="257"/>
      <c r="I343" s="227"/>
      <c r="J343" s="227"/>
      <c r="K343" s="227"/>
      <c r="L343" s="251"/>
      <c r="M343" s="227"/>
      <c r="N343" s="227"/>
      <c r="O343" s="213"/>
      <c r="P343" s="213"/>
      <c r="Q343" s="257"/>
      <c r="R343" s="255"/>
      <c r="S343" s="255"/>
      <c r="T343" s="257"/>
      <c r="U343" s="257"/>
      <c r="V343" s="213"/>
      <c r="W343" s="97" t="s">
        <v>1017</v>
      </c>
      <c r="X343" s="76" t="str">
        <f t="shared" si="1379"/>
        <v>Impacto</v>
      </c>
      <c r="Y343" s="76" t="s">
        <v>81</v>
      </c>
      <c r="Z343" s="76" t="s">
        <v>70</v>
      </c>
      <c r="AA343" s="76" t="s">
        <v>71</v>
      </c>
      <c r="AB343" s="76" t="s">
        <v>72</v>
      </c>
      <c r="AC343" s="76" t="s">
        <v>73</v>
      </c>
      <c r="AD343" s="240"/>
      <c r="AE343" s="76">
        <f t="shared" ref="AE343" si="1463">IF(Y343="Preventivo",25,IF(Y343="Detectivo",15,0))</f>
        <v>0</v>
      </c>
      <c r="AF343" s="76">
        <f t="shared" ref="AF343" si="1464">IF(Y343="Correctivo",0,IF(Z343="Automatizado",25,IF(Z343="Manual",15,0)))</f>
        <v>0</v>
      </c>
      <c r="AG343" s="76">
        <f>($AH342*((AE343+AF343))/100)</f>
        <v>0</v>
      </c>
      <c r="AH343" s="76">
        <f t="shared" ref="AH343" si="1465">AH342-AG343</f>
        <v>28.8</v>
      </c>
      <c r="AI343" s="218"/>
      <c r="AJ343" s="76">
        <f t="shared" ref="AJ343" si="1466">IF(Y343="Correctivo",10,0)</f>
        <v>10</v>
      </c>
      <c r="AK343" s="76">
        <f t="shared" ref="AK343" si="1467">IF(X343="Probabilidad",0,IF(Z343="Automatizado",25,IF(Z343="Manual",15,0)))</f>
        <v>15</v>
      </c>
      <c r="AL343" s="76">
        <f t="shared" ref="AL343" si="1468">($AM342*((AJ343+AK343))/100)</f>
        <v>20</v>
      </c>
      <c r="AM343" s="112">
        <f t="shared" ref="AM343" si="1469">AM342-AL343</f>
        <v>60</v>
      </c>
      <c r="AN343" s="213"/>
      <c r="AO343" s="257"/>
      <c r="AP343" s="257"/>
      <c r="AQ343" s="257"/>
      <c r="AR343" s="375"/>
      <c r="AS343" s="375"/>
      <c r="AT343" s="375"/>
      <c r="AU343" s="257"/>
    </row>
    <row r="344" spans="1:47" ht="150.75" customHeight="1">
      <c r="A344" s="238">
        <v>134</v>
      </c>
      <c r="B344" s="238" t="s">
        <v>983</v>
      </c>
      <c r="C344" s="238" t="s">
        <v>984</v>
      </c>
      <c r="D344" s="312" t="s">
        <v>1037</v>
      </c>
      <c r="E344" s="312" t="s">
        <v>59</v>
      </c>
      <c r="F344" s="249" t="s">
        <v>1038</v>
      </c>
      <c r="G344" s="249" t="s">
        <v>1039</v>
      </c>
      <c r="H344" s="226"/>
      <c r="I344" s="226"/>
      <c r="J344" s="226"/>
      <c r="K344" s="226"/>
      <c r="L344" s="249" t="str">
        <f t="shared" ref="L344" si="1470">IF(F344&lt;&gt;"",CONCATENATE(E344," ",G344),CONCATENATE(H344," ",I344," ",J344," ",K344))</f>
        <v>Posibilidad de pérdida económica y reputacional por debilidades en la formulación de los Planes integrales de Reparación Colectiva (PIRC) en cuanto a la capacidad instalada, falta de articulación entre los profesionales de reparación colectiva de las Direcciones Territoriales y Nivel Nacional, desconocimiento o no aplicación de los procedimientos de diseño y formulación del PIRC y/o no envío de soportes pertenecientes a estas fases.</v>
      </c>
      <c r="M344" s="226" t="s">
        <v>62</v>
      </c>
      <c r="N344" s="226" t="s">
        <v>529</v>
      </c>
      <c r="O344" s="212" t="s">
        <v>63</v>
      </c>
      <c r="P344" s="212" t="s">
        <v>64</v>
      </c>
      <c r="Q344" s="212">
        <v>291</v>
      </c>
      <c r="R344" s="212" t="s">
        <v>65</v>
      </c>
      <c r="S344" s="212">
        <f t="shared" ref="S344" si="1471">IF(R344="Muy alta",100,IF(R344="Alta",80,IF(R344="Media",60,IF(R344="Baja",40,IF(R344="Muy baja",20,IF(R344="Casi Seguro",100,IF(R344="Probable",80,IF(R344="Posible",60,IF(R344="Improbable",40,IF(R344="Rara vez",20,0))))))))))</f>
        <v>40</v>
      </c>
      <c r="T344" s="212" t="s">
        <v>74</v>
      </c>
      <c r="U344" s="212">
        <f t="shared" ref="U344" si="1472">IF(T344="Catastrófico",100,IF(T344="Mayor",80,IF(T344="Moderado",60,IF(T344="Menor",40,IF(T344="Leve",20,0)))))</f>
        <v>60</v>
      </c>
      <c r="V344" s="212" t="s">
        <v>74</v>
      </c>
      <c r="W344" s="97" t="s">
        <v>1040</v>
      </c>
      <c r="X344" s="128" t="str">
        <f t="shared" si="1379"/>
        <v>Probabilidad</v>
      </c>
      <c r="Y344" s="128" t="s">
        <v>69</v>
      </c>
      <c r="Z344" s="128" t="s">
        <v>70</v>
      </c>
      <c r="AA344" s="128" t="s">
        <v>71</v>
      </c>
      <c r="AB344" s="128" t="s">
        <v>72</v>
      </c>
      <c r="AC344" s="128" t="s">
        <v>73</v>
      </c>
      <c r="AD344" s="240">
        <f>AH346</f>
        <v>14.4</v>
      </c>
      <c r="AE344" s="76">
        <f t="shared" ref="AE344:AE345" si="1473">IF(Y344="Preventivo",25,IF(Y344="Detectivo",15,0))</f>
        <v>25</v>
      </c>
      <c r="AF344" s="76">
        <f t="shared" ref="AF344:AF345" si="1474">IF(Y344="Correctivo",0,IF(Z344="Automatizado",25,IF(Z344="Manual",15,0)))</f>
        <v>15</v>
      </c>
      <c r="AG344" s="76">
        <f>($S344*((AE344+AF344))/100)</f>
        <v>16</v>
      </c>
      <c r="AH344" s="76">
        <f t="shared" ref="AH344" si="1475">S344-AG344</f>
        <v>24</v>
      </c>
      <c r="AI344" s="218">
        <f>AM346</f>
        <v>45</v>
      </c>
      <c r="AJ344" s="76">
        <f t="shared" ref="AJ344:AJ345" si="1476">IF(Y344="Correctivo",10,0)</f>
        <v>0</v>
      </c>
      <c r="AK344" s="76">
        <f t="shared" ref="AK344:AK345" si="1477">IF(X344="Probabilidad",0,IF(Z344="Automatizado",25,IF(Z344="Manual",15,0)))</f>
        <v>0</v>
      </c>
      <c r="AL344" s="76">
        <f>($U344*((AJ344+AK344))/100)</f>
        <v>0</v>
      </c>
      <c r="AM344" s="112">
        <f>U344-AL344</f>
        <v>60</v>
      </c>
      <c r="AN344" s="212" t="s">
        <v>74</v>
      </c>
      <c r="AO344" s="212" t="s">
        <v>75</v>
      </c>
      <c r="AP344" s="255" t="s">
        <v>989</v>
      </c>
      <c r="AQ344" s="212" t="s">
        <v>1041</v>
      </c>
      <c r="AR344" s="374">
        <v>45292</v>
      </c>
      <c r="AS344" s="374">
        <v>45657</v>
      </c>
      <c r="AT344" s="374" t="s">
        <v>78</v>
      </c>
      <c r="AU344" s="212" t="s">
        <v>1042</v>
      </c>
    </row>
    <row r="345" spans="1:47" ht="145.5" customHeight="1">
      <c r="A345" s="238"/>
      <c r="B345" s="238"/>
      <c r="C345" s="238"/>
      <c r="D345" s="313"/>
      <c r="E345" s="313"/>
      <c r="F345" s="250"/>
      <c r="G345" s="250"/>
      <c r="H345" s="266"/>
      <c r="I345" s="266"/>
      <c r="J345" s="266"/>
      <c r="K345" s="266"/>
      <c r="L345" s="250"/>
      <c r="M345" s="266"/>
      <c r="N345" s="266"/>
      <c r="O345" s="225"/>
      <c r="P345" s="225"/>
      <c r="Q345" s="225"/>
      <c r="R345" s="225"/>
      <c r="S345" s="225"/>
      <c r="T345" s="225"/>
      <c r="U345" s="225"/>
      <c r="V345" s="225"/>
      <c r="W345" s="97" t="s">
        <v>1043</v>
      </c>
      <c r="X345" s="128" t="str">
        <f t="shared" si="1379"/>
        <v>Probabilidad</v>
      </c>
      <c r="Y345" s="128" t="s">
        <v>69</v>
      </c>
      <c r="Z345" s="128" t="s">
        <v>70</v>
      </c>
      <c r="AA345" s="128" t="s">
        <v>71</v>
      </c>
      <c r="AB345" s="128" t="s">
        <v>72</v>
      </c>
      <c r="AC345" s="128" t="s">
        <v>73</v>
      </c>
      <c r="AD345" s="240"/>
      <c r="AE345" s="76">
        <f t="shared" si="1473"/>
        <v>25</v>
      </c>
      <c r="AF345" s="76">
        <f t="shared" si="1474"/>
        <v>15</v>
      </c>
      <c r="AG345" s="76">
        <f>($AH344*((AE345+AF345))/100)</f>
        <v>9.6</v>
      </c>
      <c r="AH345" s="76">
        <f t="shared" ref="AH345" si="1478">AH344-AG345</f>
        <v>14.4</v>
      </c>
      <c r="AI345" s="218"/>
      <c r="AJ345" s="76">
        <f t="shared" si="1476"/>
        <v>0</v>
      </c>
      <c r="AK345" s="76">
        <f t="shared" si="1477"/>
        <v>0</v>
      </c>
      <c r="AL345" s="76">
        <f t="shared" ref="AL345" si="1479">($AM344*((AJ345+AK345))/100)</f>
        <v>0</v>
      </c>
      <c r="AM345" s="112">
        <f t="shared" ref="AM345" si="1480">AM344-AL345</f>
        <v>60</v>
      </c>
      <c r="AN345" s="225"/>
      <c r="AO345" s="225"/>
      <c r="AP345" s="256"/>
      <c r="AQ345" s="225"/>
      <c r="AR345" s="383"/>
      <c r="AS345" s="383"/>
      <c r="AT345" s="383"/>
      <c r="AU345" s="225"/>
    </row>
    <row r="346" spans="1:47" ht="153.75" customHeight="1">
      <c r="A346" s="238"/>
      <c r="B346" s="238"/>
      <c r="C346" s="238"/>
      <c r="D346" s="314"/>
      <c r="E346" s="314"/>
      <c r="F346" s="251"/>
      <c r="G346" s="251"/>
      <c r="H346" s="227"/>
      <c r="I346" s="227"/>
      <c r="J346" s="227"/>
      <c r="K346" s="227"/>
      <c r="L346" s="251"/>
      <c r="M346" s="227"/>
      <c r="N346" s="227"/>
      <c r="O346" s="213"/>
      <c r="P346" s="213"/>
      <c r="Q346" s="213"/>
      <c r="R346" s="213"/>
      <c r="S346" s="213"/>
      <c r="T346" s="213"/>
      <c r="U346" s="213"/>
      <c r="V346" s="213"/>
      <c r="W346" s="97" t="s">
        <v>1044</v>
      </c>
      <c r="X346" s="128" t="str">
        <f t="shared" si="1379"/>
        <v>Impacto</v>
      </c>
      <c r="Y346" s="128" t="s">
        <v>81</v>
      </c>
      <c r="Z346" s="128" t="s">
        <v>70</v>
      </c>
      <c r="AA346" s="128" t="s">
        <v>71</v>
      </c>
      <c r="AB346" s="128" t="s">
        <v>72</v>
      </c>
      <c r="AC346" s="128" t="s">
        <v>73</v>
      </c>
      <c r="AD346" s="240"/>
      <c r="AE346" s="76">
        <f t="shared" ref="AE346" si="1481">IF(Y346="Preventivo",25,IF(Y346="Detectivo",15,0))</f>
        <v>0</v>
      </c>
      <c r="AF346" s="76">
        <f t="shared" ref="AF346" si="1482">IF(Y346="Correctivo",0,IF(Z346="Automatizado",25,IF(Z346="Manual",15,0)))</f>
        <v>0</v>
      </c>
      <c r="AG346" s="76">
        <f>($AH345*((AE346+AF346))/100)</f>
        <v>0</v>
      </c>
      <c r="AH346" s="76">
        <f t="shared" ref="AH346" si="1483">AH345-AG346</f>
        <v>14.4</v>
      </c>
      <c r="AI346" s="218"/>
      <c r="AJ346" s="76">
        <f t="shared" ref="AJ346" si="1484">IF(Y346="Correctivo",10,0)</f>
        <v>10</v>
      </c>
      <c r="AK346" s="76">
        <f t="shared" ref="AK346" si="1485">IF(X346="Probabilidad",0,IF(Z346="Automatizado",25,IF(Z346="Manual",15,0)))</f>
        <v>15</v>
      </c>
      <c r="AL346" s="76">
        <f t="shared" ref="AL346" si="1486">($AM345*((AJ346+AK346))/100)</f>
        <v>15</v>
      </c>
      <c r="AM346" s="112">
        <f t="shared" ref="AM346" si="1487">AM345-AL346</f>
        <v>45</v>
      </c>
      <c r="AN346" s="213"/>
      <c r="AO346" s="213"/>
      <c r="AP346" s="257"/>
      <c r="AQ346" s="213"/>
      <c r="AR346" s="375"/>
      <c r="AS346" s="375"/>
      <c r="AT346" s="375"/>
      <c r="AU346" s="213"/>
    </row>
    <row r="347" spans="1:47" ht="134.25" customHeight="1">
      <c r="A347" s="238">
        <v>135</v>
      </c>
      <c r="B347" s="238" t="s">
        <v>983</v>
      </c>
      <c r="C347" s="238" t="s">
        <v>984</v>
      </c>
      <c r="D347" s="312" t="s">
        <v>1045</v>
      </c>
      <c r="E347" s="312" t="s">
        <v>59</v>
      </c>
      <c r="F347" s="249" t="s">
        <v>1046</v>
      </c>
      <c r="G347" s="249" t="s">
        <v>1047</v>
      </c>
      <c r="H347" s="226"/>
      <c r="I347" s="226"/>
      <c r="J347" s="226"/>
      <c r="K347" s="226"/>
      <c r="L347" s="249" t="str">
        <f t="shared" ref="L347" si="1488">IF(F347&lt;&gt;"",CONCATENATE(E347," ",G347),CONCATENATE(H347," ",I347," ",J347," ",K347))</f>
        <v>Posibilidad de pérdida económica y reputacional debido a la dificultad para evidenciar el avance de la implementación de las medidas del PIRC (Planes Integrales de Reparación Colectiva) tales como: por el  desconocimiento o no aplicación de los procedimientos para evidenciar la implementación y/o el no escalonamiento de los soportes de las medidas, demoras o no realización del cargue de los soportes y la falta de respuesta por parte de las entidades del Sistema Nacional de Atención y Reparación Integral a la Víctimas (SNARIV) de acuerdo a las competencias de éstas para cumplir con los PIRC.</v>
      </c>
      <c r="M347" s="226" t="s">
        <v>62</v>
      </c>
      <c r="N347" s="226" t="s">
        <v>529</v>
      </c>
      <c r="O347" s="212" t="s">
        <v>63</v>
      </c>
      <c r="P347" s="212" t="s">
        <v>64</v>
      </c>
      <c r="Q347" s="212">
        <v>298</v>
      </c>
      <c r="R347" s="212" t="s">
        <v>65</v>
      </c>
      <c r="S347" s="212">
        <f t="shared" ref="S347" si="1489">IF(R347="Muy alta",100,IF(R347="Alta",80,IF(R347="Media",60,IF(R347="Baja",40,IF(R347="Muy baja",20,IF(R347="Casi Seguro",100,IF(R347="Probable",80,IF(R347="Posible",60,IF(R347="Improbable",40,IF(R347="Rara vez",20,0))))))))))</f>
        <v>40</v>
      </c>
      <c r="T347" s="212" t="s">
        <v>66</v>
      </c>
      <c r="U347" s="212">
        <f t="shared" ref="U347" si="1490">IF(T347="Catastrófico",100,IF(T347="Mayor",80,IF(T347="Moderado",60,IF(T347="Menor",40,IF(T347="Leve",20,0)))))</f>
        <v>80</v>
      </c>
      <c r="V347" s="212" t="s">
        <v>67</v>
      </c>
      <c r="W347" s="97" t="s">
        <v>1048</v>
      </c>
      <c r="X347" s="76" t="str">
        <f t="shared" si="1379"/>
        <v>Probabilidad</v>
      </c>
      <c r="Y347" s="76" t="s">
        <v>69</v>
      </c>
      <c r="Z347" s="76" t="s">
        <v>70</v>
      </c>
      <c r="AA347" s="76" t="s">
        <v>71</v>
      </c>
      <c r="AB347" s="76" t="s">
        <v>72</v>
      </c>
      <c r="AC347" s="76" t="s">
        <v>73</v>
      </c>
      <c r="AD347" s="240">
        <f>AH349</f>
        <v>14.4</v>
      </c>
      <c r="AE347" s="76">
        <f t="shared" ref="AE347:AE348" si="1491">IF(Y347="Preventivo",25,IF(Y347="Detectivo",15,0))</f>
        <v>25</v>
      </c>
      <c r="AF347" s="76">
        <f t="shared" ref="AF347:AF348" si="1492">IF(Y347="Correctivo",0,IF(Z347="Automatizado",25,IF(Z347="Manual",15,0)))</f>
        <v>15</v>
      </c>
      <c r="AG347" s="76">
        <f>($S347*((AE347+AF347))/100)</f>
        <v>16</v>
      </c>
      <c r="AH347" s="76">
        <f t="shared" ref="AH347" si="1493">S347-AG347</f>
        <v>24</v>
      </c>
      <c r="AI347" s="218">
        <f>AM349</f>
        <v>60</v>
      </c>
      <c r="AJ347" s="76">
        <f t="shared" ref="AJ347:AJ348" si="1494">IF(Y347="Correctivo",10,0)</f>
        <v>0</v>
      </c>
      <c r="AK347" s="76">
        <f t="shared" ref="AK347:AK348" si="1495">IF(X347="Probabilidad",0,IF(Z347="Automatizado",25,IF(Z347="Manual",15,0)))</f>
        <v>0</v>
      </c>
      <c r="AL347" s="76">
        <f>($U347*((AJ347+AK347))/100)</f>
        <v>0</v>
      </c>
      <c r="AM347" s="112">
        <f>U347-AL347</f>
        <v>80</v>
      </c>
      <c r="AN347" s="212" t="s">
        <v>74</v>
      </c>
      <c r="AO347" s="212" t="s">
        <v>75</v>
      </c>
      <c r="AP347" s="255" t="s">
        <v>989</v>
      </c>
      <c r="AQ347" s="255" t="s">
        <v>1049</v>
      </c>
      <c r="AR347" s="374">
        <v>45292</v>
      </c>
      <c r="AS347" s="374">
        <v>45657</v>
      </c>
      <c r="AT347" s="374" t="s">
        <v>78</v>
      </c>
      <c r="AU347" s="255" t="s">
        <v>1050</v>
      </c>
    </row>
    <row r="348" spans="1:47" ht="137.25" customHeight="1">
      <c r="A348" s="238"/>
      <c r="B348" s="238"/>
      <c r="C348" s="238"/>
      <c r="D348" s="313"/>
      <c r="E348" s="313"/>
      <c r="F348" s="250"/>
      <c r="G348" s="250"/>
      <c r="H348" s="266"/>
      <c r="I348" s="266"/>
      <c r="J348" s="266"/>
      <c r="K348" s="266"/>
      <c r="L348" s="250"/>
      <c r="M348" s="266"/>
      <c r="N348" s="266"/>
      <c r="O348" s="225"/>
      <c r="P348" s="225"/>
      <c r="Q348" s="225"/>
      <c r="R348" s="225"/>
      <c r="S348" s="225"/>
      <c r="T348" s="225"/>
      <c r="U348" s="225"/>
      <c r="V348" s="225"/>
      <c r="W348" s="97" t="s">
        <v>1051</v>
      </c>
      <c r="X348" s="76" t="str">
        <f t="shared" si="1379"/>
        <v>Impacto</v>
      </c>
      <c r="Y348" s="76" t="s">
        <v>81</v>
      </c>
      <c r="Z348" s="76" t="s">
        <v>70</v>
      </c>
      <c r="AA348" s="76" t="s">
        <v>71</v>
      </c>
      <c r="AB348" s="76" t="s">
        <v>72</v>
      </c>
      <c r="AC348" s="76" t="s">
        <v>73</v>
      </c>
      <c r="AD348" s="240"/>
      <c r="AE348" s="76">
        <f t="shared" si="1491"/>
        <v>0</v>
      </c>
      <c r="AF348" s="76">
        <f t="shared" si="1492"/>
        <v>0</v>
      </c>
      <c r="AG348" s="76">
        <f>($AH347*((AE348+AF348))/100)</f>
        <v>0</v>
      </c>
      <c r="AH348" s="76">
        <f t="shared" ref="AH348" si="1496">AH347-AG348</f>
        <v>24</v>
      </c>
      <c r="AI348" s="218"/>
      <c r="AJ348" s="76">
        <f t="shared" si="1494"/>
        <v>10</v>
      </c>
      <c r="AK348" s="76">
        <f t="shared" si="1495"/>
        <v>15</v>
      </c>
      <c r="AL348" s="76">
        <f t="shared" ref="AL348" si="1497">($AM347*((AJ348+AK348))/100)</f>
        <v>20</v>
      </c>
      <c r="AM348" s="112">
        <f t="shared" ref="AM348" si="1498">AM347-AL348</f>
        <v>60</v>
      </c>
      <c r="AN348" s="225"/>
      <c r="AO348" s="225"/>
      <c r="AP348" s="256"/>
      <c r="AQ348" s="256"/>
      <c r="AR348" s="383"/>
      <c r="AS348" s="383"/>
      <c r="AT348" s="383"/>
      <c r="AU348" s="256"/>
    </row>
    <row r="349" spans="1:47" ht="136.5" customHeight="1">
      <c r="A349" s="238"/>
      <c r="B349" s="238"/>
      <c r="C349" s="238"/>
      <c r="D349" s="314"/>
      <c r="E349" s="314"/>
      <c r="F349" s="251"/>
      <c r="G349" s="251"/>
      <c r="H349" s="227"/>
      <c r="I349" s="227"/>
      <c r="J349" s="227"/>
      <c r="K349" s="227"/>
      <c r="L349" s="251"/>
      <c r="M349" s="227"/>
      <c r="N349" s="227"/>
      <c r="O349" s="213"/>
      <c r="P349" s="213"/>
      <c r="Q349" s="213"/>
      <c r="R349" s="213"/>
      <c r="S349" s="213"/>
      <c r="T349" s="213"/>
      <c r="U349" s="213"/>
      <c r="V349" s="213"/>
      <c r="W349" s="97" t="s">
        <v>1040</v>
      </c>
      <c r="X349" s="76" t="str">
        <f t="shared" si="1379"/>
        <v>Probabilidad</v>
      </c>
      <c r="Y349" s="76" t="s">
        <v>69</v>
      </c>
      <c r="Z349" s="76" t="s">
        <v>70</v>
      </c>
      <c r="AA349" s="76" t="s">
        <v>71</v>
      </c>
      <c r="AB349" s="76" t="s">
        <v>72</v>
      </c>
      <c r="AC349" s="76" t="s">
        <v>73</v>
      </c>
      <c r="AD349" s="240"/>
      <c r="AE349" s="76">
        <f t="shared" ref="AE349" si="1499">IF(Y349="Preventivo",25,IF(Y349="Detectivo",15,0))</f>
        <v>25</v>
      </c>
      <c r="AF349" s="76">
        <f t="shared" ref="AF349" si="1500">IF(Y349="Correctivo",0,IF(Z349="Automatizado",25,IF(Z349="Manual",15,0)))</f>
        <v>15</v>
      </c>
      <c r="AG349" s="76">
        <f>($AH348*((AE349+AF349))/100)</f>
        <v>9.6</v>
      </c>
      <c r="AH349" s="76">
        <f t="shared" ref="AH349" si="1501">AH348-AG349</f>
        <v>14.4</v>
      </c>
      <c r="AI349" s="218"/>
      <c r="AJ349" s="76">
        <f t="shared" ref="AJ349" si="1502">IF(Y349="Correctivo",10,0)</f>
        <v>0</v>
      </c>
      <c r="AK349" s="76">
        <f t="shared" ref="AK349" si="1503">IF(X349="Probabilidad",0,IF(Z349="Automatizado",25,IF(Z349="Manual",15,0)))</f>
        <v>0</v>
      </c>
      <c r="AL349" s="76">
        <f t="shared" ref="AL349" si="1504">($AM348*((AJ349+AK349))/100)</f>
        <v>0</v>
      </c>
      <c r="AM349" s="112">
        <f t="shared" ref="AM349" si="1505">AM348-AL349</f>
        <v>60</v>
      </c>
      <c r="AN349" s="213"/>
      <c r="AO349" s="213"/>
      <c r="AP349" s="257"/>
      <c r="AQ349" s="257"/>
      <c r="AR349" s="375"/>
      <c r="AS349" s="375"/>
      <c r="AT349" s="375"/>
      <c r="AU349" s="257"/>
    </row>
    <row r="350" spans="1:47" ht="146.25" customHeight="1">
      <c r="A350" s="238">
        <v>136</v>
      </c>
      <c r="B350" s="238" t="s">
        <v>983</v>
      </c>
      <c r="C350" s="238" t="s">
        <v>984</v>
      </c>
      <c r="D350" s="312" t="s">
        <v>1045</v>
      </c>
      <c r="E350" s="312" t="s">
        <v>59</v>
      </c>
      <c r="F350" s="249" t="s">
        <v>1052</v>
      </c>
      <c r="G350" s="377" t="s">
        <v>1053</v>
      </c>
      <c r="H350" s="226"/>
      <c r="I350" s="226"/>
      <c r="J350" s="226"/>
      <c r="K350" s="226"/>
      <c r="L350" s="249" t="str">
        <f t="shared" ref="L350" si="1506">IF(F350&lt;&gt;"",CONCATENATE(E350," ",G350),CONCATENATE(H350," ",I350," ",J350," ",K350))</f>
        <v>Posibilidad de pérdida económica y reputacional debido a descripciones muy ambiguas en los planes formulados, mala calidad de los bienes y servicios requeridos para su implementación, no contar con los recursos suficientes para avanzar en la implementación de productos y/o debilidad o falta de entrenamiento frente a las tareas de supervisión a los funcionarios designados (y sus apoyos a la supervisión) para el control y seguimiento de los contratos y/o convenios.</v>
      </c>
      <c r="M350" s="226" t="s">
        <v>62</v>
      </c>
      <c r="N350" s="226" t="s">
        <v>529</v>
      </c>
      <c r="O350" s="212" t="s">
        <v>63</v>
      </c>
      <c r="P350" s="212" t="s">
        <v>64</v>
      </c>
      <c r="Q350" s="212">
        <f>36+35</f>
        <v>71</v>
      </c>
      <c r="R350" s="212" t="s">
        <v>65</v>
      </c>
      <c r="S350" s="212">
        <f t="shared" ref="S350" si="1507">IF(R350="Muy alta",100,IF(R350="Alta",80,IF(R350="Media",60,IF(R350="Baja",40,IF(R350="Muy baja",20,IF(R350="Casi Seguro",100,IF(R350="Probable",80,IF(R350="Posible",60,IF(R350="Improbable",40,IF(R350="Rara vez",20,0))))))))))</f>
        <v>40</v>
      </c>
      <c r="T350" s="212" t="s">
        <v>66</v>
      </c>
      <c r="U350" s="212">
        <f t="shared" ref="U350" si="1508">IF(T350="Catastrófico",100,IF(T350="Mayor",80,IF(T350="Moderado",60,IF(T350="Menor",40,IF(T350="Leve",20,0)))))</f>
        <v>80</v>
      </c>
      <c r="V350" s="212" t="s">
        <v>67</v>
      </c>
      <c r="W350" s="97" t="s">
        <v>1054</v>
      </c>
      <c r="X350" s="128" t="str">
        <f t="shared" si="1379"/>
        <v>Impacto</v>
      </c>
      <c r="Y350" s="128" t="s">
        <v>81</v>
      </c>
      <c r="Z350" s="128" t="s">
        <v>70</v>
      </c>
      <c r="AA350" s="128" t="s">
        <v>71</v>
      </c>
      <c r="AB350" s="128" t="s">
        <v>72</v>
      </c>
      <c r="AC350" s="128" t="s">
        <v>73</v>
      </c>
      <c r="AD350" s="240">
        <f>AH352</f>
        <v>14.4</v>
      </c>
      <c r="AE350" s="76">
        <f t="shared" ref="AE350:AE351" si="1509">IF(Y350="Preventivo",25,IF(Y350="Detectivo",15,0))</f>
        <v>0</v>
      </c>
      <c r="AF350" s="76">
        <f t="shared" ref="AF350:AF351" si="1510">IF(Y350="Correctivo",0,IF(Z350="Automatizado",25,IF(Z350="Manual",15,0)))</f>
        <v>0</v>
      </c>
      <c r="AG350" s="76">
        <f>($S350*((AE350+AF350))/100)</f>
        <v>0</v>
      </c>
      <c r="AH350" s="76">
        <f t="shared" ref="AH350" si="1511">S350-AG350</f>
        <v>40</v>
      </c>
      <c r="AI350" s="218">
        <f>AM352</f>
        <v>60</v>
      </c>
      <c r="AJ350" s="76">
        <f t="shared" ref="AJ350:AJ351" si="1512">IF(Y350="Correctivo",10,0)</f>
        <v>10</v>
      </c>
      <c r="AK350" s="76">
        <f t="shared" ref="AK350:AK351" si="1513">IF(X350="Probabilidad",0,IF(Z350="Automatizado",25,IF(Z350="Manual",15,0)))</f>
        <v>15</v>
      </c>
      <c r="AL350" s="76">
        <f>($U350*((AJ350+AK350))/100)</f>
        <v>20</v>
      </c>
      <c r="AM350" s="112">
        <f>U350-AL350</f>
        <v>60</v>
      </c>
      <c r="AN350" s="212" t="s">
        <v>74</v>
      </c>
      <c r="AO350" s="212" t="s">
        <v>75</v>
      </c>
      <c r="AP350" s="148" t="s">
        <v>989</v>
      </c>
      <c r="AQ350" s="97" t="s">
        <v>1055</v>
      </c>
      <c r="AR350" s="149">
        <v>45292</v>
      </c>
      <c r="AS350" s="149">
        <v>45657</v>
      </c>
      <c r="AT350" s="255" t="s">
        <v>78</v>
      </c>
      <c r="AU350" s="128" t="s">
        <v>1056</v>
      </c>
    </row>
    <row r="351" spans="1:47" ht="130.5" customHeight="1">
      <c r="A351" s="238"/>
      <c r="B351" s="238"/>
      <c r="C351" s="238"/>
      <c r="D351" s="313"/>
      <c r="E351" s="313"/>
      <c r="F351" s="250"/>
      <c r="G351" s="378"/>
      <c r="H351" s="266"/>
      <c r="I351" s="266"/>
      <c r="J351" s="266"/>
      <c r="K351" s="266"/>
      <c r="L351" s="250"/>
      <c r="M351" s="266"/>
      <c r="N351" s="266"/>
      <c r="O351" s="225"/>
      <c r="P351" s="225"/>
      <c r="Q351" s="225"/>
      <c r="R351" s="225"/>
      <c r="S351" s="225"/>
      <c r="T351" s="225"/>
      <c r="U351" s="225"/>
      <c r="V351" s="225"/>
      <c r="W351" s="97" t="s">
        <v>1057</v>
      </c>
      <c r="X351" s="128" t="str">
        <f t="shared" si="1379"/>
        <v>Probabilidad</v>
      </c>
      <c r="Y351" s="128" t="s">
        <v>69</v>
      </c>
      <c r="Z351" s="128" t="s">
        <v>70</v>
      </c>
      <c r="AA351" s="128" t="s">
        <v>71</v>
      </c>
      <c r="AB351" s="128" t="s">
        <v>72</v>
      </c>
      <c r="AC351" s="128" t="s">
        <v>73</v>
      </c>
      <c r="AD351" s="240"/>
      <c r="AE351" s="76">
        <f t="shared" si="1509"/>
        <v>25</v>
      </c>
      <c r="AF351" s="76">
        <f t="shared" si="1510"/>
        <v>15</v>
      </c>
      <c r="AG351" s="76">
        <f>($AH350*((AE351+AF351))/100)</f>
        <v>16</v>
      </c>
      <c r="AH351" s="76">
        <f t="shared" ref="AH351" si="1514">AH350-AG351</f>
        <v>24</v>
      </c>
      <c r="AI351" s="218"/>
      <c r="AJ351" s="76">
        <f t="shared" si="1512"/>
        <v>0</v>
      </c>
      <c r="AK351" s="76">
        <f t="shared" si="1513"/>
        <v>0</v>
      </c>
      <c r="AL351" s="76">
        <f t="shared" ref="AL351" si="1515">($AM350*((AJ351+AK351))/100)</f>
        <v>0</v>
      </c>
      <c r="AM351" s="112">
        <f t="shared" ref="AM351" si="1516">AM350-AL351</f>
        <v>60</v>
      </c>
      <c r="AN351" s="225"/>
      <c r="AO351" s="225"/>
      <c r="AP351" s="255" t="s">
        <v>989</v>
      </c>
      <c r="AQ351" s="255" t="s">
        <v>1058</v>
      </c>
      <c r="AR351" s="374">
        <v>45292</v>
      </c>
      <c r="AS351" s="374">
        <v>45657</v>
      </c>
      <c r="AT351" s="256"/>
      <c r="AU351" s="255" t="s">
        <v>1056</v>
      </c>
    </row>
    <row r="352" spans="1:47" ht="220.5" customHeight="1">
      <c r="A352" s="238"/>
      <c r="B352" s="238"/>
      <c r="C352" s="238"/>
      <c r="D352" s="314"/>
      <c r="E352" s="314"/>
      <c r="F352" s="251"/>
      <c r="G352" s="379"/>
      <c r="H352" s="227"/>
      <c r="I352" s="227"/>
      <c r="J352" s="227"/>
      <c r="K352" s="227"/>
      <c r="L352" s="251"/>
      <c r="M352" s="227"/>
      <c r="N352" s="227"/>
      <c r="O352" s="213"/>
      <c r="P352" s="213"/>
      <c r="Q352" s="213"/>
      <c r="R352" s="213"/>
      <c r="S352" s="213"/>
      <c r="T352" s="213"/>
      <c r="U352" s="213"/>
      <c r="V352" s="213"/>
      <c r="W352" s="97" t="s">
        <v>1059</v>
      </c>
      <c r="X352" s="128" t="str">
        <f t="shared" si="1379"/>
        <v>Probabilidad</v>
      </c>
      <c r="Y352" s="128" t="s">
        <v>69</v>
      </c>
      <c r="Z352" s="128" t="s">
        <v>70</v>
      </c>
      <c r="AA352" s="128" t="s">
        <v>71</v>
      </c>
      <c r="AB352" s="128" t="s">
        <v>72</v>
      </c>
      <c r="AC352" s="128" t="s">
        <v>73</v>
      </c>
      <c r="AD352" s="240"/>
      <c r="AE352" s="76">
        <f t="shared" ref="AE352" si="1517">IF(Y352="Preventivo",25,IF(Y352="Detectivo",15,0))</f>
        <v>25</v>
      </c>
      <c r="AF352" s="76">
        <f t="shared" ref="AF352" si="1518">IF(Y352="Correctivo",0,IF(Z352="Automatizado",25,IF(Z352="Manual",15,0)))</f>
        <v>15</v>
      </c>
      <c r="AG352" s="76">
        <f>($AH351*((AE352+AF352))/100)</f>
        <v>9.6</v>
      </c>
      <c r="AH352" s="76">
        <f t="shared" ref="AH352" si="1519">AH351-AG352</f>
        <v>14.4</v>
      </c>
      <c r="AI352" s="218"/>
      <c r="AJ352" s="76">
        <f t="shared" ref="AJ352" si="1520">IF(Y352="Correctivo",10,0)</f>
        <v>0</v>
      </c>
      <c r="AK352" s="76">
        <f t="shared" ref="AK352" si="1521">IF(X352="Probabilidad",0,IF(Z352="Automatizado",25,IF(Z352="Manual",15,0)))</f>
        <v>0</v>
      </c>
      <c r="AL352" s="76">
        <f t="shared" ref="AL352" si="1522">($AM351*((AJ352+AK352))/100)</f>
        <v>0</v>
      </c>
      <c r="AM352" s="112">
        <f t="shared" ref="AM352" si="1523">AM351-AL352</f>
        <v>60</v>
      </c>
      <c r="AN352" s="213"/>
      <c r="AO352" s="213"/>
      <c r="AP352" s="257"/>
      <c r="AQ352" s="257"/>
      <c r="AR352" s="375"/>
      <c r="AS352" s="375"/>
      <c r="AT352" s="257"/>
      <c r="AU352" s="257"/>
    </row>
    <row r="353" spans="1:47" ht="170.25" customHeight="1">
      <c r="A353" s="238">
        <v>137</v>
      </c>
      <c r="B353" s="238" t="s">
        <v>983</v>
      </c>
      <c r="C353" s="238" t="s">
        <v>984</v>
      </c>
      <c r="D353" s="312" t="s">
        <v>2083</v>
      </c>
      <c r="E353" s="312" t="s">
        <v>59</v>
      </c>
      <c r="F353" s="249" t="s">
        <v>1060</v>
      </c>
      <c r="G353" s="309" t="s">
        <v>1061</v>
      </c>
      <c r="H353" s="226"/>
      <c r="I353" s="226"/>
      <c r="J353" s="226"/>
      <c r="K353" s="226"/>
      <c r="L353" s="249" t="str">
        <f>IF(F353&lt;&gt;"",CONCATENATE(E353," ",G353),CONCATENATE(H353," ",I353," ",J353," ",K353))</f>
        <v>Posibilidad de pérdida económica y reputacional debido a la imposibilidad de implementar los procesos por motivos incorrectos, de omisión o casos fortuitos para el desarrollo de las atenciones psicosociales bajo el marco de la medida de rehabilitación psicosocial en sus medidas de satisfacción y garantías de no repetición  y/o a realizar la acciones en la ruta e implementación de la medida de rehabilitación comunitaria a SRC para dar respuesta a la Reparación Integral.</v>
      </c>
      <c r="M353" s="226" t="s">
        <v>62</v>
      </c>
      <c r="N353" s="226" t="s">
        <v>529</v>
      </c>
      <c r="O353" s="212" t="s">
        <v>63</v>
      </c>
      <c r="P353" s="212" t="s">
        <v>64</v>
      </c>
      <c r="Q353" s="212">
        <v>3500</v>
      </c>
      <c r="R353" s="212" t="s">
        <v>355</v>
      </c>
      <c r="S353" s="212">
        <f t="shared" ref="S353" si="1524">IF(R353="Muy alta",100,IF(R353="Alta",80,IF(R353="Media",60,IF(R353="Baja",40,IF(R353="Muy baja",20,IF(R353="Casi Seguro",100,IF(R353="Probable",80,IF(R353="Posible",60,IF(R353="Improbable",40,IF(R353="Rara vez",20,0))))))))))</f>
        <v>100</v>
      </c>
      <c r="T353" s="212" t="s">
        <v>118</v>
      </c>
      <c r="U353" s="212">
        <f t="shared" ref="U353" si="1525">IF(T353="Catastrófico",100,IF(T353="Mayor",80,IF(T353="Moderado",60,IF(T353="Menor",40,IF(T353="Leve",20,0)))))</f>
        <v>40</v>
      </c>
      <c r="V353" s="212" t="s">
        <v>67</v>
      </c>
      <c r="W353" s="97" t="s">
        <v>1062</v>
      </c>
      <c r="X353" s="76" t="str">
        <f t="shared" si="1379"/>
        <v>Probabilidad</v>
      </c>
      <c r="Y353" s="76" t="s">
        <v>69</v>
      </c>
      <c r="Z353" s="76" t="s">
        <v>70</v>
      </c>
      <c r="AA353" s="76" t="s">
        <v>71</v>
      </c>
      <c r="AB353" s="76" t="s">
        <v>72</v>
      </c>
      <c r="AC353" s="76" t="s">
        <v>73</v>
      </c>
      <c r="AD353" s="240">
        <f>AH355</f>
        <v>21.6</v>
      </c>
      <c r="AE353" s="76">
        <f t="shared" ref="AE353:AE354" si="1526">IF(Y353="Preventivo",25,IF(Y353="Detectivo",15,0))</f>
        <v>25</v>
      </c>
      <c r="AF353" s="76">
        <f t="shared" ref="AF353:AF354" si="1527">IF(Y353="Correctivo",0,IF(Z353="Automatizado",25,IF(Z353="Manual",15,0)))</f>
        <v>15</v>
      </c>
      <c r="AG353" s="76">
        <f>($S353*((AE353+AF353))/100)</f>
        <v>40</v>
      </c>
      <c r="AH353" s="76">
        <f t="shared" ref="AH353" si="1528">S353-AG353</f>
        <v>60</v>
      </c>
      <c r="AI353" s="218">
        <f>AM355</f>
        <v>40</v>
      </c>
      <c r="AJ353" s="76">
        <f t="shared" ref="AJ353:AJ354" si="1529">IF(Y353="Correctivo",10,0)</f>
        <v>0</v>
      </c>
      <c r="AK353" s="76">
        <f t="shared" ref="AK353:AK354" si="1530">IF(X353="Probabilidad",0,IF(Z353="Automatizado",25,IF(Z353="Manual",15,0)))</f>
        <v>0</v>
      </c>
      <c r="AL353" s="76">
        <f>($U353*((AJ353+AK353))/100)</f>
        <v>0</v>
      </c>
      <c r="AM353" s="112">
        <f>U353-AL353</f>
        <v>40</v>
      </c>
      <c r="AN353" s="212" t="s">
        <v>74</v>
      </c>
      <c r="AO353" s="212" t="s">
        <v>75</v>
      </c>
      <c r="AP353" s="255" t="s">
        <v>989</v>
      </c>
      <c r="AQ353" s="384" t="s">
        <v>1063</v>
      </c>
      <c r="AR353" s="344">
        <v>45292</v>
      </c>
      <c r="AS353" s="344">
        <v>45657</v>
      </c>
      <c r="AT353" s="212" t="s">
        <v>78</v>
      </c>
      <c r="AU353" s="212" t="s">
        <v>1064</v>
      </c>
    </row>
    <row r="354" spans="1:47" ht="168" customHeight="1">
      <c r="A354" s="238"/>
      <c r="B354" s="238"/>
      <c r="C354" s="238"/>
      <c r="D354" s="313"/>
      <c r="E354" s="313"/>
      <c r="F354" s="250"/>
      <c r="G354" s="310"/>
      <c r="H354" s="266"/>
      <c r="I354" s="266"/>
      <c r="J354" s="266"/>
      <c r="K354" s="266"/>
      <c r="L354" s="250"/>
      <c r="M354" s="266"/>
      <c r="N354" s="266"/>
      <c r="O354" s="225"/>
      <c r="P354" s="225"/>
      <c r="Q354" s="225"/>
      <c r="R354" s="225"/>
      <c r="S354" s="225"/>
      <c r="T354" s="225"/>
      <c r="U354" s="225"/>
      <c r="V354" s="225"/>
      <c r="W354" s="97" t="s">
        <v>1065</v>
      </c>
      <c r="X354" s="76" t="str">
        <f t="shared" si="1379"/>
        <v>Probabilidad</v>
      </c>
      <c r="Y354" s="76" t="s">
        <v>69</v>
      </c>
      <c r="Z354" s="76" t="s">
        <v>70</v>
      </c>
      <c r="AA354" s="76" t="s">
        <v>71</v>
      </c>
      <c r="AB354" s="76" t="s">
        <v>72</v>
      </c>
      <c r="AC354" s="76" t="s">
        <v>73</v>
      </c>
      <c r="AD354" s="240"/>
      <c r="AE354" s="76">
        <f t="shared" si="1526"/>
        <v>25</v>
      </c>
      <c r="AF354" s="76">
        <f t="shared" si="1527"/>
        <v>15</v>
      </c>
      <c r="AG354" s="76">
        <f>($AH353*((AE354+AF354))/100)</f>
        <v>24</v>
      </c>
      <c r="AH354" s="76">
        <f t="shared" ref="AH354" si="1531">AH353-AG354</f>
        <v>36</v>
      </c>
      <c r="AI354" s="218"/>
      <c r="AJ354" s="76">
        <f t="shared" si="1529"/>
        <v>0</v>
      </c>
      <c r="AK354" s="76">
        <f t="shared" si="1530"/>
        <v>0</v>
      </c>
      <c r="AL354" s="76">
        <f t="shared" ref="AL354" si="1532">($AM353*((AJ354+AK354))/100)</f>
        <v>0</v>
      </c>
      <c r="AM354" s="112">
        <f t="shared" ref="AM354" si="1533">AM353-AL354</f>
        <v>40</v>
      </c>
      <c r="AN354" s="225"/>
      <c r="AO354" s="225"/>
      <c r="AP354" s="256"/>
      <c r="AQ354" s="385"/>
      <c r="AR354" s="345"/>
      <c r="AS354" s="345"/>
      <c r="AT354" s="225"/>
      <c r="AU354" s="225"/>
    </row>
    <row r="355" spans="1:47" ht="227.25" customHeight="1">
      <c r="A355" s="238"/>
      <c r="B355" s="238"/>
      <c r="C355" s="238"/>
      <c r="D355" s="314"/>
      <c r="E355" s="314"/>
      <c r="F355" s="251"/>
      <c r="G355" s="311"/>
      <c r="H355" s="227"/>
      <c r="I355" s="227"/>
      <c r="J355" s="227"/>
      <c r="K355" s="227"/>
      <c r="L355" s="251"/>
      <c r="M355" s="227"/>
      <c r="N355" s="227"/>
      <c r="O355" s="213"/>
      <c r="P355" s="213"/>
      <c r="Q355" s="213"/>
      <c r="R355" s="213"/>
      <c r="S355" s="213"/>
      <c r="T355" s="213"/>
      <c r="U355" s="213"/>
      <c r="V355" s="213"/>
      <c r="W355" s="97" t="s">
        <v>1066</v>
      </c>
      <c r="X355" s="76" t="str">
        <f t="shared" si="1379"/>
        <v>Probabilidad</v>
      </c>
      <c r="Y355" s="76" t="s">
        <v>69</v>
      </c>
      <c r="Z355" s="76" t="s">
        <v>70</v>
      </c>
      <c r="AA355" s="76" t="s">
        <v>71</v>
      </c>
      <c r="AB355" s="76" t="s">
        <v>72</v>
      </c>
      <c r="AC355" s="76" t="s">
        <v>73</v>
      </c>
      <c r="AD355" s="240"/>
      <c r="AE355" s="76">
        <f t="shared" ref="AE355" si="1534">IF(Y355="Preventivo",25,IF(Y355="Detectivo",15,0))</f>
        <v>25</v>
      </c>
      <c r="AF355" s="76">
        <f t="shared" ref="AF355" si="1535">IF(Y355="Correctivo",0,IF(Z355="Automatizado",25,IF(Z355="Manual",15,0)))</f>
        <v>15</v>
      </c>
      <c r="AG355" s="76">
        <f>($AH354*((AE355+AF355))/100)</f>
        <v>14.4</v>
      </c>
      <c r="AH355" s="76">
        <f t="shared" ref="AH355" si="1536">AH354-AG355</f>
        <v>21.6</v>
      </c>
      <c r="AI355" s="218"/>
      <c r="AJ355" s="76">
        <f t="shared" ref="AJ355" si="1537">IF(Y355="Correctivo",10,0)</f>
        <v>0</v>
      </c>
      <c r="AK355" s="76">
        <f t="shared" ref="AK355" si="1538">IF(X355="Probabilidad",0,IF(Z355="Automatizado",25,IF(Z355="Manual",15,0)))</f>
        <v>0</v>
      </c>
      <c r="AL355" s="76">
        <f t="shared" ref="AL355" si="1539">($AM354*((AJ355+AK355))/100)</f>
        <v>0</v>
      </c>
      <c r="AM355" s="112">
        <f t="shared" ref="AM355" si="1540">AM354-AL355</f>
        <v>40</v>
      </c>
      <c r="AN355" s="213"/>
      <c r="AO355" s="213"/>
      <c r="AP355" s="257"/>
      <c r="AQ355" s="386"/>
      <c r="AR355" s="346"/>
      <c r="AS355" s="346"/>
      <c r="AT355" s="213"/>
      <c r="AU355" s="213"/>
    </row>
    <row r="356" spans="1:47" ht="207" customHeight="1">
      <c r="A356" s="238">
        <v>138</v>
      </c>
      <c r="B356" s="238" t="s">
        <v>983</v>
      </c>
      <c r="C356" s="238" t="s">
        <v>984</v>
      </c>
      <c r="D356" s="312" t="s">
        <v>1067</v>
      </c>
      <c r="E356" s="312" t="s">
        <v>59</v>
      </c>
      <c r="F356" s="312" t="s">
        <v>1068</v>
      </c>
      <c r="G356" s="312" t="s">
        <v>1069</v>
      </c>
      <c r="H356" s="226"/>
      <c r="I356" s="226"/>
      <c r="J356" s="226"/>
      <c r="K356" s="226"/>
      <c r="L356" s="249" t="str">
        <f t="shared" ref="L356" si="1541">IF(F356&lt;&gt;"",CONCATENATE(E356," ",G356),CONCATENATE(H356," ",I356," ",J356," ",K356))</f>
        <v>Posibilidad de pérdida económica y reputacional debido a deficiencias en la validación de los requisitos para la viabilidad misional en cumplimiento de los aspectos técnicos, financieros y administrativos para los EEAC y/o incumplimiento del envío de la información y/o de compromisos adquiridos por parte de la entidad territorial para viabilizar la entrega de los EEAC; en cuanto a los EEAF deficiencia en la revisión de la información suministrada por los potenciales beneficiarios en los procesos de perfilamiento, plan de negocio y en el momento de la entrega el acta de voluntariedad y el acta de entrega.</v>
      </c>
      <c r="M356" s="226" t="s">
        <v>62</v>
      </c>
      <c r="N356" s="226" t="s">
        <v>529</v>
      </c>
      <c r="O356" s="212" t="s">
        <v>63</v>
      </c>
      <c r="P356" s="212" t="s">
        <v>64</v>
      </c>
      <c r="Q356" s="212">
        <v>2400</v>
      </c>
      <c r="R356" s="212" t="s">
        <v>318</v>
      </c>
      <c r="S356" s="212">
        <f t="shared" ref="S356" si="1542">IF(R356="Muy alta",100,IF(R356="Alta",80,IF(R356="Media",60,IF(R356="Baja",40,IF(R356="Muy baja",20,IF(R356="Casi Seguro",100,IF(R356="Probable",80,IF(R356="Posible",60,IF(R356="Improbable",40,IF(R356="Rara vez",20,0))))))))))</f>
        <v>80</v>
      </c>
      <c r="T356" s="212" t="s">
        <v>74</v>
      </c>
      <c r="U356" s="212">
        <f t="shared" ref="U356" si="1543">IF(T356="Catastrófico",100,IF(T356="Mayor",80,IF(T356="Moderado",60,IF(T356="Menor",40,IF(T356="Leve",20,0)))))</f>
        <v>60</v>
      </c>
      <c r="V356" s="212" t="s">
        <v>67</v>
      </c>
      <c r="W356" s="97" t="s">
        <v>1070</v>
      </c>
      <c r="X356" s="76" t="str">
        <f t="shared" si="1379"/>
        <v>Probabilidad</v>
      </c>
      <c r="Y356" s="76" t="s">
        <v>69</v>
      </c>
      <c r="Z356" s="76" t="s">
        <v>70</v>
      </c>
      <c r="AA356" s="76" t="s">
        <v>71</v>
      </c>
      <c r="AB356" s="76" t="s">
        <v>72</v>
      </c>
      <c r="AC356" s="76" t="s">
        <v>73</v>
      </c>
      <c r="AD356" s="240">
        <f>AH358</f>
        <v>17.28</v>
      </c>
      <c r="AE356" s="76">
        <f t="shared" ref="AE356:AE357" si="1544">IF(Y356="Preventivo",25,IF(Y356="Detectivo",15,0))</f>
        <v>25</v>
      </c>
      <c r="AF356" s="76">
        <f t="shared" ref="AF356:AF357" si="1545">IF(Y356="Correctivo",0,IF(Z356="Automatizado",25,IF(Z356="Manual",15,0)))</f>
        <v>15</v>
      </c>
      <c r="AG356" s="76">
        <f>($S356*((AE356+AF356))/100)</f>
        <v>32</v>
      </c>
      <c r="AH356" s="76">
        <f t="shared" ref="AH356" si="1546">S356-AG356</f>
        <v>48</v>
      </c>
      <c r="AI356" s="218">
        <f>AM358</f>
        <v>60</v>
      </c>
      <c r="AJ356" s="76">
        <f t="shared" ref="AJ356:AJ357" si="1547">IF(Y356="Correctivo",10,0)</f>
        <v>0</v>
      </c>
      <c r="AK356" s="76">
        <f t="shared" ref="AK356:AK357" si="1548">IF(X356="Probabilidad",0,IF(Z356="Automatizado",25,IF(Z356="Manual",15,0)))</f>
        <v>0</v>
      </c>
      <c r="AL356" s="76">
        <f>($U356*((AJ356+AK356))/100)</f>
        <v>0</v>
      </c>
      <c r="AM356" s="112">
        <f>U356-AL356</f>
        <v>60</v>
      </c>
      <c r="AN356" s="212" t="s">
        <v>74</v>
      </c>
      <c r="AO356" s="212" t="s">
        <v>75</v>
      </c>
      <c r="AP356" s="255" t="s">
        <v>989</v>
      </c>
      <c r="AQ356" s="255" t="s">
        <v>1071</v>
      </c>
      <c r="AR356" s="374">
        <v>45292</v>
      </c>
      <c r="AS356" s="374">
        <v>45657</v>
      </c>
      <c r="AT356" s="212" t="s">
        <v>78</v>
      </c>
      <c r="AU356" s="212" t="s">
        <v>1072</v>
      </c>
    </row>
    <row r="357" spans="1:47" ht="129.75" customHeight="1">
      <c r="A357" s="238"/>
      <c r="B357" s="238"/>
      <c r="C357" s="238"/>
      <c r="D357" s="313"/>
      <c r="E357" s="313"/>
      <c r="F357" s="313"/>
      <c r="G357" s="313"/>
      <c r="H357" s="266"/>
      <c r="I357" s="266"/>
      <c r="J357" s="266"/>
      <c r="K357" s="266"/>
      <c r="L357" s="250"/>
      <c r="M357" s="266"/>
      <c r="N357" s="266"/>
      <c r="O357" s="225"/>
      <c r="P357" s="225"/>
      <c r="Q357" s="225"/>
      <c r="R357" s="225"/>
      <c r="S357" s="225"/>
      <c r="T357" s="225"/>
      <c r="U357" s="225"/>
      <c r="V357" s="225"/>
      <c r="W357" s="97" t="s">
        <v>1073</v>
      </c>
      <c r="X357" s="76" t="str">
        <f t="shared" si="1379"/>
        <v>Probabilidad</v>
      </c>
      <c r="Y357" s="76" t="s">
        <v>69</v>
      </c>
      <c r="Z357" s="76" t="s">
        <v>70</v>
      </c>
      <c r="AA357" s="76" t="s">
        <v>71</v>
      </c>
      <c r="AB357" s="76" t="s">
        <v>72</v>
      </c>
      <c r="AC357" s="76" t="s">
        <v>73</v>
      </c>
      <c r="AD357" s="240"/>
      <c r="AE357" s="76">
        <f t="shared" si="1544"/>
        <v>25</v>
      </c>
      <c r="AF357" s="76">
        <f t="shared" si="1545"/>
        <v>15</v>
      </c>
      <c r="AG357" s="76">
        <f>($AH356*((AE357+AF357))/100)</f>
        <v>19.2</v>
      </c>
      <c r="AH357" s="76">
        <f t="shared" ref="AH357" si="1549">AH356-AG357</f>
        <v>28.8</v>
      </c>
      <c r="AI357" s="218"/>
      <c r="AJ357" s="76">
        <f t="shared" si="1547"/>
        <v>0</v>
      </c>
      <c r="AK357" s="76">
        <f t="shared" si="1548"/>
        <v>0</v>
      </c>
      <c r="AL357" s="76">
        <f t="shared" ref="AL357" si="1550">($AM356*((AJ357+AK357))/100)</f>
        <v>0</v>
      </c>
      <c r="AM357" s="112">
        <f t="shared" ref="AM357" si="1551">AM356-AL357</f>
        <v>60</v>
      </c>
      <c r="AN357" s="225"/>
      <c r="AO357" s="225"/>
      <c r="AP357" s="256"/>
      <c r="AQ357" s="256"/>
      <c r="AR357" s="383"/>
      <c r="AS357" s="383"/>
      <c r="AT357" s="225"/>
      <c r="AU357" s="225"/>
    </row>
    <row r="358" spans="1:47" ht="145.5" customHeight="1">
      <c r="A358" s="238"/>
      <c r="B358" s="238"/>
      <c r="C358" s="238"/>
      <c r="D358" s="314"/>
      <c r="E358" s="314"/>
      <c r="F358" s="314"/>
      <c r="G358" s="314"/>
      <c r="H358" s="227"/>
      <c r="I358" s="227"/>
      <c r="J358" s="227"/>
      <c r="K358" s="227"/>
      <c r="L358" s="251"/>
      <c r="M358" s="227"/>
      <c r="N358" s="227"/>
      <c r="O358" s="213"/>
      <c r="P358" s="213"/>
      <c r="Q358" s="213"/>
      <c r="R358" s="213"/>
      <c r="S358" s="213"/>
      <c r="T358" s="213"/>
      <c r="U358" s="213"/>
      <c r="V358" s="213"/>
      <c r="W358" s="97" t="s">
        <v>1074</v>
      </c>
      <c r="X358" s="76" t="str">
        <f t="shared" si="1379"/>
        <v>Probabilidad</v>
      </c>
      <c r="Y358" s="76" t="s">
        <v>69</v>
      </c>
      <c r="Z358" s="76" t="s">
        <v>70</v>
      </c>
      <c r="AA358" s="76" t="s">
        <v>71</v>
      </c>
      <c r="AB358" s="76" t="s">
        <v>72</v>
      </c>
      <c r="AC358" s="76" t="s">
        <v>73</v>
      </c>
      <c r="AD358" s="240"/>
      <c r="AE358" s="76">
        <f t="shared" ref="AE358" si="1552">IF(Y358="Preventivo",25,IF(Y358="Detectivo",15,0))</f>
        <v>25</v>
      </c>
      <c r="AF358" s="76">
        <f t="shared" ref="AF358" si="1553">IF(Y358="Correctivo",0,IF(Z358="Automatizado",25,IF(Z358="Manual",15,0)))</f>
        <v>15</v>
      </c>
      <c r="AG358" s="76">
        <f>($AH357*((AE358+AF358))/100)</f>
        <v>11.52</v>
      </c>
      <c r="AH358" s="76">
        <f t="shared" ref="AH358" si="1554">AH357-AG358</f>
        <v>17.28</v>
      </c>
      <c r="AI358" s="218"/>
      <c r="AJ358" s="76">
        <f t="shared" ref="AJ358" si="1555">IF(Y358="Correctivo",10,0)</f>
        <v>0</v>
      </c>
      <c r="AK358" s="76">
        <f t="shared" ref="AK358" si="1556">IF(X358="Probabilidad",0,IF(Z358="Automatizado",25,IF(Z358="Manual",15,0)))</f>
        <v>0</v>
      </c>
      <c r="AL358" s="76">
        <f t="shared" ref="AL358" si="1557">($AM357*((AJ358+AK358))/100)</f>
        <v>0</v>
      </c>
      <c r="AM358" s="112">
        <f t="shared" ref="AM358" si="1558">AM357-AL358</f>
        <v>60</v>
      </c>
      <c r="AN358" s="213"/>
      <c r="AO358" s="213"/>
      <c r="AP358" s="257"/>
      <c r="AQ358" s="257"/>
      <c r="AR358" s="375"/>
      <c r="AS358" s="375"/>
      <c r="AT358" s="213"/>
      <c r="AU358" s="213"/>
    </row>
    <row r="359" spans="1:47" ht="321" customHeight="1">
      <c r="A359" s="238">
        <v>139</v>
      </c>
      <c r="B359" s="238" t="s">
        <v>983</v>
      </c>
      <c r="C359" s="238" t="s">
        <v>984</v>
      </c>
      <c r="D359" s="312" t="s">
        <v>1075</v>
      </c>
      <c r="E359" s="312" t="s">
        <v>114</v>
      </c>
      <c r="F359" s="312" t="s">
        <v>1076</v>
      </c>
      <c r="G359" s="312" t="s">
        <v>1077</v>
      </c>
      <c r="H359" s="226"/>
      <c r="I359" s="226"/>
      <c r="J359" s="226"/>
      <c r="K359" s="226"/>
      <c r="L359" s="249" t="str">
        <f t="shared" ref="L359" si="1559">IF(F359&lt;&gt;"",CONCATENATE(E359," ",G359),CONCATENATE(H359," ",I359," ",J359," ",K359))</f>
        <v>Posibilidad de pérdida reputacional debido a fallas en la verificación de los criterios de las solicitudes de RyR (Retornos y Reubicaciones) (acompañamiento individual o comunitario). Para el caso del acompañamiento individual, en la colocación del recurso de apoyo al traslado de personas y enseres hasta 1.5 SMMLV y 1.74 SMMLV (componente seguridad alimentaria), de acuerdo con las Resoluciones No. 00278 de 17 abril 2015 y 3320 del 2019.</v>
      </c>
      <c r="M359" s="226" t="s">
        <v>62</v>
      </c>
      <c r="N359" s="212" t="s">
        <v>529</v>
      </c>
      <c r="O359" s="212" t="s">
        <v>63</v>
      </c>
      <c r="P359" s="212" t="s">
        <v>64</v>
      </c>
      <c r="Q359" s="212">
        <v>1500</v>
      </c>
      <c r="R359" s="212" t="s">
        <v>409</v>
      </c>
      <c r="S359" s="212">
        <f t="shared" ref="S359" si="1560">IF(R359="Muy alta",100,IF(R359="Alta",80,IF(R359="Media",60,IF(R359="Baja",40,IF(R359="Muy baja",20,IF(R359="Casi Seguro",100,IF(R359="Probable",80,IF(R359="Posible",60,IF(R359="Improbable",40,IF(R359="Rara vez",20,0))))))))))</f>
        <v>60</v>
      </c>
      <c r="T359" s="212" t="s">
        <v>219</v>
      </c>
      <c r="U359" s="212">
        <f t="shared" ref="U359" si="1561">IF(T359="Catastrófico",100,IF(T359="Mayor",80,IF(T359="Moderado",60,IF(T359="Menor",40,IF(T359="Leve",20,0)))))</f>
        <v>20</v>
      </c>
      <c r="V359" s="212" t="s">
        <v>74</v>
      </c>
      <c r="W359" s="85" t="s">
        <v>1078</v>
      </c>
      <c r="X359" s="76" t="str">
        <f t="shared" si="1379"/>
        <v>Probabilidad</v>
      </c>
      <c r="Y359" s="76" t="s">
        <v>69</v>
      </c>
      <c r="Z359" s="76" t="s">
        <v>70</v>
      </c>
      <c r="AA359" s="76" t="s">
        <v>71</v>
      </c>
      <c r="AB359" s="76" t="s">
        <v>72</v>
      </c>
      <c r="AC359" s="76" t="s">
        <v>73</v>
      </c>
      <c r="AD359" s="240">
        <f>AH360</f>
        <v>21.6</v>
      </c>
      <c r="AE359" s="76">
        <f t="shared" ref="AE359:AE362" si="1562">IF(Y359="Preventivo",25,IF(Y359="Detectivo",15,0))</f>
        <v>25</v>
      </c>
      <c r="AF359" s="76">
        <f t="shared" ref="AF359:AF362" si="1563">IF(Y359="Correctivo",0,IF(Z359="Automatizado",25,IF(Z359="Manual",15,0)))</f>
        <v>15</v>
      </c>
      <c r="AG359" s="76">
        <f>($S359*((AE359+AF359))/100)</f>
        <v>24</v>
      </c>
      <c r="AH359" s="76">
        <f t="shared" ref="AH359" si="1564">S359-AG359</f>
        <v>36</v>
      </c>
      <c r="AI359" s="218">
        <f>AM360</f>
        <v>20</v>
      </c>
      <c r="AJ359" s="76">
        <f t="shared" ref="AJ359:AJ362" si="1565">IF(Y359="Correctivo",10,0)</f>
        <v>0</v>
      </c>
      <c r="AK359" s="76">
        <f t="shared" ref="AK359:AK362" si="1566">IF(X359="Probabilidad",0,IF(Z359="Automatizado",25,IF(Z359="Manual",15,0)))</f>
        <v>0</v>
      </c>
      <c r="AL359" s="76">
        <f>($U359*((AJ359+AK359))/100)</f>
        <v>0</v>
      </c>
      <c r="AM359" s="112">
        <f>U359-AL359</f>
        <v>20</v>
      </c>
      <c r="AN359" s="212" t="s">
        <v>220</v>
      </c>
      <c r="AO359" s="212" t="s">
        <v>222</v>
      </c>
      <c r="AP359" s="255" t="s">
        <v>1079</v>
      </c>
      <c r="AQ359" s="255" t="s">
        <v>224</v>
      </c>
      <c r="AR359" s="387"/>
      <c r="AS359" s="389"/>
      <c r="AT359" s="389"/>
      <c r="AU359" s="88"/>
    </row>
    <row r="360" spans="1:47" ht="171.75" customHeight="1">
      <c r="A360" s="238"/>
      <c r="B360" s="238"/>
      <c r="C360" s="238"/>
      <c r="D360" s="313"/>
      <c r="E360" s="313"/>
      <c r="F360" s="313"/>
      <c r="G360" s="313"/>
      <c r="H360" s="266"/>
      <c r="I360" s="266"/>
      <c r="J360" s="266"/>
      <c r="K360" s="266"/>
      <c r="L360" s="250"/>
      <c r="M360" s="266"/>
      <c r="N360" s="225"/>
      <c r="O360" s="225"/>
      <c r="P360" s="225"/>
      <c r="Q360" s="225"/>
      <c r="R360" s="225"/>
      <c r="S360" s="225"/>
      <c r="T360" s="225"/>
      <c r="U360" s="225"/>
      <c r="V360" s="225"/>
      <c r="W360" s="85" t="s">
        <v>1080</v>
      </c>
      <c r="X360" s="76" t="str">
        <f t="shared" si="1379"/>
        <v>Probabilidad</v>
      </c>
      <c r="Y360" s="76" t="s">
        <v>69</v>
      </c>
      <c r="Z360" s="76" t="s">
        <v>70</v>
      </c>
      <c r="AA360" s="76" t="s">
        <v>71</v>
      </c>
      <c r="AB360" s="76" t="s">
        <v>72</v>
      </c>
      <c r="AC360" s="76" t="s">
        <v>73</v>
      </c>
      <c r="AD360" s="240"/>
      <c r="AE360" s="76">
        <f t="shared" si="1562"/>
        <v>25</v>
      </c>
      <c r="AF360" s="76">
        <f t="shared" si="1563"/>
        <v>15</v>
      </c>
      <c r="AG360" s="76">
        <f>($AH359*((AE360+AF360))/100)</f>
        <v>14.4</v>
      </c>
      <c r="AH360" s="76">
        <f t="shared" ref="AH360" si="1567">AH359-AG360</f>
        <v>21.6</v>
      </c>
      <c r="AI360" s="218"/>
      <c r="AJ360" s="76">
        <f t="shared" si="1565"/>
        <v>0</v>
      </c>
      <c r="AK360" s="76">
        <f t="shared" si="1566"/>
        <v>0</v>
      </c>
      <c r="AL360" s="76">
        <f t="shared" ref="AL360" si="1568">($AM359*((AJ360+AK360))/100)</f>
        <v>0</v>
      </c>
      <c r="AM360" s="112">
        <f t="shared" ref="AM360" si="1569">AM359-AL360</f>
        <v>20</v>
      </c>
      <c r="AN360" s="225"/>
      <c r="AO360" s="225"/>
      <c r="AP360" s="257"/>
      <c r="AQ360" s="257"/>
      <c r="AR360" s="388"/>
      <c r="AS360" s="388"/>
      <c r="AT360" s="388"/>
      <c r="AU360" s="150"/>
    </row>
    <row r="361" spans="1:47" ht="177" customHeight="1">
      <c r="A361" s="238">
        <v>140</v>
      </c>
      <c r="B361" s="238" t="s">
        <v>983</v>
      </c>
      <c r="C361" s="238" t="s">
        <v>984</v>
      </c>
      <c r="D361" s="312" t="s">
        <v>1081</v>
      </c>
      <c r="E361" s="312"/>
      <c r="F361" s="312"/>
      <c r="G361" s="312"/>
      <c r="H361" s="226" t="s">
        <v>1082</v>
      </c>
      <c r="I361" s="226" t="s">
        <v>1083</v>
      </c>
      <c r="J361" s="226" t="s">
        <v>1084</v>
      </c>
      <c r="K361" s="226" t="s">
        <v>1085</v>
      </c>
      <c r="L361" s="249" t="str">
        <f t="shared" ref="L361" si="1570">IF(F361&lt;&gt;"",CONCATENATE(E361," ",G361),CONCATENATE(H361," ",I361," ",J361," ",K361))</f>
        <v>Recibir o solicitar cualquier dádiva a beneficio propio o a nombre de un tercero para la entrega de recursos (1.5 SMMLV (traslado de enseres y/o personas), 1.74 SMMLV (componente seguridad alimentaria) o para la entrega del EEA (Familiar o Comunitario) en su viabilización e implementación por parte de las personas que tienen incidencia en el tema.</v>
      </c>
      <c r="M361" s="226" t="s">
        <v>86</v>
      </c>
      <c r="N361" s="212" t="s">
        <v>529</v>
      </c>
      <c r="O361" s="212" t="s">
        <v>87</v>
      </c>
      <c r="P361" s="212" t="s">
        <v>88</v>
      </c>
      <c r="Q361" s="212">
        <v>4000</v>
      </c>
      <c r="R361" s="212" t="s">
        <v>655</v>
      </c>
      <c r="S361" s="212">
        <f t="shared" ref="S361" si="1571">IF(R361="Muy alta",100,IF(R361="Alta",80,IF(R361="Media",60,IF(R361="Baja",40,IF(R361="Muy baja",20,IF(R361="Casi Seguro",100,IF(R361="Probable",80,IF(R361="Posible",60,IF(R361="Improbable",40,IF(R361="Rara vez",20,0))))))))))</f>
        <v>80</v>
      </c>
      <c r="T361" s="212" t="s">
        <v>66</v>
      </c>
      <c r="U361" s="212">
        <f t="shared" ref="U361" si="1572">IF(T361="Catastrófico",100,IF(T361="Mayor",80,IF(T361="Moderado",60,IF(T361="Menor",40,IF(T361="Leve",20,0)))))</f>
        <v>80</v>
      </c>
      <c r="V361" s="212" t="s">
        <v>67</v>
      </c>
      <c r="W361" s="97" t="s">
        <v>1086</v>
      </c>
      <c r="X361" s="76" t="str">
        <f t="shared" si="1379"/>
        <v>Probabilidad</v>
      </c>
      <c r="Y361" s="76" t="s">
        <v>69</v>
      </c>
      <c r="Z361" s="76" t="s">
        <v>70</v>
      </c>
      <c r="AA361" s="76" t="s">
        <v>71</v>
      </c>
      <c r="AB361" s="76" t="s">
        <v>72</v>
      </c>
      <c r="AC361" s="76" t="s">
        <v>73</v>
      </c>
      <c r="AD361" s="240">
        <f>AH363</f>
        <v>17.28</v>
      </c>
      <c r="AE361" s="76">
        <f t="shared" si="1562"/>
        <v>25</v>
      </c>
      <c r="AF361" s="76">
        <f t="shared" si="1563"/>
        <v>15</v>
      </c>
      <c r="AG361" s="76">
        <f>($S361*((AE361+AF361))/100)</f>
        <v>32</v>
      </c>
      <c r="AH361" s="76">
        <f t="shared" ref="AH361" si="1573">S361-AG361</f>
        <v>48</v>
      </c>
      <c r="AI361" s="218">
        <f>AM363</f>
        <v>80</v>
      </c>
      <c r="AJ361" s="76">
        <f t="shared" si="1565"/>
        <v>0</v>
      </c>
      <c r="AK361" s="76">
        <f t="shared" si="1566"/>
        <v>0</v>
      </c>
      <c r="AL361" s="76">
        <f>($U361*((AJ361+AK361))/100)</f>
        <v>0</v>
      </c>
      <c r="AM361" s="112">
        <f>U361-AL361</f>
        <v>80</v>
      </c>
      <c r="AN361" s="212" t="s">
        <v>67</v>
      </c>
      <c r="AO361" s="212" t="s">
        <v>75</v>
      </c>
      <c r="AP361" s="255" t="s">
        <v>989</v>
      </c>
      <c r="AQ361" s="97" t="s">
        <v>1087</v>
      </c>
      <c r="AR361" s="149">
        <v>45292</v>
      </c>
      <c r="AS361" s="149">
        <v>45657</v>
      </c>
      <c r="AT361" s="255" t="s">
        <v>78</v>
      </c>
      <c r="AU361" s="128" t="s">
        <v>1072</v>
      </c>
    </row>
    <row r="362" spans="1:47" ht="150.75" customHeight="1">
      <c r="A362" s="238"/>
      <c r="B362" s="238"/>
      <c r="C362" s="238"/>
      <c r="D362" s="313"/>
      <c r="E362" s="313"/>
      <c r="F362" s="313"/>
      <c r="G362" s="313"/>
      <c r="H362" s="266"/>
      <c r="I362" s="266"/>
      <c r="J362" s="266"/>
      <c r="K362" s="266"/>
      <c r="L362" s="250"/>
      <c r="M362" s="266"/>
      <c r="N362" s="225"/>
      <c r="O362" s="225"/>
      <c r="P362" s="225"/>
      <c r="Q362" s="225"/>
      <c r="R362" s="212"/>
      <c r="S362" s="212"/>
      <c r="T362" s="225"/>
      <c r="U362" s="225"/>
      <c r="V362" s="225"/>
      <c r="W362" s="97" t="s">
        <v>1088</v>
      </c>
      <c r="X362" s="76" t="str">
        <f t="shared" si="1379"/>
        <v>Probabilidad</v>
      </c>
      <c r="Y362" s="76" t="s">
        <v>69</v>
      </c>
      <c r="Z362" s="76" t="s">
        <v>70</v>
      </c>
      <c r="AA362" s="76" t="s">
        <v>71</v>
      </c>
      <c r="AB362" s="76" t="s">
        <v>72</v>
      </c>
      <c r="AC362" s="76" t="s">
        <v>73</v>
      </c>
      <c r="AD362" s="240"/>
      <c r="AE362" s="76">
        <f t="shared" si="1562"/>
        <v>25</v>
      </c>
      <c r="AF362" s="76">
        <f t="shared" si="1563"/>
        <v>15</v>
      </c>
      <c r="AG362" s="76">
        <f>($AH361*((AE362+AF362))/100)</f>
        <v>19.2</v>
      </c>
      <c r="AH362" s="76">
        <f t="shared" ref="AH362" si="1574">AH361-AG362</f>
        <v>28.8</v>
      </c>
      <c r="AI362" s="218"/>
      <c r="AJ362" s="76">
        <f t="shared" si="1565"/>
        <v>0</v>
      </c>
      <c r="AK362" s="76">
        <f t="shared" si="1566"/>
        <v>0</v>
      </c>
      <c r="AL362" s="76">
        <f t="shared" ref="AL362" si="1575">($AM361*((AJ362+AK362))/100)</f>
        <v>0</v>
      </c>
      <c r="AM362" s="112">
        <f t="shared" ref="AM362" si="1576">AM361-AL362</f>
        <v>80</v>
      </c>
      <c r="AN362" s="225"/>
      <c r="AO362" s="225"/>
      <c r="AP362" s="256"/>
      <c r="AQ362" s="255" t="s">
        <v>1089</v>
      </c>
      <c r="AR362" s="374">
        <v>45292</v>
      </c>
      <c r="AS362" s="374">
        <v>45657</v>
      </c>
      <c r="AT362" s="256"/>
      <c r="AU362" s="255" t="s">
        <v>1072</v>
      </c>
    </row>
    <row r="363" spans="1:47" ht="139.5" customHeight="1">
      <c r="A363" s="238"/>
      <c r="B363" s="238"/>
      <c r="C363" s="238"/>
      <c r="D363" s="314"/>
      <c r="E363" s="314"/>
      <c r="F363" s="314"/>
      <c r="G363" s="314"/>
      <c r="H363" s="227"/>
      <c r="I363" s="227"/>
      <c r="J363" s="227"/>
      <c r="K363" s="227"/>
      <c r="L363" s="251"/>
      <c r="M363" s="227"/>
      <c r="N363" s="213"/>
      <c r="O363" s="213"/>
      <c r="P363" s="213"/>
      <c r="Q363" s="213"/>
      <c r="R363" s="212"/>
      <c r="S363" s="212"/>
      <c r="T363" s="213"/>
      <c r="U363" s="213"/>
      <c r="V363" s="213"/>
      <c r="W363" s="97" t="s">
        <v>1090</v>
      </c>
      <c r="X363" s="76" t="str">
        <f t="shared" si="1379"/>
        <v>Probabilidad</v>
      </c>
      <c r="Y363" s="76" t="s">
        <v>69</v>
      </c>
      <c r="Z363" s="76" t="s">
        <v>70</v>
      </c>
      <c r="AA363" s="76" t="s">
        <v>71</v>
      </c>
      <c r="AB363" s="76" t="s">
        <v>72</v>
      </c>
      <c r="AC363" s="76" t="s">
        <v>73</v>
      </c>
      <c r="AD363" s="240"/>
      <c r="AE363" s="76">
        <f t="shared" ref="AE363" si="1577">IF(Y363="Preventivo",25,IF(Y363="Detectivo",15,0))</f>
        <v>25</v>
      </c>
      <c r="AF363" s="76">
        <f t="shared" ref="AF363" si="1578">IF(Y363="Correctivo",0,IF(Z363="Automatizado",25,IF(Z363="Manual",15,0)))</f>
        <v>15</v>
      </c>
      <c r="AG363" s="76">
        <f>($AH362*((AE363+AF363))/100)</f>
        <v>11.52</v>
      </c>
      <c r="AH363" s="76">
        <f t="shared" ref="AH363" si="1579">AH362-AG363</f>
        <v>17.28</v>
      </c>
      <c r="AI363" s="218"/>
      <c r="AJ363" s="76">
        <f t="shared" ref="AJ363" si="1580">IF(Y363="Correctivo",10,0)</f>
        <v>0</v>
      </c>
      <c r="AK363" s="76">
        <f t="shared" ref="AK363" si="1581">IF(X363="Probabilidad",0,IF(Z363="Automatizado",25,IF(Z363="Manual",15,0)))</f>
        <v>0</v>
      </c>
      <c r="AL363" s="76">
        <f t="shared" ref="AL363" si="1582">($AM362*((AJ363+AK363))/100)</f>
        <v>0</v>
      </c>
      <c r="AM363" s="112">
        <f t="shared" ref="AM363" si="1583">AM362-AL363</f>
        <v>80</v>
      </c>
      <c r="AN363" s="213"/>
      <c r="AO363" s="213"/>
      <c r="AP363" s="257"/>
      <c r="AQ363" s="257"/>
      <c r="AR363" s="375"/>
      <c r="AS363" s="375"/>
      <c r="AT363" s="257"/>
      <c r="AU363" s="257"/>
    </row>
    <row r="364" spans="1:47" ht="225">
      <c r="A364" s="238">
        <v>141</v>
      </c>
      <c r="B364" s="238" t="s">
        <v>983</v>
      </c>
      <c r="C364" s="238" t="s">
        <v>103</v>
      </c>
      <c r="D364" s="312" t="s">
        <v>1091</v>
      </c>
      <c r="E364" s="312" t="s">
        <v>59</v>
      </c>
      <c r="F364" s="312" t="s">
        <v>1092</v>
      </c>
      <c r="G364" s="312" t="s">
        <v>1093</v>
      </c>
      <c r="H364" s="226"/>
      <c r="I364" s="226"/>
      <c r="J364" s="226"/>
      <c r="K364" s="226"/>
      <c r="L364" s="249" t="str">
        <f t="shared" ref="L364" si="1584">IF(F364&lt;&gt;"",CONCATENATE(E364," ",G364),CONCATENATE(H364," ",I364," ",J364," ",K364))</f>
        <v>Posibilidad de pérdida económica y reputacional debido a vandalismo o hurto, por ausencia o insuficiencia de controles de acceso al archivo digital, acciones involuntarias y/o deliberadas de usuario por ausencia o insuficiencia en la gestión de eventos de monitoreo o por almacenamiento de información sin protección, acceso no controlado a información sensible / confidencial, desconocimiento de los procedimientos y controles de Seguridad de la Información y/o por omisión o inadecuado proceso de identificación y calificación de los activos de información.
*Activos críticos asociados.</v>
      </c>
      <c r="M364" s="226" t="s">
        <v>106</v>
      </c>
      <c r="N364" s="226" t="s">
        <v>1094</v>
      </c>
      <c r="O364" s="212" t="s">
        <v>63</v>
      </c>
      <c r="P364" s="212" t="s">
        <v>64</v>
      </c>
      <c r="Q364" s="212">
        <v>104</v>
      </c>
      <c r="R364" s="212" t="s">
        <v>65</v>
      </c>
      <c r="S364" s="212">
        <f t="shared" ref="S364" si="1585">IF(R364="Muy alta",100,IF(R364="Alta",80,IF(R364="Media",60,IF(R364="Baja",40,IF(R364="Muy baja",20,IF(R364="Casi Seguro",100,IF(R364="Probable",80,IF(R364="Posible",60,IF(R364="Improbable",40,IF(R364="Rara vez",20,0))))))))))</f>
        <v>40</v>
      </c>
      <c r="T364" s="212" t="s">
        <v>66</v>
      </c>
      <c r="U364" s="212">
        <f t="shared" ref="U364" si="1586">IF(T364="Catastrófico",100,IF(T364="Mayor",80,IF(T364="Moderado",60,IF(T364="Menor",40,IF(T364="Leve",20,0)))))</f>
        <v>80</v>
      </c>
      <c r="V364" s="212" t="s">
        <v>67</v>
      </c>
      <c r="W364" s="97" t="s">
        <v>1095</v>
      </c>
      <c r="X364" s="128" t="str">
        <f t="shared" si="1379"/>
        <v>Probabilidad</v>
      </c>
      <c r="Y364" s="128" t="s">
        <v>69</v>
      </c>
      <c r="Z364" s="128" t="s">
        <v>70</v>
      </c>
      <c r="AA364" s="128" t="s">
        <v>71</v>
      </c>
      <c r="AB364" s="128" t="s">
        <v>72</v>
      </c>
      <c r="AC364" s="128" t="s">
        <v>73</v>
      </c>
      <c r="AD364" s="240">
        <f>AH366</f>
        <v>8.64</v>
      </c>
      <c r="AE364" s="76">
        <f t="shared" ref="AE364:AE365" si="1587">IF(Y364="Preventivo",25,IF(Y364="Detectivo",15,0))</f>
        <v>25</v>
      </c>
      <c r="AF364" s="76">
        <f t="shared" ref="AF364:AF365" si="1588">IF(Y364="Correctivo",0,IF(Z364="Automatizado",25,IF(Z364="Manual",15,0)))</f>
        <v>15</v>
      </c>
      <c r="AG364" s="76">
        <f>($S364*((AE364+AF364))/100)</f>
        <v>16</v>
      </c>
      <c r="AH364" s="76">
        <f t="shared" ref="AH364" si="1589">S364-AG364</f>
        <v>24</v>
      </c>
      <c r="AI364" s="218">
        <f>AM366</f>
        <v>80</v>
      </c>
      <c r="AJ364" s="76">
        <f t="shared" ref="AJ364:AJ365" si="1590">IF(Y364="Correctivo",10,0)</f>
        <v>0</v>
      </c>
      <c r="AK364" s="76">
        <f t="shared" ref="AK364:AK365" si="1591">IF(X364="Probabilidad",0,IF(Z364="Automatizado",25,IF(Z364="Manual",15,0)))</f>
        <v>0</v>
      </c>
      <c r="AL364" s="76">
        <f>($U364*((AJ364+AK364))/100)</f>
        <v>0</v>
      </c>
      <c r="AM364" s="112">
        <f>U364-AL364</f>
        <v>80</v>
      </c>
      <c r="AN364" s="212" t="s">
        <v>67</v>
      </c>
      <c r="AO364" s="212" t="s">
        <v>75</v>
      </c>
      <c r="AP364" s="148" t="s">
        <v>989</v>
      </c>
      <c r="AQ364" s="97" t="s">
        <v>2030</v>
      </c>
      <c r="AR364" s="149">
        <v>45292</v>
      </c>
      <c r="AS364" s="149">
        <v>45657</v>
      </c>
      <c r="AT364" s="255" t="s">
        <v>93</v>
      </c>
      <c r="AU364" s="128" t="s">
        <v>1096</v>
      </c>
    </row>
    <row r="365" spans="1:47" ht="135">
      <c r="A365" s="238"/>
      <c r="B365" s="238"/>
      <c r="C365" s="238"/>
      <c r="D365" s="313"/>
      <c r="E365" s="313"/>
      <c r="F365" s="313"/>
      <c r="G365" s="313"/>
      <c r="H365" s="266"/>
      <c r="I365" s="266"/>
      <c r="J365" s="266"/>
      <c r="K365" s="266"/>
      <c r="L365" s="250"/>
      <c r="M365" s="266"/>
      <c r="N365" s="266"/>
      <c r="O365" s="225"/>
      <c r="P365" s="225"/>
      <c r="Q365" s="225"/>
      <c r="R365" s="225"/>
      <c r="S365" s="225"/>
      <c r="T365" s="225"/>
      <c r="U365" s="225"/>
      <c r="V365" s="225"/>
      <c r="W365" s="97" t="s">
        <v>1097</v>
      </c>
      <c r="X365" s="128" t="str">
        <f t="shared" si="1379"/>
        <v>Probabilidad</v>
      </c>
      <c r="Y365" s="128" t="s">
        <v>69</v>
      </c>
      <c r="Z365" s="128" t="s">
        <v>70</v>
      </c>
      <c r="AA365" s="128" t="s">
        <v>71</v>
      </c>
      <c r="AB365" s="128" t="s">
        <v>72</v>
      </c>
      <c r="AC365" s="128" t="s">
        <v>73</v>
      </c>
      <c r="AD365" s="240"/>
      <c r="AE365" s="76">
        <f t="shared" si="1587"/>
        <v>25</v>
      </c>
      <c r="AF365" s="76">
        <f t="shared" si="1588"/>
        <v>15</v>
      </c>
      <c r="AG365" s="76">
        <f>($AH364*((AE365+AF365))/100)</f>
        <v>9.6</v>
      </c>
      <c r="AH365" s="76">
        <f t="shared" ref="AH365" si="1592">AH364-AG365</f>
        <v>14.4</v>
      </c>
      <c r="AI365" s="218"/>
      <c r="AJ365" s="76">
        <f t="shared" si="1590"/>
        <v>0</v>
      </c>
      <c r="AK365" s="76">
        <f t="shared" si="1591"/>
        <v>0</v>
      </c>
      <c r="AL365" s="76">
        <f t="shared" ref="AL365" si="1593">($AM364*((AJ365+AK365))/100)</f>
        <v>0</v>
      </c>
      <c r="AM365" s="112">
        <f t="shared" ref="AM365" si="1594">AM364-AL365</f>
        <v>80</v>
      </c>
      <c r="AN365" s="225"/>
      <c r="AO365" s="225"/>
      <c r="AP365" s="148" t="s">
        <v>989</v>
      </c>
      <c r="AQ365" s="97" t="s">
        <v>1098</v>
      </c>
      <c r="AR365" s="149">
        <v>45292</v>
      </c>
      <c r="AS365" s="149">
        <v>45657</v>
      </c>
      <c r="AT365" s="256"/>
      <c r="AU365" s="128" t="s">
        <v>1099</v>
      </c>
    </row>
    <row r="366" spans="1:47" ht="120">
      <c r="A366" s="238"/>
      <c r="B366" s="238"/>
      <c r="C366" s="238"/>
      <c r="D366" s="314"/>
      <c r="E366" s="314"/>
      <c r="F366" s="314"/>
      <c r="G366" s="314"/>
      <c r="H366" s="227"/>
      <c r="I366" s="227"/>
      <c r="J366" s="227"/>
      <c r="K366" s="227"/>
      <c r="L366" s="251"/>
      <c r="M366" s="227"/>
      <c r="N366" s="227"/>
      <c r="O366" s="213"/>
      <c r="P366" s="213"/>
      <c r="Q366" s="213"/>
      <c r="R366" s="213"/>
      <c r="S366" s="213"/>
      <c r="T366" s="213"/>
      <c r="U366" s="213"/>
      <c r="V366" s="213"/>
      <c r="W366" s="97" t="s">
        <v>1100</v>
      </c>
      <c r="X366" s="128" t="str">
        <f t="shared" si="1379"/>
        <v>Probabilidad</v>
      </c>
      <c r="Y366" s="128" t="s">
        <v>69</v>
      </c>
      <c r="Z366" s="128" t="s">
        <v>70</v>
      </c>
      <c r="AA366" s="128" t="s">
        <v>71</v>
      </c>
      <c r="AB366" s="128" t="s">
        <v>72</v>
      </c>
      <c r="AC366" s="128" t="s">
        <v>73</v>
      </c>
      <c r="AD366" s="240"/>
      <c r="AE366" s="76">
        <f t="shared" ref="AE366" si="1595">IF(Y366="Preventivo",25,IF(Y366="Detectivo",15,0))</f>
        <v>25</v>
      </c>
      <c r="AF366" s="76">
        <f t="shared" ref="AF366" si="1596">IF(Y366="Correctivo",0,IF(Z366="Automatizado",25,IF(Z366="Manual",15,0)))</f>
        <v>15</v>
      </c>
      <c r="AG366" s="76">
        <f>($AH365*((AE366+AF366))/100)</f>
        <v>5.76</v>
      </c>
      <c r="AH366" s="76">
        <f t="shared" ref="AH366" si="1597">AH365-AG366</f>
        <v>8.64</v>
      </c>
      <c r="AI366" s="218"/>
      <c r="AJ366" s="76">
        <f t="shared" ref="AJ366" si="1598">IF(Y366="Correctivo",10,0)</f>
        <v>0</v>
      </c>
      <c r="AK366" s="76">
        <f t="shared" ref="AK366" si="1599">IF(X366="Probabilidad",0,IF(Z366="Automatizado",25,IF(Z366="Manual",15,0)))</f>
        <v>0</v>
      </c>
      <c r="AL366" s="76">
        <f t="shared" ref="AL366" si="1600">($AM365*((AJ366+AK366))/100)</f>
        <v>0</v>
      </c>
      <c r="AM366" s="112">
        <f t="shared" ref="AM366" si="1601">AM365-AL366</f>
        <v>80</v>
      </c>
      <c r="AN366" s="213"/>
      <c r="AO366" s="213"/>
      <c r="AP366" s="148" t="s">
        <v>989</v>
      </c>
      <c r="AQ366" s="97" t="s">
        <v>1101</v>
      </c>
      <c r="AR366" s="149">
        <v>45292</v>
      </c>
      <c r="AS366" s="149">
        <v>45657</v>
      </c>
      <c r="AT366" s="257"/>
      <c r="AU366" s="128" t="s">
        <v>1099</v>
      </c>
    </row>
    <row r="367" spans="1:47" ht="114" customHeight="1">
      <c r="A367" s="238">
        <v>142</v>
      </c>
      <c r="B367" s="238" t="s">
        <v>983</v>
      </c>
      <c r="C367" s="238" t="s">
        <v>984</v>
      </c>
      <c r="D367" s="312" t="s">
        <v>1102</v>
      </c>
      <c r="E367" s="312" t="s">
        <v>59</v>
      </c>
      <c r="F367" s="312" t="s">
        <v>1103</v>
      </c>
      <c r="G367" s="312" t="s">
        <v>1104</v>
      </c>
      <c r="H367" s="226"/>
      <c r="I367" s="226"/>
      <c r="J367" s="226"/>
      <c r="K367" s="226"/>
      <c r="L367" s="249" t="str">
        <f t="shared" ref="L367" si="1602">IF(F367&lt;&gt;"",CONCATENATE(E367," ",G367),CONCATENATE(H367," ",I367," ",J367," ",K367))</f>
        <v>Posibilidad de pérdida económica y reputacional por priorización errónea de víctimas que no cumplan los criterios, desactualización de la información de destinatarios y/o información de las víctimas directas, documento de identidad, liquidación de indemnización para el hecho victimizante de desplazamiento forzado o que no coincida el tiempo de inclusión con la liquidación, no disponibilidad de dinero para cada proceso bancario y/o que la base de datos, las cartas de pago y notificación no se encuentren creadas y habilitadas en Indemniza para el territorio en el momento de la ejecución y fecha en que se inicia el proceso de cobro.</v>
      </c>
      <c r="M367" s="226" t="s">
        <v>62</v>
      </c>
      <c r="N367" s="226" t="s">
        <v>529</v>
      </c>
      <c r="O367" s="212" t="s">
        <v>63</v>
      </c>
      <c r="P367" s="212" t="s">
        <v>64</v>
      </c>
      <c r="Q367" s="212">
        <v>165000</v>
      </c>
      <c r="R367" s="212" t="s">
        <v>355</v>
      </c>
      <c r="S367" s="212">
        <f t="shared" ref="S367" si="1603">IF(R367="Muy alta",100,IF(R367="Alta",80,IF(R367="Media",60,IF(R367="Baja",40,IF(R367="Muy baja",20,IF(R367="Casi Seguro",100,IF(R367="Probable",80,IF(R367="Posible",60,IF(R367="Improbable",40,IF(R367="Rara vez",20,0))))))))))</f>
        <v>100</v>
      </c>
      <c r="T367" s="212" t="s">
        <v>74</v>
      </c>
      <c r="U367" s="212">
        <f t="shared" ref="U367" si="1604">IF(T367="Catastrófico",100,IF(T367="Mayor",80,IF(T367="Moderado",60,IF(T367="Menor",40,IF(T367="Leve",20,0)))))</f>
        <v>60</v>
      </c>
      <c r="V367" s="212" t="s">
        <v>67</v>
      </c>
      <c r="W367" s="97" t="s">
        <v>1105</v>
      </c>
      <c r="X367" s="128" t="str">
        <f t="shared" si="1379"/>
        <v>Probabilidad</v>
      </c>
      <c r="Y367" s="128" t="s">
        <v>69</v>
      </c>
      <c r="Z367" s="128" t="s">
        <v>70</v>
      </c>
      <c r="AA367" s="128" t="s">
        <v>71</v>
      </c>
      <c r="AB367" s="128" t="s">
        <v>72</v>
      </c>
      <c r="AC367" s="128" t="s">
        <v>73</v>
      </c>
      <c r="AD367" s="240">
        <f>AH369</f>
        <v>21.6</v>
      </c>
      <c r="AE367" s="76">
        <f t="shared" ref="AE367:AE368" si="1605">IF(Y367="Preventivo",25,IF(Y367="Detectivo",15,0))</f>
        <v>25</v>
      </c>
      <c r="AF367" s="76">
        <f t="shared" ref="AF367:AF368" si="1606">IF(Y367="Correctivo",0,IF(Z367="Automatizado",25,IF(Z367="Manual",15,0)))</f>
        <v>15</v>
      </c>
      <c r="AG367" s="76">
        <f>($S367*((AE367+AF367))/100)</f>
        <v>40</v>
      </c>
      <c r="AH367" s="76">
        <f t="shared" ref="AH367" si="1607">S367-AG367</f>
        <v>60</v>
      </c>
      <c r="AI367" s="218">
        <f>AM369</f>
        <v>60</v>
      </c>
      <c r="AJ367" s="76">
        <f t="shared" ref="AJ367:AJ368" si="1608">IF(Y367="Correctivo",10,0)</f>
        <v>0</v>
      </c>
      <c r="AK367" s="76">
        <f t="shared" ref="AK367:AK368" si="1609">IF(X367="Probabilidad",0,IF(Z367="Automatizado",25,IF(Z367="Manual",15,0)))</f>
        <v>0</v>
      </c>
      <c r="AL367" s="76">
        <f>($U367*((AJ367+AK367))/100)</f>
        <v>0</v>
      </c>
      <c r="AM367" s="112">
        <f>U367-AL367</f>
        <v>60</v>
      </c>
      <c r="AN367" s="212" t="s">
        <v>74</v>
      </c>
      <c r="AO367" s="212" t="s">
        <v>75</v>
      </c>
      <c r="AP367" s="255" t="s">
        <v>989</v>
      </c>
      <c r="AQ367" s="255" t="s">
        <v>1106</v>
      </c>
      <c r="AR367" s="344">
        <v>45292</v>
      </c>
      <c r="AS367" s="344">
        <v>45657</v>
      </c>
      <c r="AT367" s="212" t="s">
        <v>78</v>
      </c>
      <c r="AU367" s="212" t="s">
        <v>1107</v>
      </c>
    </row>
    <row r="368" spans="1:47" ht="184.5" customHeight="1">
      <c r="A368" s="238"/>
      <c r="B368" s="238"/>
      <c r="C368" s="238"/>
      <c r="D368" s="313"/>
      <c r="E368" s="313"/>
      <c r="F368" s="313"/>
      <c r="G368" s="313"/>
      <c r="H368" s="266"/>
      <c r="I368" s="266"/>
      <c r="J368" s="266"/>
      <c r="K368" s="266"/>
      <c r="L368" s="250"/>
      <c r="M368" s="266"/>
      <c r="N368" s="266"/>
      <c r="O368" s="225"/>
      <c r="P368" s="225"/>
      <c r="Q368" s="225"/>
      <c r="R368" s="225"/>
      <c r="S368" s="225"/>
      <c r="T368" s="225"/>
      <c r="U368" s="225"/>
      <c r="V368" s="225"/>
      <c r="W368" s="97" t="s">
        <v>1108</v>
      </c>
      <c r="X368" s="128" t="str">
        <f t="shared" si="1379"/>
        <v>Probabilidad</v>
      </c>
      <c r="Y368" s="128" t="s">
        <v>69</v>
      </c>
      <c r="Z368" s="128" t="s">
        <v>70</v>
      </c>
      <c r="AA368" s="128" t="s">
        <v>71</v>
      </c>
      <c r="AB368" s="128" t="s">
        <v>72</v>
      </c>
      <c r="AC368" s="128" t="s">
        <v>73</v>
      </c>
      <c r="AD368" s="240"/>
      <c r="AE368" s="76">
        <f t="shared" si="1605"/>
        <v>25</v>
      </c>
      <c r="AF368" s="76">
        <f t="shared" si="1606"/>
        <v>15</v>
      </c>
      <c r="AG368" s="76">
        <f>($AH367*((AE368+AF368))/100)</f>
        <v>24</v>
      </c>
      <c r="AH368" s="76">
        <f t="shared" ref="AH368" si="1610">AH367-AG368</f>
        <v>36</v>
      </c>
      <c r="AI368" s="218"/>
      <c r="AJ368" s="76">
        <f t="shared" si="1608"/>
        <v>0</v>
      </c>
      <c r="AK368" s="76">
        <f t="shared" si="1609"/>
        <v>0</v>
      </c>
      <c r="AL368" s="76">
        <f t="shared" ref="AL368" si="1611">($AM367*((AJ368+AK368))/100)</f>
        <v>0</v>
      </c>
      <c r="AM368" s="112">
        <f t="shared" ref="AM368" si="1612">AM367-AL368</f>
        <v>60</v>
      </c>
      <c r="AN368" s="225"/>
      <c r="AO368" s="225"/>
      <c r="AP368" s="256"/>
      <c r="AQ368" s="256"/>
      <c r="AR368" s="345"/>
      <c r="AS368" s="345"/>
      <c r="AT368" s="225"/>
      <c r="AU368" s="225"/>
    </row>
    <row r="369" spans="1:47" ht="185.25" customHeight="1">
      <c r="A369" s="238"/>
      <c r="B369" s="238"/>
      <c r="C369" s="238"/>
      <c r="D369" s="314"/>
      <c r="E369" s="314"/>
      <c r="F369" s="314"/>
      <c r="G369" s="314"/>
      <c r="H369" s="227"/>
      <c r="I369" s="227"/>
      <c r="J369" s="227"/>
      <c r="K369" s="227"/>
      <c r="L369" s="251"/>
      <c r="M369" s="227"/>
      <c r="N369" s="227"/>
      <c r="O369" s="213"/>
      <c r="P369" s="213"/>
      <c r="Q369" s="213"/>
      <c r="R369" s="213"/>
      <c r="S369" s="213"/>
      <c r="T369" s="213"/>
      <c r="U369" s="213"/>
      <c r="V369" s="213"/>
      <c r="W369" s="97" t="s">
        <v>1109</v>
      </c>
      <c r="X369" s="128" t="str">
        <f t="shared" si="1379"/>
        <v>Probabilidad</v>
      </c>
      <c r="Y369" s="128" t="s">
        <v>69</v>
      </c>
      <c r="Z369" s="128" t="s">
        <v>70</v>
      </c>
      <c r="AA369" s="128" t="s">
        <v>71</v>
      </c>
      <c r="AB369" s="128" t="s">
        <v>72</v>
      </c>
      <c r="AC369" s="128" t="s">
        <v>73</v>
      </c>
      <c r="AD369" s="240"/>
      <c r="AE369" s="76">
        <f t="shared" ref="AE369" si="1613">IF(Y369="Preventivo",25,IF(Y369="Detectivo",15,0))</f>
        <v>25</v>
      </c>
      <c r="AF369" s="76">
        <f t="shared" ref="AF369" si="1614">IF(Y369="Correctivo",0,IF(Z369="Automatizado",25,IF(Z369="Manual",15,0)))</f>
        <v>15</v>
      </c>
      <c r="AG369" s="76">
        <f>($AH368*((AE369+AF369))/100)</f>
        <v>14.4</v>
      </c>
      <c r="AH369" s="76">
        <f t="shared" ref="AH369" si="1615">AH368-AG369</f>
        <v>21.6</v>
      </c>
      <c r="AI369" s="218"/>
      <c r="AJ369" s="76">
        <f t="shared" ref="AJ369" si="1616">IF(Y369="Correctivo",10,0)</f>
        <v>0</v>
      </c>
      <c r="AK369" s="76">
        <f t="shared" ref="AK369" si="1617">IF(X369="Probabilidad",0,IF(Z369="Automatizado",25,IF(Z369="Manual",15,0)))</f>
        <v>0</v>
      </c>
      <c r="AL369" s="76">
        <f t="shared" ref="AL369" si="1618">($AM368*((AJ369+AK369))/100)</f>
        <v>0</v>
      </c>
      <c r="AM369" s="112">
        <f t="shared" ref="AM369" si="1619">AM368-AL369</f>
        <v>60</v>
      </c>
      <c r="AN369" s="213"/>
      <c r="AO369" s="213"/>
      <c r="AP369" s="257"/>
      <c r="AQ369" s="257"/>
      <c r="AR369" s="346"/>
      <c r="AS369" s="346"/>
      <c r="AT369" s="213"/>
      <c r="AU369" s="213"/>
    </row>
    <row r="370" spans="1:47" ht="121.5" customHeight="1">
      <c r="A370" s="238">
        <v>143</v>
      </c>
      <c r="B370" s="238" t="s">
        <v>983</v>
      </c>
      <c r="C370" s="238" t="s">
        <v>984</v>
      </c>
      <c r="D370" s="312" t="s">
        <v>1102</v>
      </c>
      <c r="E370" s="312"/>
      <c r="F370" s="312"/>
      <c r="G370" s="312"/>
      <c r="H370" s="226" t="s">
        <v>1110</v>
      </c>
      <c r="I370" s="226" t="s">
        <v>1111</v>
      </c>
      <c r="J370" s="226" t="s">
        <v>1112</v>
      </c>
      <c r="K370" s="226" t="s">
        <v>1113</v>
      </c>
      <c r="L370" s="249" t="str">
        <f t="shared" ref="L370" si="1620">IF(F370&lt;&gt;"",CONCATENATE(E370," ",G370),CONCATENATE(H370," ",I370," ",J370," ",K370))</f>
        <v>Uso indebido de la información para llevar a cabo la compensación económica por parte de funcionarios y colaboradores para obtener un beneficio propio o de un tercero.</v>
      </c>
      <c r="M370" s="226" t="s">
        <v>86</v>
      </c>
      <c r="N370" s="226" t="s">
        <v>529</v>
      </c>
      <c r="O370" s="212" t="s">
        <v>87</v>
      </c>
      <c r="P370" s="212" t="s">
        <v>88</v>
      </c>
      <c r="Q370" s="255">
        <v>165000</v>
      </c>
      <c r="R370" s="255" t="s">
        <v>655</v>
      </c>
      <c r="S370" s="255">
        <f>IF(R370="Muy alta",100,IF(R370="Alta",80,IF(R370="Media",60,IF(R370="Baja",40,IF(R370="Muy baja",20,IF(R370="Casi Seguro",100,IF(R370="Probable",80,IF(R370="Posible",60,IF(R370="Improbable",40,IF(R370="Rara vez",20,0))))))))))</f>
        <v>80</v>
      </c>
      <c r="T370" s="255" t="s">
        <v>66</v>
      </c>
      <c r="U370" s="255">
        <f t="shared" ref="U370" si="1621">IF(T370="Catastrófico",100,IF(T370="Mayor",80,IF(T370="Moderado",60,IF(T370="Menor",40,IF(T370="Leve",20,0)))))</f>
        <v>80</v>
      </c>
      <c r="V370" s="212" t="s">
        <v>67</v>
      </c>
      <c r="W370" s="97" t="s">
        <v>1114</v>
      </c>
      <c r="X370" s="76" t="str">
        <f t="shared" si="1379"/>
        <v>Probabilidad</v>
      </c>
      <c r="Y370" s="76" t="s">
        <v>69</v>
      </c>
      <c r="Z370" s="76" t="s">
        <v>70</v>
      </c>
      <c r="AA370" s="76" t="s">
        <v>71</v>
      </c>
      <c r="AB370" s="76" t="s">
        <v>72</v>
      </c>
      <c r="AC370" s="76" t="s">
        <v>73</v>
      </c>
      <c r="AD370" s="240">
        <f>AH372</f>
        <v>28.8</v>
      </c>
      <c r="AE370" s="76">
        <f t="shared" ref="AE370:AE371" si="1622">IF(Y370="Preventivo",25,IF(Y370="Detectivo",15,0))</f>
        <v>25</v>
      </c>
      <c r="AF370" s="76">
        <f t="shared" ref="AF370:AF371" si="1623">IF(Y370="Correctivo",0,IF(Z370="Automatizado",25,IF(Z370="Manual",15,0)))</f>
        <v>15</v>
      </c>
      <c r="AG370" s="76">
        <f>($S370*((AE370+AF370))/100)</f>
        <v>32</v>
      </c>
      <c r="AH370" s="76">
        <f t="shared" ref="AH370" si="1624">S370-AG370</f>
        <v>48</v>
      </c>
      <c r="AI370" s="218">
        <f>AM372</f>
        <v>60</v>
      </c>
      <c r="AJ370" s="76">
        <f t="shared" ref="AJ370:AJ371" si="1625">IF(Y370="Correctivo",10,0)</f>
        <v>0</v>
      </c>
      <c r="AK370" s="76">
        <f t="shared" ref="AK370:AK371" si="1626">IF(X370="Probabilidad",0,IF(Z370="Automatizado",25,IF(Z370="Manual",15,0)))</f>
        <v>0</v>
      </c>
      <c r="AL370" s="76">
        <f>($U370*((AJ370+AK370))/100)</f>
        <v>0</v>
      </c>
      <c r="AM370" s="112">
        <f>U370-AL370</f>
        <v>80</v>
      </c>
      <c r="AN370" s="212" t="s">
        <v>74</v>
      </c>
      <c r="AO370" s="255" t="s">
        <v>75</v>
      </c>
      <c r="AP370" s="255" t="s">
        <v>989</v>
      </c>
      <c r="AQ370" s="255" t="s">
        <v>1115</v>
      </c>
      <c r="AR370" s="374">
        <v>45292</v>
      </c>
      <c r="AS370" s="374">
        <v>45657</v>
      </c>
      <c r="AT370" s="255" t="s">
        <v>78</v>
      </c>
      <c r="AU370" s="255" t="s">
        <v>1116</v>
      </c>
    </row>
    <row r="371" spans="1:47" ht="113.25" customHeight="1">
      <c r="A371" s="238"/>
      <c r="B371" s="238"/>
      <c r="C371" s="238"/>
      <c r="D371" s="313"/>
      <c r="E371" s="313"/>
      <c r="F371" s="313"/>
      <c r="G371" s="313"/>
      <c r="H371" s="266"/>
      <c r="I371" s="266"/>
      <c r="J371" s="266"/>
      <c r="K371" s="266"/>
      <c r="L371" s="250"/>
      <c r="M371" s="266"/>
      <c r="N371" s="266"/>
      <c r="O371" s="225"/>
      <c r="P371" s="225"/>
      <c r="Q371" s="256"/>
      <c r="R371" s="255"/>
      <c r="S371" s="255"/>
      <c r="T371" s="256"/>
      <c r="U371" s="256"/>
      <c r="V371" s="225"/>
      <c r="W371" s="97" t="s">
        <v>1117</v>
      </c>
      <c r="X371" s="76" t="str">
        <f t="shared" si="1379"/>
        <v>Probabilidad</v>
      </c>
      <c r="Y371" s="76" t="s">
        <v>69</v>
      </c>
      <c r="Z371" s="76" t="s">
        <v>70</v>
      </c>
      <c r="AA371" s="76" t="s">
        <v>71</v>
      </c>
      <c r="AB371" s="76" t="s">
        <v>72</v>
      </c>
      <c r="AC371" s="76" t="s">
        <v>73</v>
      </c>
      <c r="AD371" s="240"/>
      <c r="AE371" s="76">
        <f t="shared" si="1622"/>
        <v>25</v>
      </c>
      <c r="AF371" s="76">
        <f t="shared" si="1623"/>
        <v>15</v>
      </c>
      <c r="AG371" s="76">
        <f>($AH370*((AE371+AF371))/100)</f>
        <v>19.2</v>
      </c>
      <c r="AH371" s="76">
        <f t="shared" ref="AH371" si="1627">AH370-AG371</f>
        <v>28.8</v>
      </c>
      <c r="AI371" s="218"/>
      <c r="AJ371" s="76">
        <f t="shared" si="1625"/>
        <v>0</v>
      </c>
      <c r="AK371" s="76">
        <f t="shared" si="1626"/>
        <v>0</v>
      </c>
      <c r="AL371" s="76">
        <f t="shared" ref="AL371" si="1628">($AM370*((AJ371+AK371))/100)</f>
        <v>0</v>
      </c>
      <c r="AM371" s="112">
        <f t="shared" ref="AM371" si="1629">AM370-AL371</f>
        <v>80</v>
      </c>
      <c r="AN371" s="225"/>
      <c r="AO371" s="256"/>
      <c r="AP371" s="256"/>
      <c r="AQ371" s="256"/>
      <c r="AR371" s="383"/>
      <c r="AS371" s="383"/>
      <c r="AT371" s="256"/>
      <c r="AU371" s="256"/>
    </row>
    <row r="372" spans="1:47" ht="165.75" customHeight="1">
      <c r="A372" s="238"/>
      <c r="B372" s="238"/>
      <c r="C372" s="238"/>
      <c r="D372" s="314"/>
      <c r="E372" s="314"/>
      <c r="F372" s="314"/>
      <c r="G372" s="314"/>
      <c r="H372" s="227"/>
      <c r="I372" s="227"/>
      <c r="J372" s="227"/>
      <c r="K372" s="227"/>
      <c r="L372" s="251"/>
      <c r="M372" s="227"/>
      <c r="N372" s="227"/>
      <c r="O372" s="213"/>
      <c r="P372" s="213"/>
      <c r="Q372" s="257"/>
      <c r="R372" s="255"/>
      <c r="S372" s="255"/>
      <c r="T372" s="257"/>
      <c r="U372" s="257"/>
      <c r="V372" s="213"/>
      <c r="W372" s="97" t="s">
        <v>1118</v>
      </c>
      <c r="X372" s="76" t="str">
        <f t="shared" si="1379"/>
        <v>Impacto</v>
      </c>
      <c r="Y372" s="76" t="s">
        <v>81</v>
      </c>
      <c r="Z372" s="76" t="s">
        <v>70</v>
      </c>
      <c r="AA372" s="76" t="s">
        <v>71</v>
      </c>
      <c r="AB372" s="76" t="s">
        <v>72</v>
      </c>
      <c r="AC372" s="76" t="s">
        <v>73</v>
      </c>
      <c r="AD372" s="240"/>
      <c r="AE372" s="76">
        <f t="shared" ref="AE372" si="1630">IF(Y372="Preventivo",25,IF(Y372="Detectivo",15,0))</f>
        <v>0</v>
      </c>
      <c r="AF372" s="76">
        <f t="shared" ref="AF372" si="1631">IF(Y372="Correctivo",0,IF(Z372="Automatizado",25,IF(Z372="Manual",15,0)))</f>
        <v>0</v>
      </c>
      <c r="AG372" s="76">
        <f>($AH371*((AE372+AF372))/100)</f>
        <v>0</v>
      </c>
      <c r="AH372" s="76">
        <f t="shared" ref="AH372" si="1632">AH371-AG372</f>
        <v>28.8</v>
      </c>
      <c r="AI372" s="218"/>
      <c r="AJ372" s="76">
        <f t="shared" ref="AJ372" si="1633">IF(Y372="Correctivo",10,0)</f>
        <v>10</v>
      </c>
      <c r="AK372" s="76">
        <f t="shared" ref="AK372" si="1634">IF(X372="Probabilidad",0,IF(Z372="Automatizado",25,IF(Z372="Manual",15,0)))</f>
        <v>15</v>
      </c>
      <c r="AL372" s="76">
        <f t="shared" ref="AL372" si="1635">($AM371*((AJ372+AK372))/100)</f>
        <v>20</v>
      </c>
      <c r="AM372" s="112">
        <f t="shared" ref="AM372" si="1636">AM371-AL372</f>
        <v>60</v>
      </c>
      <c r="AN372" s="213"/>
      <c r="AO372" s="257"/>
      <c r="AP372" s="257"/>
      <c r="AQ372" s="257"/>
      <c r="AR372" s="375"/>
      <c r="AS372" s="375"/>
      <c r="AT372" s="257"/>
      <c r="AU372" s="257"/>
    </row>
    <row r="373" spans="1:47" ht="139.5" customHeight="1">
      <c r="A373" s="238">
        <v>144</v>
      </c>
      <c r="B373" s="238" t="s">
        <v>983</v>
      </c>
      <c r="C373" s="238" t="s">
        <v>984</v>
      </c>
      <c r="D373" s="309" t="s">
        <v>1119</v>
      </c>
      <c r="E373" s="309" t="s">
        <v>59</v>
      </c>
      <c r="F373" s="309" t="s">
        <v>1120</v>
      </c>
      <c r="G373" s="309" t="s">
        <v>1121</v>
      </c>
      <c r="H373" s="380"/>
      <c r="I373" s="380"/>
      <c r="J373" s="380"/>
      <c r="K373" s="380"/>
      <c r="L373" s="377" t="str">
        <f>IF(F373&lt;&gt;"",CONCATENATE(E373," ",G373),CONCATENATE(H373," ",I373," ",J373," ",K373))</f>
        <v>Posibilidad de pérdida económica y reputacional debido a la imposibilidad  de implementar adecuadamente las estrategias que conduzcan a las medidas de Satisfacción y Garantías de No Repetición a las víctimas del conflicto armado en el marco de la reparación integral, así como la realización de acción con daño a esta población.</v>
      </c>
      <c r="M373" s="380" t="s">
        <v>62</v>
      </c>
      <c r="N373" s="380"/>
      <c r="O373" s="255" t="s">
        <v>63</v>
      </c>
      <c r="P373" s="255" t="s">
        <v>64</v>
      </c>
      <c r="Q373" s="255">
        <v>2500</v>
      </c>
      <c r="R373" s="255" t="s">
        <v>318</v>
      </c>
      <c r="S373" s="255">
        <f t="shared" ref="S373" si="1637">IF(R373="Muy alta",100,IF(R373="Alta",80,IF(R373="Media",60,IF(R373="Baja",40,IF(R373="Muy baja",20,IF(R373="Casi Seguro",100,IF(R373="Probable",80,IF(R373="Posible",60,IF(R373="Improbable",40,IF(R373="Rara vez",20,0))))))))))</f>
        <v>80</v>
      </c>
      <c r="T373" s="255" t="s">
        <v>118</v>
      </c>
      <c r="U373" s="255">
        <f t="shared" ref="U373" si="1638">IF(T373="Catastrófico",100,IF(T373="Mayor",80,IF(T373="Moderado",60,IF(T373="Menor",40,IF(T373="Leve",20,0)))))</f>
        <v>40</v>
      </c>
      <c r="V373" s="212" t="s">
        <v>74</v>
      </c>
      <c r="W373" s="85" t="s">
        <v>1122</v>
      </c>
      <c r="X373" s="76" t="str">
        <f t="shared" si="1379"/>
        <v>Probabilidad</v>
      </c>
      <c r="Y373" s="76" t="s">
        <v>69</v>
      </c>
      <c r="Z373" s="76" t="s">
        <v>70</v>
      </c>
      <c r="AA373" s="76" t="s">
        <v>71</v>
      </c>
      <c r="AB373" s="76" t="s">
        <v>72</v>
      </c>
      <c r="AC373" s="76" t="s">
        <v>73</v>
      </c>
      <c r="AD373" s="240">
        <f>AH375</f>
        <v>28.8</v>
      </c>
      <c r="AE373" s="76">
        <f t="shared" ref="AE373:AE374" si="1639">IF(Y373="Preventivo",25,IF(Y373="Detectivo",15,0))</f>
        <v>25</v>
      </c>
      <c r="AF373" s="76">
        <f t="shared" ref="AF373:AF374" si="1640">IF(Y373="Correctivo",0,IF(Z373="Automatizado",25,IF(Z373="Manual",15,0)))</f>
        <v>15</v>
      </c>
      <c r="AG373" s="76">
        <f>($S373*((AE373+AF373))/100)</f>
        <v>32</v>
      </c>
      <c r="AH373" s="76">
        <f t="shared" ref="AH373" si="1641">S373-AG373</f>
        <v>48</v>
      </c>
      <c r="AI373" s="218">
        <f>AM375</f>
        <v>30</v>
      </c>
      <c r="AJ373" s="76">
        <f t="shared" ref="AJ373:AJ374" si="1642">IF(Y373="Correctivo",10,0)</f>
        <v>0</v>
      </c>
      <c r="AK373" s="76">
        <f t="shared" ref="AK373:AK374" si="1643">IF(X373="Probabilidad",0,IF(Z373="Automatizado",25,IF(Z373="Manual",15,0)))</f>
        <v>0</v>
      </c>
      <c r="AL373" s="76">
        <f>($U373*((AJ373+AK373))/100)</f>
        <v>0</v>
      </c>
      <c r="AM373" s="112">
        <f>U373-AL373</f>
        <v>40</v>
      </c>
      <c r="AN373" s="212" t="s">
        <v>74</v>
      </c>
      <c r="AO373" s="212" t="s">
        <v>75</v>
      </c>
      <c r="AP373" s="255" t="s">
        <v>989</v>
      </c>
      <c r="AQ373" s="255" t="s">
        <v>1123</v>
      </c>
      <c r="AR373" s="390">
        <v>45292</v>
      </c>
      <c r="AS373" s="390">
        <v>45657</v>
      </c>
      <c r="AT373" s="255" t="s">
        <v>78</v>
      </c>
      <c r="AU373" s="255" t="s">
        <v>1124</v>
      </c>
    </row>
    <row r="374" spans="1:47" ht="194.25" customHeight="1">
      <c r="A374" s="238"/>
      <c r="B374" s="238"/>
      <c r="C374" s="238"/>
      <c r="D374" s="310"/>
      <c r="E374" s="310"/>
      <c r="F374" s="310"/>
      <c r="G374" s="310"/>
      <c r="H374" s="381"/>
      <c r="I374" s="381"/>
      <c r="J374" s="381"/>
      <c r="K374" s="381"/>
      <c r="L374" s="378"/>
      <c r="M374" s="381"/>
      <c r="N374" s="381"/>
      <c r="O374" s="256"/>
      <c r="P374" s="256"/>
      <c r="Q374" s="256"/>
      <c r="R374" s="256"/>
      <c r="S374" s="256"/>
      <c r="T374" s="256"/>
      <c r="U374" s="256"/>
      <c r="V374" s="225"/>
      <c r="W374" s="85" t="s">
        <v>1125</v>
      </c>
      <c r="X374" s="76" t="str">
        <f t="shared" si="1379"/>
        <v>Probabilidad</v>
      </c>
      <c r="Y374" s="76" t="s">
        <v>69</v>
      </c>
      <c r="Z374" s="76" t="s">
        <v>70</v>
      </c>
      <c r="AA374" s="76" t="s">
        <v>71</v>
      </c>
      <c r="AB374" s="76" t="s">
        <v>72</v>
      </c>
      <c r="AC374" s="76" t="s">
        <v>73</v>
      </c>
      <c r="AD374" s="240"/>
      <c r="AE374" s="76">
        <f t="shared" si="1639"/>
        <v>25</v>
      </c>
      <c r="AF374" s="76">
        <f t="shared" si="1640"/>
        <v>15</v>
      </c>
      <c r="AG374" s="76">
        <f>($AH373*((AE374+AF374))/100)</f>
        <v>19.2</v>
      </c>
      <c r="AH374" s="76">
        <f t="shared" ref="AH374" si="1644">AH373-AG374</f>
        <v>28.8</v>
      </c>
      <c r="AI374" s="218"/>
      <c r="AJ374" s="76">
        <f t="shared" si="1642"/>
        <v>0</v>
      </c>
      <c r="AK374" s="76">
        <f t="shared" si="1643"/>
        <v>0</v>
      </c>
      <c r="AL374" s="76">
        <f t="shared" ref="AL374" si="1645">($AM373*((AJ374+AK374))/100)</f>
        <v>0</v>
      </c>
      <c r="AM374" s="112">
        <f t="shared" ref="AM374" si="1646">AM373-AL374</f>
        <v>40</v>
      </c>
      <c r="AN374" s="225"/>
      <c r="AO374" s="225"/>
      <c r="AP374" s="256"/>
      <c r="AQ374" s="256"/>
      <c r="AR374" s="391"/>
      <c r="AS374" s="391"/>
      <c r="AT374" s="256"/>
      <c r="AU374" s="256"/>
    </row>
    <row r="375" spans="1:47" ht="158.25" customHeight="1">
      <c r="A375" s="238"/>
      <c r="B375" s="238"/>
      <c r="C375" s="238"/>
      <c r="D375" s="311"/>
      <c r="E375" s="311"/>
      <c r="F375" s="311"/>
      <c r="G375" s="311"/>
      <c r="H375" s="382"/>
      <c r="I375" s="382"/>
      <c r="J375" s="382"/>
      <c r="K375" s="382"/>
      <c r="L375" s="379"/>
      <c r="M375" s="382"/>
      <c r="N375" s="382"/>
      <c r="O375" s="257"/>
      <c r="P375" s="257"/>
      <c r="Q375" s="257"/>
      <c r="R375" s="257"/>
      <c r="S375" s="257"/>
      <c r="T375" s="257"/>
      <c r="U375" s="257"/>
      <c r="V375" s="213"/>
      <c r="W375" s="85" t="s">
        <v>1126</v>
      </c>
      <c r="X375" s="76" t="str">
        <f t="shared" si="1379"/>
        <v>Impacto</v>
      </c>
      <c r="Y375" s="76" t="s">
        <v>81</v>
      </c>
      <c r="Z375" s="76" t="s">
        <v>70</v>
      </c>
      <c r="AA375" s="76" t="s">
        <v>71</v>
      </c>
      <c r="AB375" s="76" t="s">
        <v>72</v>
      </c>
      <c r="AC375" s="76" t="s">
        <v>73</v>
      </c>
      <c r="AD375" s="240"/>
      <c r="AE375" s="76">
        <f t="shared" ref="AE375" si="1647">IF(Y375="Preventivo",25,IF(Y375="Detectivo",15,0))</f>
        <v>0</v>
      </c>
      <c r="AF375" s="76">
        <f t="shared" ref="AF375" si="1648">IF(Y375="Correctivo",0,IF(Z375="Automatizado",25,IF(Z375="Manual",15,0)))</f>
        <v>0</v>
      </c>
      <c r="AG375" s="76">
        <f>($AH374*((AE375+AF375))/100)</f>
        <v>0</v>
      </c>
      <c r="AH375" s="76">
        <f t="shared" ref="AH375" si="1649">AH374-AG375</f>
        <v>28.8</v>
      </c>
      <c r="AI375" s="218"/>
      <c r="AJ375" s="76">
        <f t="shared" ref="AJ375" si="1650">IF(Y375="Correctivo",10,0)</f>
        <v>10</v>
      </c>
      <c r="AK375" s="76">
        <f t="shared" ref="AK375" si="1651">IF(X375="Probabilidad",0,IF(Z375="Automatizado",25,IF(Z375="Manual",15,0)))</f>
        <v>15</v>
      </c>
      <c r="AL375" s="76">
        <f t="shared" ref="AL375" si="1652">($AM374*((AJ375+AK375))/100)</f>
        <v>10</v>
      </c>
      <c r="AM375" s="112">
        <f t="shared" ref="AM375" si="1653">AM374-AL375</f>
        <v>30</v>
      </c>
      <c r="AN375" s="213"/>
      <c r="AO375" s="213"/>
      <c r="AP375" s="257"/>
      <c r="AQ375" s="257"/>
      <c r="AR375" s="392"/>
      <c r="AS375" s="392"/>
      <c r="AT375" s="257"/>
      <c r="AU375" s="257"/>
    </row>
    <row r="376" spans="1:47" ht="178.5" customHeight="1">
      <c r="A376" s="238">
        <v>145</v>
      </c>
      <c r="B376" s="238" t="s">
        <v>1127</v>
      </c>
      <c r="C376" s="238" t="s">
        <v>1128</v>
      </c>
      <c r="D376" s="247" t="s">
        <v>1129</v>
      </c>
      <c r="E376" s="247" t="s">
        <v>114</v>
      </c>
      <c r="F376" s="247" t="s">
        <v>1130</v>
      </c>
      <c r="G376" s="247" t="s">
        <v>1131</v>
      </c>
      <c r="H376" s="92"/>
      <c r="I376" s="92"/>
      <c r="J376" s="92"/>
      <c r="K376" s="92"/>
      <c r="L376" s="212" t="str">
        <f t="shared" ref="L376:L380" si="1654">CONCATENATE(E376," ",F376,)</f>
        <v>Posibilidad de pérdida reputacional ante las partes interesadas, por no brindar atención y orientación o no hacerlo de manera adecuada a través de los canales de  atención dispuestos por la entidad</v>
      </c>
      <c r="M376" s="238" t="s">
        <v>62</v>
      </c>
      <c r="N376" s="238" t="s">
        <v>529</v>
      </c>
      <c r="O376" s="238" t="s">
        <v>63</v>
      </c>
      <c r="P376" s="238" t="s">
        <v>64</v>
      </c>
      <c r="Q376" s="238">
        <v>15332224</v>
      </c>
      <c r="R376" s="238" t="s">
        <v>355</v>
      </c>
      <c r="S376" s="238">
        <v>100</v>
      </c>
      <c r="T376" s="238" t="s">
        <v>66</v>
      </c>
      <c r="U376" s="238">
        <v>80</v>
      </c>
      <c r="V376" s="328" t="s">
        <v>67</v>
      </c>
      <c r="W376" s="85" t="s">
        <v>1132</v>
      </c>
      <c r="X376" s="85" t="s">
        <v>253</v>
      </c>
      <c r="Y376" s="85" t="s">
        <v>69</v>
      </c>
      <c r="Z376" s="85" t="s">
        <v>70</v>
      </c>
      <c r="AA376" s="85" t="s">
        <v>110</v>
      </c>
      <c r="AB376" s="85" t="s">
        <v>72</v>
      </c>
      <c r="AC376" s="85" t="s">
        <v>73</v>
      </c>
      <c r="AD376" s="240">
        <f>AH379</f>
        <v>25.2</v>
      </c>
      <c r="AE376" s="76">
        <f t="shared" ref="AE376:AE377" si="1655">IF(Y376="Preventivo",25,IF(Y376="Detectivo",15,0))</f>
        <v>25</v>
      </c>
      <c r="AF376" s="76">
        <f t="shared" ref="AF376:AF377" si="1656">IF(Y376="Correctivo",0,IF(Z376="Automatizado",25,IF(Z376="Manual",15,0)))</f>
        <v>15</v>
      </c>
      <c r="AG376" s="76">
        <f>($S376*((AE376+AF376))/100)</f>
        <v>40</v>
      </c>
      <c r="AH376" s="76">
        <f t="shared" ref="AH376" si="1657">S376-AG376</f>
        <v>60</v>
      </c>
      <c r="AI376" s="218">
        <f>AM379</f>
        <v>60</v>
      </c>
      <c r="AJ376" s="76">
        <f t="shared" ref="AJ376:AJ377" si="1658">IF(Y376="Correctivo",10,0)</f>
        <v>0</v>
      </c>
      <c r="AK376" s="76">
        <f t="shared" ref="AK376:AK377" si="1659">IF(X376="Probabilidad",0,IF(Z376="Automatizado",25,IF(Z376="Manual",15,0)))</f>
        <v>0</v>
      </c>
      <c r="AL376" s="76">
        <f>($U376*((AJ376+AK376))/100)</f>
        <v>0</v>
      </c>
      <c r="AM376" s="112">
        <f>U376-AL376</f>
        <v>80</v>
      </c>
      <c r="AN376" s="241" t="s">
        <v>74</v>
      </c>
      <c r="AO376" s="238" t="s">
        <v>75</v>
      </c>
      <c r="AP376" s="247" t="s">
        <v>1133</v>
      </c>
      <c r="AQ376" s="212" t="s">
        <v>1134</v>
      </c>
      <c r="AR376" s="344">
        <v>45292</v>
      </c>
      <c r="AS376" s="344">
        <v>45657</v>
      </c>
      <c r="AT376" s="212" t="s">
        <v>78</v>
      </c>
      <c r="AU376" s="212" t="s">
        <v>1135</v>
      </c>
    </row>
    <row r="377" spans="1:47" ht="165.75" customHeight="1">
      <c r="A377" s="238"/>
      <c r="B377" s="238"/>
      <c r="C377" s="238"/>
      <c r="D377" s="247"/>
      <c r="E377" s="247"/>
      <c r="F377" s="247"/>
      <c r="G377" s="247"/>
      <c r="H377" s="100"/>
      <c r="I377" s="100"/>
      <c r="J377" s="100"/>
      <c r="K377" s="100"/>
      <c r="L377" s="225"/>
      <c r="M377" s="238"/>
      <c r="N377" s="238"/>
      <c r="O377" s="238"/>
      <c r="P377" s="238"/>
      <c r="Q377" s="238"/>
      <c r="R377" s="238"/>
      <c r="S377" s="238"/>
      <c r="T377" s="238"/>
      <c r="U377" s="238"/>
      <c r="V377" s="328"/>
      <c r="W377" s="85" t="s">
        <v>1136</v>
      </c>
      <c r="X377" s="85" t="s">
        <v>43</v>
      </c>
      <c r="Y377" s="85" t="s">
        <v>81</v>
      </c>
      <c r="Z377" s="85" t="s">
        <v>70</v>
      </c>
      <c r="AA377" s="85" t="s">
        <v>71</v>
      </c>
      <c r="AB377" s="85" t="s">
        <v>72</v>
      </c>
      <c r="AC377" s="85" t="s">
        <v>73</v>
      </c>
      <c r="AD377" s="240"/>
      <c r="AE377" s="76">
        <f t="shared" si="1655"/>
        <v>0</v>
      </c>
      <c r="AF377" s="76">
        <f t="shared" si="1656"/>
        <v>0</v>
      </c>
      <c r="AG377" s="76">
        <f>($AH376*((AE377+AF377))/100)</f>
        <v>0</v>
      </c>
      <c r="AH377" s="76">
        <f t="shared" ref="AH377" si="1660">AH376-AG377</f>
        <v>60</v>
      </c>
      <c r="AI377" s="218"/>
      <c r="AJ377" s="76">
        <f t="shared" si="1658"/>
        <v>10</v>
      </c>
      <c r="AK377" s="76">
        <f t="shared" si="1659"/>
        <v>15</v>
      </c>
      <c r="AL377" s="76">
        <f t="shared" ref="AL377" si="1661">($AM376*((AJ377+AK377))/100)</f>
        <v>20</v>
      </c>
      <c r="AM377" s="112">
        <f t="shared" ref="AM377" si="1662">AM376-AL377</f>
        <v>60</v>
      </c>
      <c r="AN377" s="241"/>
      <c r="AO377" s="238"/>
      <c r="AP377" s="247"/>
      <c r="AQ377" s="213"/>
      <c r="AR377" s="346"/>
      <c r="AS377" s="346"/>
      <c r="AT377" s="213"/>
      <c r="AU377" s="213"/>
    </row>
    <row r="378" spans="1:47" ht="141.75" customHeight="1">
      <c r="A378" s="238"/>
      <c r="B378" s="238"/>
      <c r="C378" s="238"/>
      <c r="D378" s="247"/>
      <c r="E378" s="247"/>
      <c r="F378" s="247"/>
      <c r="G378" s="247"/>
      <c r="H378" s="100"/>
      <c r="I378" s="100"/>
      <c r="J378" s="100"/>
      <c r="K378" s="100"/>
      <c r="L378" s="225"/>
      <c r="M378" s="238"/>
      <c r="N378" s="238"/>
      <c r="O378" s="238"/>
      <c r="P378" s="238"/>
      <c r="Q378" s="238"/>
      <c r="R378" s="238"/>
      <c r="S378" s="238"/>
      <c r="T378" s="238"/>
      <c r="U378" s="238"/>
      <c r="V378" s="328"/>
      <c r="W378" s="85" t="s">
        <v>1137</v>
      </c>
      <c r="X378" s="85" t="s">
        <v>253</v>
      </c>
      <c r="Y378" s="85" t="s">
        <v>91</v>
      </c>
      <c r="Z378" s="85" t="s">
        <v>70</v>
      </c>
      <c r="AA378" s="85" t="s">
        <v>71</v>
      </c>
      <c r="AB378" s="85" t="s">
        <v>72</v>
      </c>
      <c r="AC378" s="85" t="s">
        <v>73</v>
      </c>
      <c r="AD378" s="240"/>
      <c r="AE378" s="76">
        <f t="shared" ref="AE378:AE379" si="1663">IF(Y378="Preventivo",25,IF(Y378="Detectivo",15,0))</f>
        <v>15</v>
      </c>
      <c r="AF378" s="76">
        <f t="shared" ref="AF378:AF379" si="1664">IF(Y378="Correctivo",0,IF(Z378="Automatizado",25,IF(Z378="Manual",15,0)))</f>
        <v>15</v>
      </c>
      <c r="AG378" s="76">
        <f t="shared" ref="AG378:AG379" si="1665">($AH377*((AE378+AF378))/100)</f>
        <v>18</v>
      </c>
      <c r="AH378" s="76">
        <f t="shared" ref="AH378:AH379" si="1666">AH377-AG378</f>
        <v>42</v>
      </c>
      <c r="AI378" s="218"/>
      <c r="AJ378" s="76">
        <f t="shared" ref="AJ378:AJ379" si="1667">IF(Y378="Correctivo",10,0)</f>
        <v>0</v>
      </c>
      <c r="AK378" s="76">
        <f t="shared" ref="AK378:AK379" si="1668">IF(X378="Probabilidad",0,IF(Z378="Automatizado",25,IF(Z378="Manual",15,0)))</f>
        <v>0</v>
      </c>
      <c r="AL378" s="76">
        <f t="shared" ref="AL378:AL379" si="1669">($AM377*((AJ378+AK378))/100)</f>
        <v>0</v>
      </c>
      <c r="AM378" s="112">
        <f t="shared" ref="AM378:AM379" si="1670">AM377-AL378</f>
        <v>60</v>
      </c>
      <c r="AN378" s="241"/>
      <c r="AO378" s="238"/>
      <c r="AP378" s="247"/>
      <c r="AQ378" s="212" t="s">
        <v>1138</v>
      </c>
      <c r="AR378" s="344">
        <v>45292</v>
      </c>
      <c r="AS378" s="344">
        <v>45657</v>
      </c>
      <c r="AT378" s="212" t="s">
        <v>78</v>
      </c>
      <c r="AU378" s="212" t="s">
        <v>1135</v>
      </c>
    </row>
    <row r="379" spans="1:47" ht="160.5" customHeight="1">
      <c r="A379" s="238"/>
      <c r="B379" s="238"/>
      <c r="C379" s="238"/>
      <c r="D379" s="247"/>
      <c r="E379" s="247"/>
      <c r="F379" s="247"/>
      <c r="G379" s="247"/>
      <c r="H379" s="101"/>
      <c r="I379" s="101"/>
      <c r="J379" s="101"/>
      <c r="K379" s="101"/>
      <c r="L379" s="213"/>
      <c r="M379" s="238"/>
      <c r="N379" s="238"/>
      <c r="O379" s="238"/>
      <c r="P379" s="238"/>
      <c r="Q379" s="238"/>
      <c r="R379" s="238"/>
      <c r="S379" s="238"/>
      <c r="T379" s="238"/>
      <c r="U379" s="238"/>
      <c r="V379" s="328"/>
      <c r="W379" s="85" t="s">
        <v>1139</v>
      </c>
      <c r="X379" s="85" t="s">
        <v>253</v>
      </c>
      <c r="Y379" s="85" t="s">
        <v>91</v>
      </c>
      <c r="Z379" s="85" t="s">
        <v>109</v>
      </c>
      <c r="AA379" s="85" t="s">
        <v>71</v>
      </c>
      <c r="AB379" s="85" t="s">
        <v>72</v>
      </c>
      <c r="AC379" s="85" t="s">
        <v>73</v>
      </c>
      <c r="AD379" s="240"/>
      <c r="AE379" s="76">
        <f t="shared" si="1663"/>
        <v>15</v>
      </c>
      <c r="AF379" s="76">
        <f t="shared" si="1664"/>
        <v>25</v>
      </c>
      <c r="AG379" s="76">
        <f t="shared" si="1665"/>
        <v>16.8</v>
      </c>
      <c r="AH379" s="76">
        <f t="shared" si="1666"/>
        <v>25.2</v>
      </c>
      <c r="AI379" s="218"/>
      <c r="AJ379" s="76">
        <f t="shared" si="1667"/>
        <v>0</v>
      </c>
      <c r="AK379" s="76">
        <f t="shared" si="1668"/>
        <v>0</v>
      </c>
      <c r="AL379" s="76">
        <f t="shared" si="1669"/>
        <v>0</v>
      </c>
      <c r="AM379" s="112">
        <f t="shared" si="1670"/>
        <v>60</v>
      </c>
      <c r="AN379" s="241"/>
      <c r="AO379" s="238"/>
      <c r="AP379" s="247"/>
      <c r="AQ379" s="213"/>
      <c r="AR379" s="346"/>
      <c r="AS379" s="346"/>
      <c r="AT379" s="213"/>
      <c r="AU379" s="213"/>
    </row>
    <row r="380" spans="1:47" ht="282" customHeight="1">
      <c r="A380" s="238">
        <v>146</v>
      </c>
      <c r="B380" s="238" t="s">
        <v>1127</v>
      </c>
      <c r="C380" s="238" t="s">
        <v>1128</v>
      </c>
      <c r="D380" s="247" t="s">
        <v>1140</v>
      </c>
      <c r="E380" s="247" t="s">
        <v>114</v>
      </c>
      <c r="F380" s="247" t="s">
        <v>1141</v>
      </c>
      <c r="G380" s="247" t="s">
        <v>1142</v>
      </c>
      <c r="H380" s="92"/>
      <c r="I380" s="92"/>
      <c r="J380" s="92"/>
      <c r="K380" s="92"/>
      <c r="L380" s="312" t="str">
        <f t="shared" si="1654"/>
        <v>Posibilidad de pérdida reputacional ante las víctimas por el incumplimiento en los términos de la notificación de las actuaciones administrativas</v>
      </c>
      <c r="M380" s="238" t="s">
        <v>62</v>
      </c>
      <c r="N380" s="238" t="s">
        <v>529</v>
      </c>
      <c r="O380" s="238" t="s">
        <v>63</v>
      </c>
      <c r="P380" s="238" t="s">
        <v>64</v>
      </c>
      <c r="Q380" s="238">
        <v>15332224</v>
      </c>
      <c r="R380" s="238" t="s">
        <v>355</v>
      </c>
      <c r="S380" s="238">
        <v>100</v>
      </c>
      <c r="T380" s="238" t="s">
        <v>66</v>
      </c>
      <c r="U380" s="238">
        <v>80</v>
      </c>
      <c r="V380" s="328" t="s">
        <v>67</v>
      </c>
      <c r="W380" s="85" t="s">
        <v>1143</v>
      </c>
      <c r="X380" s="85" t="s">
        <v>253</v>
      </c>
      <c r="Y380" s="85" t="s">
        <v>69</v>
      </c>
      <c r="Z380" s="85" t="s">
        <v>70</v>
      </c>
      <c r="AA380" s="85" t="s">
        <v>71</v>
      </c>
      <c r="AB380" s="85" t="s">
        <v>72</v>
      </c>
      <c r="AC380" s="85" t="s">
        <v>73</v>
      </c>
      <c r="AD380" s="240">
        <f>AH381</f>
        <v>42</v>
      </c>
      <c r="AE380" s="76">
        <f t="shared" ref="AE380:AE383" si="1671">IF(Y380="Preventivo",25,IF(Y380="Detectivo",15,0))</f>
        <v>25</v>
      </c>
      <c r="AF380" s="76">
        <f t="shared" ref="AF380:AF383" si="1672">IF(Y380="Correctivo",0,IF(Z380="Automatizado",25,IF(Z380="Manual",15,0)))</f>
        <v>15</v>
      </c>
      <c r="AG380" s="76">
        <f>($S380*((AE380+AF380))/100)</f>
        <v>40</v>
      </c>
      <c r="AH380" s="76">
        <f t="shared" ref="AH380" si="1673">S380-AG380</f>
        <v>60</v>
      </c>
      <c r="AI380" s="218">
        <f>AM381</f>
        <v>80</v>
      </c>
      <c r="AJ380" s="76">
        <f t="shared" ref="AJ380:AJ383" si="1674">IF(Y380="Correctivo",10,0)</f>
        <v>0</v>
      </c>
      <c r="AK380" s="76">
        <f t="shared" ref="AK380:AK383" si="1675">IF(X380="Probabilidad",0,IF(Z380="Automatizado",25,IF(Z380="Manual",15,0)))</f>
        <v>0</v>
      </c>
      <c r="AL380" s="76">
        <f>($U380*((AJ380+AK380))/100)</f>
        <v>0</v>
      </c>
      <c r="AM380" s="112">
        <f>U380-AL380</f>
        <v>80</v>
      </c>
      <c r="AN380" s="328" t="s">
        <v>67</v>
      </c>
      <c r="AO380" s="238" t="s">
        <v>75</v>
      </c>
      <c r="AP380" s="247" t="s">
        <v>1133</v>
      </c>
      <c r="AQ380" s="247" t="s">
        <v>1144</v>
      </c>
      <c r="AR380" s="363">
        <v>45292</v>
      </c>
      <c r="AS380" s="363">
        <v>45657</v>
      </c>
      <c r="AT380" s="238" t="s">
        <v>93</v>
      </c>
      <c r="AU380" s="247" t="s">
        <v>1145</v>
      </c>
    </row>
    <row r="381" spans="1:47" ht="310.5" customHeight="1">
      <c r="A381" s="238"/>
      <c r="B381" s="238"/>
      <c r="C381" s="238"/>
      <c r="D381" s="247"/>
      <c r="E381" s="247"/>
      <c r="F381" s="247"/>
      <c r="G381" s="247"/>
      <c r="H381" s="100"/>
      <c r="I381" s="100"/>
      <c r="J381" s="100"/>
      <c r="K381" s="100"/>
      <c r="L381" s="313"/>
      <c r="M381" s="238"/>
      <c r="N381" s="238"/>
      <c r="O381" s="238"/>
      <c r="P381" s="238"/>
      <c r="Q381" s="238"/>
      <c r="R381" s="238"/>
      <c r="S381" s="238"/>
      <c r="T381" s="238"/>
      <c r="U381" s="238"/>
      <c r="V381" s="328"/>
      <c r="W381" s="85" t="s">
        <v>1146</v>
      </c>
      <c r="X381" s="85" t="s">
        <v>253</v>
      </c>
      <c r="Y381" s="85" t="s">
        <v>91</v>
      </c>
      <c r="Z381" s="85" t="s">
        <v>70</v>
      </c>
      <c r="AA381" s="85" t="s">
        <v>71</v>
      </c>
      <c r="AB381" s="85" t="s">
        <v>72</v>
      </c>
      <c r="AC381" s="85" t="s">
        <v>73</v>
      </c>
      <c r="AD381" s="240"/>
      <c r="AE381" s="76">
        <f t="shared" si="1671"/>
        <v>15</v>
      </c>
      <c r="AF381" s="76">
        <f t="shared" si="1672"/>
        <v>15</v>
      </c>
      <c r="AG381" s="76">
        <f>($AH380*((AE381+AF381))/100)</f>
        <v>18</v>
      </c>
      <c r="AH381" s="76">
        <f t="shared" ref="AH381" si="1676">AH380-AG381</f>
        <v>42</v>
      </c>
      <c r="AI381" s="218"/>
      <c r="AJ381" s="76">
        <f t="shared" si="1674"/>
        <v>0</v>
      </c>
      <c r="AK381" s="76">
        <f t="shared" si="1675"/>
        <v>0</v>
      </c>
      <c r="AL381" s="76">
        <f t="shared" ref="AL381" si="1677">($AM380*((AJ381+AK381))/100)</f>
        <v>0</v>
      </c>
      <c r="AM381" s="112">
        <f t="shared" ref="AM381" si="1678">AM380-AL381</f>
        <v>80</v>
      </c>
      <c r="AN381" s="328"/>
      <c r="AO381" s="238"/>
      <c r="AP381" s="247"/>
      <c r="AQ381" s="247"/>
      <c r="AR381" s="363"/>
      <c r="AS381" s="363"/>
      <c r="AT381" s="238"/>
      <c r="AU381" s="247"/>
    </row>
    <row r="382" spans="1:47" ht="231" customHeight="1">
      <c r="A382" s="238">
        <v>147</v>
      </c>
      <c r="B382" s="238" t="s">
        <v>1127</v>
      </c>
      <c r="C382" s="238" t="s">
        <v>1128</v>
      </c>
      <c r="D382" s="247" t="s">
        <v>1147</v>
      </c>
      <c r="E382" s="247"/>
      <c r="F382" s="247"/>
      <c r="G382" s="247"/>
      <c r="H382" s="212" t="s">
        <v>1148</v>
      </c>
      <c r="I382" s="212" t="s">
        <v>1149</v>
      </c>
      <c r="J382" s="212" t="s">
        <v>1150</v>
      </c>
      <c r="K382" s="212" t="s">
        <v>1151</v>
      </c>
      <c r="L382" s="247" t="s">
        <v>1152</v>
      </c>
      <c r="M382" s="238" t="s">
        <v>86</v>
      </c>
      <c r="N382" s="238" t="s">
        <v>529</v>
      </c>
      <c r="O382" s="238" t="s">
        <v>87</v>
      </c>
      <c r="P382" s="238" t="s">
        <v>88</v>
      </c>
      <c r="Q382" s="238">
        <v>15332224</v>
      </c>
      <c r="R382" s="238" t="s">
        <v>731</v>
      </c>
      <c r="S382" s="238">
        <v>100</v>
      </c>
      <c r="T382" s="238" t="s">
        <v>66</v>
      </c>
      <c r="U382" s="238">
        <v>80</v>
      </c>
      <c r="V382" s="328" t="s">
        <v>67</v>
      </c>
      <c r="W382" s="85" t="s">
        <v>1153</v>
      </c>
      <c r="X382" s="85" t="s">
        <v>253</v>
      </c>
      <c r="Y382" s="85" t="s">
        <v>91</v>
      </c>
      <c r="Z382" s="85" t="s">
        <v>70</v>
      </c>
      <c r="AA382" s="85" t="s">
        <v>71</v>
      </c>
      <c r="AB382" s="85" t="s">
        <v>72</v>
      </c>
      <c r="AC382" s="85" t="s">
        <v>73</v>
      </c>
      <c r="AD382" s="240">
        <f>AH384</f>
        <v>25.2</v>
      </c>
      <c r="AE382" s="76">
        <f t="shared" si="1671"/>
        <v>15</v>
      </c>
      <c r="AF382" s="76">
        <f t="shared" si="1672"/>
        <v>15</v>
      </c>
      <c r="AG382" s="76">
        <f>($S382*((AE382+AF382))/100)</f>
        <v>30</v>
      </c>
      <c r="AH382" s="76">
        <f t="shared" ref="AH382" si="1679">S382-AG382</f>
        <v>70</v>
      </c>
      <c r="AI382" s="218">
        <f>AM384</f>
        <v>80</v>
      </c>
      <c r="AJ382" s="76">
        <f t="shared" si="1674"/>
        <v>0</v>
      </c>
      <c r="AK382" s="76">
        <f t="shared" si="1675"/>
        <v>0</v>
      </c>
      <c r="AL382" s="76">
        <f>($U382*((AJ382+AK382))/100)</f>
        <v>0</v>
      </c>
      <c r="AM382" s="112">
        <f>U382-AL382</f>
        <v>80</v>
      </c>
      <c r="AN382" s="328" t="s">
        <v>67</v>
      </c>
      <c r="AO382" s="238" t="s">
        <v>75</v>
      </c>
      <c r="AP382" s="247" t="s">
        <v>1154</v>
      </c>
      <c r="AQ382" s="247" t="s">
        <v>1155</v>
      </c>
      <c r="AR382" s="363">
        <v>45292</v>
      </c>
      <c r="AS382" s="363">
        <v>45657</v>
      </c>
      <c r="AT382" s="238" t="s">
        <v>93</v>
      </c>
      <c r="AU382" s="247" t="s">
        <v>1156</v>
      </c>
    </row>
    <row r="383" spans="1:47" ht="204.75" customHeight="1">
      <c r="A383" s="238"/>
      <c r="B383" s="238"/>
      <c r="C383" s="238"/>
      <c r="D383" s="247"/>
      <c r="E383" s="247"/>
      <c r="F383" s="247"/>
      <c r="G383" s="247"/>
      <c r="H383" s="225"/>
      <c r="I383" s="225"/>
      <c r="J383" s="225"/>
      <c r="K383" s="225"/>
      <c r="L383" s="247"/>
      <c r="M383" s="238"/>
      <c r="N383" s="238"/>
      <c r="O383" s="238"/>
      <c r="P383" s="238"/>
      <c r="Q383" s="238"/>
      <c r="R383" s="238"/>
      <c r="S383" s="238"/>
      <c r="T383" s="238"/>
      <c r="U383" s="238"/>
      <c r="V383" s="328"/>
      <c r="W383" s="85" t="s">
        <v>1157</v>
      </c>
      <c r="X383" s="85" t="s">
        <v>253</v>
      </c>
      <c r="Y383" s="85" t="s">
        <v>91</v>
      </c>
      <c r="Z383" s="85" t="s">
        <v>109</v>
      </c>
      <c r="AA383" s="85" t="s">
        <v>71</v>
      </c>
      <c r="AB383" s="85" t="s">
        <v>72</v>
      </c>
      <c r="AC383" s="85" t="s">
        <v>73</v>
      </c>
      <c r="AD383" s="240"/>
      <c r="AE383" s="76">
        <f t="shared" si="1671"/>
        <v>15</v>
      </c>
      <c r="AF383" s="76">
        <f t="shared" si="1672"/>
        <v>25</v>
      </c>
      <c r="AG383" s="76">
        <f>($AH382*((AE383+AF383))/100)</f>
        <v>28</v>
      </c>
      <c r="AH383" s="76">
        <f t="shared" ref="AH383" si="1680">AH382-AG383</f>
        <v>42</v>
      </c>
      <c r="AI383" s="218"/>
      <c r="AJ383" s="76">
        <f t="shared" si="1674"/>
        <v>0</v>
      </c>
      <c r="AK383" s="76">
        <f t="shared" si="1675"/>
        <v>0</v>
      </c>
      <c r="AL383" s="76">
        <f t="shared" ref="AL383" si="1681">($AM382*((AJ383+AK383))/100)</f>
        <v>0</v>
      </c>
      <c r="AM383" s="112">
        <f t="shared" ref="AM383" si="1682">AM382-AL383</f>
        <v>80</v>
      </c>
      <c r="AN383" s="328"/>
      <c r="AO383" s="238"/>
      <c r="AP383" s="247"/>
      <c r="AQ383" s="247"/>
      <c r="AR383" s="363"/>
      <c r="AS383" s="363"/>
      <c r="AT383" s="238"/>
      <c r="AU383" s="247"/>
    </row>
    <row r="384" spans="1:47" ht="208.5" customHeight="1">
      <c r="A384" s="238"/>
      <c r="B384" s="238"/>
      <c r="C384" s="238"/>
      <c r="D384" s="312"/>
      <c r="E384" s="312"/>
      <c r="F384" s="312"/>
      <c r="G384" s="312"/>
      <c r="H384" s="225"/>
      <c r="I384" s="225"/>
      <c r="J384" s="225"/>
      <c r="K384" s="225"/>
      <c r="L384" s="312"/>
      <c r="M384" s="212"/>
      <c r="N384" s="212"/>
      <c r="O384" s="212"/>
      <c r="P384" s="212"/>
      <c r="Q384" s="212"/>
      <c r="R384" s="212"/>
      <c r="S384" s="212"/>
      <c r="T384" s="212"/>
      <c r="U384" s="212"/>
      <c r="V384" s="329"/>
      <c r="W384" s="92" t="s">
        <v>1158</v>
      </c>
      <c r="X384" s="92" t="s">
        <v>253</v>
      </c>
      <c r="Y384" s="92" t="s">
        <v>69</v>
      </c>
      <c r="Z384" s="92" t="s">
        <v>70</v>
      </c>
      <c r="AA384" s="92" t="s">
        <v>110</v>
      </c>
      <c r="AB384" s="92" t="s">
        <v>72</v>
      </c>
      <c r="AC384" s="92" t="s">
        <v>73</v>
      </c>
      <c r="AD384" s="240"/>
      <c r="AE384" s="76">
        <f t="shared" ref="AE384" si="1683">IF(Y384="Preventivo",25,IF(Y384="Detectivo",15,0))</f>
        <v>25</v>
      </c>
      <c r="AF384" s="76">
        <f t="shared" ref="AF384" si="1684">IF(Y384="Correctivo",0,IF(Z384="Automatizado",25,IF(Z384="Manual",15,0)))</f>
        <v>15</v>
      </c>
      <c r="AG384" s="76">
        <f>($AH383*((AE384+AF384))/100)</f>
        <v>16.8</v>
      </c>
      <c r="AH384" s="76">
        <f t="shared" ref="AH384" si="1685">AH383-AG384</f>
        <v>25.2</v>
      </c>
      <c r="AI384" s="218"/>
      <c r="AJ384" s="76">
        <f t="shared" ref="AJ384" si="1686">IF(Y384="Correctivo",10,0)</f>
        <v>0</v>
      </c>
      <c r="AK384" s="76">
        <f t="shared" ref="AK384" si="1687">IF(X384="Probabilidad",0,IF(Z384="Automatizado",25,IF(Z384="Manual",15,0)))</f>
        <v>0</v>
      </c>
      <c r="AL384" s="76">
        <f t="shared" ref="AL384" si="1688">($AM383*((AJ384+AK384))/100)</f>
        <v>0</v>
      </c>
      <c r="AM384" s="112">
        <f t="shared" ref="AM384" si="1689">AM383-AL384</f>
        <v>80</v>
      </c>
      <c r="AN384" s="329"/>
      <c r="AO384" s="212"/>
      <c r="AP384" s="312"/>
      <c r="AQ384" s="312"/>
      <c r="AR384" s="344"/>
      <c r="AS384" s="344"/>
      <c r="AT384" s="212"/>
      <c r="AU384" s="312"/>
    </row>
    <row r="385" spans="1:47" ht="305.25" customHeight="1">
      <c r="A385" s="238">
        <v>148</v>
      </c>
      <c r="B385" s="238" t="s">
        <v>1127</v>
      </c>
      <c r="C385" s="238" t="s">
        <v>103</v>
      </c>
      <c r="D385" s="247" t="s">
        <v>1147</v>
      </c>
      <c r="E385" s="243" t="s">
        <v>59</v>
      </c>
      <c r="F385" s="247" t="s">
        <v>747</v>
      </c>
      <c r="G385" s="247" t="s">
        <v>335</v>
      </c>
      <c r="H385" s="245"/>
      <c r="I385" s="245"/>
      <c r="J385" s="245"/>
      <c r="K385" s="245"/>
      <c r="L385" s="244" t="str">
        <f t="shared" ref="L385" si="1690">IF(F385&lt;&gt;"",CONCATENATE(E385," ",F385,"",G385),CONCATENATE(H385," ",I385," ",J385," ",K385))</f>
        <v>Posibilidad de pérdida económica y reputacional por pérdida de la Confidencialidad de la Información de la Entidad, debido a la falla o ausencia de controles relacionados con el acceso a información clasificada y/o reservada.</v>
      </c>
      <c r="M385" s="245" t="s">
        <v>106</v>
      </c>
      <c r="N385" s="245" t="s">
        <v>1159</v>
      </c>
      <c r="O385" s="238" t="s">
        <v>63</v>
      </c>
      <c r="P385" s="238" t="s">
        <v>64</v>
      </c>
      <c r="Q385" s="238" t="s">
        <v>1160</v>
      </c>
      <c r="R385" s="238" t="s">
        <v>318</v>
      </c>
      <c r="S385" s="238">
        <f t="shared" ref="S385" si="1691">IF(R385="Muy alta",100,IF(R385="Alta",80,IF(R385="Media",60,IF(R385="Baja",40,IF(R385="Muy baja",20,IF(R385="Casi Seguro",100,IF(R385="Probable",80,IF(R385="Posible",60,IF(R385="Improbable",40,IF(R385="Rara vez",20,0))))))))))</f>
        <v>80</v>
      </c>
      <c r="T385" s="238" t="s">
        <v>66</v>
      </c>
      <c r="U385" s="238">
        <f t="shared" ref="U385" si="1692">IF(T385="Catastrófico",100,IF(T385="Mayor",80,IF(T385="Moderado",60,IF(T385="Menor",40,IF(T385="Leve",20,0)))))</f>
        <v>80</v>
      </c>
      <c r="V385" s="238" t="s">
        <v>67</v>
      </c>
      <c r="W385" s="85" t="s">
        <v>1161</v>
      </c>
      <c r="X385" s="76" t="str">
        <f t="shared" ref="X385:X387" si="1693">IF(OR(Y385="Preventivo",Y385="Detectivo"),"Probabilidad",IF(Y385="Correctivo","Impacto"," "))</f>
        <v>Probabilidad</v>
      </c>
      <c r="Y385" s="76" t="s">
        <v>69</v>
      </c>
      <c r="Z385" s="76" t="s">
        <v>70</v>
      </c>
      <c r="AA385" s="76" t="s">
        <v>71</v>
      </c>
      <c r="AB385" s="76" t="s">
        <v>72</v>
      </c>
      <c r="AC385" s="76" t="s">
        <v>73</v>
      </c>
      <c r="AD385" s="240">
        <f>AH387</f>
        <v>14.4</v>
      </c>
      <c r="AE385" s="76">
        <f t="shared" ref="AE385:AE386" si="1694">IF(Y385="Preventivo",25,IF(Y385="Detectivo",15,0))</f>
        <v>25</v>
      </c>
      <c r="AF385" s="76">
        <f t="shared" ref="AF385:AF386" si="1695">IF(Y385="Correctivo",0,IF(Z385="Automatizado",25,IF(Z385="Manual",15,0)))</f>
        <v>15</v>
      </c>
      <c r="AG385" s="76">
        <f>($S385*((AE385+AF385))/100)</f>
        <v>32</v>
      </c>
      <c r="AH385" s="76">
        <f t="shared" ref="AH385" si="1696">S385-AG385</f>
        <v>48</v>
      </c>
      <c r="AI385" s="240">
        <f>AM387</f>
        <v>80</v>
      </c>
      <c r="AJ385" s="76">
        <f t="shared" ref="AJ385:AJ386" si="1697">IF(Y385="Correctivo",10,0)</f>
        <v>0</v>
      </c>
      <c r="AK385" s="76">
        <f t="shared" ref="AK385:AK386" si="1698">IF(X385="Probabilidad",0,IF(Z385="Automatizado",25,IF(Z385="Manual",15,0)))</f>
        <v>0</v>
      </c>
      <c r="AL385" s="76">
        <f>($U385*((AJ385+AK385))/100)</f>
        <v>0</v>
      </c>
      <c r="AM385" s="112">
        <f>U385-AL385</f>
        <v>80</v>
      </c>
      <c r="AN385" s="238" t="s">
        <v>67</v>
      </c>
      <c r="AO385" s="238" t="s">
        <v>75</v>
      </c>
      <c r="AP385" s="238" t="s">
        <v>338</v>
      </c>
      <c r="AQ385" s="85" t="s">
        <v>2031</v>
      </c>
      <c r="AR385" s="93">
        <v>45292</v>
      </c>
      <c r="AS385" s="93">
        <v>45657</v>
      </c>
      <c r="AT385" s="212" t="s">
        <v>93</v>
      </c>
      <c r="AU385" s="76" t="s">
        <v>1162</v>
      </c>
    </row>
    <row r="386" spans="1:47" ht="162" customHeight="1">
      <c r="A386" s="238"/>
      <c r="B386" s="238"/>
      <c r="C386" s="238"/>
      <c r="D386" s="247"/>
      <c r="E386" s="243"/>
      <c r="F386" s="247"/>
      <c r="G386" s="247"/>
      <c r="H386" s="245"/>
      <c r="I386" s="245"/>
      <c r="J386" s="245"/>
      <c r="K386" s="245"/>
      <c r="L386" s="244"/>
      <c r="M386" s="245"/>
      <c r="N386" s="245"/>
      <c r="O386" s="238"/>
      <c r="P386" s="238"/>
      <c r="Q386" s="238"/>
      <c r="R386" s="238"/>
      <c r="S386" s="238"/>
      <c r="T386" s="238"/>
      <c r="U386" s="238"/>
      <c r="V386" s="238"/>
      <c r="W386" s="85" t="s">
        <v>2032</v>
      </c>
      <c r="X386" s="76" t="str">
        <f t="shared" si="1693"/>
        <v>Probabilidad</v>
      </c>
      <c r="Y386" s="76" t="s">
        <v>69</v>
      </c>
      <c r="Z386" s="76" t="s">
        <v>70</v>
      </c>
      <c r="AA386" s="76" t="s">
        <v>71</v>
      </c>
      <c r="AB386" s="76" t="s">
        <v>72</v>
      </c>
      <c r="AC386" s="76" t="s">
        <v>120</v>
      </c>
      <c r="AD386" s="240"/>
      <c r="AE386" s="76">
        <f t="shared" si="1694"/>
        <v>25</v>
      </c>
      <c r="AF386" s="76">
        <f t="shared" si="1695"/>
        <v>15</v>
      </c>
      <c r="AG386" s="76">
        <f>($AH385*((AE386+AF386))/100)</f>
        <v>19.2</v>
      </c>
      <c r="AH386" s="76">
        <f t="shared" ref="AH386" si="1699">AH385-AG386</f>
        <v>28.8</v>
      </c>
      <c r="AI386" s="240"/>
      <c r="AJ386" s="76">
        <f t="shared" si="1697"/>
        <v>0</v>
      </c>
      <c r="AK386" s="76">
        <f t="shared" si="1698"/>
        <v>0</v>
      </c>
      <c r="AL386" s="76">
        <f t="shared" ref="AL386" si="1700">($AM385*((AJ386+AK386))/100)</f>
        <v>0</v>
      </c>
      <c r="AM386" s="112">
        <f t="shared" ref="AM386" si="1701">AM385-AL386</f>
        <v>80</v>
      </c>
      <c r="AN386" s="238"/>
      <c r="AO386" s="238"/>
      <c r="AP386" s="238"/>
      <c r="AQ386" s="85" t="s">
        <v>1163</v>
      </c>
      <c r="AR386" s="93">
        <v>45292</v>
      </c>
      <c r="AS386" s="93">
        <v>45657</v>
      </c>
      <c r="AT386" s="225"/>
      <c r="AU386" s="76" t="s">
        <v>1162</v>
      </c>
    </row>
    <row r="387" spans="1:47" ht="248.25" customHeight="1">
      <c r="A387" s="238"/>
      <c r="B387" s="238"/>
      <c r="C387" s="238"/>
      <c r="D387" s="247"/>
      <c r="E387" s="243"/>
      <c r="F387" s="247"/>
      <c r="G387" s="247"/>
      <c r="H387" s="245"/>
      <c r="I387" s="245"/>
      <c r="J387" s="245"/>
      <c r="K387" s="245"/>
      <c r="L387" s="244"/>
      <c r="M387" s="245"/>
      <c r="N387" s="245"/>
      <c r="O387" s="238"/>
      <c r="P387" s="238"/>
      <c r="Q387" s="238"/>
      <c r="R387" s="238"/>
      <c r="S387" s="238"/>
      <c r="T387" s="238"/>
      <c r="U387" s="238"/>
      <c r="V387" s="238"/>
      <c r="W387" s="85" t="s">
        <v>2033</v>
      </c>
      <c r="X387" s="76" t="str">
        <f t="shared" si="1693"/>
        <v>Probabilidad</v>
      </c>
      <c r="Y387" s="76" t="s">
        <v>69</v>
      </c>
      <c r="Z387" s="76" t="s">
        <v>109</v>
      </c>
      <c r="AA387" s="76" t="s">
        <v>71</v>
      </c>
      <c r="AB387" s="76" t="s">
        <v>72</v>
      </c>
      <c r="AC387" s="76" t="s">
        <v>73</v>
      </c>
      <c r="AD387" s="240"/>
      <c r="AE387" s="76">
        <f t="shared" ref="AE387:AE389" si="1702">IF(Y387="Preventivo",25,IF(Y387="Detectivo",15,0))</f>
        <v>25</v>
      </c>
      <c r="AF387" s="76">
        <f t="shared" ref="AF387:AF389" si="1703">IF(Y387="Correctivo",0,IF(Z387="Automatizado",25,IF(Z387="Manual",15,0)))</f>
        <v>25</v>
      </c>
      <c r="AG387" s="76">
        <f>($AH386*((AE387+AF387))/100)</f>
        <v>14.4</v>
      </c>
      <c r="AH387" s="76">
        <f t="shared" ref="AH387" si="1704">AH386-AG387</f>
        <v>14.4</v>
      </c>
      <c r="AI387" s="240"/>
      <c r="AJ387" s="76">
        <f t="shared" ref="AJ387" si="1705">IF(Y387="Correctivo",10,0)</f>
        <v>0</v>
      </c>
      <c r="AK387" s="76">
        <f t="shared" ref="AK387" si="1706">IF(X387="Probabilidad",0,IF(Z387="Automatizado",25,IF(Z387="Manual",15,0)))</f>
        <v>0</v>
      </c>
      <c r="AL387" s="76">
        <f t="shared" ref="AL387" si="1707">($AM386*((AJ387+AK387))/100)</f>
        <v>0</v>
      </c>
      <c r="AM387" s="112">
        <f t="shared" ref="AM387" si="1708">AM386-AL387</f>
        <v>80</v>
      </c>
      <c r="AN387" s="238"/>
      <c r="AO387" s="238"/>
      <c r="AP387" s="238"/>
      <c r="AQ387" s="85" t="s">
        <v>2034</v>
      </c>
      <c r="AR387" s="93">
        <v>45292</v>
      </c>
      <c r="AS387" s="93">
        <v>45657</v>
      </c>
      <c r="AT387" s="213"/>
      <c r="AU387" s="76" t="s">
        <v>1162</v>
      </c>
    </row>
    <row r="388" spans="1:47" ht="126.75" customHeight="1">
      <c r="A388" s="238">
        <v>149</v>
      </c>
      <c r="B388" s="238" t="s">
        <v>1164</v>
      </c>
      <c r="C388" s="247" t="s">
        <v>1165</v>
      </c>
      <c r="D388" s="247" t="s">
        <v>1166</v>
      </c>
      <c r="E388" s="247"/>
      <c r="F388" s="247"/>
      <c r="G388" s="247"/>
      <c r="H388" s="238" t="s">
        <v>1148</v>
      </c>
      <c r="I388" s="238" t="s">
        <v>1167</v>
      </c>
      <c r="J388" s="238" t="s">
        <v>1150</v>
      </c>
      <c r="K388" s="238" t="s">
        <v>1168</v>
      </c>
      <c r="L388" s="247" t="s">
        <v>1169</v>
      </c>
      <c r="M388" s="238" t="s">
        <v>86</v>
      </c>
      <c r="N388" s="238" t="s">
        <v>529</v>
      </c>
      <c r="O388" s="238" t="s">
        <v>87</v>
      </c>
      <c r="P388" s="238" t="s">
        <v>88</v>
      </c>
      <c r="Q388" s="238">
        <v>30000</v>
      </c>
      <c r="R388" s="238" t="s">
        <v>731</v>
      </c>
      <c r="S388" s="238">
        <v>100</v>
      </c>
      <c r="T388" s="238" t="s">
        <v>66</v>
      </c>
      <c r="U388" s="238">
        <v>80</v>
      </c>
      <c r="V388" s="328" t="s">
        <v>67</v>
      </c>
      <c r="W388" s="85" t="s">
        <v>1170</v>
      </c>
      <c r="X388" s="85" t="s">
        <v>253</v>
      </c>
      <c r="Y388" s="85" t="s">
        <v>69</v>
      </c>
      <c r="Z388" s="85" t="s">
        <v>70</v>
      </c>
      <c r="AA388" s="85" t="s">
        <v>110</v>
      </c>
      <c r="AB388" s="85" t="s">
        <v>72</v>
      </c>
      <c r="AC388" s="85" t="s">
        <v>73</v>
      </c>
      <c r="AD388" s="240">
        <f>AH390</f>
        <v>21.6</v>
      </c>
      <c r="AE388" s="76">
        <f t="shared" si="1702"/>
        <v>25</v>
      </c>
      <c r="AF388" s="76">
        <f t="shared" si="1703"/>
        <v>15</v>
      </c>
      <c r="AG388" s="76">
        <f>($S388*((AE388+AF388))/100)</f>
        <v>40</v>
      </c>
      <c r="AH388" s="76">
        <f t="shared" ref="AH388" si="1709">S388-AG388</f>
        <v>60</v>
      </c>
      <c r="AI388" s="240">
        <f>AM390</f>
        <v>80</v>
      </c>
      <c r="AJ388" s="76">
        <f t="shared" ref="AJ388:AJ389" si="1710">IF(Y388="Correctivo",10,0)</f>
        <v>0</v>
      </c>
      <c r="AK388" s="76">
        <f t="shared" ref="AK388:AK389" si="1711">IF(X388="Probabilidad",0,IF(Z388="Automatizado",25,IF(Z388="Manual",15,0)))</f>
        <v>0</v>
      </c>
      <c r="AL388" s="76">
        <f>($U388*((AJ388+AK388))/100)</f>
        <v>0</v>
      </c>
      <c r="AM388" s="112">
        <f>U388-AL388</f>
        <v>80</v>
      </c>
      <c r="AN388" s="328" t="s">
        <v>67</v>
      </c>
      <c r="AO388" s="238" t="s">
        <v>75</v>
      </c>
      <c r="AP388" s="247" t="s">
        <v>1171</v>
      </c>
      <c r="AQ388" s="85" t="s">
        <v>1172</v>
      </c>
      <c r="AR388" s="134">
        <v>45292</v>
      </c>
      <c r="AS388" s="134">
        <v>45657</v>
      </c>
      <c r="AT388" s="212" t="s">
        <v>93</v>
      </c>
      <c r="AU388" s="85" t="s">
        <v>1173</v>
      </c>
    </row>
    <row r="389" spans="1:47" ht="86.25" customHeight="1">
      <c r="A389" s="238"/>
      <c r="B389" s="238"/>
      <c r="C389" s="247"/>
      <c r="D389" s="247"/>
      <c r="E389" s="247"/>
      <c r="F389" s="247"/>
      <c r="G389" s="247"/>
      <c r="H389" s="238"/>
      <c r="I389" s="238"/>
      <c r="J389" s="238"/>
      <c r="K389" s="238"/>
      <c r="L389" s="247"/>
      <c r="M389" s="238"/>
      <c r="N389" s="238"/>
      <c r="O389" s="238"/>
      <c r="P389" s="238"/>
      <c r="Q389" s="238"/>
      <c r="R389" s="238"/>
      <c r="S389" s="238"/>
      <c r="T389" s="238"/>
      <c r="U389" s="238"/>
      <c r="V389" s="328"/>
      <c r="W389" s="85" t="s">
        <v>1174</v>
      </c>
      <c r="X389" s="85" t="s">
        <v>253</v>
      </c>
      <c r="Y389" s="85" t="s">
        <v>69</v>
      </c>
      <c r="Z389" s="85" t="s">
        <v>70</v>
      </c>
      <c r="AA389" s="85" t="s">
        <v>110</v>
      </c>
      <c r="AB389" s="85" t="s">
        <v>72</v>
      </c>
      <c r="AC389" s="85" t="s">
        <v>73</v>
      </c>
      <c r="AD389" s="240"/>
      <c r="AE389" s="76">
        <f t="shared" si="1702"/>
        <v>25</v>
      </c>
      <c r="AF389" s="76">
        <f t="shared" si="1703"/>
        <v>15</v>
      </c>
      <c r="AG389" s="76">
        <f>($AH388*((AE389+AF389))/100)</f>
        <v>24</v>
      </c>
      <c r="AH389" s="76">
        <f t="shared" ref="AH389" si="1712">AH388-AG389</f>
        <v>36</v>
      </c>
      <c r="AI389" s="240"/>
      <c r="AJ389" s="76">
        <f t="shared" si="1710"/>
        <v>0</v>
      </c>
      <c r="AK389" s="76">
        <f t="shared" si="1711"/>
        <v>0</v>
      </c>
      <c r="AL389" s="76">
        <f t="shared" ref="AL389" si="1713">($AM388*((AJ389+AK389))/100)</f>
        <v>0</v>
      </c>
      <c r="AM389" s="112">
        <f t="shared" ref="AM389" si="1714">AM388-AL389</f>
        <v>80</v>
      </c>
      <c r="AN389" s="328"/>
      <c r="AO389" s="238"/>
      <c r="AP389" s="247"/>
      <c r="AQ389" s="212" t="s">
        <v>1175</v>
      </c>
      <c r="AR389" s="344">
        <v>45292</v>
      </c>
      <c r="AS389" s="344">
        <v>45657</v>
      </c>
      <c r="AT389" s="225"/>
      <c r="AU389" s="212" t="s">
        <v>1176</v>
      </c>
    </row>
    <row r="390" spans="1:47" ht="123" customHeight="1">
      <c r="A390" s="238"/>
      <c r="B390" s="238"/>
      <c r="C390" s="247"/>
      <c r="D390" s="247"/>
      <c r="E390" s="247"/>
      <c r="F390" s="247"/>
      <c r="G390" s="247"/>
      <c r="H390" s="238"/>
      <c r="I390" s="238"/>
      <c r="J390" s="238"/>
      <c r="K390" s="238"/>
      <c r="L390" s="247"/>
      <c r="M390" s="238"/>
      <c r="N390" s="238"/>
      <c r="O390" s="238"/>
      <c r="P390" s="238"/>
      <c r="Q390" s="238"/>
      <c r="R390" s="238"/>
      <c r="S390" s="238"/>
      <c r="T390" s="238"/>
      <c r="U390" s="238"/>
      <c r="V390" s="328"/>
      <c r="W390" s="85" t="s">
        <v>1177</v>
      </c>
      <c r="X390" s="85" t="s">
        <v>253</v>
      </c>
      <c r="Y390" s="85" t="s">
        <v>69</v>
      </c>
      <c r="Z390" s="85" t="s">
        <v>70</v>
      </c>
      <c r="AA390" s="85" t="s">
        <v>110</v>
      </c>
      <c r="AB390" s="85" t="s">
        <v>72</v>
      </c>
      <c r="AC390" s="85" t="s">
        <v>73</v>
      </c>
      <c r="AD390" s="240"/>
      <c r="AE390" s="76">
        <f t="shared" ref="AE390:AE392" si="1715">IF(Y390="Preventivo",25,IF(Y390="Detectivo",15,0))</f>
        <v>25</v>
      </c>
      <c r="AF390" s="76">
        <f t="shared" ref="AF390:AF392" si="1716">IF(Y390="Correctivo",0,IF(Z390="Automatizado",25,IF(Z390="Manual",15,0)))</f>
        <v>15</v>
      </c>
      <c r="AG390" s="76">
        <f>($AH389*((AE390+AF390))/100)</f>
        <v>14.4</v>
      </c>
      <c r="AH390" s="76">
        <f t="shared" ref="AH390" si="1717">AH389-AG390</f>
        <v>21.6</v>
      </c>
      <c r="AI390" s="240"/>
      <c r="AJ390" s="76">
        <f t="shared" ref="AJ390" si="1718">IF(Y390="Correctivo",10,0)</f>
        <v>0</v>
      </c>
      <c r="AK390" s="76">
        <f t="shared" ref="AK390" si="1719">IF(X390="Probabilidad",0,IF(Z390="Automatizado",25,IF(Z390="Manual",15,0)))</f>
        <v>0</v>
      </c>
      <c r="AL390" s="76">
        <f t="shared" ref="AL390" si="1720">($AM389*((AJ390+AK390))/100)</f>
        <v>0</v>
      </c>
      <c r="AM390" s="112">
        <f t="shared" ref="AM390" si="1721">AM389-AL390</f>
        <v>80</v>
      </c>
      <c r="AN390" s="328"/>
      <c r="AO390" s="238"/>
      <c r="AP390" s="247"/>
      <c r="AQ390" s="213"/>
      <c r="AR390" s="346"/>
      <c r="AS390" s="346"/>
      <c r="AT390" s="213"/>
      <c r="AU390" s="213"/>
    </row>
    <row r="391" spans="1:47" ht="102" customHeight="1">
      <c r="A391" s="238">
        <v>150</v>
      </c>
      <c r="B391" s="238" t="s">
        <v>1164</v>
      </c>
      <c r="C391" s="247" t="s">
        <v>1178</v>
      </c>
      <c r="D391" s="247" t="s">
        <v>1179</v>
      </c>
      <c r="E391" s="247"/>
      <c r="F391" s="247"/>
      <c r="G391" s="247"/>
      <c r="H391" s="238" t="s">
        <v>1180</v>
      </c>
      <c r="I391" s="238" t="s">
        <v>1181</v>
      </c>
      <c r="J391" s="238" t="s">
        <v>1182</v>
      </c>
      <c r="K391" s="238" t="s">
        <v>1183</v>
      </c>
      <c r="L391" s="247" t="s">
        <v>1184</v>
      </c>
      <c r="M391" s="238" t="s">
        <v>86</v>
      </c>
      <c r="N391" s="238" t="s">
        <v>529</v>
      </c>
      <c r="O391" s="238" t="s">
        <v>87</v>
      </c>
      <c r="P391" s="238" t="s">
        <v>88</v>
      </c>
      <c r="Q391" s="238">
        <v>20000</v>
      </c>
      <c r="R391" s="238" t="s">
        <v>731</v>
      </c>
      <c r="S391" s="238">
        <v>100</v>
      </c>
      <c r="T391" s="238" t="s">
        <v>137</v>
      </c>
      <c r="U391" s="238">
        <v>100</v>
      </c>
      <c r="V391" s="246" t="s">
        <v>138</v>
      </c>
      <c r="W391" s="85" t="s">
        <v>1185</v>
      </c>
      <c r="X391" s="85" t="s">
        <v>253</v>
      </c>
      <c r="Y391" s="85" t="s">
        <v>69</v>
      </c>
      <c r="Z391" s="85" t="s">
        <v>70</v>
      </c>
      <c r="AA391" s="85" t="s">
        <v>110</v>
      </c>
      <c r="AB391" s="85" t="s">
        <v>72</v>
      </c>
      <c r="AC391" s="85" t="s">
        <v>73</v>
      </c>
      <c r="AD391" s="216">
        <f>AH393</f>
        <v>21.6</v>
      </c>
      <c r="AE391" s="76">
        <f t="shared" si="1715"/>
        <v>25</v>
      </c>
      <c r="AF391" s="76">
        <f t="shared" si="1716"/>
        <v>15</v>
      </c>
      <c r="AG391" s="76">
        <f>($S391*((AE391+AF391))/100)</f>
        <v>40</v>
      </c>
      <c r="AH391" s="76">
        <f t="shared" ref="AH391" si="1722">S391-AG391</f>
        <v>60</v>
      </c>
      <c r="AI391" s="240">
        <f>AM393</f>
        <v>100</v>
      </c>
      <c r="AJ391" s="76">
        <f t="shared" ref="AJ391:AJ392" si="1723">IF(Y391="Correctivo",10,0)</f>
        <v>0</v>
      </c>
      <c r="AK391" s="76">
        <f t="shared" ref="AK391:AK392" si="1724">IF(X391="Probabilidad",0,IF(Z391="Automatizado",25,IF(Z391="Manual",15,0)))</f>
        <v>0</v>
      </c>
      <c r="AL391" s="76">
        <f>($U391*((AJ391+AK391))/100)</f>
        <v>0</v>
      </c>
      <c r="AM391" s="112">
        <f>U391-AL391</f>
        <v>100</v>
      </c>
      <c r="AN391" s="246" t="s">
        <v>138</v>
      </c>
      <c r="AO391" s="238" t="s">
        <v>75</v>
      </c>
      <c r="AP391" s="247" t="s">
        <v>1186</v>
      </c>
      <c r="AQ391" s="85" t="s">
        <v>1187</v>
      </c>
      <c r="AR391" s="134">
        <v>45292</v>
      </c>
      <c r="AS391" s="134">
        <v>45657</v>
      </c>
      <c r="AT391" s="212" t="s">
        <v>142</v>
      </c>
      <c r="AU391" s="85" t="s">
        <v>1188</v>
      </c>
    </row>
    <row r="392" spans="1:47" ht="124.5" customHeight="1">
      <c r="A392" s="238"/>
      <c r="B392" s="238"/>
      <c r="C392" s="247"/>
      <c r="D392" s="247"/>
      <c r="E392" s="247"/>
      <c r="F392" s="247"/>
      <c r="G392" s="247"/>
      <c r="H392" s="238"/>
      <c r="I392" s="238"/>
      <c r="J392" s="238"/>
      <c r="K392" s="238"/>
      <c r="L392" s="247"/>
      <c r="M392" s="238"/>
      <c r="N392" s="238"/>
      <c r="O392" s="238"/>
      <c r="P392" s="238"/>
      <c r="Q392" s="238"/>
      <c r="R392" s="238"/>
      <c r="S392" s="238"/>
      <c r="T392" s="238"/>
      <c r="U392" s="238"/>
      <c r="V392" s="246"/>
      <c r="W392" s="85" t="s">
        <v>1189</v>
      </c>
      <c r="X392" s="85" t="s">
        <v>253</v>
      </c>
      <c r="Y392" s="85" t="s">
        <v>69</v>
      </c>
      <c r="Z392" s="85" t="s">
        <v>70</v>
      </c>
      <c r="AA392" s="85" t="s">
        <v>71</v>
      </c>
      <c r="AB392" s="85" t="s">
        <v>72</v>
      </c>
      <c r="AC392" s="85" t="s">
        <v>73</v>
      </c>
      <c r="AD392" s="218"/>
      <c r="AE392" s="76">
        <f t="shared" si="1715"/>
        <v>25</v>
      </c>
      <c r="AF392" s="76">
        <f t="shared" si="1716"/>
        <v>15</v>
      </c>
      <c r="AG392" s="76">
        <f>($AH391*((AE392+AF392))/100)</f>
        <v>24</v>
      </c>
      <c r="AH392" s="76">
        <f t="shared" ref="AH392" si="1725">AH391-AG392</f>
        <v>36</v>
      </c>
      <c r="AI392" s="240"/>
      <c r="AJ392" s="76">
        <f t="shared" si="1723"/>
        <v>0</v>
      </c>
      <c r="AK392" s="76">
        <f t="shared" si="1724"/>
        <v>0</v>
      </c>
      <c r="AL392" s="76">
        <f t="shared" ref="AL392" si="1726">($AM391*((AJ392+AK392))/100)</f>
        <v>0</v>
      </c>
      <c r="AM392" s="112">
        <f t="shared" ref="AM392" si="1727">AM391-AL392</f>
        <v>100</v>
      </c>
      <c r="AN392" s="246"/>
      <c r="AO392" s="238"/>
      <c r="AP392" s="247"/>
      <c r="AQ392" s="85" t="s">
        <v>1190</v>
      </c>
      <c r="AR392" s="134">
        <v>45292</v>
      </c>
      <c r="AS392" s="134">
        <v>45657</v>
      </c>
      <c r="AT392" s="225"/>
      <c r="AU392" s="85" t="s">
        <v>1191</v>
      </c>
    </row>
    <row r="393" spans="1:47" ht="92.25" customHeight="1">
      <c r="A393" s="238"/>
      <c r="B393" s="238"/>
      <c r="C393" s="247"/>
      <c r="D393" s="247"/>
      <c r="E393" s="247"/>
      <c r="F393" s="247"/>
      <c r="G393" s="247"/>
      <c r="H393" s="238"/>
      <c r="I393" s="238"/>
      <c r="J393" s="238"/>
      <c r="K393" s="238"/>
      <c r="L393" s="247"/>
      <c r="M393" s="238"/>
      <c r="N393" s="238"/>
      <c r="O393" s="238"/>
      <c r="P393" s="238"/>
      <c r="Q393" s="238"/>
      <c r="R393" s="238"/>
      <c r="S393" s="238"/>
      <c r="T393" s="238"/>
      <c r="U393" s="238"/>
      <c r="V393" s="246"/>
      <c r="W393" s="85" t="s">
        <v>1192</v>
      </c>
      <c r="X393" s="85" t="s">
        <v>253</v>
      </c>
      <c r="Y393" s="85" t="s">
        <v>69</v>
      </c>
      <c r="Z393" s="85" t="s">
        <v>70</v>
      </c>
      <c r="AA393" s="85" t="s">
        <v>71</v>
      </c>
      <c r="AB393" s="85" t="s">
        <v>72</v>
      </c>
      <c r="AC393" s="85" t="s">
        <v>73</v>
      </c>
      <c r="AD393" s="218"/>
      <c r="AE393" s="76">
        <f t="shared" ref="AE393:AE395" si="1728">IF(Y393="Preventivo",25,IF(Y393="Detectivo",15,0))</f>
        <v>25</v>
      </c>
      <c r="AF393" s="76">
        <f t="shared" ref="AF393:AF395" si="1729">IF(Y393="Correctivo",0,IF(Z393="Automatizado",25,IF(Z393="Manual",15,0)))</f>
        <v>15</v>
      </c>
      <c r="AG393" s="76">
        <f>($AH392*((AE393+AF393))/100)</f>
        <v>14.4</v>
      </c>
      <c r="AH393" s="76">
        <f t="shared" ref="AH393" si="1730">AH392-AG393</f>
        <v>21.6</v>
      </c>
      <c r="AI393" s="240"/>
      <c r="AJ393" s="76">
        <f t="shared" ref="AJ393" si="1731">IF(Y393="Correctivo",10,0)</f>
        <v>0</v>
      </c>
      <c r="AK393" s="76">
        <f t="shared" ref="AK393" si="1732">IF(X393="Probabilidad",0,IF(Z393="Automatizado",25,IF(Z393="Manual",15,0)))</f>
        <v>0</v>
      </c>
      <c r="AL393" s="76">
        <f t="shared" ref="AL393" si="1733">($AM392*((AJ393+AK393))/100)</f>
        <v>0</v>
      </c>
      <c r="AM393" s="112">
        <f t="shared" ref="AM393" si="1734">AM392-AL393</f>
        <v>100</v>
      </c>
      <c r="AN393" s="246"/>
      <c r="AO393" s="238"/>
      <c r="AP393" s="247"/>
      <c r="AQ393" s="85" t="s">
        <v>1193</v>
      </c>
      <c r="AR393" s="134">
        <v>45292</v>
      </c>
      <c r="AS393" s="134">
        <v>45657</v>
      </c>
      <c r="AT393" s="213"/>
      <c r="AU393" s="85" t="s">
        <v>1194</v>
      </c>
    </row>
    <row r="394" spans="1:47" ht="104.25" customHeight="1">
      <c r="A394" s="238">
        <v>151</v>
      </c>
      <c r="B394" s="238" t="s">
        <v>1164</v>
      </c>
      <c r="C394" s="247" t="s">
        <v>1195</v>
      </c>
      <c r="D394" s="247" t="s">
        <v>1166</v>
      </c>
      <c r="E394" s="247" t="s">
        <v>114</v>
      </c>
      <c r="F394" s="247" t="s">
        <v>1196</v>
      </c>
      <c r="G394" s="247" t="s">
        <v>1197</v>
      </c>
      <c r="H394" s="212"/>
      <c r="I394" s="212"/>
      <c r="J394" s="212"/>
      <c r="K394" s="212"/>
      <c r="L394" s="249" t="str">
        <f t="shared" ref="L394:L400" si="1735">CONCATENATE(E394," ",F394,)</f>
        <v>Posibilidad de pérdida reputacional ante la población víctima, ciudadanía en general, ente territorial, organizaciones defensoras de derechos humanos, ministerio público y comunidad internacional por no realizar las jornadas móviles de atención, orientación y comunicación a las víctimas</v>
      </c>
      <c r="M394" s="238" t="s">
        <v>62</v>
      </c>
      <c r="N394" s="238" t="s">
        <v>529</v>
      </c>
      <c r="O394" s="238" t="s">
        <v>1198</v>
      </c>
      <c r="P394" s="238" t="s">
        <v>64</v>
      </c>
      <c r="Q394" s="238">
        <v>100</v>
      </c>
      <c r="R394" s="238" t="s">
        <v>65</v>
      </c>
      <c r="S394" s="238">
        <v>40</v>
      </c>
      <c r="T394" s="238" t="s">
        <v>118</v>
      </c>
      <c r="U394" s="238">
        <v>40</v>
      </c>
      <c r="V394" s="241" t="s">
        <v>74</v>
      </c>
      <c r="W394" s="85" t="s">
        <v>1199</v>
      </c>
      <c r="X394" s="85" t="s">
        <v>43</v>
      </c>
      <c r="Y394" s="85" t="s">
        <v>81</v>
      </c>
      <c r="Z394" s="85" t="s">
        <v>70</v>
      </c>
      <c r="AA394" s="85" t="s">
        <v>110</v>
      </c>
      <c r="AB394" s="85" t="s">
        <v>72</v>
      </c>
      <c r="AC394" s="85" t="s">
        <v>73</v>
      </c>
      <c r="AD394" s="240">
        <f>AH396</f>
        <v>40</v>
      </c>
      <c r="AE394" s="76">
        <f t="shared" si="1728"/>
        <v>0</v>
      </c>
      <c r="AF394" s="76">
        <f t="shared" si="1729"/>
        <v>0</v>
      </c>
      <c r="AG394" s="76">
        <f>($S394*((AE394+AF394))/100)</f>
        <v>0</v>
      </c>
      <c r="AH394" s="76">
        <f t="shared" ref="AH394" si="1736">S394-AG394</f>
        <v>40</v>
      </c>
      <c r="AI394" s="240">
        <f>AM396</f>
        <v>16.875</v>
      </c>
      <c r="AJ394" s="76">
        <f t="shared" ref="AJ394:AJ395" si="1737">IF(Y394="Correctivo",10,0)</f>
        <v>10</v>
      </c>
      <c r="AK394" s="76">
        <f t="shared" ref="AK394:AK395" si="1738">IF(X394="Probabilidad",0,IF(Z394="Automatizado",25,IF(Z394="Manual",15,0)))</f>
        <v>15</v>
      </c>
      <c r="AL394" s="76">
        <f>($U394*((AJ394+AK394))/100)</f>
        <v>10</v>
      </c>
      <c r="AM394" s="112">
        <f>U394-AL394</f>
        <v>30</v>
      </c>
      <c r="AN394" s="340" t="s">
        <v>220</v>
      </c>
      <c r="AO394" s="238" t="s">
        <v>222</v>
      </c>
      <c r="AP394" s="247" t="s">
        <v>1200</v>
      </c>
      <c r="AQ394" s="238" t="s">
        <v>224</v>
      </c>
      <c r="AR394" s="238"/>
      <c r="AS394" s="238"/>
      <c r="AT394" s="238"/>
      <c r="AU394" s="247"/>
    </row>
    <row r="395" spans="1:47" ht="108" customHeight="1">
      <c r="A395" s="238"/>
      <c r="B395" s="238"/>
      <c r="C395" s="247"/>
      <c r="D395" s="247"/>
      <c r="E395" s="247"/>
      <c r="F395" s="247"/>
      <c r="G395" s="247"/>
      <c r="H395" s="225"/>
      <c r="I395" s="225"/>
      <c r="J395" s="225"/>
      <c r="K395" s="225"/>
      <c r="L395" s="250"/>
      <c r="M395" s="238"/>
      <c r="N395" s="238"/>
      <c r="O395" s="238"/>
      <c r="P395" s="238"/>
      <c r="Q395" s="238"/>
      <c r="R395" s="238"/>
      <c r="S395" s="238"/>
      <c r="T395" s="238"/>
      <c r="U395" s="238"/>
      <c r="V395" s="241"/>
      <c r="W395" s="85" t="s">
        <v>1201</v>
      </c>
      <c r="X395" s="85" t="s">
        <v>43</v>
      </c>
      <c r="Y395" s="85" t="s">
        <v>81</v>
      </c>
      <c r="Z395" s="85" t="s">
        <v>70</v>
      </c>
      <c r="AA395" s="85" t="s">
        <v>110</v>
      </c>
      <c r="AB395" s="85" t="s">
        <v>72</v>
      </c>
      <c r="AC395" s="85" t="s">
        <v>73</v>
      </c>
      <c r="AD395" s="240"/>
      <c r="AE395" s="76">
        <f t="shared" si="1728"/>
        <v>0</v>
      </c>
      <c r="AF395" s="76">
        <f t="shared" si="1729"/>
        <v>0</v>
      </c>
      <c r="AG395" s="76">
        <f>($AH394*((AE395+AF395))/100)</f>
        <v>0</v>
      </c>
      <c r="AH395" s="76">
        <f t="shared" ref="AH395" si="1739">AH394-AG395</f>
        <v>40</v>
      </c>
      <c r="AI395" s="240"/>
      <c r="AJ395" s="76">
        <f t="shared" si="1737"/>
        <v>10</v>
      </c>
      <c r="AK395" s="76">
        <f t="shared" si="1738"/>
        <v>15</v>
      </c>
      <c r="AL395" s="76">
        <f t="shared" ref="AL395" si="1740">($AM394*((AJ395+AK395))/100)</f>
        <v>7.5</v>
      </c>
      <c r="AM395" s="112">
        <f t="shared" ref="AM395" si="1741">AM394-AL395</f>
        <v>22.5</v>
      </c>
      <c r="AN395" s="340"/>
      <c r="AO395" s="238"/>
      <c r="AP395" s="247"/>
      <c r="AQ395" s="238"/>
      <c r="AR395" s="238"/>
      <c r="AS395" s="238"/>
      <c r="AT395" s="238"/>
      <c r="AU395" s="247"/>
    </row>
    <row r="396" spans="1:47" ht="60" customHeight="1">
      <c r="A396" s="238"/>
      <c r="B396" s="238"/>
      <c r="C396" s="247"/>
      <c r="D396" s="247"/>
      <c r="E396" s="247"/>
      <c r="F396" s="247"/>
      <c r="G396" s="247"/>
      <c r="H396" s="213"/>
      <c r="I396" s="213"/>
      <c r="J396" s="213"/>
      <c r="K396" s="213"/>
      <c r="L396" s="251"/>
      <c r="M396" s="238"/>
      <c r="N396" s="238"/>
      <c r="O396" s="238"/>
      <c r="P396" s="238"/>
      <c r="Q396" s="238"/>
      <c r="R396" s="238"/>
      <c r="S396" s="238"/>
      <c r="T396" s="238"/>
      <c r="U396" s="238"/>
      <c r="V396" s="241"/>
      <c r="W396" s="85" t="s">
        <v>1202</v>
      </c>
      <c r="X396" s="85" t="s">
        <v>43</v>
      </c>
      <c r="Y396" s="85" t="s">
        <v>81</v>
      </c>
      <c r="Z396" s="85" t="s">
        <v>70</v>
      </c>
      <c r="AA396" s="85" t="s">
        <v>110</v>
      </c>
      <c r="AB396" s="85" t="s">
        <v>72</v>
      </c>
      <c r="AC396" s="85" t="s">
        <v>73</v>
      </c>
      <c r="AD396" s="240"/>
      <c r="AE396" s="76">
        <f t="shared" ref="AE396" si="1742">IF(Y396="Preventivo",25,IF(Y396="Detectivo",15,0))</f>
        <v>0</v>
      </c>
      <c r="AF396" s="76">
        <f t="shared" ref="AF396" si="1743">IF(Y396="Correctivo",0,IF(Z396="Automatizado",25,IF(Z396="Manual",15,0)))</f>
        <v>0</v>
      </c>
      <c r="AG396" s="76">
        <f>($AH395*((AE396+AF396))/100)</f>
        <v>0</v>
      </c>
      <c r="AH396" s="76">
        <f t="shared" ref="AH396" si="1744">AH395-AG396</f>
        <v>40</v>
      </c>
      <c r="AI396" s="240"/>
      <c r="AJ396" s="76">
        <f t="shared" ref="AJ396" si="1745">IF(Y396="Correctivo",10,0)</f>
        <v>10</v>
      </c>
      <c r="AK396" s="76">
        <f t="shared" ref="AK396" si="1746">IF(X396="Probabilidad",0,IF(Z396="Automatizado",25,IF(Z396="Manual",15,0)))</f>
        <v>15</v>
      </c>
      <c r="AL396" s="76">
        <f t="shared" ref="AL396" si="1747">($AM395*((AJ396+AK396))/100)</f>
        <v>5.625</v>
      </c>
      <c r="AM396" s="112">
        <f t="shared" ref="AM396" si="1748">AM395-AL396</f>
        <v>16.875</v>
      </c>
      <c r="AN396" s="340"/>
      <c r="AO396" s="238"/>
      <c r="AP396" s="247"/>
      <c r="AQ396" s="238"/>
      <c r="AR396" s="238"/>
      <c r="AS396" s="238"/>
      <c r="AT396" s="238"/>
      <c r="AU396" s="247"/>
    </row>
    <row r="397" spans="1:47" ht="76.5" customHeight="1">
      <c r="A397" s="238">
        <v>152</v>
      </c>
      <c r="B397" s="238" t="s">
        <v>1164</v>
      </c>
      <c r="C397" s="247" t="s">
        <v>1203</v>
      </c>
      <c r="D397" s="248" t="s">
        <v>2035</v>
      </c>
      <c r="E397" s="247" t="s">
        <v>59</v>
      </c>
      <c r="F397" s="247" t="s">
        <v>1204</v>
      </c>
      <c r="G397" s="247" t="s">
        <v>1205</v>
      </c>
      <c r="H397" s="212"/>
      <c r="I397" s="212"/>
      <c r="J397" s="212"/>
      <c r="K397" s="212"/>
      <c r="L397" s="249" t="str">
        <f t="shared" si="1735"/>
        <v>Posibilidad de pérdida económica y reputacional ante la población víctima, ciudadanía en general, entidades territoriales y órganos de control,  por el no suministro de los insumos para el implementación de los  proyectos definidos y el incumplimiento por parte del operador en las entregas contratadas</v>
      </c>
      <c r="M397" s="238" t="s">
        <v>62</v>
      </c>
      <c r="N397" s="238" t="s">
        <v>317</v>
      </c>
      <c r="O397" s="238" t="s">
        <v>63</v>
      </c>
      <c r="P397" s="238" t="s">
        <v>64</v>
      </c>
      <c r="Q397" s="238">
        <v>55</v>
      </c>
      <c r="R397" s="238" t="s">
        <v>65</v>
      </c>
      <c r="S397" s="238">
        <v>40</v>
      </c>
      <c r="T397" s="238" t="s">
        <v>74</v>
      </c>
      <c r="U397" s="238">
        <v>60</v>
      </c>
      <c r="V397" s="241" t="s">
        <v>74</v>
      </c>
      <c r="W397" s="85" t="s">
        <v>1206</v>
      </c>
      <c r="X397" s="85" t="s">
        <v>253</v>
      </c>
      <c r="Y397" s="85" t="s">
        <v>69</v>
      </c>
      <c r="Z397" s="85" t="s">
        <v>70</v>
      </c>
      <c r="AA397" s="85" t="s">
        <v>110</v>
      </c>
      <c r="AB397" s="85" t="s">
        <v>72</v>
      </c>
      <c r="AC397" s="85" t="s">
        <v>73</v>
      </c>
      <c r="AD397" s="240">
        <f>AH399</f>
        <v>8.64</v>
      </c>
      <c r="AE397" s="76">
        <f t="shared" ref="AE397:AE398" si="1749">IF(Y397="Preventivo",25,IF(Y397="Detectivo",15,0))</f>
        <v>25</v>
      </c>
      <c r="AF397" s="76">
        <f t="shared" ref="AF397:AF398" si="1750">IF(Y397="Correctivo",0,IF(Z397="Automatizado",25,IF(Z397="Manual",15,0)))</f>
        <v>15</v>
      </c>
      <c r="AG397" s="76">
        <f>($S397*((AE397+AF397))/100)</f>
        <v>16</v>
      </c>
      <c r="AH397" s="76">
        <f t="shared" ref="AH397" si="1751">S397-AG397</f>
        <v>24</v>
      </c>
      <c r="AI397" s="240">
        <f>AM399</f>
        <v>60</v>
      </c>
      <c r="AJ397" s="76">
        <f t="shared" ref="AJ397:AJ398" si="1752">IF(Y397="Correctivo",10,0)</f>
        <v>0</v>
      </c>
      <c r="AK397" s="76">
        <f t="shared" ref="AK397:AK398" si="1753">IF(X397="Probabilidad",0,IF(Z397="Automatizado",25,IF(Z397="Manual",15,0)))</f>
        <v>0</v>
      </c>
      <c r="AL397" s="76">
        <f>($U397*((AJ397+AK397))/100)</f>
        <v>0</v>
      </c>
      <c r="AM397" s="112">
        <f>U397-AL397</f>
        <v>60</v>
      </c>
      <c r="AN397" s="241" t="s">
        <v>74</v>
      </c>
      <c r="AO397" s="238" t="s">
        <v>75</v>
      </c>
      <c r="AP397" s="247" t="s">
        <v>76</v>
      </c>
      <c r="AQ397" s="85" t="s">
        <v>1207</v>
      </c>
      <c r="AR397" s="134">
        <v>45292</v>
      </c>
      <c r="AS397" s="134">
        <v>45657</v>
      </c>
      <c r="AT397" s="212" t="s">
        <v>78</v>
      </c>
      <c r="AU397" s="85" t="s">
        <v>1208</v>
      </c>
    </row>
    <row r="398" spans="1:47" ht="60" customHeight="1">
      <c r="A398" s="238"/>
      <c r="B398" s="238"/>
      <c r="C398" s="247"/>
      <c r="D398" s="248"/>
      <c r="E398" s="247"/>
      <c r="F398" s="247"/>
      <c r="G398" s="247"/>
      <c r="H398" s="225"/>
      <c r="I398" s="225"/>
      <c r="J398" s="225"/>
      <c r="K398" s="225"/>
      <c r="L398" s="250"/>
      <c r="M398" s="238"/>
      <c r="N398" s="238"/>
      <c r="O398" s="238"/>
      <c r="P398" s="238"/>
      <c r="Q398" s="238"/>
      <c r="R398" s="238"/>
      <c r="S398" s="238"/>
      <c r="T398" s="238"/>
      <c r="U398" s="238"/>
      <c r="V398" s="241"/>
      <c r="W398" s="85" t="s">
        <v>1209</v>
      </c>
      <c r="X398" s="85" t="s">
        <v>253</v>
      </c>
      <c r="Y398" s="85" t="s">
        <v>69</v>
      </c>
      <c r="Z398" s="85" t="s">
        <v>70</v>
      </c>
      <c r="AA398" s="85" t="s">
        <v>110</v>
      </c>
      <c r="AB398" s="85" t="s">
        <v>72</v>
      </c>
      <c r="AC398" s="85" t="s">
        <v>73</v>
      </c>
      <c r="AD398" s="240"/>
      <c r="AE398" s="76">
        <f t="shared" si="1749"/>
        <v>25</v>
      </c>
      <c r="AF398" s="76">
        <f t="shared" si="1750"/>
        <v>15</v>
      </c>
      <c r="AG398" s="76">
        <f>($AH397*((AE398+AF398))/100)</f>
        <v>9.6</v>
      </c>
      <c r="AH398" s="76">
        <f t="shared" ref="AH398" si="1754">AH397-AG398</f>
        <v>14.4</v>
      </c>
      <c r="AI398" s="240"/>
      <c r="AJ398" s="76">
        <f t="shared" si="1752"/>
        <v>0</v>
      </c>
      <c r="AK398" s="76">
        <f t="shared" si="1753"/>
        <v>0</v>
      </c>
      <c r="AL398" s="76">
        <f t="shared" ref="AL398" si="1755">($AM397*((AJ398+AK398))/100)</f>
        <v>0</v>
      </c>
      <c r="AM398" s="112">
        <f t="shared" ref="AM398" si="1756">AM397-AL398</f>
        <v>60</v>
      </c>
      <c r="AN398" s="241"/>
      <c r="AO398" s="238"/>
      <c r="AP398" s="247"/>
      <c r="AQ398" s="212" t="s">
        <v>1210</v>
      </c>
      <c r="AR398" s="344">
        <v>45292</v>
      </c>
      <c r="AS398" s="344">
        <v>45657</v>
      </c>
      <c r="AT398" s="225"/>
      <c r="AU398" s="212" t="s">
        <v>1208</v>
      </c>
    </row>
    <row r="399" spans="1:47" ht="57" customHeight="1">
      <c r="A399" s="238"/>
      <c r="B399" s="238"/>
      <c r="C399" s="247"/>
      <c r="D399" s="248"/>
      <c r="E399" s="247"/>
      <c r="F399" s="247"/>
      <c r="G399" s="247"/>
      <c r="H399" s="213"/>
      <c r="I399" s="213"/>
      <c r="J399" s="213"/>
      <c r="K399" s="213"/>
      <c r="L399" s="251"/>
      <c r="M399" s="238"/>
      <c r="N399" s="238"/>
      <c r="O399" s="238"/>
      <c r="P399" s="238"/>
      <c r="Q399" s="238"/>
      <c r="R399" s="238"/>
      <c r="S399" s="238"/>
      <c r="T399" s="238"/>
      <c r="U399" s="238"/>
      <c r="V399" s="241"/>
      <c r="W399" s="85" t="s">
        <v>1211</v>
      </c>
      <c r="X399" s="85" t="s">
        <v>253</v>
      </c>
      <c r="Y399" s="85" t="s">
        <v>69</v>
      </c>
      <c r="Z399" s="85" t="s">
        <v>70</v>
      </c>
      <c r="AA399" s="85" t="s">
        <v>110</v>
      </c>
      <c r="AB399" s="85" t="s">
        <v>72</v>
      </c>
      <c r="AC399" s="85" t="s">
        <v>120</v>
      </c>
      <c r="AD399" s="240"/>
      <c r="AE399" s="76">
        <f t="shared" ref="AE399" si="1757">IF(Y399="Preventivo",25,IF(Y399="Detectivo",15,0))</f>
        <v>25</v>
      </c>
      <c r="AF399" s="76">
        <f t="shared" ref="AF399" si="1758">IF(Y399="Correctivo",0,IF(Z399="Automatizado",25,IF(Z399="Manual",15,0)))</f>
        <v>15</v>
      </c>
      <c r="AG399" s="76">
        <f>($AH398*((AE399+AF399))/100)</f>
        <v>5.76</v>
      </c>
      <c r="AH399" s="76">
        <f t="shared" ref="AH399" si="1759">AH398-AG399</f>
        <v>8.64</v>
      </c>
      <c r="AI399" s="240"/>
      <c r="AJ399" s="76">
        <f t="shared" ref="AJ399" si="1760">IF(Y399="Correctivo",10,0)</f>
        <v>0</v>
      </c>
      <c r="AK399" s="76">
        <f t="shared" ref="AK399" si="1761">IF(X399="Probabilidad",0,IF(Z399="Automatizado",25,IF(Z399="Manual",15,0)))</f>
        <v>0</v>
      </c>
      <c r="AL399" s="76">
        <f t="shared" ref="AL399" si="1762">($AM398*((AJ399+AK399))/100)</f>
        <v>0</v>
      </c>
      <c r="AM399" s="112">
        <f t="shared" ref="AM399" si="1763">AM398-AL399</f>
        <v>60</v>
      </c>
      <c r="AN399" s="241"/>
      <c r="AO399" s="238"/>
      <c r="AP399" s="247"/>
      <c r="AQ399" s="213"/>
      <c r="AR399" s="346"/>
      <c r="AS399" s="346"/>
      <c r="AT399" s="213"/>
      <c r="AU399" s="213"/>
    </row>
    <row r="400" spans="1:47" ht="60">
      <c r="A400" s="238">
        <v>153</v>
      </c>
      <c r="B400" s="238" t="s">
        <v>1164</v>
      </c>
      <c r="C400" s="247" t="s">
        <v>1165</v>
      </c>
      <c r="D400" s="247" t="s">
        <v>1212</v>
      </c>
      <c r="E400" s="247" t="s">
        <v>114</v>
      </c>
      <c r="F400" s="247" t="s">
        <v>1213</v>
      </c>
      <c r="G400" s="248" t="s">
        <v>1214</v>
      </c>
      <c r="H400" s="212"/>
      <c r="I400" s="212"/>
      <c r="J400" s="212"/>
      <c r="K400" s="212"/>
      <c r="L400" s="244" t="str">
        <f t="shared" si="1735"/>
        <v>Posibilidad de pérdida reputacional ante la población, las entidades territoriales, ministerio público,  entidades de cooperación internacional, entidades del sistema integral de paz (unidad de búsqueda, JEP)</v>
      </c>
      <c r="M400" s="238" t="s">
        <v>62</v>
      </c>
      <c r="N400" s="238" t="s">
        <v>529</v>
      </c>
      <c r="O400" s="238" t="s">
        <v>63</v>
      </c>
      <c r="P400" s="238" t="s">
        <v>204</v>
      </c>
      <c r="Q400" s="238">
        <v>55</v>
      </c>
      <c r="R400" s="238" t="s">
        <v>65</v>
      </c>
      <c r="S400" s="238">
        <v>40</v>
      </c>
      <c r="T400" s="238" t="s">
        <v>74</v>
      </c>
      <c r="U400" s="238">
        <v>60</v>
      </c>
      <c r="V400" s="241" t="s">
        <v>74</v>
      </c>
      <c r="W400" s="97" t="s">
        <v>2036</v>
      </c>
      <c r="X400" s="85" t="s">
        <v>253</v>
      </c>
      <c r="Y400" s="85" t="s">
        <v>91</v>
      </c>
      <c r="Z400" s="85" t="s">
        <v>70</v>
      </c>
      <c r="AA400" s="85" t="s">
        <v>110</v>
      </c>
      <c r="AB400" s="85" t="s">
        <v>72</v>
      </c>
      <c r="AC400" s="85" t="s">
        <v>73</v>
      </c>
      <c r="AD400" s="240">
        <f>AH401</f>
        <v>19.600000000000001</v>
      </c>
      <c r="AE400" s="76">
        <f t="shared" ref="AE400:AE405" si="1764">IF(Y400="Preventivo",25,IF(Y400="Detectivo",15,0))</f>
        <v>15</v>
      </c>
      <c r="AF400" s="76">
        <f t="shared" ref="AF400:AF405" si="1765">IF(Y400="Correctivo",0,IF(Z400="Automatizado",25,IF(Z400="Manual",15,0)))</f>
        <v>15</v>
      </c>
      <c r="AG400" s="76">
        <f>($S400*((AE400+AF400))/100)</f>
        <v>12</v>
      </c>
      <c r="AH400" s="76">
        <f t="shared" ref="AH400" si="1766">S400-AG400</f>
        <v>28</v>
      </c>
      <c r="AI400" s="240">
        <f>AM401</f>
        <v>60</v>
      </c>
      <c r="AJ400" s="76">
        <f t="shared" ref="AJ400:AJ406" si="1767">IF(Y400="Correctivo",10,0)</f>
        <v>0</v>
      </c>
      <c r="AK400" s="76">
        <f t="shared" ref="AK400:AK406" si="1768">IF(X400="Probabilidad",0,IF(Z400="Automatizado",25,IF(Z400="Manual",15,0)))</f>
        <v>0</v>
      </c>
      <c r="AL400" s="76">
        <f>($U400*((AJ400+AK400))/100)</f>
        <v>0</v>
      </c>
      <c r="AM400" s="112">
        <f>U400-AL400</f>
        <v>60</v>
      </c>
      <c r="AN400" s="241" t="s">
        <v>74</v>
      </c>
      <c r="AO400" s="238" t="s">
        <v>75</v>
      </c>
      <c r="AP400" s="247" t="s">
        <v>76</v>
      </c>
      <c r="AQ400" s="85" t="s">
        <v>1215</v>
      </c>
      <c r="AR400" s="134">
        <v>45292</v>
      </c>
      <c r="AS400" s="134">
        <v>45657</v>
      </c>
      <c r="AT400" s="212" t="s">
        <v>78</v>
      </c>
      <c r="AU400" s="85" t="s">
        <v>1216</v>
      </c>
    </row>
    <row r="401" spans="1:47" ht="60">
      <c r="A401" s="238"/>
      <c r="B401" s="238"/>
      <c r="C401" s="247"/>
      <c r="D401" s="247"/>
      <c r="E401" s="247"/>
      <c r="F401" s="247"/>
      <c r="G401" s="248"/>
      <c r="H401" s="213"/>
      <c r="I401" s="213"/>
      <c r="J401" s="213"/>
      <c r="K401" s="213"/>
      <c r="L401" s="244"/>
      <c r="M401" s="238"/>
      <c r="N401" s="238"/>
      <c r="O401" s="238"/>
      <c r="P401" s="238"/>
      <c r="Q401" s="238"/>
      <c r="R401" s="238"/>
      <c r="S401" s="238"/>
      <c r="T401" s="238"/>
      <c r="U401" s="238"/>
      <c r="V401" s="241"/>
      <c r="W401" s="85" t="s">
        <v>1217</v>
      </c>
      <c r="X401" s="85" t="s">
        <v>253</v>
      </c>
      <c r="Y401" s="85" t="s">
        <v>91</v>
      </c>
      <c r="Z401" s="85" t="s">
        <v>70</v>
      </c>
      <c r="AA401" s="85" t="s">
        <v>110</v>
      </c>
      <c r="AB401" s="85" t="s">
        <v>72</v>
      </c>
      <c r="AC401" s="85" t="s">
        <v>73</v>
      </c>
      <c r="AD401" s="240"/>
      <c r="AE401" s="76">
        <f t="shared" si="1764"/>
        <v>15</v>
      </c>
      <c r="AF401" s="76">
        <f t="shared" si="1765"/>
        <v>15</v>
      </c>
      <c r="AG401" s="76">
        <f>($AH400*((AE401+AF401))/100)</f>
        <v>8.4</v>
      </c>
      <c r="AH401" s="76">
        <f t="shared" ref="AH401" si="1769">AH400-AG401</f>
        <v>19.600000000000001</v>
      </c>
      <c r="AI401" s="240"/>
      <c r="AJ401" s="76">
        <f t="shared" si="1767"/>
        <v>0</v>
      </c>
      <c r="AK401" s="76">
        <f t="shared" si="1768"/>
        <v>0</v>
      </c>
      <c r="AL401" s="76">
        <f t="shared" ref="AL401" si="1770">($AM400*((AJ401+AK401))/100)</f>
        <v>0</v>
      </c>
      <c r="AM401" s="112">
        <f t="shared" ref="AM401" si="1771">AM400-AL401</f>
        <v>60</v>
      </c>
      <c r="AN401" s="241"/>
      <c r="AO401" s="238"/>
      <c r="AP401" s="247"/>
      <c r="AQ401" s="85" t="s">
        <v>1218</v>
      </c>
      <c r="AR401" s="134">
        <v>45292</v>
      </c>
      <c r="AS401" s="134">
        <v>45657</v>
      </c>
      <c r="AT401" s="213"/>
      <c r="AU401" s="85" t="s">
        <v>1216</v>
      </c>
    </row>
    <row r="402" spans="1:47" ht="99.75" customHeight="1">
      <c r="A402" s="238">
        <v>154</v>
      </c>
      <c r="B402" s="238" t="s">
        <v>1219</v>
      </c>
      <c r="C402" s="248" t="s">
        <v>1220</v>
      </c>
      <c r="D402" s="248" t="s">
        <v>1221</v>
      </c>
      <c r="E402" s="247" t="s">
        <v>114</v>
      </c>
      <c r="F402" s="247" t="s">
        <v>1222</v>
      </c>
      <c r="G402" s="247" t="s">
        <v>2037</v>
      </c>
      <c r="H402" s="92"/>
      <c r="I402" s="92"/>
      <c r="J402" s="92"/>
      <c r="K402" s="92"/>
      <c r="L402" s="249" t="str">
        <f t="shared" ref="L402:L406" si="1772">CONCATENATE(E402," ",F402,)</f>
        <v>Posibilidad de pérdida reputacional ante las víctimas del conflicto armado interno por el incumplimiento en la entrega de la carta de indemnización</v>
      </c>
      <c r="M402" s="238" t="s">
        <v>62</v>
      </c>
      <c r="N402" s="238" t="s">
        <v>529</v>
      </c>
      <c r="O402" s="238" t="s">
        <v>63</v>
      </c>
      <c r="P402" s="238" t="s">
        <v>64</v>
      </c>
      <c r="Q402" s="238">
        <v>2500</v>
      </c>
      <c r="R402" s="238" t="s">
        <v>318</v>
      </c>
      <c r="S402" s="238">
        <v>80</v>
      </c>
      <c r="T402" s="238" t="s">
        <v>74</v>
      </c>
      <c r="U402" s="238">
        <v>60</v>
      </c>
      <c r="V402" s="328" t="s">
        <v>67</v>
      </c>
      <c r="W402" s="97" t="s">
        <v>1223</v>
      </c>
      <c r="X402" s="85" t="s">
        <v>253</v>
      </c>
      <c r="Y402" s="85" t="s">
        <v>69</v>
      </c>
      <c r="Z402" s="85" t="s">
        <v>70</v>
      </c>
      <c r="AA402" s="85" t="s">
        <v>71</v>
      </c>
      <c r="AB402" s="85" t="s">
        <v>72</v>
      </c>
      <c r="AC402" s="85" t="s">
        <v>73</v>
      </c>
      <c r="AD402" s="240">
        <f>AH403</f>
        <v>28.8</v>
      </c>
      <c r="AE402" s="76">
        <f t="shared" si="1764"/>
        <v>25</v>
      </c>
      <c r="AF402" s="76">
        <f t="shared" si="1765"/>
        <v>15</v>
      </c>
      <c r="AG402" s="76">
        <f>($S402*((AE402+AF402))/100)</f>
        <v>32</v>
      </c>
      <c r="AH402" s="76">
        <f t="shared" ref="AH402" si="1773">S402-AG402</f>
        <v>48</v>
      </c>
      <c r="AI402" s="240">
        <f>AM403</f>
        <v>60</v>
      </c>
      <c r="AJ402" s="76">
        <f t="shared" si="1767"/>
        <v>0</v>
      </c>
      <c r="AK402" s="76">
        <f t="shared" si="1768"/>
        <v>0</v>
      </c>
      <c r="AL402" s="76">
        <f>($U402*((AJ402+AK402))/100)</f>
        <v>0</v>
      </c>
      <c r="AM402" s="112">
        <f>U402-AL402</f>
        <v>60</v>
      </c>
      <c r="AN402" s="241" t="s">
        <v>74</v>
      </c>
      <c r="AO402" s="238" t="s">
        <v>75</v>
      </c>
      <c r="AP402" s="247" t="s">
        <v>76</v>
      </c>
      <c r="AQ402" s="248" t="s">
        <v>2038</v>
      </c>
      <c r="AR402" s="363">
        <v>45292</v>
      </c>
      <c r="AS402" s="363">
        <v>45657</v>
      </c>
      <c r="AT402" s="363" t="s">
        <v>78</v>
      </c>
      <c r="AU402" s="247" t="s">
        <v>1224</v>
      </c>
    </row>
    <row r="403" spans="1:47" ht="72" customHeight="1">
      <c r="A403" s="238"/>
      <c r="B403" s="238"/>
      <c r="C403" s="248"/>
      <c r="D403" s="248"/>
      <c r="E403" s="247"/>
      <c r="F403" s="247"/>
      <c r="G403" s="247"/>
      <c r="H403" s="100"/>
      <c r="I403" s="100"/>
      <c r="J403" s="100"/>
      <c r="K403" s="100"/>
      <c r="L403" s="250"/>
      <c r="M403" s="238"/>
      <c r="N403" s="238"/>
      <c r="O403" s="238"/>
      <c r="P403" s="238"/>
      <c r="Q403" s="238"/>
      <c r="R403" s="238"/>
      <c r="S403" s="238"/>
      <c r="T403" s="238"/>
      <c r="U403" s="238"/>
      <c r="V403" s="328"/>
      <c r="W403" s="97" t="s">
        <v>1225</v>
      </c>
      <c r="X403" s="85" t="s">
        <v>253</v>
      </c>
      <c r="Y403" s="85" t="s">
        <v>69</v>
      </c>
      <c r="Z403" s="85" t="s">
        <v>70</v>
      </c>
      <c r="AA403" s="85" t="s">
        <v>71</v>
      </c>
      <c r="AB403" s="85" t="s">
        <v>72</v>
      </c>
      <c r="AC403" s="85" t="s">
        <v>73</v>
      </c>
      <c r="AD403" s="240"/>
      <c r="AE403" s="76">
        <f t="shared" si="1764"/>
        <v>25</v>
      </c>
      <c r="AF403" s="76">
        <f t="shared" si="1765"/>
        <v>15</v>
      </c>
      <c r="AG403" s="76">
        <f>($AH402*((AE403+AF403))/100)</f>
        <v>19.2</v>
      </c>
      <c r="AH403" s="76">
        <f t="shared" ref="AH403" si="1774">AH402-AG403</f>
        <v>28.8</v>
      </c>
      <c r="AI403" s="240"/>
      <c r="AJ403" s="76">
        <f t="shared" si="1767"/>
        <v>0</v>
      </c>
      <c r="AK403" s="76">
        <f t="shared" si="1768"/>
        <v>0</v>
      </c>
      <c r="AL403" s="76">
        <f t="shared" ref="AL403" si="1775">($AM402*((AJ403+AK403))/100)</f>
        <v>0</v>
      </c>
      <c r="AM403" s="112">
        <f t="shared" ref="AM403" si="1776">AM402-AL403</f>
        <v>60</v>
      </c>
      <c r="AN403" s="241"/>
      <c r="AO403" s="238"/>
      <c r="AP403" s="247"/>
      <c r="AQ403" s="248"/>
      <c r="AR403" s="363"/>
      <c r="AS403" s="363"/>
      <c r="AT403" s="363"/>
      <c r="AU403" s="247"/>
    </row>
    <row r="404" spans="1:47" ht="144.75" customHeight="1">
      <c r="A404" s="238">
        <v>155</v>
      </c>
      <c r="B404" s="238" t="s">
        <v>1219</v>
      </c>
      <c r="C404" s="248" t="s">
        <v>1226</v>
      </c>
      <c r="D404" s="248" t="s">
        <v>1227</v>
      </c>
      <c r="E404" s="247" t="s">
        <v>114</v>
      </c>
      <c r="F404" s="247" t="s">
        <v>1228</v>
      </c>
      <c r="G404" s="247" t="s">
        <v>1229</v>
      </c>
      <c r="H404" s="92"/>
      <c r="I404" s="92"/>
      <c r="J404" s="92"/>
      <c r="K404" s="92"/>
      <c r="L404" s="249" t="str">
        <f t="shared" si="1772"/>
        <v>Posibilidad de pérdida reputacional ante las entidades territoriales y víctimas del conflicto armado por no brindar asistencia técnica para la implementación de la política pública de atención, asistencia y reparación integral a las víctimas</v>
      </c>
      <c r="M404" s="238" t="s">
        <v>62</v>
      </c>
      <c r="N404" s="238" t="s">
        <v>529</v>
      </c>
      <c r="O404" s="238" t="s">
        <v>63</v>
      </c>
      <c r="P404" s="238" t="s">
        <v>64</v>
      </c>
      <c r="Q404" s="238">
        <v>200</v>
      </c>
      <c r="R404" s="238" t="s">
        <v>65</v>
      </c>
      <c r="S404" s="238">
        <v>40</v>
      </c>
      <c r="T404" s="238" t="s">
        <v>74</v>
      </c>
      <c r="U404" s="238">
        <v>60</v>
      </c>
      <c r="V404" s="241" t="s">
        <v>74</v>
      </c>
      <c r="W404" s="85" t="s">
        <v>1230</v>
      </c>
      <c r="X404" s="85" t="s">
        <v>253</v>
      </c>
      <c r="Y404" s="85" t="s">
        <v>69</v>
      </c>
      <c r="Z404" s="85" t="s">
        <v>70</v>
      </c>
      <c r="AA404" s="85" t="s">
        <v>71</v>
      </c>
      <c r="AB404" s="85" t="s">
        <v>72</v>
      </c>
      <c r="AC404" s="85" t="s">
        <v>73</v>
      </c>
      <c r="AD404" s="240">
        <f>AH405</f>
        <v>14.4</v>
      </c>
      <c r="AE404" s="76">
        <f t="shared" si="1764"/>
        <v>25</v>
      </c>
      <c r="AF404" s="76">
        <f t="shared" si="1765"/>
        <v>15</v>
      </c>
      <c r="AG404" s="76">
        <f>($S404*((AE404+AF404))/100)</f>
        <v>16</v>
      </c>
      <c r="AH404" s="76">
        <f t="shared" ref="AH404" si="1777">S404-AG404</f>
        <v>24</v>
      </c>
      <c r="AI404" s="240">
        <f>AM405</f>
        <v>60</v>
      </c>
      <c r="AJ404" s="76">
        <f t="shared" si="1767"/>
        <v>0</v>
      </c>
      <c r="AK404" s="76">
        <f t="shared" si="1768"/>
        <v>0</v>
      </c>
      <c r="AL404" s="76">
        <f>($U404*((AJ404+AK404))/100)</f>
        <v>0</v>
      </c>
      <c r="AM404" s="112">
        <f>U404-AL404</f>
        <v>60</v>
      </c>
      <c r="AN404" s="241" t="s">
        <v>74</v>
      </c>
      <c r="AO404" s="238" t="s">
        <v>75</v>
      </c>
      <c r="AP404" s="247" t="s">
        <v>76</v>
      </c>
      <c r="AQ404" s="247" t="s">
        <v>1231</v>
      </c>
      <c r="AR404" s="363">
        <v>45292</v>
      </c>
      <c r="AS404" s="363">
        <v>45657</v>
      </c>
      <c r="AT404" s="363" t="s">
        <v>78</v>
      </c>
      <c r="AU404" s="248" t="s">
        <v>1232</v>
      </c>
    </row>
    <row r="405" spans="1:47" ht="144.75" customHeight="1">
      <c r="A405" s="238"/>
      <c r="B405" s="238"/>
      <c r="C405" s="248"/>
      <c r="D405" s="248"/>
      <c r="E405" s="247"/>
      <c r="F405" s="247"/>
      <c r="G405" s="247"/>
      <c r="H405" s="100"/>
      <c r="I405" s="100"/>
      <c r="J405" s="100"/>
      <c r="K405" s="100"/>
      <c r="L405" s="250"/>
      <c r="M405" s="238"/>
      <c r="N405" s="238"/>
      <c r="O405" s="238"/>
      <c r="P405" s="238"/>
      <c r="Q405" s="238"/>
      <c r="R405" s="238"/>
      <c r="S405" s="238"/>
      <c r="T405" s="238"/>
      <c r="U405" s="238"/>
      <c r="V405" s="241"/>
      <c r="W405" s="85" t="s">
        <v>1233</v>
      </c>
      <c r="X405" s="85" t="s">
        <v>253</v>
      </c>
      <c r="Y405" s="85" t="s">
        <v>69</v>
      </c>
      <c r="Z405" s="85" t="s">
        <v>70</v>
      </c>
      <c r="AA405" s="85" t="s">
        <v>71</v>
      </c>
      <c r="AB405" s="85" t="s">
        <v>72</v>
      </c>
      <c r="AC405" s="85" t="s">
        <v>73</v>
      </c>
      <c r="AD405" s="240"/>
      <c r="AE405" s="76">
        <f t="shared" si="1764"/>
        <v>25</v>
      </c>
      <c r="AF405" s="76">
        <f t="shared" si="1765"/>
        <v>15</v>
      </c>
      <c r="AG405" s="76">
        <f>($AH404*((AE405+AF405))/100)</f>
        <v>9.6</v>
      </c>
      <c r="AH405" s="76">
        <f t="shared" ref="AH405" si="1778">AH404-AG405</f>
        <v>14.4</v>
      </c>
      <c r="AI405" s="240"/>
      <c r="AJ405" s="76">
        <f t="shared" si="1767"/>
        <v>0</v>
      </c>
      <c r="AK405" s="76">
        <f t="shared" si="1768"/>
        <v>0</v>
      </c>
      <c r="AL405" s="76">
        <f t="shared" ref="AL405" si="1779">($AM404*((AJ405+AK405))/100)</f>
        <v>0</v>
      </c>
      <c r="AM405" s="112">
        <f t="shared" ref="AM405" si="1780">AM404-AL405</f>
        <v>60</v>
      </c>
      <c r="AN405" s="241"/>
      <c r="AO405" s="238"/>
      <c r="AP405" s="247"/>
      <c r="AQ405" s="247"/>
      <c r="AR405" s="363"/>
      <c r="AS405" s="363"/>
      <c r="AT405" s="363"/>
      <c r="AU405" s="248"/>
    </row>
    <row r="406" spans="1:47" ht="193.5" customHeight="1">
      <c r="A406" s="76">
        <v>156</v>
      </c>
      <c r="B406" s="76" t="s">
        <v>1219</v>
      </c>
      <c r="C406" s="97" t="s">
        <v>1234</v>
      </c>
      <c r="D406" s="97" t="s">
        <v>1235</v>
      </c>
      <c r="E406" s="85" t="s">
        <v>114</v>
      </c>
      <c r="F406" s="85" t="s">
        <v>1236</v>
      </c>
      <c r="G406" s="97" t="s">
        <v>1237</v>
      </c>
      <c r="H406" s="92"/>
      <c r="I406" s="92"/>
      <c r="J406" s="92"/>
      <c r="K406" s="92"/>
      <c r="L406" s="74" t="str">
        <f t="shared" si="1772"/>
        <v>Posibilidad de pérdida reputacional ante las víctimas del conflicto interno armado  y/o entidades territoriales por la no realización de jornadas móviles y/o estrategias complementarias</v>
      </c>
      <c r="M406" s="76" t="s">
        <v>62</v>
      </c>
      <c r="N406" s="76" t="s">
        <v>529</v>
      </c>
      <c r="O406" s="76" t="s">
        <v>63</v>
      </c>
      <c r="P406" s="76" t="s">
        <v>64</v>
      </c>
      <c r="Q406" s="76">
        <v>13</v>
      </c>
      <c r="R406" s="76" t="s">
        <v>65</v>
      </c>
      <c r="S406" s="76">
        <v>40</v>
      </c>
      <c r="T406" s="76" t="s">
        <v>74</v>
      </c>
      <c r="U406" s="76">
        <v>60</v>
      </c>
      <c r="V406" s="132" t="s">
        <v>74</v>
      </c>
      <c r="W406" s="85" t="s">
        <v>2039</v>
      </c>
      <c r="X406" s="85" t="s">
        <v>253</v>
      </c>
      <c r="Y406" s="85" t="s">
        <v>69</v>
      </c>
      <c r="Z406" s="85" t="s">
        <v>70</v>
      </c>
      <c r="AA406" s="85" t="s">
        <v>71</v>
      </c>
      <c r="AB406" s="85" t="s">
        <v>72</v>
      </c>
      <c r="AC406" s="85" t="s">
        <v>73</v>
      </c>
      <c r="AD406" s="120">
        <f>AH406</f>
        <v>24</v>
      </c>
      <c r="AE406" s="76">
        <f t="shared" ref="AE406" si="1781">IF(Y406="Preventivo",25,IF(Y406="Detectivo",15,0))</f>
        <v>25</v>
      </c>
      <c r="AF406" s="76">
        <f t="shared" ref="AF406" si="1782">IF(Y406="Correctivo",0,IF(Z406="Automatizado",25,IF(Z406="Manual",15,0)))</f>
        <v>15</v>
      </c>
      <c r="AG406" s="76">
        <f>($S406*((AE406+AF406))/100)</f>
        <v>16</v>
      </c>
      <c r="AH406" s="76">
        <f t="shared" ref="AH406" si="1783">S406-AG406</f>
        <v>24</v>
      </c>
      <c r="AI406" s="120">
        <f>AM406</f>
        <v>60</v>
      </c>
      <c r="AJ406" s="76">
        <f t="shared" si="1767"/>
        <v>0</v>
      </c>
      <c r="AK406" s="76">
        <f t="shared" si="1768"/>
        <v>0</v>
      </c>
      <c r="AL406" s="76">
        <f>($U406*((AJ406+AK406))/100)</f>
        <v>0</v>
      </c>
      <c r="AM406" s="112">
        <f>U406-AL406</f>
        <v>60</v>
      </c>
      <c r="AN406" s="132" t="s">
        <v>74</v>
      </c>
      <c r="AO406" s="85" t="s">
        <v>75</v>
      </c>
      <c r="AP406" s="85" t="s">
        <v>76</v>
      </c>
      <c r="AQ406" s="97" t="s">
        <v>1238</v>
      </c>
      <c r="AR406" s="134">
        <v>45292</v>
      </c>
      <c r="AS406" s="134">
        <v>45657</v>
      </c>
      <c r="AT406" s="134" t="s">
        <v>78</v>
      </c>
      <c r="AU406" s="85" t="s">
        <v>1239</v>
      </c>
    </row>
    <row r="407" spans="1:47" ht="105" customHeight="1">
      <c r="A407" s="238">
        <v>157</v>
      </c>
      <c r="B407" s="238" t="s">
        <v>1219</v>
      </c>
      <c r="C407" s="248" t="s">
        <v>1240</v>
      </c>
      <c r="D407" s="247" t="s">
        <v>1221</v>
      </c>
      <c r="E407" s="247"/>
      <c r="F407" s="247"/>
      <c r="G407" s="247"/>
      <c r="H407" s="226" t="s">
        <v>1241</v>
      </c>
      <c r="I407" s="226" t="s">
        <v>1242</v>
      </c>
      <c r="J407" s="226" t="s">
        <v>1243</v>
      </c>
      <c r="K407" s="226" t="s">
        <v>1244</v>
      </c>
      <c r="L407" s="249" t="s">
        <v>1245</v>
      </c>
      <c r="M407" s="238" t="s">
        <v>86</v>
      </c>
      <c r="N407" s="238" t="s">
        <v>529</v>
      </c>
      <c r="O407" s="238" t="s">
        <v>87</v>
      </c>
      <c r="P407" s="238" t="s">
        <v>88</v>
      </c>
      <c r="Q407" s="238">
        <v>2500</v>
      </c>
      <c r="R407" s="238" t="s">
        <v>655</v>
      </c>
      <c r="S407" s="238">
        <v>80</v>
      </c>
      <c r="T407" s="238" t="s">
        <v>137</v>
      </c>
      <c r="U407" s="238">
        <v>100</v>
      </c>
      <c r="V407" s="246" t="s">
        <v>138</v>
      </c>
      <c r="W407" s="97" t="s">
        <v>1246</v>
      </c>
      <c r="X407" s="85" t="s">
        <v>253</v>
      </c>
      <c r="Y407" s="85" t="s">
        <v>69</v>
      </c>
      <c r="Z407" s="85" t="s">
        <v>70</v>
      </c>
      <c r="AA407" s="85" t="s">
        <v>71</v>
      </c>
      <c r="AB407" s="85" t="s">
        <v>72</v>
      </c>
      <c r="AC407" s="85" t="s">
        <v>73</v>
      </c>
      <c r="AD407" s="240">
        <f>AH408</f>
        <v>28.8</v>
      </c>
      <c r="AE407" s="76">
        <f t="shared" ref="AE407:AE410" si="1784">IF(Y407="Preventivo",25,IF(Y407="Detectivo",15,0))</f>
        <v>25</v>
      </c>
      <c r="AF407" s="76">
        <f t="shared" ref="AF407:AF410" si="1785">IF(Y407="Correctivo",0,IF(Z407="Automatizado",25,IF(Z407="Manual",15,0)))</f>
        <v>15</v>
      </c>
      <c r="AG407" s="76">
        <f>($S407*((AE407+AF407))/100)</f>
        <v>32</v>
      </c>
      <c r="AH407" s="76">
        <f t="shared" ref="AH407" si="1786">S407-AG407</f>
        <v>48</v>
      </c>
      <c r="AI407" s="240">
        <f>AM408</f>
        <v>100</v>
      </c>
      <c r="AJ407" s="76">
        <f t="shared" ref="AJ407:AJ410" si="1787">IF(Y407="Correctivo",10,0)</f>
        <v>0</v>
      </c>
      <c r="AK407" s="76">
        <f t="shared" ref="AK407:AK410" si="1788">IF(X407="Probabilidad",0,IF(Z407="Automatizado",25,IF(Z407="Manual",15,0)))</f>
        <v>0</v>
      </c>
      <c r="AL407" s="76">
        <f>($U407*((AJ407+AK407))/100)</f>
        <v>0</v>
      </c>
      <c r="AM407" s="112">
        <f>U407-AL407</f>
        <v>100</v>
      </c>
      <c r="AN407" s="246" t="s">
        <v>138</v>
      </c>
      <c r="AO407" s="238" t="s">
        <v>75</v>
      </c>
      <c r="AP407" s="247" t="s">
        <v>1247</v>
      </c>
      <c r="AQ407" s="248" t="s">
        <v>1248</v>
      </c>
      <c r="AR407" s="363">
        <v>45292</v>
      </c>
      <c r="AS407" s="363">
        <v>45657</v>
      </c>
      <c r="AT407" s="363" t="s">
        <v>142</v>
      </c>
      <c r="AU407" s="247" t="s">
        <v>1249</v>
      </c>
    </row>
    <row r="408" spans="1:47" ht="120" customHeight="1">
      <c r="A408" s="238"/>
      <c r="B408" s="238"/>
      <c r="C408" s="248"/>
      <c r="D408" s="247"/>
      <c r="E408" s="247"/>
      <c r="F408" s="247"/>
      <c r="G408" s="247"/>
      <c r="H408" s="227"/>
      <c r="I408" s="227"/>
      <c r="J408" s="227"/>
      <c r="K408" s="227"/>
      <c r="L408" s="250"/>
      <c r="M408" s="238"/>
      <c r="N408" s="238"/>
      <c r="O408" s="238"/>
      <c r="P408" s="238"/>
      <c r="Q408" s="238"/>
      <c r="R408" s="238"/>
      <c r="S408" s="238"/>
      <c r="T408" s="238"/>
      <c r="U408" s="238"/>
      <c r="V408" s="246"/>
      <c r="W408" s="85" t="s">
        <v>1250</v>
      </c>
      <c r="X408" s="85" t="s">
        <v>253</v>
      </c>
      <c r="Y408" s="85" t="s">
        <v>69</v>
      </c>
      <c r="Z408" s="85" t="s">
        <v>70</v>
      </c>
      <c r="AA408" s="85" t="s">
        <v>71</v>
      </c>
      <c r="AB408" s="85" t="s">
        <v>72</v>
      </c>
      <c r="AC408" s="85" t="s">
        <v>73</v>
      </c>
      <c r="AD408" s="240"/>
      <c r="AE408" s="76">
        <f t="shared" si="1784"/>
        <v>25</v>
      </c>
      <c r="AF408" s="76">
        <f t="shared" si="1785"/>
        <v>15</v>
      </c>
      <c r="AG408" s="76">
        <f>($AH407*((AE408+AF408))/100)</f>
        <v>19.2</v>
      </c>
      <c r="AH408" s="76">
        <f t="shared" ref="AH408" si="1789">AH407-AG408</f>
        <v>28.8</v>
      </c>
      <c r="AI408" s="240"/>
      <c r="AJ408" s="76">
        <f t="shared" si="1787"/>
        <v>0</v>
      </c>
      <c r="AK408" s="76">
        <f t="shared" si="1788"/>
        <v>0</v>
      </c>
      <c r="AL408" s="76">
        <f t="shared" ref="AL408" si="1790">($AM407*((AJ408+AK408))/100)</f>
        <v>0</v>
      </c>
      <c r="AM408" s="112">
        <f t="shared" ref="AM408" si="1791">AM407-AL408</f>
        <v>100</v>
      </c>
      <c r="AN408" s="246"/>
      <c r="AO408" s="238"/>
      <c r="AP408" s="247"/>
      <c r="AQ408" s="248"/>
      <c r="AR408" s="363"/>
      <c r="AS408" s="363"/>
      <c r="AT408" s="363"/>
      <c r="AU408" s="247"/>
    </row>
    <row r="409" spans="1:47" ht="165">
      <c r="A409" s="76">
        <v>158</v>
      </c>
      <c r="B409" s="76" t="s">
        <v>1251</v>
      </c>
      <c r="C409" s="85" t="s">
        <v>1252</v>
      </c>
      <c r="D409" s="85" t="s">
        <v>1253</v>
      </c>
      <c r="E409" s="85" t="s">
        <v>114</v>
      </c>
      <c r="F409" s="85" t="s">
        <v>1254</v>
      </c>
      <c r="G409" s="85" t="s">
        <v>1255</v>
      </c>
      <c r="H409" s="92"/>
      <c r="I409" s="92"/>
      <c r="J409" s="92"/>
      <c r="K409" s="92"/>
      <c r="L409" s="74" t="str">
        <f t="shared" ref="L409:L410" si="1792">CONCATENATE(E409," ",F409,)</f>
        <v>Posibilidad de pérdida reputacional ante las entidades del SNARIV y las víctimas por no brindar asistencia técnica o insatisfacción en la realización de las mismas</v>
      </c>
      <c r="M409" s="76" t="s">
        <v>62</v>
      </c>
      <c r="N409" s="76" t="s">
        <v>1256</v>
      </c>
      <c r="O409" s="76" t="s">
        <v>63</v>
      </c>
      <c r="P409" s="76" t="s">
        <v>64</v>
      </c>
      <c r="Q409" s="76">
        <v>112</v>
      </c>
      <c r="R409" s="76" t="s">
        <v>65</v>
      </c>
      <c r="S409" s="76">
        <v>40</v>
      </c>
      <c r="T409" s="76" t="s">
        <v>74</v>
      </c>
      <c r="U409" s="76">
        <v>60</v>
      </c>
      <c r="V409" s="132" t="s">
        <v>74</v>
      </c>
      <c r="W409" s="85" t="s">
        <v>1257</v>
      </c>
      <c r="X409" s="85" t="s">
        <v>253</v>
      </c>
      <c r="Y409" s="85" t="s">
        <v>91</v>
      </c>
      <c r="Z409" s="85" t="s">
        <v>70</v>
      </c>
      <c r="AA409" s="85" t="s">
        <v>71</v>
      </c>
      <c r="AB409" s="85" t="s">
        <v>72</v>
      </c>
      <c r="AC409" s="85" t="s">
        <v>73</v>
      </c>
      <c r="AD409" s="120">
        <f>AH409</f>
        <v>28</v>
      </c>
      <c r="AE409" s="76">
        <f t="shared" si="1784"/>
        <v>15</v>
      </c>
      <c r="AF409" s="76">
        <f t="shared" si="1785"/>
        <v>15</v>
      </c>
      <c r="AG409" s="76">
        <f>($S409*((AE409+AF409))/100)</f>
        <v>12</v>
      </c>
      <c r="AH409" s="76">
        <f t="shared" ref="AH409:AH410" si="1793">S409-AG409</f>
        <v>28</v>
      </c>
      <c r="AI409" s="120">
        <f>AM409</f>
        <v>60</v>
      </c>
      <c r="AJ409" s="76">
        <f t="shared" si="1787"/>
        <v>0</v>
      </c>
      <c r="AK409" s="76">
        <f t="shared" si="1788"/>
        <v>0</v>
      </c>
      <c r="AL409" s="76">
        <f>($U409*((AJ409+AK409))/100)</f>
        <v>0</v>
      </c>
      <c r="AM409" s="112">
        <f>U409-AL409</f>
        <v>60</v>
      </c>
      <c r="AN409" s="132" t="s">
        <v>74</v>
      </c>
      <c r="AO409" s="76" t="s">
        <v>222</v>
      </c>
      <c r="AP409" s="85" t="s">
        <v>1258</v>
      </c>
      <c r="AQ409" s="85" t="s">
        <v>1259</v>
      </c>
      <c r="AR409" s="134">
        <v>45292</v>
      </c>
      <c r="AS409" s="134">
        <v>45657</v>
      </c>
      <c r="AT409" s="76" t="s">
        <v>78</v>
      </c>
      <c r="AU409" s="85" t="s">
        <v>952</v>
      </c>
    </row>
    <row r="410" spans="1:47" ht="409.5">
      <c r="A410" s="76">
        <v>159</v>
      </c>
      <c r="B410" s="76" t="s">
        <v>1251</v>
      </c>
      <c r="C410" s="85" t="s">
        <v>1252</v>
      </c>
      <c r="D410" s="85" t="s">
        <v>1260</v>
      </c>
      <c r="E410" s="85" t="s">
        <v>114</v>
      </c>
      <c r="F410" s="85" t="s">
        <v>1261</v>
      </c>
      <c r="G410" s="85" t="s">
        <v>1262</v>
      </c>
      <c r="H410" s="92"/>
      <c r="I410" s="92"/>
      <c r="J410" s="92"/>
      <c r="K410" s="92"/>
      <c r="L410" s="74" t="str">
        <f t="shared" si="1792"/>
        <v>Posibilidad de pérdida reputacional ante las víctimas y la sociedad en general por la falta de atención, asistencia y reparación</v>
      </c>
      <c r="M410" s="76" t="s">
        <v>62</v>
      </c>
      <c r="N410" s="76" t="s">
        <v>1256</v>
      </c>
      <c r="O410" s="76" t="s">
        <v>63</v>
      </c>
      <c r="P410" s="76" t="s">
        <v>64</v>
      </c>
      <c r="Q410" s="76">
        <v>7697</v>
      </c>
      <c r="R410" s="76" t="s">
        <v>355</v>
      </c>
      <c r="S410" s="76">
        <v>100</v>
      </c>
      <c r="T410" s="76" t="s">
        <v>66</v>
      </c>
      <c r="U410" s="76">
        <v>80</v>
      </c>
      <c r="V410" s="130" t="s">
        <v>67</v>
      </c>
      <c r="W410" s="85" t="s">
        <v>1263</v>
      </c>
      <c r="X410" s="85" t="s">
        <v>253</v>
      </c>
      <c r="Y410" s="85" t="s">
        <v>91</v>
      </c>
      <c r="Z410" s="85" t="s">
        <v>70</v>
      </c>
      <c r="AA410" s="85" t="s">
        <v>71</v>
      </c>
      <c r="AB410" s="85" t="s">
        <v>72</v>
      </c>
      <c r="AC410" s="85" t="s">
        <v>73</v>
      </c>
      <c r="AD410" s="120">
        <f>AH410</f>
        <v>70</v>
      </c>
      <c r="AE410" s="76">
        <f t="shared" si="1784"/>
        <v>15</v>
      </c>
      <c r="AF410" s="76">
        <f t="shared" si="1785"/>
        <v>15</v>
      </c>
      <c r="AG410" s="76">
        <f>($S410*((AE410+AF410))/100)</f>
        <v>30</v>
      </c>
      <c r="AH410" s="76">
        <f t="shared" si="1793"/>
        <v>70</v>
      </c>
      <c r="AI410" s="120">
        <f>AM410</f>
        <v>80</v>
      </c>
      <c r="AJ410" s="76">
        <f t="shared" si="1787"/>
        <v>0</v>
      </c>
      <c r="AK410" s="76">
        <f t="shared" si="1788"/>
        <v>0</v>
      </c>
      <c r="AL410" s="76">
        <f>($U410*((AJ410+AK410))/100)</f>
        <v>0</v>
      </c>
      <c r="AM410" s="112">
        <f>U410-AL410</f>
        <v>80</v>
      </c>
      <c r="AN410" s="130" t="s">
        <v>67</v>
      </c>
      <c r="AO410" s="85" t="s">
        <v>75</v>
      </c>
      <c r="AP410" s="85" t="s">
        <v>1264</v>
      </c>
      <c r="AQ410" s="85" t="s">
        <v>1265</v>
      </c>
      <c r="AR410" s="134">
        <v>45292</v>
      </c>
      <c r="AS410" s="134">
        <v>45657</v>
      </c>
      <c r="AT410" s="134" t="s">
        <v>93</v>
      </c>
      <c r="AU410" s="85" t="s">
        <v>952</v>
      </c>
    </row>
    <row r="411" spans="1:47" ht="90" customHeight="1">
      <c r="A411" s="238">
        <v>160</v>
      </c>
      <c r="B411" s="238" t="s">
        <v>1251</v>
      </c>
      <c r="C411" s="247" t="s">
        <v>1266</v>
      </c>
      <c r="D411" s="247" t="s">
        <v>1267</v>
      </c>
      <c r="E411" s="247"/>
      <c r="F411" s="247"/>
      <c r="G411" s="247"/>
      <c r="H411" s="212" t="s">
        <v>1268</v>
      </c>
      <c r="I411" s="212" t="s">
        <v>1269</v>
      </c>
      <c r="J411" s="212" t="s">
        <v>1270</v>
      </c>
      <c r="K411" s="212" t="s">
        <v>279</v>
      </c>
      <c r="L411" s="247" t="s">
        <v>1271</v>
      </c>
      <c r="M411" s="238" t="s">
        <v>86</v>
      </c>
      <c r="N411" s="238" t="s">
        <v>1256</v>
      </c>
      <c r="O411" s="238" t="s">
        <v>87</v>
      </c>
      <c r="P411" s="238" t="s">
        <v>88</v>
      </c>
      <c r="Q411" s="238">
        <v>231</v>
      </c>
      <c r="R411" s="238" t="s">
        <v>89</v>
      </c>
      <c r="S411" s="238">
        <v>40</v>
      </c>
      <c r="T411" s="238" t="s">
        <v>137</v>
      </c>
      <c r="U411" s="238">
        <v>100</v>
      </c>
      <c r="V411" s="246" t="s">
        <v>138</v>
      </c>
      <c r="W411" s="85" t="s">
        <v>1272</v>
      </c>
      <c r="X411" s="85" t="s">
        <v>253</v>
      </c>
      <c r="Y411" s="85" t="s">
        <v>91</v>
      </c>
      <c r="Z411" s="85" t="s">
        <v>70</v>
      </c>
      <c r="AA411" s="85" t="s">
        <v>71</v>
      </c>
      <c r="AB411" s="85" t="s">
        <v>72</v>
      </c>
      <c r="AC411" s="85" t="s">
        <v>73</v>
      </c>
      <c r="AD411" s="240">
        <f>AH412</f>
        <v>16.8</v>
      </c>
      <c r="AE411" s="76">
        <f t="shared" ref="AE411:AE416" si="1794">IF(Y411="Preventivo",25,IF(Y411="Detectivo",15,0))</f>
        <v>15</v>
      </c>
      <c r="AF411" s="76">
        <f t="shared" ref="AF411:AF416" si="1795">IF(Y411="Correctivo",0,IF(Z411="Automatizado",25,IF(Z411="Manual",15,0)))</f>
        <v>15</v>
      </c>
      <c r="AG411" s="76">
        <f>($S411*((AE411+AF411))/100)</f>
        <v>12</v>
      </c>
      <c r="AH411" s="76">
        <f t="shared" ref="AH411" si="1796">S411-AG411</f>
        <v>28</v>
      </c>
      <c r="AI411" s="240">
        <f>AM412</f>
        <v>100</v>
      </c>
      <c r="AJ411" s="76">
        <f t="shared" ref="AJ411:AJ416" si="1797">IF(Y411="Correctivo",10,0)</f>
        <v>0</v>
      </c>
      <c r="AK411" s="76">
        <f t="shared" ref="AK411:AK416" si="1798">IF(X411="Probabilidad",0,IF(Z411="Automatizado",25,IF(Z411="Manual",15,0)))</f>
        <v>0</v>
      </c>
      <c r="AL411" s="76">
        <f>($U411*((AJ411+AK411))/100)</f>
        <v>0</v>
      </c>
      <c r="AM411" s="112">
        <f>U411-AL411</f>
        <v>100</v>
      </c>
      <c r="AN411" s="246" t="s">
        <v>138</v>
      </c>
      <c r="AO411" s="238" t="s">
        <v>75</v>
      </c>
      <c r="AP411" s="247" t="s">
        <v>1264</v>
      </c>
      <c r="AQ411" s="247" t="s">
        <v>1273</v>
      </c>
      <c r="AR411" s="344">
        <v>45292</v>
      </c>
      <c r="AS411" s="344">
        <v>45657</v>
      </c>
      <c r="AT411" s="369" t="s">
        <v>142</v>
      </c>
      <c r="AU411" s="247" t="s">
        <v>1274</v>
      </c>
    </row>
    <row r="412" spans="1:47" ht="132" customHeight="1">
      <c r="A412" s="238"/>
      <c r="B412" s="238"/>
      <c r="C412" s="247"/>
      <c r="D412" s="247"/>
      <c r="E412" s="247"/>
      <c r="F412" s="247"/>
      <c r="G412" s="247"/>
      <c r="H412" s="213"/>
      <c r="I412" s="213"/>
      <c r="J412" s="213"/>
      <c r="K412" s="213"/>
      <c r="L412" s="247"/>
      <c r="M412" s="238"/>
      <c r="N412" s="238"/>
      <c r="O412" s="238"/>
      <c r="P412" s="238"/>
      <c r="Q412" s="238"/>
      <c r="R412" s="238"/>
      <c r="S412" s="238"/>
      <c r="T412" s="238"/>
      <c r="U412" s="238"/>
      <c r="V412" s="246"/>
      <c r="W412" s="85" t="s">
        <v>1275</v>
      </c>
      <c r="X412" s="85" t="s">
        <v>253</v>
      </c>
      <c r="Y412" s="85" t="s">
        <v>69</v>
      </c>
      <c r="Z412" s="85" t="s">
        <v>70</v>
      </c>
      <c r="AA412" s="85" t="s">
        <v>71</v>
      </c>
      <c r="AB412" s="85" t="s">
        <v>72</v>
      </c>
      <c r="AC412" s="85" t="s">
        <v>73</v>
      </c>
      <c r="AD412" s="240"/>
      <c r="AE412" s="76">
        <f t="shared" si="1794"/>
        <v>25</v>
      </c>
      <c r="AF412" s="76">
        <f t="shared" si="1795"/>
        <v>15</v>
      </c>
      <c r="AG412" s="76">
        <f>($AH411*((AE412+AF412))/100)</f>
        <v>11.2</v>
      </c>
      <c r="AH412" s="76">
        <f t="shared" ref="AH412" si="1799">AH411-AG412</f>
        <v>16.8</v>
      </c>
      <c r="AI412" s="240"/>
      <c r="AJ412" s="76">
        <f t="shared" si="1797"/>
        <v>0</v>
      </c>
      <c r="AK412" s="76">
        <f t="shared" si="1798"/>
        <v>0</v>
      </c>
      <c r="AL412" s="76">
        <f t="shared" ref="AL412" si="1800">($AM411*((AJ412+AK412))/100)</f>
        <v>0</v>
      </c>
      <c r="AM412" s="112">
        <f t="shared" ref="AM412" si="1801">AM411-AL412</f>
        <v>100</v>
      </c>
      <c r="AN412" s="246"/>
      <c r="AO412" s="238"/>
      <c r="AP412" s="247"/>
      <c r="AQ412" s="247"/>
      <c r="AR412" s="346"/>
      <c r="AS412" s="346"/>
      <c r="AT412" s="369"/>
      <c r="AU412" s="247"/>
    </row>
    <row r="413" spans="1:47" ht="90" customHeight="1">
      <c r="A413" s="238">
        <v>161</v>
      </c>
      <c r="B413" s="238" t="s">
        <v>1251</v>
      </c>
      <c r="C413" s="247" t="s">
        <v>1252</v>
      </c>
      <c r="D413" s="247" t="s">
        <v>1276</v>
      </c>
      <c r="E413" s="247"/>
      <c r="F413" s="247"/>
      <c r="G413" s="247"/>
      <c r="H413" s="212" t="s">
        <v>1277</v>
      </c>
      <c r="I413" s="212" t="s">
        <v>1278</v>
      </c>
      <c r="J413" s="212" t="s">
        <v>1279</v>
      </c>
      <c r="K413" s="212" t="s">
        <v>1280</v>
      </c>
      <c r="L413" s="247" t="s">
        <v>1281</v>
      </c>
      <c r="M413" s="238" t="s">
        <v>86</v>
      </c>
      <c r="N413" s="238" t="s">
        <v>1256</v>
      </c>
      <c r="O413" s="238" t="s">
        <v>87</v>
      </c>
      <c r="P413" s="238" t="s">
        <v>88</v>
      </c>
      <c r="Q413" s="238">
        <v>6488</v>
      </c>
      <c r="R413" s="238" t="s">
        <v>731</v>
      </c>
      <c r="S413" s="238">
        <v>100</v>
      </c>
      <c r="T413" s="238" t="s">
        <v>137</v>
      </c>
      <c r="U413" s="238">
        <v>100</v>
      </c>
      <c r="V413" s="246" t="s">
        <v>138</v>
      </c>
      <c r="W413" s="85" t="s">
        <v>1282</v>
      </c>
      <c r="X413" s="85" t="s">
        <v>253</v>
      </c>
      <c r="Y413" s="85" t="s">
        <v>91</v>
      </c>
      <c r="Z413" s="85" t="s">
        <v>70</v>
      </c>
      <c r="AA413" s="85" t="s">
        <v>71</v>
      </c>
      <c r="AB413" s="85" t="s">
        <v>72</v>
      </c>
      <c r="AC413" s="85" t="s">
        <v>73</v>
      </c>
      <c r="AD413" s="240">
        <f>AH414</f>
        <v>49</v>
      </c>
      <c r="AE413" s="76">
        <f t="shared" si="1794"/>
        <v>15</v>
      </c>
      <c r="AF413" s="76">
        <f t="shared" si="1795"/>
        <v>15</v>
      </c>
      <c r="AG413" s="76">
        <f>($S413*((AE413+AF413))/100)</f>
        <v>30</v>
      </c>
      <c r="AH413" s="76">
        <f t="shared" ref="AH413" si="1802">S413-AG413</f>
        <v>70</v>
      </c>
      <c r="AI413" s="240">
        <f>AM414</f>
        <v>100</v>
      </c>
      <c r="AJ413" s="76">
        <f t="shared" si="1797"/>
        <v>0</v>
      </c>
      <c r="AK413" s="76">
        <f t="shared" si="1798"/>
        <v>0</v>
      </c>
      <c r="AL413" s="76">
        <f>($U413*((AJ413+AK413))/100)</f>
        <v>0</v>
      </c>
      <c r="AM413" s="112">
        <f>U413-AL413</f>
        <v>100</v>
      </c>
      <c r="AN413" s="246" t="s">
        <v>138</v>
      </c>
      <c r="AO413" s="238" t="s">
        <v>207</v>
      </c>
      <c r="AP413" s="247" t="s">
        <v>1264</v>
      </c>
      <c r="AQ413" s="247" t="s">
        <v>1283</v>
      </c>
      <c r="AR413" s="344">
        <v>45292</v>
      </c>
      <c r="AS413" s="344">
        <v>45657</v>
      </c>
      <c r="AT413" s="363" t="s">
        <v>142</v>
      </c>
      <c r="AU413" s="247" t="s">
        <v>1284</v>
      </c>
    </row>
    <row r="414" spans="1:47" ht="87" customHeight="1">
      <c r="A414" s="238"/>
      <c r="B414" s="238"/>
      <c r="C414" s="247"/>
      <c r="D414" s="247"/>
      <c r="E414" s="247"/>
      <c r="F414" s="247"/>
      <c r="G414" s="247"/>
      <c r="H414" s="213"/>
      <c r="I414" s="213"/>
      <c r="J414" s="213"/>
      <c r="K414" s="213"/>
      <c r="L414" s="247"/>
      <c r="M414" s="238"/>
      <c r="N414" s="238"/>
      <c r="O414" s="238"/>
      <c r="P414" s="238"/>
      <c r="Q414" s="238"/>
      <c r="R414" s="238"/>
      <c r="S414" s="238"/>
      <c r="T414" s="238"/>
      <c r="U414" s="238"/>
      <c r="V414" s="246"/>
      <c r="W414" s="85" t="s">
        <v>1285</v>
      </c>
      <c r="X414" s="85" t="s">
        <v>253</v>
      </c>
      <c r="Y414" s="85" t="s">
        <v>91</v>
      </c>
      <c r="Z414" s="85" t="s">
        <v>70</v>
      </c>
      <c r="AA414" s="85" t="s">
        <v>71</v>
      </c>
      <c r="AB414" s="85" t="s">
        <v>72</v>
      </c>
      <c r="AC414" s="85" t="s">
        <v>73</v>
      </c>
      <c r="AD414" s="240"/>
      <c r="AE414" s="76">
        <f t="shared" si="1794"/>
        <v>15</v>
      </c>
      <c r="AF414" s="76">
        <f t="shared" si="1795"/>
        <v>15</v>
      </c>
      <c r="AG414" s="76">
        <f>($AH413*((AE414+AF414))/100)</f>
        <v>21</v>
      </c>
      <c r="AH414" s="76">
        <f t="shared" ref="AH414" si="1803">AH413-AG414</f>
        <v>49</v>
      </c>
      <c r="AI414" s="240"/>
      <c r="AJ414" s="76">
        <f t="shared" si="1797"/>
        <v>0</v>
      </c>
      <c r="AK414" s="76">
        <f t="shared" si="1798"/>
        <v>0</v>
      </c>
      <c r="AL414" s="76">
        <f t="shared" ref="AL414" si="1804">($AM413*((AJ414+AK414))/100)</f>
        <v>0</v>
      </c>
      <c r="AM414" s="112">
        <f t="shared" ref="AM414" si="1805">AM413-AL414</f>
        <v>100</v>
      </c>
      <c r="AN414" s="246"/>
      <c r="AO414" s="238"/>
      <c r="AP414" s="247"/>
      <c r="AQ414" s="247"/>
      <c r="AR414" s="346"/>
      <c r="AS414" s="346"/>
      <c r="AT414" s="363"/>
      <c r="AU414" s="247"/>
    </row>
    <row r="415" spans="1:47" ht="98.25" customHeight="1">
      <c r="A415" s="245">
        <v>162</v>
      </c>
      <c r="B415" s="238" t="s">
        <v>1286</v>
      </c>
      <c r="C415" s="247" t="s">
        <v>1252</v>
      </c>
      <c r="D415" s="247" t="s">
        <v>1276</v>
      </c>
      <c r="E415" s="247" t="s">
        <v>114</v>
      </c>
      <c r="F415" s="247" t="s">
        <v>1287</v>
      </c>
      <c r="G415" s="247" t="s">
        <v>1288</v>
      </c>
      <c r="H415" s="92"/>
      <c r="I415" s="92"/>
      <c r="J415" s="92"/>
      <c r="K415" s="92"/>
      <c r="L415" s="249" t="str">
        <f t="shared" ref="L415:L422" si="1806">CONCATENATE(E415," ",F415,)</f>
        <v>Posibilidad de pérdida reputacional ante las victimas por la inoportunidad en la entrega de cartas de indemnización administrativa</v>
      </c>
      <c r="M415" s="238" t="s">
        <v>62</v>
      </c>
      <c r="N415" s="238" t="s">
        <v>317</v>
      </c>
      <c r="O415" s="238" t="s">
        <v>63</v>
      </c>
      <c r="P415" s="238" t="s">
        <v>64</v>
      </c>
      <c r="Q415" s="238">
        <v>4000</v>
      </c>
      <c r="R415" s="238" t="s">
        <v>355</v>
      </c>
      <c r="S415" s="238">
        <v>100</v>
      </c>
      <c r="T415" s="238" t="s">
        <v>66</v>
      </c>
      <c r="U415" s="238">
        <v>80</v>
      </c>
      <c r="V415" s="328" t="s">
        <v>67</v>
      </c>
      <c r="W415" s="85" t="s">
        <v>1289</v>
      </c>
      <c r="X415" s="85" t="s">
        <v>43</v>
      </c>
      <c r="Y415" s="85" t="s">
        <v>81</v>
      </c>
      <c r="Z415" s="85" t="s">
        <v>70</v>
      </c>
      <c r="AA415" s="85" t="s">
        <v>71</v>
      </c>
      <c r="AB415" s="85" t="s">
        <v>72</v>
      </c>
      <c r="AC415" s="85" t="s">
        <v>120</v>
      </c>
      <c r="AD415" s="240">
        <f>AH417</f>
        <v>60</v>
      </c>
      <c r="AE415" s="76">
        <f t="shared" si="1794"/>
        <v>0</v>
      </c>
      <c r="AF415" s="76">
        <f t="shared" si="1795"/>
        <v>0</v>
      </c>
      <c r="AG415" s="76">
        <f>($S415*((AE415+AF415))/100)</f>
        <v>0</v>
      </c>
      <c r="AH415" s="76">
        <f t="shared" ref="AH415" si="1807">S415-AG415</f>
        <v>100</v>
      </c>
      <c r="AI415" s="240">
        <f>AM417</f>
        <v>45</v>
      </c>
      <c r="AJ415" s="76">
        <f t="shared" si="1797"/>
        <v>10</v>
      </c>
      <c r="AK415" s="76">
        <f t="shared" si="1798"/>
        <v>15</v>
      </c>
      <c r="AL415" s="76">
        <f>($U415*((AJ415+AK415))/100)</f>
        <v>20</v>
      </c>
      <c r="AM415" s="112">
        <f>U415-AL415</f>
        <v>60</v>
      </c>
      <c r="AN415" s="241" t="s">
        <v>74</v>
      </c>
      <c r="AO415" s="238" t="s">
        <v>75</v>
      </c>
      <c r="AP415" s="247" t="s">
        <v>76</v>
      </c>
      <c r="AQ415" s="247" t="s">
        <v>1290</v>
      </c>
      <c r="AR415" s="363">
        <v>45292</v>
      </c>
      <c r="AS415" s="363">
        <v>45657</v>
      </c>
      <c r="AT415" s="238" t="s">
        <v>78</v>
      </c>
      <c r="AU415" s="247" t="s">
        <v>1291</v>
      </c>
    </row>
    <row r="416" spans="1:47" ht="75">
      <c r="A416" s="245"/>
      <c r="B416" s="238"/>
      <c r="C416" s="247"/>
      <c r="D416" s="247"/>
      <c r="E416" s="247"/>
      <c r="F416" s="247"/>
      <c r="G416" s="247"/>
      <c r="H416" s="100"/>
      <c r="I416" s="100"/>
      <c r="J416" s="100"/>
      <c r="K416" s="100"/>
      <c r="L416" s="250"/>
      <c r="M416" s="238"/>
      <c r="N416" s="238"/>
      <c r="O416" s="238"/>
      <c r="P416" s="238"/>
      <c r="Q416" s="238"/>
      <c r="R416" s="238"/>
      <c r="S416" s="238"/>
      <c r="T416" s="238"/>
      <c r="U416" s="238"/>
      <c r="V416" s="328"/>
      <c r="W416" s="85" t="s">
        <v>1292</v>
      </c>
      <c r="X416" s="85" t="s">
        <v>43</v>
      </c>
      <c r="Y416" s="85" t="s">
        <v>81</v>
      </c>
      <c r="Z416" s="85" t="s">
        <v>70</v>
      </c>
      <c r="AA416" s="85" t="s">
        <v>71</v>
      </c>
      <c r="AB416" s="85" t="s">
        <v>72</v>
      </c>
      <c r="AC416" s="85" t="s">
        <v>120</v>
      </c>
      <c r="AD416" s="240"/>
      <c r="AE416" s="76">
        <f t="shared" si="1794"/>
        <v>0</v>
      </c>
      <c r="AF416" s="76">
        <f t="shared" si="1795"/>
        <v>0</v>
      </c>
      <c r="AG416" s="76">
        <f>($AH415*((AE416+AF416))/100)</f>
        <v>0</v>
      </c>
      <c r="AH416" s="76">
        <f t="shared" ref="AH416" si="1808">AH415-AG416</f>
        <v>100</v>
      </c>
      <c r="AI416" s="240"/>
      <c r="AJ416" s="76">
        <f t="shared" si="1797"/>
        <v>10</v>
      </c>
      <c r="AK416" s="76">
        <f t="shared" si="1798"/>
        <v>15</v>
      </c>
      <c r="AL416" s="76">
        <f t="shared" ref="AL416" si="1809">($AM415*((AJ416+AK416))/100)</f>
        <v>15</v>
      </c>
      <c r="AM416" s="112">
        <f t="shared" ref="AM416" si="1810">AM415-AL416</f>
        <v>45</v>
      </c>
      <c r="AN416" s="241"/>
      <c r="AO416" s="238"/>
      <c r="AP416" s="247"/>
      <c r="AQ416" s="247"/>
      <c r="AR416" s="363"/>
      <c r="AS416" s="363"/>
      <c r="AT416" s="238"/>
      <c r="AU416" s="247"/>
    </row>
    <row r="417" spans="1:47" ht="48" customHeight="1">
      <c r="A417" s="245"/>
      <c r="B417" s="238"/>
      <c r="C417" s="247"/>
      <c r="D417" s="247"/>
      <c r="E417" s="247"/>
      <c r="F417" s="247"/>
      <c r="G417" s="247"/>
      <c r="H417" s="101"/>
      <c r="I417" s="101"/>
      <c r="J417" s="101"/>
      <c r="K417" s="101"/>
      <c r="L417" s="251"/>
      <c r="M417" s="238"/>
      <c r="N417" s="238"/>
      <c r="O417" s="238"/>
      <c r="P417" s="238"/>
      <c r="Q417" s="238"/>
      <c r="R417" s="238"/>
      <c r="S417" s="238"/>
      <c r="T417" s="238"/>
      <c r="U417" s="238"/>
      <c r="V417" s="328"/>
      <c r="W417" s="85" t="s">
        <v>1293</v>
      </c>
      <c r="X417" s="85" t="s">
        <v>253</v>
      </c>
      <c r="Y417" s="85" t="s">
        <v>69</v>
      </c>
      <c r="Z417" s="85" t="s">
        <v>70</v>
      </c>
      <c r="AA417" s="85" t="s">
        <v>110</v>
      </c>
      <c r="AB417" s="85" t="s">
        <v>72</v>
      </c>
      <c r="AC417" s="85" t="s">
        <v>120</v>
      </c>
      <c r="AD417" s="240"/>
      <c r="AE417" s="76">
        <f t="shared" ref="AE417" si="1811">IF(Y417="Preventivo",25,IF(Y417="Detectivo",15,0))</f>
        <v>25</v>
      </c>
      <c r="AF417" s="76">
        <f t="shared" ref="AF417" si="1812">IF(Y417="Correctivo",0,IF(Z417="Automatizado",25,IF(Z417="Manual",15,0)))</f>
        <v>15</v>
      </c>
      <c r="AG417" s="76">
        <f>($AH416*((AE417+AF417))/100)</f>
        <v>40</v>
      </c>
      <c r="AH417" s="76">
        <f t="shared" ref="AH417" si="1813">AH416-AG417</f>
        <v>60</v>
      </c>
      <c r="AI417" s="240"/>
      <c r="AJ417" s="76">
        <f t="shared" ref="AJ417" si="1814">IF(Y417="Correctivo",10,0)</f>
        <v>0</v>
      </c>
      <c r="AK417" s="76">
        <f t="shared" ref="AK417" si="1815">IF(X417="Probabilidad",0,IF(Z417="Automatizado",25,IF(Z417="Manual",15,0)))</f>
        <v>0</v>
      </c>
      <c r="AL417" s="76">
        <f t="shared" ref="AL417" si="1816">($AM416*((AJ417+AK417))/100)</f>
        <v>0</v>
      </c>
      <c r="AM417" s="112">
        <f t="shared" ref="AM417" si="1817">AM416-AL417</f>
        <v>45</v>
      </c>
      <c r="AN417" s="241"/>
      <c r="AO417" s="238"/>
      <c r="AP417" s="247"/>
      <c r="AQ417" s="247"/>
      <c r="AR417" s="363"/>
      <c r="AS417" s="363"/>
      <c r="AT417" s="238"/>
      <c r="AU417" s="247"/>
    </row>
    <row r="418" spans="1:47" ht="87" customHeight="1">
      <c r="A418" s="245">
        <v>163</v>
      </c>
      <c r="B418" s="238" t="s">
        <v>1286</v>
      </c>
      <c r="C418" s="247" t="s">
        <v>1203</v>
      </c>
      <c r="D418" s="247" t="s">
        <v>1294</v>
      </c>
      <c r="E418" s="247" t="s">
        <v>114</v>
      </c>
      <c r="F418" s="247" t="s">
        <v>1295</v>
      </c>
      <c r="G418" s="247" t="s">
        <v>1296</v>
      </c>
      <c r="H418" s="92"/>
      <c r="I418" s="92"/>
      <c r="J418" s="92"/>
      <c r="K418" s="92"/>
      <c r="L418" s="249" t="str">
        <f t="shared" si="1806"/>
        <v>Posibilidad de pérdida reputacional ante la insatisfacción de las victimas, entes territoriales y organismos de control,  por la no realización de las jornadas de atención y orientación</v>
      </c>
      <c r="M418" s="238" t="s">
        <v>62</v>
      </c>
      <c r="N418" s="238" t="s">
        <v>317</v>
      </c>
      <c r="O418" s="238" t="s">
        <v>63</v>
      </c>
      <c r="P418" s="238" t="s">
        <v>64</v>
      </c>
      <c r="Q418" s="238">
        <v>47</v>
      </c>
      <c r="R418" s="238" t="s">
        <v>65</v>
      </c>
      <c r="S418" s="238">
        <v>40</v>
      </c>
      <c r="T418" s="238" t="s">
        <v>74</v>
      </c>
      <c r="U418" s="238">
        <v>60</v>
      </c>
      <c r="V418" s="241" t="s">
        <v>74</v>
      </c>
      <c r="W418" s="85" t="s">
        <v>1297</v>
      </c>
      <c r="X418" s="85" t="s">
        <v>253</v>
      </c>
      <c r="Y418" s="85" t="s">
        <v>69</v>
      </c>
      <c r="Z418" s="85" t="s">
        <v>70</v>
      </c>
      <c r="AA418" s="85" t="s">
        <v>110</v>
      </c>
      <c r="AB418" s="85" t="s">
        <v>72</v>
      </c>
      <c r="AC418" s="85" t="s">
        <v>120</v>
      </c>
      <c r="AD418" s="240">
        <f>AH421</f>
        <v>10.080000000000002</v>
      </c>
      <c r="AE418" s="76">
        <f t="shared" ref="AE418:AE419" si="1818">IF(Y418="Preventivo",25,IF(Y418="Detectivo",15,0))</f>
        <v>25</v>
      </c>
      <c r="AF418" s="76">
        <f t="shared" ref="AF418:AF419" si="1819">IF(Y418="Correctivo",0,IF(Z418="Automatizado",25,IF(Z418="Manual",15,0)))</f>
        <v>15</v>
      </c>
      <c r="AG418" s="76">
        <f>($S418*((AE418+AF418))/100)</f>
        <v>16</v>
      </c>
      <c r="AH418" s="76">
        <f t="shared" ref="AH418" si="1820">S418-AG418</f>
        <v>24</v>
      </c>
      <c r="AI418" s="240">
        <f>AM421</f>
        <v>45</v>
      </c>
      <c r="AJ418" s="76">
        <f t="shared" ref="AJ418:AJ419" si="1821">IF(Y418="Correctivo",10,0)</f>
        <v>0</v>
      </c>
      <c r="AK418" s="76">
        <f t="shared" ref="AK418:AK419" si="1822">IF(X418="Probabilidad",0,IF(Z418="Automatizado",25,IF(Z418="Manual",15,0)))</f>
        <v>0</v>
      </c>
      <c r="AL418" s="76">
        <f>($U418*((AJ418+AK418))/100)</f>
        <v>0</v>
      </c>
      <c r="AM418" s="112">
        <f>U418-AL418</f>
        <v>60</v>
      </c>
      <c r="AN418" s="241" t="s">
        <v>74</v>
      </c>
      <c r="AO418" s="238" t="s">
        <v>75</v>
      </c>
      <c r="AP418" s="247" t="s">
        <v>76</v>
      </c>
      <c r="AQ418" s="247" t="s">
        <v>1298</v>
      </c>
      <c r="AR418" s="363">
        <v>45292</v>
      </c>
      <c r="AS418" s="363">
        <v>45657</v>
      </c>
      <c r="AT418" s="238" t="s">
        <v>78</v>
      </c>
      <c r="AU418" s="247" t="s">
        <v>1299</v>
      </c>
    </row>
    <row r="419" spans="1:47" ht="63.75" customHeight="1">
      <c r="A419" s="245"/>
      <c r="B419" s="238"/>
      <c r="C419" s="247"/>
      <c r="D419" s="247"/>
      <c r="E419" s="247"/>
      <c r="F419" s="247"/>
      <c r="G419" s="247"/>
      <c r="H419" s="100"/>
      <c r="I419" s="100"/>
      <c r="J419" s="100"/>
      <c r="K419" s="100"/>
      <c r="L419" s="250"/>
      <c r="M419" s="238"/>
      <c r="N419" s="238"/>
      <c r="O419" s="238"/>
      <c r="P419" s="238"/>
      <c r="Q419" s="238"/>
      <c r="R419" s="238"/>
      <c r="S419" s="238"/>
      <c r="T419" s="238"/>
      <c r="U419" s="238"/>
      <c r="V419" s="241"/>
      <c r="W419" s="85" t="s">
        <v>1300</v>
      </c>
      <c r="X419" s="85" t="s">
        <v>253</v>
      </c>
      <c r="Y419" s="85" t="s">
        <v>91</v>
      </c>
      <c r="Z419" s="85" t="s">
        <v>70</v>
      </c>
      <c r="AA419" s="85" t="s">
        <v>110</v>
      </c>
      <c r="AB419" s="85" t="s">
        <v>72</v>
      </c>
      <c r="AC419" s="85" t="s">
        <v>120</v>
      </c>
      <c r="AD419" s="240"/>
      <c r="AE419" s="76">
        <f t="shared" si="1818"/>
        <v>15</v>
      </c>
      <c r="AF419" s="76">
        <f t="shared" si="1819"/>
        <v>15</v>
      </c>
      <c r="AG419" s="76">
        <f>($AH418*((AE419+AF419))/100)</f>
        <v>7.2</v>
      </c>
      <c r="AH419" s="76">
        <f t="shared" ref="AH419" si="1823">AH418-AG419</f>
        <v>16.8</v>
      </c>
      <c r="AI419" s="240"/>
      <c r="AJ419" s="76">
        <f t="shared" si="1821"/>
        <v>0</v>
      </c>
      <c r="AK419" s="76">
        <f t="shared" si="1822"/>
        <v>0</v>
      </c>
      <c r="AL419" s="76">
        <f t="shared" ref="AL419" si="1824">($AM418*((AJ419+AK419))/100)</f>
        <v>0</v>
      </c>
      <c r="AM419" s="112">
        <f t="shared" ref="AM419" si="1825">AM418-AL419</f>
        <v>60</v>
      </c>
      <c r="AN419" s="241"/>
      <c r="AO419" s="238"/>
      <c r="AP419" s="247"/>
      <c r="AQ419" s="247"/>
      <c r="AR419" s="363"/>
      <c r="AS419" s="363"/>
      <c r="AT419" s="238"/>
      <c r="AU419" s="247"/>
    </row>
    <row r="420" spans="1:47" ht="147.75" customHeight="1">
      <c r="A420" s="245"/>
      <c r="B420" s="238"/>
      <c r="C420" s="247"/>
      <c r="D420" s="247"/>
      <c r="E420" s="247"/>
      <c r="F420" s="247"/>
      <c r="G420" s="247"/>
      <c r="H420" s="100"/>
      <c r="I420" s="100"/>
      <c r="J420" s="100"/>
      <c r="K420" s="100"/>
      <c r="L420" s="250"/>
      <c r="M420" s="238"/>
      <c r="N420" s="238"/>
      <c r="O420" s="238"/>
      <c r="P420" s="238"/>
      <c r="Q420" s="238"/>
      <c r="R420" s="238"/>
      <c r="S420" s="238"/>
      <c r="T420" s="238"/>
      <c r="U420" s="238"/>
      <c r="V420" s="241"/>
      <c r="W420" s="85" t="s">
        <v>1301</v>
      </c>
      <c r="X420" s="85" t="s">
        <v>253</v>
      </c>
      <c r="Y420" s="85" t="s">
        <v>69</v>
      </c>
      <c r="Z420" s="85" t="s">
        <v>70</v>
      </c>
      <c r="AA420" s="85" t="s">
        <v>110</v>
      </c>
      <c r="AB420" s="85" t="s">
        <v>72</v>
      </c>
      <c r="AC420" s="85" t="s">
        <v>120</v>
      </c>
      <c r="AD420" s="240"/>
      <c r="AE420" s="76">
        <f t="shared" ref="AE420:AE421" si="1826">IF(Y420="Preventivo",25,IF(Y420="Detectivo",15,0))</f>
        <v>25</v>
      </c>
      <c r="AF420" s="76">
        <f t="shared" ref="AF420:AF421" si="1827">IF(Y420="Correctivo",0,IF(Z420="Automatizado",25,IF(Z420="Manual",15,0)))</f>
        <v>15</v>
      </c>
      <c r="AG420" s="76">
        <f t="shared" ref="AG420:AG421" si="1828">($AH419*((AE420+AF420))/100)</f>
        <v>6.72</v>
      </c>
      <c r="AH420" s="76">
        <f t="shared" ref="AH420:AH421" si="1829">AH419-AG420</f>
        <v>10.080000000000002</v>
      </c>
      <c r="AI420" s="240"/>
      <c r="AJ420" s="76">
        <f t="shared" ref="AJ420:AJ421" si="1830">IF(Y420="Correctivo",10,0)</f>
        <v>0</v>
      </c>
      <c r="AK420" s="76">
        <f t="shared" ref="AK420:AK421" si="1831">IF(X420="Probabilidad",0,IF(Z420="Automatizado",25,IF(Z420="Manual",15,0)))</f>
        <v>0</v>
      </c>
      <c r="AL420" s="76">
        <f t="shared" ref="AL420:AL421" si="1832">($AM419*((AJ420+AK420))/100)</f>
        <v>0</v>
      </c>
      <c r="AM420" s="112">
        <f t="shared" ref="AM420:AM421" si="1833">AM419-AL420</f>
        <v>60</v>
      </c>
      <c r="AN420" s="241"/>
      <c r="AO420" s="238"/>
      <c r="AP420" s="247"/>
      <c r="AQ420" s="247"/>
      <c r="AR420" s="363"/>
      <c r="AS420" s="363"/>
      <c r="AT420" s="238"/>
      <c r="AU420" s="247"/>
    </row>
    <row r="421" spans="1:47" ht="99.75" customHeight="1">
      <c r="A421" s="245"/>
      <c r="B421" s="238"/>
      <c r="C421" s="247"/>
      <c r="D421" s="247"/>
      <c r="E421" s="247"/>
      <c r="F421" s="247"/>
      <c r="G421" s="247"/>
      <c r="H421" s="101"/>
      <c r="I421" s="101"/>
      <c r="J421" s="101"/>
      <c r="K421" s="101"/>
      <c r="L421" s="251"/>
      <c r="M421" s="238"/>
      <c r="N421" s="238"/>
      <c r="O421" s="238"/>
      <c r="P421" s="238"/>
      <c r="Q421" s="238"/>
      <c r="R421" s="238"/>
      <c r="S421" s="238"/>
      <c r="T421" s="238"/>
      <c r="U421" s="238"/>
      <c r="V421" s="241"/>
      <c r="W421" s="85" t="s">
        <v>1302</v>
      </c>
      <c r="X421" s="85" t="s">
        <v>43</v>
      </c>
      <c r="Y421" s="85" t="s">
        <v>81</v>
      </c>
      <c r="Z421" s="85" t="s">
        <v>70</v>
      </c>
      <c r="AA421" s="85" t="s">
        <v>71</v>
      </c>
      <c r="AB421" s="85" t="s">
        <v>72</v>
      </c>
      <c r="AC421" s="85" t="s">
        <v>120</v>
      </c>
      <c r="AD421" s="240"/>
      <c r="AE421" s="76">
        <f t="shared" si="1826"/>
        <v>0</v>
      </c>
      <c r="AF421" s="76">
        <f t="shared" si="1827"/>
        <v>0</v>
      </c>
      <c r="AG421" s="76">
        <f t="shared" si="1828"/>
        <v>0</v>
      </c>
      <c r="AH421" s="76">
        <f t="shared" si="1829"/>
        <v>10.080000000000002</v>
      </c>
      <c r="AI421" s="240"/>
      <c r="AJ421" s="76">
        <f t="shared" si="1830"/>
        <v>10</v>
      </c>
      <c r="AK421" s="76">
        <f t="shared" si="1831"/>
        <v>15</v>
      </c>
      <c r="AL421" s="76">
        <f t="shared" si="1832"/>
        <v>15</v>
      </c>
      <c r="AM421" s="112">
        <f t="shared" si="1833"/>
        <v>45</v>
      </c>
      <c r="AN421" s="241"/>
      <c r="AO421" s="238"/>
      <c r="AP421" s="247"/>
      <c r="AQ421" s="247"/>
      <c r="AR421" s="363"/>
      <c r="AS421" s="363"/>
      <c r="AT421" s="238"/>
      <c r="AU421" s="247"/>
    </row>
    <row r="422" spans="1:47" ht="93.75" customHeight="1">
      <c r="A422" s="245">
        <v>164</v>
      </c>
      <c r="B422" s="238" t="s">
        <v>1286</v>
      </c>
      <c r="C422" s="247" t="s">
        <v>1252</v>
      </c>
      <c r="D422" s="247" t="s">
        <v>1303</v>
      </c>
      <c r="E422" s="247" t="s">
        <v>114</v>
      </c>
      <c r="F422" s="247" t="s">
        <v>1304</v>
      </c>
      <c r="G422" s="247" t="s">
        <v>1305</v>
      </c>
      <c r="H422" s="92"/>
      <c r="I422" s="92"/>
      <c r="J422" s="92"/>
      <c r="K422" s="92"/>
      <c r="L422" s="249" t="str">
        <f t="shared" si="1806"/>
        <v>Posibilidad de pérdida reputacional ante las victimas, entes territoriales y mesas de participación efectiva de victimas, por no brindar la asistencia técnica programada de manera oportuna o insatisfacción en la realización de la misma,  en los CRAV y PAV</v>
      </c>
      <c r="M422" s="238" t="s">
        <v>62</v>
      </c>
      <c r="N422" s="238" t="s">
        <v>317</v>
      </c>
      <c r="O422" s="238" t="s">
        <v>63</v>
      </c>
      <c r="P422" s="238" t="s">
        <v>354</v>
      </c>
      <c r="Q422" s="238">
        <v>141000</v>
      </c>
      <c r="R422" s="238" t="s">
        <v>355</v>
      </c>
      <c r="S422" s="238">
        <v>100</v>
      </c>
      <c r="T422" s="238" t="s">
        <v>74</v>
      </c>
      <c r="U422" s="238">
        <v>60</v>
      </c>
      <c r="V422" s="328" t="s">
        <v>67</v>
      </c>
      <c r="W422" s="85" t="s">
        <v>1306</v>
      </c>
      <c r="X422" s="85" t="s">
        <v>43</v>
      </c>
      <c r="Y422" s="85" t="s">
        <v>81</v>
      </c>
      <c r="Z422" s="85" t="s">
        <v>70</v>
      </c>
      <c r="AA422" s="85" t="s">
        <v>110</v>
      </c>
      <c r="AB422" s="85" t="s">
        <v>72</v>
      </c>
      <c r="AC422" s="85" t="s">
        <v>73</v>
      </c>
      <c r="AD422" s="240">
        <f>AH424</f>
        <v>60</v>
      </c>
      <c r="AE422" s="76">
        <f t="shared" ref="AE422:AE423" si="1834">IF(Y422="Preventivo",25,IF(Y422="Detectivo",15,0))</f>
        <v>0</v>
      </c>
      <c r="AF422" s="76">
        <f t="shared" ref="AF422:AF423" si="1835">IF(Y422="Correctivo",0,IF(Z422="Automatizado",25,IF(Z422="Manual",15,0)))</f>
        <v>0</v>
      </c>
      <c r="AG422" s="76">
        <f>($S422*((AE422+AF422))/100)</f>
        <v>0</v>
      </c>
      <c r="AH422" s="76">
        <f t="shared" ref="AH422" si="1836">S422-AG422</f>
        <v>100</v>
      </c>
      <c r="AI422" s="240">
        <f>AM424</f>
        <v>33.75</v>
      </c>
      <c r="AJ422" s="76">
        <f t="shared" ref="AJ422:AJ423" si="1837">IF(Y422="Correctivo",10,0)</f>
        <v>10</v>
      </c>
      <c r="AK422" s="76">
        <f t="shared" ref="AK422:AK423" si="1838">IF(X422="Probabilidad",0,IF(Z422="Automatizado",25,IF(Z422="Manual",15,0)))</f>
        <v>15</v>
      </c>
      <c r="AL422" s="76">
        <f>($U422*((AJ422+AK422))/100)</f>
        <v>15</v>
      </c>
      <c r="AM422" s="112">
        <f>U422-AL422</f>
        <v>45</v>
      </c>
      <c r="AN422" s="241" t="s">
        <v>74</v>
      </c>
      <c r="AO422" s="238" t="s">
        <v>75</v>
      </c>
      <c r="AP422" s="247" t="s">
        <v>76</v>
      </c>
      <c r="AQ422" s="247" t="s">
        <v>1307</v>
      </c>
      <c r="AR422" s="363">
        <v>45292</v>
      </c>
      <c r="AS422" s="363">
        <v>45657</v>
      </c>
      <c r="AT422" s="238" t="s">
        <v>78</v>
      </c>
      <c r="AU422" s="247" t="s">
        <v>1308</v>
      </c>
    </row>
    <row r="423" spans="1:47" ht="87" customHeight="1">
      <c r="A423" s="245"/>
      <c r="B423" s="238"/>
      <c r="C423" s="247"/>
      <c r="D423" s="247"/>
      <c r="E423" s="247"/>
      <c r="F423" s="247"/>
      <c r="G423" s="247"/>
      <c r="H423" s="100"/>
      <c r="I423" s="100"/>
      <c r="J423" s="100"/>
      <c r="K423" s="100"/>
      <c r="L423" s="250"/>
      <c r="M423" s="238"/>
      <c r="N423" s="238"/>
      <c r="O423" s="238"/>
      <c r="P423" s="238"/>
      <c r="Q423" s="238"/>
      <c r="R423" s="238"/>
      <c r="S423" s="238"/>
      <c r="T423" s="238"/>
      <c r="U423" s="238"/>
      <c r="V423" s="328"/>
      <c r="W423" s="85" t="s">
        <v>1309</v>
      </c>
      <c r="X423" s="85" t="s">
        <v>253</v>
      </c>
      <c r="Y423" s="85" t="s">
        <v>69</v>
      </c>
      <c r="Z423" s="85" t="s">
        <v>70</v>
      </c>
      <c r="AA423" s="85" t="s">
        <v>110</v>
      </c>
      <c r="AB423" s="85" t="s">
        <v>72</v>
      </c>
      <c r="AC423" s="85" t="s">
        <v>73</v>
      </c>
      <c r="AD423" s="240"/>
      <c r="AE423" s="76">
        <f t="shared" si="1834"/>
        <v>25</v>
      </c>
      <c r="AF423" s="76">
        <f t="shared" si="1835"/>
        <v>15</v>
      </c>
      <c r="AG423" s="76">
        <f>($AH422*((AE423+AF423))/100)</f>
        <v>40</v>
      </c>
      <c r="AH423" s="76">
        <f t="shared" ref="AH423" si="1839">AH422-AG423</f>
        <v>60</v>
      </c>
      <c r="AI423" s="240"/>
      <c r="AJ423" s="76">
        <f t="shared" si="1837"/>
        <v>0</v>
      </c>
      <c r="AK423" s="76">
        <f t="shared" si="1838"/>
        <v>0</v>
      </c>
      <c r="AL423" s="76">
        <f t="shared" ref="AL423" si="1840">($AM422*((AJ423+AK423))/100)</f>
        <v>0</v>
      </c>
      <c r="AM423" s="112">
        <f t="shared" ref="AM423" si="1841">AM422-AL423</f>
        <v>45</v>
      </c>
      <c r="AN423" s="241"/>
      <c r="AO423" s="238"/>
      <c r="AP423" s="247"/>
      <c r="AQ423" s="247"/>
      <c r="AR423" s="363"/>
      <c r="AS423" s="363"/>
      <c r="AT423" s="238"/>
      <c r="AU423" s="247"/>
    </row>
    <row r="424" spans="1:47" ht="60" customHeight="1">
      <c r="A424" s="245"/>
      <c r="B424" s="238"/>
      <c r="C424" s="247"/>
      <c r="D424" s="247"/>
      <c r="E424" s="247"/>
      <c r="F424" s="247"/>
      <c r="G424" s="247"/>
      <c r="H424" s="101"/>
      <c r="I424" s="101"/>
      <c r="J424" s="101"/>
      <c r="K424" s="101"/>
      <c r="L424" s="251"/>
      <c r="M424" s="238"/>
      <c r="N424" s="238"/>
      <c r="O424" s="238"/>
      <c r="P424" s="238"/>
      <c r="Q424" s="238"/>
      <c r="R424" s="238"/>
      <c r="S424" s="238"/>
      <c r="T424" s="238"/>
      <c r="U424" s="238"/>
      <c r="V424" s="328"/>
      <c r="W424" s="85" t="s">
        <v>1310</v>
      </c>
      <c r="X424" s="85" t="s">
        <v>43</v>
      </c>
      <c r="Y424" s="85" t="s">
        <v>81</v>
      </c>
      <c r="Z424" s="85" t="s">
        <v>70</v>
      </c>
      <c r="AA424" s="85" t="s">
        <v>110</v>
      </c>
      <c r="AB424" s="85" t="s">
        <v>72</v>
      </c>
      <c r="AC424" s="85" t="s">
        <v>120</v>
      </c>
      <c r="AD424" s="240"/>
      <c r="AE424" s="76">
        <f t="shared" ref="AE424" si="1842">IF(Y424="Preventivo",25,IF(Y424="Detectivo",15,0))</f>
        <v>0</v>
      </c>
      <c r="AF424" s="76">
        <f t="shared" ref="AF424" si="1843">IF(Y424="Correctivo",0,IF(Z424="Automatizado",25,IF(Z424="Manual",15,0)))</f>
        <v>0</v>
      </c>
      <c r="AG424" s="76">
        <f>($AH423*((AE424+AF424))/100)</f>
        <v>0</v>
      </c>
      <c r="AH424" s="76">
        <f t="shared" ref="AH424" si="1844">AH423-AG424</f>
        <v>60</v>
      </c>
      <c r="AI424" s="240"/>
      <c r="AJ424" s="76">
        <f t="shared" ref="AJ424" si="1845">IF(Y424="Correctivo",10,0)</f>
        <v>10</v>
      </c>
      <c r="AK424" s="76">
        <f t="shared" ref="AK424" si="1846">IF(X424="Probabilidad",0,IF(Z424="Automatizado",25,IF(Z424="Manual",15,0)))</f>
        <v>15</v>
      </c>
      <c r="AL424" s="76">
        <f t="shared" ref="AL424" si="1847">($AM423*((AJ424+AK424))/100)</f>
        <v>11.25</v>
      </c>
      <c r="AM424" s="112">
        <f t="shared" ref="AM424" si="1848">AM423-AL424</f>
        <v>33.75</v>
      </c>
      <c r="AN424" s="241"/>
      <c r="AO424" s="238"/>
      <c r="AP424" s="247"/>
      <c r="AQ424" s="247"/>
      <c r="AR424" s="363"/>
      <c r="AS424" s="363"/>
      <c r="AT424" s="238"/>
      <c r="AU424" s="247"/>
    </row>
    <row r="425" spans="1:47" ht="105" customHeight="1">
      <c r="A425" s="245">
        <v>165</v>
      </c>
      <c r="B425" s="238" t="s">
        <v>1286</v>
      </c>
      <c r="C425" s="247" t="s">
        <v>1165</v>
      </c>
      <c r="D425" s="247" t="s">
        <v>1311</v>
      </c>
      <c r="E425" s="396"/>
      <c r="F425" s="396"/>
      <c r="G425" s="396"/>
      <c r="H425" s="212" t="s">
        <v>1312</v>
      </c>
      <c r="I425" s="212" t="s">
        <v>1313</v>
      </c>
      <c r="J425" s="212" t="s">
        <v>1314</v>
      </c>
      <c r="K425" s="212" t="s">
        <v>1315</v>
      </c>
      <c r="L425" s="247" t="s">
        <v>1316</v>
      </c>
      <c r="M425" s="238" t="s">
        <v>86</v>
      </c>
      <c r="N425" s="238" t="s">
        <v>317</v>
      </c>
      <c r="O425" s="238" t="s">
        <v>87</v>
      </c>
      <c r="P425" s="238" t="s">
        <v>88</v>
      </c>
      <c r="Q425" s="238">
        <v>32200</v>
      </c>
      <c r="R425" s="238" t="s">
        <v>731</v>
      </c>
      <c r="S425" s="238">
        <v>100</v>
      </c>
      <c r="T425" s="238" t="s">
        <v>137</v>
      </c>
      <c r="U425" s="238">
        <v>100</v>
      </c>
      <c r="V425" s="246" t="s">
        <v>138</v>
      </c>
      <c r="W425" s="85" t="s">
        <v>1317</v>
      </c>
      <c r="X425" s="85" t="s">
        <v>253</v>
      </c>
      <c r="Y425" s="85" t="s">
        <v>69</v>
      </c>
      <c r="Z425" s="85" t="s">
        <v>70</v>
      </c>
      <c r="AA425" s="85" t="s">
        <v>71</v>
      </c>
      <c r="AB425" s="85" t="s">
        <v>72</v>
      </c>
      <c r="AC425" s="85" t="s">
        <v>73</v>
      </c>
      <c r="AD425" s="240">
        <f>AH426</f>
        <v>60</v>
      </c>
      <c r="AE425" s="76">
        <f t="shared" ref="AE425:AE431" si="1849">IF(Y425="Preventivo",25,IF(Y425="Detectivo",15,0))</f>
        <v>25</v>
      </c>
      <c r="AF425" s="76">
        <f t="shared" ref="AF425:AF431" si="1850">IF(Y425="Correctivo",0,IF(Z425="Automatizado",25,IF(Z425="Manual",15,0)))</f>
        <v>15</v>
      </c>
      <c r="AG425" s="76">
        <f>($S425*((AE425+AF425))/100)</f>
        <v>40</v>
      </c>
      <c r="AH425" s="76">
        <f t="shared" ref="AH425" si="1851">S425-AG425</f>
        <v>60</v>
      </c>
      <c r="AI425" s="240">
        <f>AM426</f>
        <v>75</v>
      </c>
      <c r="AJ425" s="76">
        <f t="shared" ref="AJ425:AJ431" si="1852">IF(Y425="Correctivo",10,0)</f>
        <v>0</v>
      </c>
      <c r="AK425" s="76">
        <f t="shared" ref="AK425:AK431" si="1853">IF(X425="Probabilidad",0,IF(Z425="Automatizado",25,IF(Z425="Manual",15,0)))</f>
        <v>0</v>
      </c>
      <c r="AL425" s="76">
        <f>($U425*((AJ425+AK425))/100)</f>
        <v>0</v>
      </c>
      <c r="AM425" s="112">
        <f>U425-AL425</f>
        <v>100</v>
      </c>
      <c r="AN425" s="328" t="s">
        <v>67</v>
      </c>
      <c r="AO425" s="238" t="s">
        <v>75</v>
      </c>
      <c r="AP425" s="247" t="s">
        <v>1318</v>
      </c>
      <c r="AQ425" s="247" t="s">
        <v>1319</v>
      </c>
      <c r="AR425" s="363">
        <v>45292</v>
      </c>
      <c r="AS425" s="363">
        <v>45657</v>
      </c>
      <c r="AT425" s="238" t="s">
        <v>93</v>
      </c>
      <c r="AU425" s="247" t="s">
        <v>1320</v>
      </c>
    </row>
    <row r="426" spans="1:47" ht="390">
      <c r="A426" s="245"/>
      <c r="B426" s="238"/>
      <c r="C426" s="247"/>
      <c r="D426" s="247"/>
      <c r="E426" s="396"/>
      <c r="F426" s="396"/>
      <c r="G426" s="396"/>
      <c r="H426" s="213"/>
      <c r="I426" s="213"/>
      <c r="J426" s="213"/>
      <c r="K426" s="213"/>
      <c r="L426" s="247"/>
      <c r="M426" s="238"/>
      <c r="N426" s="238"/>
      <c r="O426" s="238"/>
      <c r="P426" s="238"/>
      <c r="Q426" s="238"/>
      <c r="R426" s="238"/>
      <c r="S426" s="238"/>
      <c r="T426" s="238"/>
      <c r="U426" s="238"/>
      <c r="V426" s="246"/>
      <c r="W426" s="85" t="s">
        <v>1321</v>
      </c>
      <c r="X426" s="85" t="s">
        <v>43</v>
      </c>
      <c r="Y426" s="85" t="s">
        <v>81</v>
      </c>
      <c r="Z426" s="85" t="s">
        <v>70</v>
      </c>
      <c r="AA426" s="85" t="s">
        <v>71</v>
      </c>
      <c r="AB426" s="85" t="s">
        <v>72</v>
      </c>
      <c r="AC426" s="85" t="s">
        <v>73</v>
      </c>
      <c r="AD426" s="240"/>
      <c r="AE426" s="76">
        <f t="shared" si="1849"/>
        <v>0</v>
      </c>
      <c r="AF426" s="76">
        <f t="shared" si="1850"/>
        <v>0</v>
      </c>
      <c r="AG426" s="76">
        <f>($AH425*((AE426+AF426))/100)</f>
        <v>0</v>
      </c>
      <c r="AH426" s="76">
        <f t="shared" ref="AH426" si="1854">AH425-AG426</f>
        <v>60</v>
      </c>
      <c r="AI426" s="240"/>
      <c r="AJ426" s="76">
        <f t="shared" si="1852"/>
        <v>10</v>
      </c>
      <c r="AK426" s="76">
        <f t="shared" si="1853"/>
        <v>15</v>
      </c>
      <c r="AL426" s="76">
        <f t="shared" ref="AL426" si="1855">($AM425*((AJ426+AK426))/100)</f>
        <v>25</v>
      </c>
      <c r="AM426" s="112">
        <f t="shared" ref="AM426" si="1856">AM425-AL426</f>
        <v>75</v>
      </c>
      <c r="AN426" s="328"/>
      <c r="AO426" s="238"/>
      <c r="AP426" s="247"/>
      <c r="AQ426" s="247"/>
      <c r="AR426" s="363"/>
      <c r="AS426" s="363"/>
      <c r="AT426" s="238"/>
      <c r="AU426" s="247"/>
    </row>
    <row r="427" spans="1:47" ht="144.75" customHeight="1">
      <c r="A427" s="105">
        <v>166</v>
      </c>
      <c r="B427" s="76" t="s">
        <v>1322</v>
      </c>
      <c r="C427" s="85" t="s">
        <v>1323</v>
      </c>
      <c r="D427" s="85" t="s">
        <v>1324</v>
      </c>
      <c r="E427" s="85" t="s">
        <v>59</v>
      </c>
      <c r="F427" s="85" t="s">
        <v>1325</v>
      </c>
      <c r="G427" s="85" t="s">
        <v>1326</v>
      </c>
      <c r="H427" s="92"/>
      <c r="I427" s="92"/>
      <c r="J427" s="92"/>
      <c r="K427" s="92"/>
      <c r="L427" s="74" t="str">
        <f t="shared" ref="L427:L431" si="1857">CONCATENATE(E427," ",F427,)</f>
        <v>Posibilidad de pérdida económica y reputacional ante las victimas y entes territoriales por no efectuar la entrega de cartas de indemnización a las víctimas localizadas</v>
      </c>
      <c r="M427" s="76" t="s">
        <v>62</v>
      </c>
      <c r="N427" s="76" t="s">
        <v>529</v>
      </c>
      <c r="O427" s="76" t="s">
        <v>63</v>
      </c>
      <c r="P427" s="76" t="s">
        <v>64</v>
      </c>
      <c r="Q427" s="76">
        <v>2500</v>
      </c>
      <c r="R427" s="76" t="s">
        <v>318</v>
      </c>
      <c r="S427" s="76">
        <v>80</v>
      </c>
      <c r="T427" s="76" t="s">
        <v>66</v>
      </c>
      <c r="U427" s="76">
        <v>80</v>
      </c>
      <c r="V427" s="130" t="s">
        <v>67</v>
      </c>
      <c r="W427" s="85" t="s">
        <v>1327</v>
      </c>
      <c r="X427" s="85" t="s">
        <v>253</v>
      </c>
      <c r="Y427" s="85" t="s">
        <v>69</v>
      </c>
      <c r="Z427" s="85" t="s">
        <v>70</v>
      </c>
      <c r="AA427" s="85" t="s">
        <v>71</v>
      </c>
      <c r="AB427" s="85" t="s">
        <v>72</v>
      </c>
      <c r="AC427" s="85" t="s">
        <v>73</v>
      </c>
      <c r="AD427" s="120">
        <f>AH427</f>
        <v>48</v>
      </c>
      <c r="AE427" s="76">
        <f t="shared" si="1849"/>
        <v>25</v>
      </c>
      <c r="AF427" s="76">
        <f t="shared" si="1850"/>
        <v>15</v>
      </c>
      <c r="AG427" s="76">
        <f t="shared" ref="AG427:AG432" si="1858">($S427*((AE427+AF427))/100)</f>
        <v>32</v>
      </c>
      <c r="AH427" s="76">
        <f t="shared" ref="AH427:AH431" si="1859">S427-AG427</f>
        <v>48</v>
      </c>
      <c r="AI427" s="120">
        <f>AM427</f>
        <v>80</v>
      </c>
      <c r="AJ427" s="76">
        <f t="shared" si="1852"/>
        <v>0</v>
      </c>
      <c r="AK427" s="76">
        <f t="shared" si="1853"/>
        <v>0</v>
      </c>
      <c r="AL427" s="76">
        <f t="shared" ref="AL427:AL432" si="1860">($U427*((AJ427+AK427))/100)</f>
        <v>0</v>
      </c>
      <c r="AM427" s="112">
        <f t="shared" ref="AM427:AM432" si="1861">U427-AL427</f>
        <v>80</v>
      </c>
      <c r="AN427" s="130" t="s">
        <v>67</v>
      </c>
      <c r="AO427" s="85" t="s">
        <v>75</v>
      </c>
      <c r="AP427" s="85" t="s">
        <v>76</v>
      </c>
      <c r="AQ427" s="85" t="s">
        <v>1328</v>
      </c>
      <c r="AR427" s="134">
        <v>45292</v>
      </c>
      <c r="AS427" s="134">
        <v>45657</v>
      </c>
      <c r="AT427" s="76" t="s">
        <v>93</v>
      </c>
      <c r="AU427" s="85" t="s">
        <v>1329</v>
      </c>
    </row>
    <row r="428" spans="1:47" ht="269.25" customHeight="1">
      <c r="A428" s="105">
        <v>167</v>
      </c>
      <c r="B428" s="76" t="s">
        <v>1322</v>
      </c>
      <c r="C428" s="85" t="s">
        <v>1330</v>
      </c>
      <c r="D428" s="85" t="s">
        <v>1331</v>
      </c>
      <c r="E428" s="85" t="s">
        <v>114</v>
      </c>
      <c r="F428" s="85" t="s">
        <v>1332</v>
      </c>
      <c r="G428" s="85" t="s">
        <v>1333</v>
      </c>
      <c r="H428" s="92"/>
      <c r="I428" s="92"/>
      <c r="J428" s="92"/>
      <c r="K428" s="92"/>
      <c r="L428" s="74" t="str">
        <f t="shared" si="1857"/>
        <v>Posibilidad de pérdida reputacional ante las victimas del conflicto por no brindar asistencia técnica o efectuarla de manera inadecuada</v>
      </c>
      <c r="M428" s="76" t="s">
        <v>62</v>
      </c>
      <c r="N428" s="76" t="s">
        <v>529</v>
      </c>
      <c r="O428" s="76" t="s">
        <v>63</v>
      </c>
      <c r="P428" s="76" t="s">
        <v>64</v>
      </c>
      <c r="Q428" s="76">
        <v>1260</v>
      </c>
      <c r="R428" s="76" t="s">
        <v>409</v>
      </c>
      <c r="S428" s="76">
        <v>60</v>
      </c>
      <c r="T428" s="76" t="s">
        <v>66</v>
      </c>
      <c r="U428" s="76">
        <v>80</v>
      </c>
      <c r="V428" s="130" t="s">
        <v>67</v>
      </c>
      <c r="W428" s="85" t="s">
        <v>1334</v>
      </c>
      <c r="X428" s="85" t="s">
        <v>253</v>
      </c>
      <c r="Y428" s="85" t="s">
        <v>69</v>
      </c>
      <c r="Z428" s="85" t="s">
        <v>70</v>
      </c>
      <c r="AA428" s="85" t="s">
        <v>71</v>
      </c>
      <c r="AB428" s="85" t="s">
        <v>72</v>
      </c>
      <c r="AC428" s="85" t="s">
        <v>73</v>
      </c>
      <c r="AD428" s="120">
        <f>AH428</f>
        <v>36</v>
      </c>
      <c r="AE428" s="76">
        <f t="shared" si="1849"/>
        <v>25</v>
      </c>
      <c r="AF428" s="76">
        <f t="shared" si="1850"/>
        <v>15</v>
      </c>
      <c r="AG428" s="76">
        <f t="shared" si="1858"/>
        <v>24</v>
      </c>
      <c r="AH428" s="76">
        <f t="shared" si="1859"/>
        <v>36</v>
      </c>
      <c r="AI428" s="120">
        <f>AM428</f>
        <v>80</v>
      </c>
      <c r="AJ428" s="76">
        <f t="shared" si="1852"/>
        <v>0</v>
      </c>
      <c r="AK428" s="76">
        <f t="shared" si="1853"/>
        <v>0</v>
      </c>
      <c r="AL428" s="76">
        <f t="shared" si="1860"/>
        <v>0</v>
      </c>
      <c r="AM428" s="112">
        <f t="shared" si="1861"/>
        <v>80</v>
      </c>
      <c r="AN428" s="130" t="s">
        <v>67</v>
      </c>
      <c r="AO428" s="85" t="s">
        <v>75</v>
      </c>
      <c r="AP428" s="85" t="s">
        <v>76</v>
      </c>
      <c r="AQ428" s="85" t="s">
        <v>1335</v>
      </c>
      <c r="AR428" s="134">
        <v>45292</v>
      </c>
      <c r="AS428" s="134">
        <v>45657</v>
      </c>
      <c r="AT428" s="76" t="s">
        <v>93</v>
      </c>
      <c r="AU428" s="85" t="s">
        <v>1336</v>
      </c>
    </row>
    <row r="429" spans="1:47" ht="117" customHeight="1">
      <c r="A429" s="105">
        <v>168</v>
      </c>
      <c r="B429" s="76" t="s">
        <v>1322</v>
      </c>
      <c r="C429" s="85" t="s">
        <v>1337</v>
      </c>
      <c r="D429" s="85" t="s">
        <v>1338</v>
      </c>
      <c r="E429" s="85" t="s">
        <v>59</v>
      </c>
      <c r="F429" s="85" t="s">
        <v>1339</v>
      </c>
      <c r="G429" s="85" t="s">
        <v>1340</v>
      </c>
      <c r="H429" s="92"/>
      <c r="I429" s="92"/>
      <c r="J429" s="92"/>
      <c r="K429" s="92"/>
      <c r="L429" s="74" t="str">
        <f t="shared" si="1857"/>
        <v>Posibilidad de pérdida económica y reputacional ante la población victima afectada por apoyo a su regreso o estabilidad social y económica</v>
      </c>
      <c r="M429" s="76" t="s">
        <v>62</v>
      </c>
      <c r="N429" s="76" t="s">
        <v>529</v>
      </c>
      <c r="O429" s="76" t="s">
        <v>63</v>
      </c>
      <c r="P429" s="76" t="s">
        <v>64</v>
      </c>
      <c r="Q429" s="76">
        <v>8</v>
      </c>
      <c r="R429" s="76" t="s">
        <v>65</v>
      </c>
      <c r="S429" s="76">
        <v>40</v>
      </c>
      <c r="T429" s="76" t="s">
        <v>74</v>
      </c>
      <c r="U429" s="76">
        <v>60</v>
      </c>
      <c r="V429" s="132" t="s">
        <v>74</v>
      </c>
      <c r="W429" s="85" t="s">
        <v>1341</v>
      </c>
      <c r="X429" s="85" t="s">
        <v>253</v>
      </c>
      <c r="Y429" s="85" t="s">
        <v>69</v>
      </c>
      <c r="Z429" s="85" t="s">
        <v>70</v>
      </c>
      <c r="AA429" s="85" t="s">
        <v>71</v>
      </c>
      <c r="AB429" s="85" t="s">
        <v>72</v>
      </c>
      <c r="AC429" s="85" t="s">
        <v>73</v>
      </c>
      <c r="AD429" s="120">
        <f>AH429</f>
        <v>24</v>
      </c>
      <c r="AE429" s="76">
        <f t="shared" si="1849"/>
        <v>25</v>
      </c>
      <c r="AF429" s="76">
        <f t="shared" si="1850"/>
        <v>15</v>
      </c>
      <c r="AG429" s="76">
        <f t="shared" si="1858"/>
        <v>16</v>
      </c>
      <c r="AH429" s="76">
        <f t="shared" si="1859"/>
        <v>24</v>
      </c>
      <c r="AI429" s="120">
        <f>AM429</f>
        <v>60</v>
      </c>
      <c r="AJ429" s="76">
        <f t="shared" si="1852"/>
        <v>0</v>
      </c>
      <c r="AK429" s="76">
        <f t="shared" si="1853"/>
        <v>0</v>
      </c>
      <c r="AL429" s="76">
        <f t="shared" si="1860"/>
        <v>0</v>
      </c>
      <c r="AM429" s="112">
        <f t="shared" si="1861"/>
        <v>60</v>
      </c>
      <c r="AN429" s="132" t="s">
        <v>74</v>
      </c>
      <c r="AO429" s="85" t="s">
        <v>75</v>
      </c>
      <c r="AP429" s="85" t="s">
        <v>76</v>
      </c>
      <c r="AQ429" s="85" t="s">
        <v>1342</v>
      </c>
      <c r="AR429" s="134">
        <v>45292</v>
      </c>
      <c r="AS429" s="134">
        <v>45657</v>
      </c>
      <c r="AT429" s="76" t="s">
        <v>78</v>
      </c>
      <c r="AU429" s="85" t="s">
        <v>1343</v>
      </c>
    </row>
    <row r="430" spans="1:47" ht="143.25" customHeight="1">
      <c r="A430" s="105">
        <v>169</v>
      </c>
      <c r="B430" s="76" t="s">
        <v>1322</v>
      </c>
      <c r="C430" s="85" t="s">
        <v>1344</v>
      </c>
      <c r="D430" s="85" t="s">
        <v>1345</v>
      </c>
      <c r="E430" s="85"/>
      <c r="F430" s="85"/>
      <c r="G430" s="85"/>
      <c r="H430" s="85" t="s">
        <v>1346</v>
      </c>
      <c r="I430" s="85" t="s">
        <v>1347</v>
      </c>
      <c r="J430" s="85" t="s">
        <v>1348</v>
      </c>
      <c r="K430" s="85" t="s">
        <v>1349</v>
      </c>
      <c r="L430" s="85" t="s">
        <v>1350</v>
      </c>
      <c r="M430" s="76" t="s">
        <v>86</v>
      </c>
      <c r="N430" s="76" t="s">
        <v>529</v>
      </c>
      <c r="O430" s="76" t="s">
        <v>87</v>
      </c>
      <c r="P430" s="76" t="s">
        <v>88</v>
      </c>
      <c r="Q430" s="76">
        <v>16</v>
      </c>
      <c r="R430" s="76" t="s">
        <v>89</v>
      </c>
      <c r="S430" s="76">
        <v>40</v>
      </c>
      <c r="T430" s="76" t="s">
        <v>137</v>
      </c>
      <c r="U430" s="76">
        <v>100</v>
      </c>
      <c r="V430" s="131" t="s">
        <v>138</v>
      </c>
      <c r="W430" s="85" t="s">
        <v>1351</v>
      </c>
      <c r="X430" s="85" t="s">
        <v>253</v>
      </c>
      <c r="Y430" s="85" t="s">
        <v>69</v>
      </c>
      <c r="Z430" s="85" t="s">
        <v>70</v>
      </c>
      <c r="AA430" s="85" t="s">
        <v>71</v>
      </c>
      <c r="AB430" s="85" t="s">
        <v>72</v>
      </c>
      <c r="AC430" s="85" t="s">
        <v>73</v>
      </c>
      <c r="AD430" s="120">
        <f>AH430</f>
        <v>24</v>
      </c>
      <c r="AE430" s="76">
        <f t="shared" si="1849"/>
        <v>25</v>
      </c>
      <c r="AF430" s="76">
        <f t="shared" si="1850"/>
        <v>15</v>
      </c>
      <c r="AG430" s="76">
        <f t="shared" si="1858"/>
        <v>16</v>
      </c>
      <c r="AH430" s="76">
        <f t="shared" si="1859"/>
        <v>24</v>
      </c>
      <c r="AI430" s="120">
        <f>AM430</f>
        <v>100</v>
      </c>
      <c r="AJ430" s="76">
        <f t="shared" si="1852"/>
        <v>0</v>
      </c>
      <c r="AK430" s="76">
        <f t="shared" si="1853"/>
        <v>0</v>
      </c>
      <c r="AL430" s="76">
        <f t="shared" si="1860"/>
        <v>0</v>
      </c>
      <c r="AM430" s="112">
        <f t="shared" si="1861"/>
        <v>100</v>
      </c>
      <c r="AN430" s="131" t="s">
        <v>138</v>
      </c>
      <c r="AO430" s="85" t="s">
        <v>75</v>
      </c>
      <c r="AP430" s="85" t="s">
        <v>1352</v>
      </c>
      <c r="AQ430" s="85" t="s">
        <v>1353</v>
      </c>
      <c r="AR430" s="134">
        <v>45292</v>
      </c>
      <c r="AS430" s="134">
        <v>45657</v>
      </c>
      <c r="AT430" s="76" t="s">
        <v>142</v>
      </c>
      <c r="AU430" s="85" t="s">
        <v>1354</v>
      </c>
    </row>
    <row r="431" spans="1:47" ht="132" customHeight="1">
      <c r="A431" s="105">
        <v>170</v>
      </c>
      <c r="B431" s="76" t="s">
        <v>1322</v>
      </c>
      <c r="C431" s="85" t="s">
        <v>1344</v>
      </c>
      <c r="D431" s="85" t="s">
        <v>1355</v>
      </c>
      <c r="E431" s="85" t="s">
        <v>114</v>
      </c>
      <c r="F431" s="85" t="s">
        <v>1356</v>
      </c>
      <c r="G431" s="85" t="s">
        <v>1357</v>
      </c>
      <c r="H431" s="92"/>
      <c r="I431" s="92"/>
      <c r="J431" s="92"/>
      <c r="K431" s="92"/>
      <c r="L431" s="74" t="str">
        <f t="shared" si="1857"/>
        <v>Posibilidad de pérdida reputacional antes las partes interesadas, por la desinformación de las actividades</v>
      </c>
      <c r="M431" s="76" t="s">
        <v>62</v>
      </c>
      <c r="N431" s="76" t="s">
        <v>529</v>
      </c>
      <c r="O431" s="76" t="s">
        <v>63</v>
      </c>
      <c r="P431" s="76" t="s">
        <v>64</v>
      </c>
      <c r="Q431" s="76">
        <v>12</v>
      </c>
      <c r="R431" s="76" t="s">
        <v>65</v>
      </c>
      <c r="S431" s="76">
        <v>40</v>
      </c>
      <c r="T431" s="76" t="s">
        <v>74</v>
      </c>
      <c r="U431" s="76">
        <v>60</v>
      </c>
      <c r="V431" s="132" t="s">
        <v>74</v>
      </c>
      <c r="W431" s="85" t="s">
        <v>1358</v>
      </c>
      <c r="X431" s="85" t="s">
        <v>253</v>
      </c>
      <c r="Y431" s="85" t="s">
        <v>69</v>
      </c>
      <c r="Z431" s="85" t="s">
        <v>70</v>
      </c>
      <c r="AA431" s="85" t="s">
        <v>71</v>
      </c>
      <c r="AB431" s="85" t="s">
        <v>72</v>
      </c>
      <c r="AC431" s="85" t="s">
        <v>73</v>
      </c>
      <c r="AD431" s="120">
        <f>AH431</f>
        <v>24</v>
      </c>
      <c r="AE431" s="76">
        <f t="shared" si="1849"/>
        <v>25</v>
      </c>
      <c r="AF431" s="76">
        <f t="shared" si="1850"/>
        <v>15</v>
      </c>
      <c r="AG431" s="76">
        <f t="shared" si="1858"/>
        <v>16</v>
      </c>
      <c r="AH431" s="76">
        <f t="shared" si="1859"/>
        <v>24</v>
      </c>
      <c r="AI431" s="120">
        <f>AM431</f>
        <v>60</v>
      </c>
      <c r="AJ431" s="76">
        <f t="shared" si="1852"/>
        <v>0</v>
      </c>
      <c r="AK431" s="76">
        <f t="shared" si="1853"/>
        <v>0</v>
      </c>
      <c r="AL431" s="76">
        <f t="shared" si="1860"/>
        <v>0</v>
      </c>
      <c r="AM431" s="112">
        <f t="shared" si="1861"/>
        <v>60</v>
      </c>
      <c r="AN431" s="132" t="s">
        <v>74</v>
      </c>
      <c r="AO431" s="85" t="s">
        <v>75</v>
      </c>
      <c r="AP431" s="85" t="s">
        <v>1359</v>
      </c>
      <c r="AQ431" s="85" t="s">
        <v>1360</v>
      </c>
      <c r="AR431" s="134">
        <v>45292</v>
      </c>
      <c r="AS431" s="134">
        <v>45657</v>
      </c>
      <c r="AT431" s="76" t="s">
        <v>78</v>
      </c>
      <c r="AU431" s="85" t="s">
        <v>1361</v>
      </c>
    </row>
    <row r="432" spans="1:47" ht="121.5" customHeight="1">
      <c r="A432" s="245">
        <v>171</v>
      </c>
      <c r="B432" s="238" t="s">
        <v>1362</v>
      </c>
      <c r="C432" s="247" t="s">
        <v>1363</v>
      </c>
      <c r="D432" s="247" t="s">
        <v>1364</v>
      </c>
      <c r="E432" s="247"/>
      <c r="F432" s="247"/>
      <c r="G432" s="247"/>
      <c r="H432" s="212" t="s">
        <v>1365</v>
      </c>
      <c r="I432" s="212" t="s">
        <v>1366</v>
      </c>
      <c r="J432" s="212" t="s">
        <v>1367</v>
      </c>
      <c r="K432" s="212" t="s">
        <v>1368</v>
      </c>
      <c r="L432" s="247" t="s">
        <v>1369</v>
      </c>
      <c r="M432" s="238" t="s">
        <v>86</v>
      </c>
      <c r="N432" s="238" t="s">
        <v>529</v>
      </c>
      <c r="O432" s="238" t="s">
        <v>87</v>
      </c>
      <c r="P432" s="238" t="s">
        <v>88</v>
      </c>
      <c r="Q432" s="238">
        <v>352000</v>
      </c>
      <c r="R432" s="238" t="s">
        <v>731</v>
      </c>
      <c r="S432" s="238">
        <v>100</v>
      </c>
      <c r="T432" s="238" t="s">
        <v>74</v>
      </c>
      <c r="U432" s="238">
        <v>60</v>
      </c>
      <c r="V432" s="328" t="s">
        <v>67</v>
      </c>
      <c r="W432" s="85" t="s">
        <v>1370</v>
      </c>
      <c r="X432" s="85" t="s">
        <v>253</v>
      </c>
      <c r="Y432" s="85" t="s">
        <v>69</v>
      </c>
      <c r="Z432" s="85" t="s">
        <v>70</v>
      </c>
      <c r="AA432" s="85" t="s">
        <v>110</v>
      </c>
      <c r="AB432" s="85" t="s">
        <v>432</v>
      </c>
      <c r="AC432" s="85" t="s">
        <v>120</v>
      </c>
      <c r="AD432" s="240">
        <f>AH434</f>
        <v>42</v>
      </c>
      <c r="AE432" s="76">
        <f t="shared" ref="AE432:AE433" si="1862">IF(Y432="Preventivo",25,IF(Y432="Detectivo",15,0))</f>
        <v>25</v>
      </c>
      <c r="AF432" s="76">
        <f t="shared" ref="AF432:AF433" si="1863">IF(Y432="Correctivo",0,IF(Z432="Automatizado",25,IF(Z432="Manual",15,0)))</f>
        <v>15</v>
      </c>
      <c r="AG432" s="76">
        <f t="shared" si="1858"/>
        <v>40</v>
      </c>
      <c r="AH432" s="76">
        <f t="shared" ref="AH432" si="1864">S432-AG432</f>
        <v>60</v>
      </c>
      <c r="AI432" s="240">
        <f>AM434</f>
        <v>54</v>
      </c>
      <c r="AJ432" s="76">
        <f t="shared" ref="AJ432:AJ433" si="1865">IF(Y432="Correctivo",10,0)</f>
        <v>0</v>
      </c>
      <c r="AK432" s="76">
        <f t="shared" ref="AK432:AK433" si="1866">IF(X432="Probabilidad",0,IF(Z432="Automatizado",25,IF(Z432="Manual",15,0)))</f>
        <v>0</v>
      </c>
      <c r="AL432" s="76">
        <f t="shared" si="1860"/>
        <v>0</v>
      </c>
      <c r="AM432" s="112">
        <f t="shared" si="1861"/>
        <v>60</v>
      </c>
      <c r="AN432" s="241" t="s">
        <v>74</v>
      </c>
      <c r="AO432" s="238" t="s">
        <v>75</v>
      </c>
      <c r="AP432" s="247" t="s">
        <v>1371</v>
      </c>
      <c r="AQ432" s="85" t="s">
        <v>1372</v>
      </c>
      <c r="AR432" s="134">
        <v>45292</v>
      </c>
      <c r="AS432" s="134">
        <v>45657</v>
      </c>
      <c r="AT432" s="212" t="s">
        <v>78</v>
      </c>
      <c r="AU432" s="85" t="s">
        <v>1373</v>
      </c>
    </row>
    <row r="433" spans="1:47" ht="121.5" customHeight="1">
      <c r="A433" s="245"/>
      <c r="B433" s="238"/>
      <c r="C433" s="247"/>
      <c r="D433" s="247"/>
      <c r="E433" s="247"/>
      <c r="F433" s="247"/>
      <c r="G433" s="247"/>
      <c r="H433" s="225"/>
      <c r="I433" s="225"/>
      <c r="J433" s="225"/>
      <c r="K433" s="225"/>
      <c r="L433" s="247"/>
      <c r="M433" s="238"/>
      <c r="N433" s="238"/>
      <c r="O433" s="238"/>
      <c r="P433" s="238"/>
      <c r="Q433" s="238"/>
      <c r="R433" s="238"/>
      <c r="S433" s="238"/>
      <c r="T433" s="238"/>
      <c r="U433" s="238"/>
      <c r="V433" s="328"/>
      <c r="W433" s="85" t="s">
        <v>1374</v>
      </c>
      <c r="X433" s="85" t="s">
        <v>253</v>
      </c>
      <c r="Y433" s="85" t="s">
        <v>91</v>
      </c>
      <c r="Z433" s="85" t="s">
        <v>70</v>
      </c>
      <c r="AA433" s="85" t="s">
        <v>110</v>
      </c>
      <c r="AB433" s="85" t="s">
        <v>72</v>
      </c>
      <c r="AC433" s="85" t="s">
        <v>120</v>
      </c>
      <c r="AD433" s="240"/>
      <c r="AE433" s="76">
        <f t="shared" si="1862"/>
        <v>15</v>
      </c>
      <c r="AF433" s="76">
        <f t="shared" si="1863"/>
        <v>15</v>
      </c>
      <c r="AG433" s="76">
        <f>($AH432*((AE433+AF433))/100)</f>
        <v>18</v>
      </c>
      <c r="AH433" s="76">
        <f t="shared" ref="AH433" si="1867">AH432-AG433</f>
        <v>42</v>
      </c>
      <c r="AI433" s="240"/>
      <c r="AJ433" s="76">
        <f t="shared" si="1865"/>
        <v>0</v>
      </c>
      <c r="AK433" s="76">
        <f t="shared" si="1866"/>
        <v>0</v>
      </c>
      <c r="AL433" s="76">
        <f t="shared" ref="AL433" si="1868">($AM432*((AJ433+AK433))/100)</f>
        <v>0</v>
      </c>
      <c r="AM433" s="112">
        <f t="shared" ref="AM433" si="1869">AM432-AL433</f>
        <v>60</v>
      </c>
      <c r="AN433" s="241"/>
      <c r="AO433" s="238"/>
      <c r="AP433" s="247"/>
      <c r="AQ433" s="85" t="s">
        <v>1375</v>
      </c>
      <c r="AR433" s="134">
        <v>45292</v>
      </c>
      <c r="AS433" s="134">
        <v>45657</v>
      </c>
      <c r="AT433" s="225"/>
      <c r="AU433" s="85" t="s">
        <v>1376</v>
      </c>
    </row>
    <row r="434" spans="1:47" ht="154.5" customHeight="1">
      <c r="A434" s="245"/>
      <c r="B434" s="238"/>
      <c r="C434" s="247"/>
      <c r="D434" s="247"/>
      <c r="E434" s="247"/>
      <c r="F434" s="247"/>
      <c r="G434" s="247"/>
      <c r="H434" s="213"/>
      <c r="I434" s="213"/>
      <c r="J434" s="213"/>
      <c r="K434" s="213"/>
      <c r="L434" s="247"/>
      <c r="M434" s="238"/>
      <c r="N434" s="238"/>
      <c r="O434" s="238"/>
      <c r="P434" s="238"/>
      <c r="Q434" s="238"/>
      <c r="R434" s="238"/>
      <c r="S434" s="238"/>
      <c r="T434" s="238"/>
      <c r="U434" s="238"/>
      <c r="V434" s="328"/>
      <c r="W434" s="85" t="s">
        <v>1377</v>
      </c>
      <c r="X434" s="85" t="s">
        <v>253</v>
      </c>
      <c r="Y434" s="85" t="s">
        <v>81</v>
      </c>
      <c r="Z434" s="85" t="s">
        <v>70</v>
      </c>
      <c r="AA434" s="85" t="s">
        <v>110</v>
      </c>
      <c r="AB434" s="85" t="s">
        <v>432</v>
      </c>
      <c r="AC434" s="85" t="s">
        <v>120</v>
      </c>
      <c r="AD434" s="240"/>
      <c r="AE434" s="76">
        <f t="shared" ref="AE434" si="1870">IF(Y434="Preventivo",25,IF(Y434="Detectivo",15,0))</f>
        <v>0</v>
      </c>
      <c r="AF434" s="76">
        <f t="shared" ref="AF434" si="1871">IF(Y434="Correctivo",0,IF(Z434="Automatizado",25,IF(Z434="Manual",15,0)))</f>
        <v>0</v>
      </c>
      <c r="AG434" s="76">
        <f>($AH433*((AE434+AF434))/100)</f>
        <v>0</v>
      </c>
      <c r="AH434" s="76">
        <f t="shared" ref="AH434" si="1872">AH433-AG434</f>
        <v>42</v>
      </c>
      <c r="AI434" s="240"/>
      <c r="AJ434" s="76">
        <f t="shared" ref="AJ434" si="1873">IF(Y434="Correctivo",10,0)</f>
        <v>10</v>
      </c>
      <c r="AK434" s="76">
        <f t="shared" ref="AK434" si="1874">IF(X434="Probabilidad",0,IF(Z434="Automatizado",25,IF(Z434="Manual",15,0)))</f>
        <v>0</v>
      </c>
      <c r="AL434" s="76">
        <f t="shared" ref="AL434" si="1875">($AM433*((AJ434+AK434))/100)</f>
        <v>6</v>
      </c>
      <c r="AM434" s="112">
        <f t="shared" ref="AM434" si="1876">AM433-AL434</f>
        <v>54</v>
      </c>
      <c r="AN434" s="241"/>
      <c r="AO434" s="238"/>
      <c r="AP434" s="247"/>
      <c r="AQ434" s="85" t="s">
        <v>1378</v>
      </c>
      <c r="AR434" s="134">
        <v>45292</v>
      </c>
      <c r="AS434" s="134">
        <v>45657</v>
      </c>
      <c r="AT434" s="213"/>
      <c r="AU434" s="85" t="s">
        <v>1379</v>
      </c>
    </row>
    <row r="435" spans="1:47" ht="131.25" customHeight="1">
      <c r="A435" s="245">
        <v>172</v>
      </c>
      <c r="B435" s="238" t="s">
        <v>1362</v>
      </c>
      <c r="C435" s="247" t="s">
        <v>1380</v>
      </c>
      <c r="D435" s="247" t="s">
        <v>1276</v>
      </c>
      <c r="E435" s="247" t="s">
        <v>114</v>
      </c>
      <c r="F435" s="247" t="s">
        <v>1381</v>
      </c>
      <c r="G435" s="247" t="s">
        <v>1382</v>
      </c>
      <c r="H435" s="92"/>
      <c r="I435" s="92"/>
      <c r="J435" s="92"/>
      <c r="K435" s="92"/>
      <c r="L435" s="249" t="str">
        <f t="shared" ref="L435:L438" si="1877">CONCATENATE(E435," ",F435,)</f>
        <v>Posibilidad de pérdida reputacional ante las victimas por la Inoportunidad en la entrega de cartas de indemnización administrativa</v>
      </c>
      <c r="M435" s="238" t="s">
        <v>62</v>
      </c>
      <c r="N435" s="238" t="s">
        <v>529</v>
      </c>
      <c r="O435" s="238" t="s">
        <v>63</v>
      </c>
      <c r="P435" s="238" t="s">
        <v>64</v>
      </c>
      <c r="Q435" s="238">
        <v>2500</v>
      </c>
      <c r="R435" s="238" t="s">
        <v>318</v>
      </c>
      <c r="S435" s="238">
        <v>80</v>
      </c>
      <c r="T435" s="238" t="s">
        <v>74</v>
      </c>
      <c r="U435" s="238">
        <v>60</v>
      </c>
      <c r="V435" s="241" t="s">
        <v>67</v>
      </c>
      <c r="W435" s="85" t="s">
        <v>1383</v>
      </c>
      <c r="X435" s="85" t="s">
        <v>253</v>
      </c>
      <c r="Y435" s="85" t="s">
        <v>69</v>
      </c>
      <c r="Z435" s="85" t="s">
        <v>70</v>
      </c>
      <c r="AA435" s="85" t="s">
        <v>71</v>
      </c>
      <c r="AB435" s="85" t="s">
        <v>72</v>
      </c>
      <c r="AC435" s="85" t="s">
        <v>73</v>
      </c>
      <c r="AD435" s="216">
        <f>AH437</f>
        <v>17.28</v>
      </c>
      <c r="AE435" s="76">
        <f t="shared" ref="AE435:AE436" si="1878">IF(Y435="Preventivo",25,IF(Y435="Detectivo",15,0))</f>
        <v>25</v>
      </c>
      <c r="AF435" s="76">
        <f t="shared" ref="AF435:AF436" si="1879">IF(Y435="Correctivo",0,IF(Z435="Automatizado",25,IF(Z435="Manual",15,0)))</f>
        <v>15</v>
      </c>
      <c r="AG435" s="76">
        <f>($S435*((AE435+AF435))/100)</f>
        <v>32</v>
      </c>
      <c r="AH435" s="76">
        <f t="shared" ref="AH435" si="1880">S435-AG435</f>
        <v>48</v>
      </c>
      <c r="AI435" s="240">
        <f>AM437</f>
        <v>60</v>
      </c>
      <c r="AJ435" s="76">
        <f t="shared" ref="AJ435:AJ436" si="1881">IF(Y435="Correctivo",10,0)</f>
        <v>0</v>
      </c>
      <c r="AK435" s="76">
        <f t="shared" ref="AK435:AK436" si="1882">IF(X435="Probabilidad",0,IF(Z435="Automatizado",25,IF(Z435="Manual",15,0)))</f>
        <v>0</v>
      </c>
      <c r="AL435" s="76">
        <f>($U435*((AJ435+AK435))/100)</f>
        <v>0</v>
      </c>
      <c r="AM435" s="112">
        <f>U435-AL435</f>
        <v>60</v>
      </c>
      <c r="AN435" s="241" t="s">
        <v>74</v>
      </c>
      <c r="AO435" s="238" t="s">
        <v>75</v>
      </c>
      <c r="AP435" s="247" t="s">
        <v>76</v>
      </c>
      <c r="AQ435" s="247" t="s">
        <v>1384</v>
      </c>
      <c r="AR435" s="363">
        <v>45292</v>
      </c>
      <c r="AS435" s="363">
        <v>45657</v>
      </c>
      <c r="AT435" s="238" t="s">
        <v>78</v>
      </c>
      <c r="AU435" s="247" t="s">
        <v>1291</v>
      </c>
    </row>
    <row r="436" spans="1:47" ht="140.25" customHeight="1">
      <c r="A436" s="245"/>
      <c r="B436" s="238"/>
      <c r="C436" s="247"/>
      <c r="D436" s="247"/>
      <c r="E436" s="247"/>
      <c r="F436" s="247"/>
      <c r="G436" s="247"/>
      <c r="H436" s="100"/>
      <c r="I436" s="100"/>
      <c r="J436" s="100"/>
      <c r="K436" s="100"/>
      <c r="L436" s="250"/>
      <c r="M436" s="238"/>
      <c r="N436" s="238"/>
      <c r="O436" s="238"/>
      <c r="P436" s="238"/>
      <c r="Q436" s="238"/>
      <c r="R436" s="238"/>
      <c r="S436" s="238"/>
      <c r="T436" s="238"/>
      <c r="U436" s="238"/>
      <c r="V436" s="241"/>
      <c r="W436" s="85" t="s">
        <v>1385</v>
      </c>
      <c r="X436" s="85" t="s">
        <v>253</v>
      </c>
      <c r="Y436" s="85" t="s">
        <v>69</v>
      </c>
      <c r="Z436" s="85" t="s">
        <v>70</v>
      </c>
      <c r="AA436" s="85" t="s">
        <v>110</v>
      </c>
      <c r="AB436" s="85" t="s">
        <v>72</v>
      </c>
      <c r="AC436" s="85" t="s">
        <v>120</v>
      </c>
      <c r="AD436" s="218"/>
      <c r="AE436" s="76">
        <f t="shared" si="1878"/>
        <v>25</v>
      </c>
      <c r="AF436" s="76">
        <f t="shared" si="1879"/>
        <v>15</v>
      </c>
      <c r="AG436" s="76">
        <f>($AH435*((AE436+AF436))/100)</f>
        <v>19.2</v>
      </c>
      <c r="AH436" s="76">
        <f t="shared" ref="AH436" si="1883">AH435-AG436</f>
        <v>28.8</v>
      </c>
      <c r="AI436" s="240"/>
      <c r="AJ436" s="76">
        <f t="shared" si="1881"/>
        <v>0</v>
      </c>
      <c r="AK436" s="76">
        <f t="shared" si="1882"/>
        <v>0</v>
      </c>
      <c r="AL436" s="76">
        <f t="shared" ref="AL436" si="1884">($AM435*((AJ436+AK436))/100)</f>
        <v>0</v>
      </c>
      <c r="AM436" s="112">
        <f t="shared" ref="AM436" si="1885">AM435-AL436</f>
        <v>60</v>
      </c>
      <c r="AN436" s="241"/>
      <c r="AO436" s="238"/>
      <c r="AP436" s="247"/>
      <c r="AQ436" s="247"/>
      <c r="AR436" s="363"/>
      <c r="AS436" s="363"/>
      <c r="AT436" s="238"/>
      <c r="AU436" s="247"/>
    </row>
    <row r="437" spans="1:47" ht="120" customHeight="1">
      <c r="A437" s="245"/>
      <c r="B437" s="238"/>
      <c r="C437" s="247"/>
      <c r="D437" s="247"/>
      <c r="E437" s="247"/>
      <c r="F437" s="247"/>
      <c r="G437" s="247"/>
      <c r="H437" s="101"/>
      <c r="I437" s="101"/>
      <c r="J437" s="101"/>
      <c r="K437" s="101"/>
      <c r="L437" s="251"/>
      <c r="M437" s="238"/>
      <c r="N437" s="238"/>
      <c r="O437" s="238"/>
      <c r="P437" s="238"/>
      <c r="Q437" s="238"/>
      <c r="R437" s="238"/>
      <c r="S437" s="238"/>
      <c r="T437" s="238"/>
      <c r="U437" s="238"/>
      <c r="V437" s="241"/>
      <c r="W437" s="85" t="s">
        <v>1386</v>
      </c>
      <c r="X437" s="85" t="s">
        <v>253</v>
      </c>
      <c r="Y437" s="85" t="s">
        <v>69</v>
      </c>
      <c r="Z437" s="85" t="s">
        <v>70</v>
      </c>
      <c r="AA437" s="85" t="s">
        <v>110</v>
      </c>
      <c r="AB437" s="85" t="s">
        <v>72</v>
      </c>
      <c r="AC437" s="85" t="s">
        <v>73</v>
      </c>
      <c r="AD437" s="218"/>
      <c r="AE437" s="76">
        <f t="shared" ref="AE437" si="1886">IF(Y437="Preventivo",25,IF(Y437="Detectivo",15,0))</f>
        <v>25</v>
      </c>
      <c r="AF437" s="76">
        <f t="shared" ref="AF437" si="1887">IF(Y437="Correctivo",0,IF(Z437="Automatizado",25,IF(Z437="Manual",15,0)))</f>
        <v>15</v>
      </c>
      <c r="AG437" s="76">
        <f>($AH436*((AE437+AF437))/100)</f>
        <v>11.52</v>
      </c>
      <c r="AH437" s="76">
        <f t="shared" ref="AH437" si="1888">AH436-AG437</f>
        <v>17.28</v>
      </c>
      <c r="AI437" s="240"/>
      <c r="AJ437" s="76">
        <f t="shared" ref="AJ437" si="1889">IF(Y437="Correctivo",10,0)</f>
        <v>0</v>
      </c>
      <c r="AK437" s="76">
        <f t="shared" ref="AK437" si="1890">IF(X437="Probabilidad",0,IF(Z437="Automatizado",25,IF(Z437="Manual",15,0)))</f>
        <v>0</v>
      </c>
      <c r="AL437" s="76">
        <f t="shared" ref="AL437" si="1891">($AM436*((AJ437+AK437))/100)</f>
        <v>0</v>
      </c>
      <c r="AM437" s="112">
        <f t="shared" ref="AM437" si="1892">AM436-AL437</f>
        <v>60</v>
      </c>
      <c r="AN437" s="241"/>
      <c r="AO437" s="238"/>
      <c r="AP437" s="247"/>
      <c r="AQ437" s="247"/>
      <c r="AR437" s="363"/>
      <c r="AS437" s="363"/>
      <c r="AT437" s="238"/>
      <c r="AU437" s="247"/>
    </row>
    <row r="438" spans="1:47" ht="117" customHeight="1">
      <c r="A438" s="245">
        <v>173</v>
      </c>
      <c r="B438" s="238" t="s">
        <v>1362</v>
      </c>
      <c r="C438" s="247" t="s">
        <v>1387</v>
      </c>
      <c r="D438" s="247" t="s">
        <v>1331</v>
      </c>
      <c r="E438" s="247" t="s">
        <v>114</v>
      </c>
      <c r="F438" s="247" t="s">
        <v>1388</v>
      </c>
      <c r="G438" s="247" t="s">
        <v>1389</v>
      </c>
      <c r="H438" s="92"/>
      <c r="I438" s="92"/>
      <c r="J438" s="92"/>
      <c r="K438" s="92"/>
      <c r="L438" s="249" t="str">
        <f t="shared" si="1877"/>
        <v>Posibilidad de pérdida reputacional ante las entidades del orden nacional y territorial y las victimas del conflicto armado por la no oportunidad en la asistencia técnica a los entes</v>
      </c>
      <c r="M438" s="238" t="s">
        <v>62</v>
      </c>
      <c r="N438" s="238" t="s">
        <v>529</v>
      </c>
      <c r="O438" s="238" t="s">
        <v>63</v>
      </c>
      <c r="P438" s="238" t="s">
        <v>64</v>
      </c>
      <c r="Q438" s="238">
        <v>287</v>
      </c>
      <c r="R438" s="238" t="s">
        <v>65</v>
      </c>
      <c r="S438" s="238">
        <v>40</v>
      </c>
      <c r="T438" s="238" t="s">
        <v>74</v>
      </c>
      <c r="U438" s="238">
        <v>60</v>
      </c>
      <c r="V438" s="241" t="s">
        <v>74</v>
      </c>
      <c r="W438" s="85" t="s">
        <v>1390</v>
      </c>
      <c r="X438" s="85" t="s">
        <v>43</v>
      </c>
      <c r="Y438" s="85" t="s">
        <v>81</v>
      </c>
      <c r="Z438" s="85" t="s">
        <v>70</v>
      </c>
      <c r="AA438" s="85" t="s">
        <v>110</v>
      </c>
      <c r="AB438" s="85" t="s">
        <v>432</v>
      </c>
      <c r="AC438" s="85" t="s">
        <v>120</v>
      </c>
      <c r="AD438" s="218">
        <f>AH440</f>
        <v>14.4</v>
      </c>
      <c r="AE438" s="76">
        <f t="shared" ref="AE438:AE439" si="1893">IF(Y438="Preventivo",25,IF(Y438="Detectivo",15,0))</f>
        <v>0</v>
      </c>
      <c r="AF438" s="76">
        <f t="shared" ref="AF438:AF439" si="1894">IF(Y438="Correctivo",0,IF(Z438="Automatizado",25,IF(Z438="Manual",15,0)))</f>
        <v>0</v>
      </c>
      <c r="AG438" s="76">
        <f>($S438*((AE438+AF438))/100)</f>
        <v>0</v>
      </c>
      <c r="AH438" s="76">
        <f t="shared" ref="AH438" si="1895">S438-AG438</f>
        <v>40</v>
      </c>
      <c r="AI438" s="240">
        <f>AM440</f>
        <v>45</v>
      </c>
      <c r="AJ438" s="76">
        <f t="shared" ref="AJ438:AJ439" si="1896">IF(Y438="Correctivo",10,0)</f>
        <v>10</v>
      </c>
      <c r="AK438" s="76">
        <f t="shared" ref="AK438:AK439" si="1897">IF(X438="Probabilidad",0,IF(Z438="Automatizado",25,IF(Z438="Manual",15,0)))</f>
        <v>15</v>
      </c>
      <c r="AL438" s="76">
        <f>($U438*((AJ438+AK438))/100)</f>
        <v>15</v>
      </c>
      <c r="AM438" s="112">
        <f>U438-AL438</f>
        <v>45</v>
      </c>
      <c r="AN438" s="241" t="s">
        <v>74</v>
      </c>
      <c r="AO438" s="238" t="s">
        <v>75</v>
      </c>
      <c r="AP438" s="247" t="s">
        <v>76</v>
      </c>
      <c r="AQ438" s="247" t="s">
        <v>1391</v>
      </c>
      <c r="AR438" s="363">
        <v>45292</v>
      </c>
      <c r="AS438" s="363">
        <v>45657</v>
      </c>
      <c r="AT438" s="238" t="s">
        <v>78</v>
      </c>
      <c r="AU438" s="247" t="s">
        <v>1392</v>
      </c>
    </row>
    <row r="439" spans="1:47" ht="147" customHeight="1">
      <c r="A439" s="245"/>
      <c r="B439" s="238"/>
      <c r="C439" s="247"/>
      <c r="D439" s="247"/>
      <c r="E439" s="247"/>
      <c r="F439" s="247"/>
      <c r="G439" s="247"/>
      <c r="H439" s="100"/>
      <c r="I439" s="100"/>
      <c r="J439" s="100"/>
      <c r="K439" s="100"/>
      <c r="L439" s="250"/>
      <c r="M439" s="238"/>
      <c r="N439" s="238"/>
      <c r="O439" s="238"/>
      <c r="P439" s="238"/>
      <c r="Q439" s="238"/>
      <c r="R439" s="238"/>
      <c r="S439" s="238"/>
      <c r="T439" s="238"/>
      <c r="U439" s="238"/>
      <c r="V439" s="241"/>
      <c r="W439" s="85" t="s">
        <v>1393</v>
      </c>
      <c r="X439" s="85" t="s">
        <v>253</v>
      </c>
      <c r="Y439" s="85" t="s">
        <v>69</v>
      </c>
      <c r="Z439" s="85" t="s">
        <v>70</v>
      </c>
      <c r="AA439" s="85" t="s">
        <v>110</v>
      </c>
      <c r="AB439" s="85" t="s">
        <v>432</v>
      </c>
      <c r="AC439" s="85" t="s">
        <v>120</v>
      </c>
      <c r="AD439" s="218"/>
      <c r="AE439" s="76">
        <f t="shared" si="1893"/>
        <v>25</v>
      </c>
      <c r="AF439" s="76">
        <f t="shared" si="1894"/>
        <v>15</v>
      </c>
      <c r="AG439" s="76">
        <f>($AH438*((AE439+AF439))/100)</f>
        <v>16</v>
      </c>
      <c r="AH439" s="76">
        <f t="shared" ref="AH439" si="1898">AH438-AG439</f>
        <v>24</v>
      </c>
      <c r="AI439" s="240"/>
      <c r="AJ439" s="76">
        <f t="shared" si="1896"/>
        <v>0</v>
      </c>
      <c r="AK439" s="76">
        <f t="shared" si="1897"/>
        <v>0</v>
      </c>
      <c r="AL439" s="76">
        <f t="shared" ref="AL439" si="1899">($AM438*((AJ439+AK439))/100)</f>
        <v>0</v>
      </c>
      <c r="AM439" s="112">
        <f t="shared" ref="AM439" si="1900">AM438-AL439</f>
        <v>45</v>
      </c>
      <c r="AN439" s="241"/>
      <c r="AO439" s="238"/>
      <c r="AP439" s="247"/>
      <c r="AQ439" s="247"/>
      <c r="AR439" s="363"/>
      <c r="AS439" s="363"/>
      <c r="AT439" s="238"/>
      <c r="AU439" s="247"/>
    </row>
    <row r="440" spans="1:47" ht="113.25" customHeight="1">
      <c r="A440" s="245"/>
      <c r="B440" s="238"/>
      <c r="C440" s="247"/>
      <c r="D440" s="247"/>
      <c r="E440" s="247"/>
      <c r="F440" s="247"/>
      <c r="G440" s="247"/>
      <c r="H440" s="101"/>
      <c r="I440" s="101"/>
      <c r="J440" s="101"/>
      <c r="K440" s="101"/>
      <c r="L440" s="251"/>
      <c r="M440" s="238"/>
      <c r="N440" s="238"/>
      <c r="O440" s="238"/>
      <c r="P440" s="238"/>
      <c r="Q440" s="238"/>
      <c r="R440" s="238"/>
      <c r="S440" s="238"/>
      <c r="T440" s="238"/>
      <c r="U440" s="238"/>
      <c r="V440" s="241"/>
      <c r="W440" s="85" t="s">
        <v>1394</v>
      </c>
      <c r="X440" s="85" t="s">
        <v>253</v>
      </c>
      <c r="Y440" s="85" t="s">
        <v>69</v>
      </c>
      <c r="Z440" s="85" t="s">
        <v>70</v>
      </c>
      <c r="AA440" s="85" t="s">
        <v>110</v>
      </c>
      <c r="AB440" s="85" t="s">
        <v>432</v>
      </c>
      <c r="AC440" s="85" t="s">
        <v>73</v>
      </c>
      <c r="AD440" s="218"/>
      <c r="AE440" s="76">
        <f t="shared" ref="AE440" si="1901">IF(Y440="Preventivo",25,IF(Y440="Detectivo",15,0))</f>
        <v>25</v>
      </c>
      <c r="AF440" s="76">
        <f t="shared" ref="AF440" si="1902">IF(Y440="Correctivo",0,IF(Z440="Automatizado",25,IF(Z440="Manual",15,0)))</f>
        <v>15</v>
      </c>
      <c r="AG440" s="76">
        <f>($AH439*((AE440+AF440))/100)</f>
        <v>9.6</v>
      </c>
      <c r="AH440" s="76">
        <f t="shared" ref="AH440" si="1903">AH439-AG440</f>
        <v>14.4</v>
      </c>
      <c r="AI440" s="240"/>
      <c r="AJ440" s="76">
        <f t="shared" ref="AJ440" si="1904">IF(Y440="Correctivo",10,0)</f>
        <v>0</v>
      </c>
      <c r="AK440" s="76">
        <f t="shared" ref="AK440" si="1905">IF(X440="Probabilidad",0,IF(Z440="Automatizado",25,IF(Z440="Manual",15,0)))</f>
        <v>0</v>
      </c>
      <c r="AL440" s="76">
        <f t="shared" ref="AL440" si="1906">($AM439*((AJ440+AK440))/100)</f>
        <v>0</v>
      </c>
      <c r="AM440" s="112">
        <f t="shared" ref="AM440" si="1907">AM439-AL440</f>
        <v>45</v>
      </c>
      <c r="AN440" s="241"/>
      <c r="AO440" s="238"/>
      <c r="AP440" s="247"/>
      <c r="AQ440" s="247"/>
      <c r="AR440" s="363"/>
      <c r="AS440" s="363"/>
      <c r="AT440" s="238"/>
      <c r="AU440" s="247"/>
    </row>
    <row r="441" spans="1:47" ht="111" customHeight="1">
      <c r="A441" s="238">
        <v>174</v>
      </c>
      <c r="B441" s="238" t="s">
        <v>1395</v>
      </c>
      <c r="C441" s="244" t="s">
        <v>1396</v>
      </c>
      <c r="D441" s="247" t="s">
        <v>1397</v>
      </c>
      <c r="E441" s="247" t="s">
        <v>59</v>
      </c>
      <c r="F441" s="247" t="s">
        <v>1398</v>
      </c>
      <c r="G441" s="247" t="s">
        <v>1399</v>
      </c>
      <c r="H441" s="92"/>
      <c r="I441" s="92"/>
      <c r="J441" s="92"/>
      <c r="K441" s="92"/>
      <c r="L441" s="249" t="str">
        <f t="shared" ref="L441:L449" si="1908">CONCATENATE(E441," ",F441,)</f>
        <v>Posibilidad de pérdida económica y reputacional ante las victimas y el SNARIV por el incumplimiento de la realización de las jornadas de atención y/o ferias de Servicio</v>
      </c>
      <c r="M441" s="242" t="s">
        <v>62</v>
      </c>
      <c r="N441" s="242" t="s">
        <v>529</v>
      </c>
      <c r="O441" s="242" t="s">
        <v>476</v>
      </c>
      <c r="P441" s="238" t="s">
        <v>204</v>
      </c>
      <c r="Q441" s="242">
        <v>70</v>
      </c>
      <c r="R441" s="242" t="s">
        <v>65</v>
      </c>
      <c r="S441" s="242">
        <v>40</v>
      </c>
      <c r="T441" s="242" t="s">
        <v>74</v>
      </c>
      <c r="U441" s="242">
        <v>60</v>
      </c>
      <c r="V441" s="397" t="s">
        <v>74</v>
      </c>
      <c r="W441" s="85" t="s">
        <v>1400</v>
      </c>
      <c r="X441" s="151" t="s">
        <v>253</v>
      </c>
      <c r="Y441" s="151" t="s">
        <v>69</v>
      </c>
      <c r="Z441" s="151" t="s">
        <v>70</v>
      </c>
      <c r="AA441" s="151" t="s">
        <v>110</v>
      </c>
      <c r="AB441" s="151" t="s">
        <v>72</v>
      </c>
      <c r="AC441" s="151" t="s">
        <v>73</v>
      </c>
      <c r="AD441" s="240">
        <f>AH443</f>
        <v>10.08</v>
      </c>
      <c r="AE441" s="76">
        <f t="shared" ref="AE441:AE442" si="1909">IF(Y441="Preventivo",25,IF(Y441="Detectivo",15,0))</f>
        <v>25</v>
      </c>
      <c r="AF441" s="76">
        <f t="shared" ref="AF441:AF442" si="1910">IF(Y441="Correctivo",0,IF(Z441="Automatizado",25,IF(Z441="Manual",15,0)))</f>
        <v>15</v>
      </c>
      <c r="AG441" s="76">
        <f>($S441*((AE441+AF441))/100)</f>
        <v>16</v>
      </c>
      <c r="AH441" s="76">
        <f t="shared" ref="AH441" si="1911">S441-AG441</f>
        <v>24</v>
      </c>
      <c r="AI441" s="240">
        <f>AM443</f>
        <v>60</v>
      </c>
      <c r="AJ441" s="76">
        <f t="shared" ref="AJ441:AJ442" si="1912">IF(Y441="Correctivo",10,0)</f>
        <v>0</v>
      </c>
      <c r="AK441" s="76">
        <f t="shared" ref="AK441:AK442" si="1913">IF(X441="Probabilidad",0,IF(Z441="Automatizado",25,IF(Z441="Manual",15,0)))</f>
        <v>0</v>
      </c>
      <c r="AL441" s="76">
        <f>($U441*((AJ441+AK441))/100)</f>
        <v>0</v>
      </c>
      <c r="AM441" s="112">
        <f>U441-AL441</f>
        <v>60</v>
      </c>
      <c r="AN441" s="241" t="s">
        <v>74</v>
      </c>
      <c r="AO441" s="238" t="s">
        <v>75</v>
      </c>
      <c r="AP441" s="247" t="s">
        <v>520</v>
      </c>
      <c r="AQ441" s="247" t="s">
        <v>1401</v>
      </c>
      <c r="AR441" s="363">
        <v>45292</v>
      </c>
      <c r="AS441" s="363">
        <v>45657</v>
      </c>
      <c r="AT441" s="238" t="s">
        <v>78</v>
      </c>
      <c r="AU441" s="247" t="s">
        <v>1402</v>
      </c>
    </row>
    <row r="442" spans="1:47" ht="111" customHeight="1">
      <c r="A442" s="238"/>
      <c r="B442" s="238"/>
      <c r="C442" s="244"/>
      <c r="D442" s="247"/>
      <c r="E442" s="247"/>
      <c r="F442" s="247"/>
      <c r="G442" s="247"/>
      <c r="H442" s="100"/>
      <c r="I442" s="100"/>
      <c r="J442" s="100"/>
      <c r="K442" s="100"/>
      <c r="L442" s="250"/>
      <c r="M442" s="242"/>
      <c r="N442" s="242"/>
      <c r="O442" s="242"/>
      <c r="P442" s="238"/>
      <c r="Q442" s="242"/>
      <c r="R442" s="242"/>
      <c r="S442" s="242"/>
      <c r="T442" s="242"/>
      <c r="U442" s="242"/>
      <c r="V442" s="397"/>
      <c r="W442" s="85" t="s">
        <v>1403</v>
      </c>
      <c r="X442" s="151" t="s">
        <v>253</v>
      </c>
      <c r="Y442" s="151" t="s">
        <v>69</v>
      </c>
      <c r="Z442" s="151" t="s">
        <v>70</v>
      </c>
      <c r="AA442" s="151" t="s">
        <v>110</v>
      </c>
      <c r="AB442" s="151" t="s">
        <v>72</v>
      </c>
      <c r="AC442" s="151" t="s">
        <v>73</v>
      </c>
      <c r="AD442" s="240"/>
      <c r="AE442" s="76">
        <f t="shared" si="1909"/>
        <v>25</v>
      </c>
      <c r="AF442" s="76">
        <f t="shared" si="1910"/>
        <v>15</v>
      </c>
      <c r="AG442" s="76">
        <f>($AH441*((AE442+AF442))/100)</f>
        <v>9.6</v>
      </c>
      <c r="AH442" s="76">
        <f t="shared" ref="AH442" si="1914">AH441-AG442</f>
        <v>14.4</v>
      </c>
      <c r="AI442" s="240"/>
      <c r="AJ442" s="76">
        <f t="shared" si="1912"/>
        <v>0</v>
      </c>
      <c r="AK442" s="76">
        <f t="shared" si="1913"/>
        <v>0</v>
      </c>
      <c r="AL442" s="76">
        <f t="shared" ref="AL442" si="1915">($AM441*((AJ442+AK442))/100)</f>
        <v>0</v>
      </c>
      <c r="AM442" s="112">
        <f t="shared" ref="AM442" si="1916">AM441-AL442</f>
        <v>60</v>
      </c>
      <c r="AN442" s="241"/>
      <c r="AO442" s="238"/>
      <c r="AP442" s="247"/>
      <c r="AQ442" s="247"/>
      <c r="AR442" s="363"/>
      <c r="AS442" s="363"/>
      <c r="AT442" s="238"/>
      <c r="AU442" s="247"/>
    </row>
    <row r="443" spans="1:47" ht="111" customHeight="1">
      <c r="A443" s="238"/>
      <c r="B443" s="238"/>
      <c r="C443" s="244"/>
      <c r="D443" s="247"/>
      <c r="E443" s="247"/>
      <c r="F443" s="247"/>
      <c r="G443" s="247"/>
      <c r="H443" s="101"/>
      <c r="I443" s="101"/>
      <c r="J443" s="101"/>
      <c r="K443" s="101"/>
      <c r="L443" s="251"/>
      <c r="M443" s="242"/>
      <c r="N443" s="242"/>
      <c r="O443" s="242"/>
      <c r="P443" s="238"/>
      <c r="Q443" s="242"/>
      <c r="R443" s="242"/>
      <c r="S443" s="242"/>
      <c r="T443" s="242"/>
      <c r="U443" s="242"/>
      <c r="V443" s="397"/>
      <c r="W443" s="85" t="s">
        <v>1404</v>
      </c>
      <c r="X443" s="151" t="s">
        <v>253</v>
      </c>
      <c r="Y443" s="151" t="s">
        <v>91</v>
      </c>
      <c r="Z443" s="151" t="s">
        <v>70</v>
      </c>
      <c r="AA443" s="151" t="s">
        <v>110</v>
      </c>
      <c r="AB443" s="151" t="s">
        <v>72</v>
      </c>
      <c r="AC443" s="151" t="s">
        <v>73</v>
      </c>
      <c r="AD443" s="240"/>
      <c r="AE443" s="76">
        <f t="shared" ref="AE443" si="1917">IF(Y443="Preventivo",25,IF(Y443="Detectivo",15,0))</f>
        <v>15</v>
      </c>
      <c r="AF443" s="76">
        <f t="shared" ref="AF443" si="1918">IF(Y443="Correctivo",0,IF(Z443="Automatizado",25,IF(Z443="Manual",15,0)))</f>
        <v>15</v>
      </c>
      <c r="AG443" s="76">
        <f>($AH442*((AE443+AF443))/100)</f>
        <v>4.32</v>
      </c>
      <c r="AH443" s="76">
        <f t="shared" ref="AH443" si="1919">AH442-AG443</f>
        <v>10.08</v>
      </c>
      <c r="AI443" s="240"/>
      <c r="AJ443" s="76">
        <f t="shared" ref="AJ443" si="1920">IF(Y443="Correctivo",10,0)</f>
        <v>0</v>
      </c>
      <c r="AK443" s="76">
        <f t="shared" ref="AK443" si="1921">IF(X443="Probabilidad",0,IF(Z443="Automatizado",25,IF(Z443="Manual",15,0)))</f>
        <v>0</v>
      </c>
      <c r="AL443" s="76">
        <f t="shared" ref="AL443" si="1922">($AM442*((AJ443+AK443))/100)</f>
        <v>0</v>
      </c>
      <c r="AM443" s="112">
        <f t="shared" ref="AM443" si="1923">AM442-AL443</f>
        <v>60</v>
      </c>
      <c r="AN443" s="241"/>
      <c r="AO443" s="238"/>
      <c r="AP443" s="247"/>
      <c r="AQ443" s="247"/>
      <c r="AR443" s="363"/>
      <c r="AS443" s="363"/>
      <c r="AT443" s="238"/>
      <c r="AU443" s="247"/>
    </row>
    <row r="444" spans="1:47" ht="83.25" customHeight="1">
      <c r="A444" s="238">
        <v>175</v>
      </c>
      <c r="B444" s="238" t="s">
        <v>1395</v>
      </c>
      <c r="C444" s="244" t="s">
        <v>1405</v>
      </c>
      <c r="D444" s="247" t="s">
        <v>1406</v>
      </c>
      <c r="E444" s="247" t="s">
        <v>59</v>
      </c>
      <c r="F444" s="247" t="s">
        <v>1407</v>
      </c>
      <c r="G444" s="247" t="s">
        <v>1408</v>
      </c>
      <c r="H444" s="92"/>
      <c r="I444" s="92"/>
      <c r="J444" s="92"/>
      <c r="K444" s="92"/>
      <c r="L444" s="249" t="str">
        <f t="shared" si="1908"/>
        <v>Posibilidad de pérdida económica y reputacional ante las victimas y sus familiares por no notificar las cartas de indemnización</v>
      </c>
      <c r="M444" s="242" t="s">
        <v>62</v>
      </c>
      <c r="N444" s="242" t="s">
        <v>529</v>
      </c>
      <c r="O444" s="242" t="s">
        <v>63</v>
      </c>
      <c r="P444" s="238" t="s">
        <v>204</v>
      </c>
      <c r="Q444" s="242">
        <v>80</v>
      </c>
      <c r="R444" s="242" t="s">
        <v>65</v>
      </c>
      <c r="S444" s="242">
        <v>40</v>
      </c>
      <c r="T444" s="242" t="s">
        <v>74</v>
      </c>
      <c r="U444" s="242">
        <v>60</v>
      </c>
      <c r="V444" s="397" t="s">
        <v>74</v>
      </c>
      <c r="W444" s="85" t="s">
        <v>1409</v>
      </c>
      <c r="X444" s="95" t="s">
        <v>253</v>
      </c>
      <c r="Y444" s="95" t="s">
        <v>69</v>
      </c>
      <c r="Z444" s="95" t="s">
        <v>70</v>
      </c>
      <c r="AA444" s="95" t="s">
        <v>110</v>
      </c>
      <c r="AB444" s="95" t="s">
        <v>72</v>
      </c>
      <c r="AC444" s="95" t="s">
        <v>73</v>
      </c>
      <c r="AD444" s="240">
        <f>AH446</f>
        <v>10.080000000000002</v>
      </c>
      <c r="AE444" s="76">
        <f t="shared" ref="AE444:AE445" si="1924">IF(Y444="Preventivo",25,IF(Y444="Detectivo",15,0))</f>
        <v>25</v>
      </c>
      <c r="AF444" s="76">
        <f t="shared" ref="AF444:AF445" si="1925">IF(Y444="Correctivo",0,IF(Z444="Automatizado",25,IF(Z444="Manual",15,0)))</f>
        <v>15</v>
      </c>
      <c r="AG444" s="76">
        <f>($S444*((AE444+AF444))/100)</f>
        <v>16</v>
      </c>
      <c r="AH444" s="76">
        <f t="shared" ref="AH444" si="1926">S444-AG444</f>
        <v>24</v>
      </c>
      <c r="AI444" s="240">
        <f>AM446</f>
        <v>60</v>
      </c>
      <c r="AJ444" s="76">
        <f t="shared" ref="AJ444:AJ445" si="1927">IF(Y444="Correctivo",10,0)</f>
        <v>0</v>
      </c>
      <c r="AK444" s="76">
        <f t="shared" ref="AK444:AK445" si="1928">IF(X444="Probabilidad",0,IF(Z444="Automatizado",25,IF(Z444="Manual",15,0)))</f>
        <v>0</v>
      </c>
      <c r="AL444" s="76">
        <f>($U444*((AJ444+AK444))/100)</f>
        <v>0</v>
      </c>
      <c r="AM444" s="112">
        <f>U444-AL444</f>
        <v>60</v>
      </c>
      <c r="AN444" s="241" t="s">
        <v>74</v>
      </c>
      <c r="AO444" s="238" t="s">
        <v>75</v>
      </c>
      <c r="AP444" s="247" t="s">
        <v>76</v>
      </c>
      <c r="AQ444" s="247" t="s">
        <v>1401</v>
      </c>
      <c r="AR444" s="363">
        <v>45292</v>
      </c>
      <c r="AS444" s="363">
        <v>45657</v>
      </c>
      <c r="AT444" s="238" t="s">
        <v>78</v>
      </c>
      <c r="AU444" s="247" t="s">
        <v>1410</v>
      </c>
    </row>
    <row r="445" spans="1:47" ht="103.5" customHeight="1">
      <c r="A445" s="238"/>
      <c r="B445" s="238"/>
      <c r="C445" s="244"/>
      <c r="D445" s="247"/>
      <c r="E445" s="247"/>
      <c r="F445" s="247"/>
      <c r="G445" s="247"/>
      <c r="H445" s="100"/>
      <c r="I445" s="100"/>
      <c r="J445" s="100"/>
      <c r="K445" s="100"/>
      <c r="L445" s="250"/>
      <c r="M445" s="242"/>
      <c r="N445" s="242"/>
      <c r="O445" s="242"/>
      <c r="P445" s="238"/>
      <c r="Q445" s="242"/>
      <c r="R445" s="242"/>
      <c r="S445" s="242"/>
      <c r="T445" s="242"/>
      <c r="U445" s="242"/>
      <c r="V445" s="397"/>
      <c r="W445" s="85" t="s">
        <v>1411</v>
      </c>
      <c r="X445" s="95" t="s">
        <v>253</v>
      </c>
      <c r="Y445" s="95" t="s">
        <v>91</v>
      </c>
      <c r="Z445" s="95" t="s">
        <v>70</v>
      </c>
      <c r="AA445" s="95" t="s">
        <v>110</v>
      </c>
      <c r="AB445" s="95" t="s">
        <v>72</v>
      </c>
      <c r="AC445" s="95" t="s">
        <v>73</v>
      </c>
      <c r="AD445" s="240"/>
      <c r="AE445" s="76">
        <f t="shared" si="1924"/>
        <v>15</v>
      </c>
      <c r="AF445" s="76">
        <f t="shared" si="1925"/>
        <v>15</v>
      </c>
      <c r="AG445" s="76">
        <f>($AH444*((AE445+AF445))/100)</f>
        <v>7.2</v>
      </c>
      <c r="AH445" s="76">
        <f t="shared" ref="AH445" si="1929">AH444-AG445</f>
        <v>16.8</v>
      </c>
      <c r="AI445" s="240"/>
      <c r="AJ445" s="76">
        <f t="shared" si="1927"/>
        <v>0</v>
      </c>
      <c r="AK445" s="76">
        <f t="shared" si="1928"/>
        <v>0</v>
      </c>
      <c r="AL445" s="76">
        <f t="shared" ref="AL445" si="1930">($AM444*((AJ445+AK445))/100)</f>
        <v>0</v>
      </c>
      <c r="AM445" s="112">
        <f t="shared" ref="AM445" si="1931">AM444-AL445</f>
        <v>60</v>
      </c>
      <c r="AN445" s="241"/>
      <c r="AO445" s="238"/>
      <c r="AP445" s="247"/>
      <c r="AQ445" s="247"/>
      <c r="AR445" s="363"/>
      <c r="AS445" s="363"/>
      <c r="AT445" s="238"/>
      <c r="AU445" s="247"/>
    </row>
    <row r="446" spans="1:47" ht="96.75" customHeight="1">
      <c r="A446" s="238"/>
      <c r="B446" s="238"/>
      <c r="C446" s="244"/>
      <c r="D446" s="247"/>
      <c r="E446" s="247"/>
      <c r="F446" s="247"/>
      <c r="G446" s="247"/>
      <c r="H446" s="101"/>
      <c r="I446" s="101"/>
      <c r="J446" s="101"/>
      <c r="K446" s="101"/>
      <c r="L446" s="251"/>
      <c r="M446" s="242"/>
      <c r="N446" s="242"/>
      <c r="O446" s="242"/>
      <c r="P446" s="238"/>
      <c r="Q446" s="242"/>
      <c r="R446" s="242"/>
      <c r="S446" s="242"/>
      <c r="T446" s="242"/>
      <c r="U446" s="242"/>
      <c r="V446" s="397"/>
      <c r="W446" s="85" t="s">
        <v>1412</v>
      </c>
      <c r="X446" s="95" t="s">
        <v>253</v>
      </c>
      <c r="Y446" s="95" t="s">
        <v>69</v>
      </c>
      <c r="Z446" s="95" t="s">
        <v>70</v>
      </c>
      <c r="AA446" s="95" t="s">
        <v>110</v>
      </c>
      <c r="AB446" s="95" t="s">
        <v>72</v>
      </c>
      <c r="AC446" s="95" t="s">
        <v>73</v>
      </c>
      <c r="AD446" s="240"/>
      <c r="AE446" s="76">
        <f t="shared" ref="AE446" si="1932">IF(Y446="Preventivo",25,IF(Y446="Detectivo",15,0))</f>
        <v>25</v>
      </c>
      <c r="AF446" s="76">
        <f t="shared" ref="AF446" si="1933">IF(Y446="Correctivo",0,IF(Z446="Automatizado",25,IF(Z446="Manual",15,0)))</f>
        <v>15</v>
      </c>
      <c r="AG446" s="76">
        <f>($AH445*((AE446+AF446))/100)</f>
        <v>6.72</v>
      </c>
      <c r="AH446" s="76">
        <f t="shared" ref="AH446" si="1934">AH445-AG446</f>
        <v>10.080000000000002</v>
      </c>
      <c r="AI446" s="240"/>
      <c r="AJ446" s="76">
        <f t="shared" ref="AJ446" si="1935">IF(Y446="Correctivo",10,0)</f>
        <v>0</v>
      </c>
      <c r="AK446" s="76">
        <f t="shared" ref="AK446" si="1936">IF(X446="Probabilidad",0,IF(Z446="Automatizado",25,IF(Z446="Manual",15,0)))</f>
        <v>0</v>
      </c>
      <c r="AL446" s="76">
        <f t="shared" ref="AL446" si="1937">($AM445*((AJ446+AK446))/100)</f>
        <v>0</v>
      </c>
      <c r="AM446" s="112">
        <f t="shared" ref="AM446" si="1938">AM445-AL446</f>
        <v>60</v>
      </c>
      <c r="AN446" s="241"/>
      <c r="AO446" s="238"/>
      <c r="AP446" s="247"/>
      <c r="AQ446" s="247"/>
      <c r="AR446" s="363"/>
      <c r="AS446" s="363"/>
      <c r="AT446" s="238"/>
      <c r="AU446" s="247"/>
    </row>
    <row r="447" spans="1:47" ht="93.75" customHeight="1">
      <c r="A447" s="238">
        <v>176</v>
      </c>
      <c r="B447" s="238" t="s">
        <v>1395</v>
      </c>
      <c r="C447" s="244" t="s">
        <v>1413</v>
      </c>
      <c r="D447" s="247" t="s">
        <v>1414</v>
      </c>
      <c r="E447" s="247" t="s">
        <v>59</v>
      </c>
      <c r="F447" s="247" t="s">
        <v>1415</v>
      </c>
      <c r="G447" s="247" t="s">
        <v>1416</v>
      </c>
      <c r="H447" s="92"/>
      <c r="I447" s="92"/>
      <c r="J447" s="92"/>
      <c r="K447" s="92"/>
      <c r="L447" s="249" t="str">
        <f t="shared" si="1908"/>
        <v>Posibilidad de pérdida económica y reputacional ante las entidades del SNARIV o con los representantes de las victimas por no acompañar o brindar asistencias técnicas, siempre que estas sean presenciales</v>
      </c>
      <c r="M447" s="242" t="s">
        <v>62</v>
      </c>
      <c r="N447" s="242" t="s">
        <v>529</v>
      </c>
      <c r="O447" s="242" t="s">
        <v>63</v>
      </c>
      <c r="P447" s="238" t="s">
        <v>204</v>
      </c>
      <c r="Q447" s="242">
        <v>80</v>
      </c>
      <c r="R447" s="242" t="s">
        <v>65</v>
      </c>
      <c r="S447" s="242">
        <v>40</v>
      </c>
      <c r="T447" s="242" t="s">
        <v>74</v>
      </c>
      <c r="U447" s="242">
        <v>60</v>
      </c>
      <c r="V447" s="397" t="s">
        <v>74</v>
      </c>
      <c r="W447" s="85" t="s">
        <v>1417</v>
      </c>
      <c r="X447" s="76" t="s">
        <v>253</v>
      </c>
      <c r="Y447" s="76" t="s">
        <v>69</v>
      </c>
      <c r="Z447" s="76" t="s">
        <v>70</v>
      </c>
      <c r="AA447" s="76" t="s">
        <v>110</v>
      </c>
      <c r="AB447" s="76" t="s">
        <v>72</v>
      </c>
      <c r="AC447" s="76" t="s">
        <v>73</v>
      </c>
      <c r="AD447" s="240">
        <f>AH448</f>
        <v>16.8</v>
      </c>
      <c r="AE447" s="76">
        <f t="shared" ref="AE447:AE450" si="1939">IF(Y447="Preventivo",25,IF(Y447="Detectivo",15,0))</f>
        <v>25</v>
      </c>
      <c r="AF447" s="76">
        <f t="shared" ref="AF447:AF450" si="1940">IF(Y447="Correctivo",0,IF(Z447="Automatizado",25,IF(Z447="Manual",15,0)))</f>
        <v>15</v>
      </c>
      <c r="AG447" s="76">
        <f>($S447*((AE447+AF447))/100)</f>
        <v>16</v>
      </c>
      <c r="AH447" s="76">
        <f t="shared" ref="AH447" si="1941">S447-AG447</f>
        <v>24</v>
      </c>
      <c r="AI447" s="240">
        <f>AM448</f>
        <v>60</v>
      </c>
      <c r="AJ447" s="76">
        <f t="shared" ref="AJ447:AJ450" si="1942">IF(Y447="Correctivo",10,0)</f>
        <v>0</v>
      </c>
      <c r="AK447" s="76">
        <f t="shared" ref="AK447:AK450" si="1943">IF(X447="Probabilidad",0,IF(Z447="Automatizado",25,IF(Z447="Manual",15,0)))</f>
        <v>0</v>
      </c>
      <c r="AL447" s="76">
        <f>($U447*((AJ447+AK447))/100)</f>
        <v>0</v>
      </c>
      <c r="AM447" s="112">
        <f>U447-AL447</f>
        <v>60</v>
      </c>
      <c r="AN447" s="241" t="s">
        <v>74</v>
      </c>
      <c r="AO447" s="238" t="s">
        <v>75</v>
      </c>
      <c r="AP447" s="247" t="s">
        <v>520</v>
      </c>
      <c r="AQ447" s="247" t="s">
        <v>1401</v>
      </c>
      <c r="AR447" s="363">
        <v>45292</v>
      </c>
      <c r="AS447" s="363">
        <v>45657</v>
      </c>
      <c r="AT447" s="238" t="s">
        <v>78</v>
      </c>
      <c r="AU447" s="247" t="s">
        <v>1418</v>
      </c>
    </row>
    <row r="448" spans="1:47" ht="95.25" customHeight="1">
      <c r="A448" s="238"/>
      <c r="B448" s="238"/>
      <c r="C448" s="244"/>
      <c r="D448" s="247"/>
      <c r="E448" s="247"/>
      <c r="F448" s="247"/>
      <c r="G448" s="247"/>
      <c r="H448" s="100"/>
      <c r="I448" s="100"/>
      <c r="J448" s="100"/>
      <c r="K448" s="100"/>
      <c r="L448" s="250"/>
      <c r="M448" s="242"/>
      <c r="N448" s="242"/>
      <c r="O448" s="242"/>
      <c r="P448" s="238"/>
      <c r="Q448" s="242"/>
      <c r="R448" s="242"/>
      <c r="S448" s="242"/>
      <c r="T448" s="242"/>
      <c r="U448" s="242"/>
      <c r="V448" s="397"/>
      <c r="W448" s="85" t="s">
        <v>1419</v>
      </c>
      <c r="X448" s="104" t="s">
        <v>253</v>
      </c>
      <c r="Y448" s="104" t="s">
        <v>91</v>
      </c>
      <c r="Z448" s="104" t="s">
        <v>70</v>
      </c>
      <c r="AA448" s="104" t="s">
        <v>110</v>
      </c>
      <c r="AB448" s="104" t="s">
        <v>72</v>
      </c>
      <c r="AC448" s="104" t="s">
        <v>73</v>
      </c>
      <c r="AD448" s="240"/>
      <c r="AE448" s="76">
        <f t="shared" si="1939"/>
        <v>15</v>
      </c>
      <c r="AF448" s="76">
        <f t="shared" si="1940"/>
        <v>15</v>
      </c>
      <c r="AG448" s="76">
        <f>($AH447*((AE448+AF448))/100)</f>
        <v>7.2</v>
      </c>
      <c r="AH448" s="76">
        <f t="shared" ref="AH448" si="1944">AH447-AG448</f>
        <v>16.8</v>
      </c>
      <c r="AI448" s="240"/>
      <c r="AJ448" s="76">
        <f t="shared" si="1942"/>
        <v>0</v>
      </c>
      <c r="AK448" s="76">
        <f t="shared" si="1943"/>
        <v>0</v>
      </c>
      <c r="AL448" s="76">
        <f t="shared" ref="AL448" si="1945">($AM447*((AJ448+AK448))/100)</f>
        <v>0</v>
      </c>
      <c r="AM448" s="112">
        <f t="shared" ref="AM448" si="1946">AM447-AL448</f>
        <v>60</v>
      </c>
      <c r="AN448" s="241"/>
      <c r="AO448" s="238"/>
      <c r="AP448" s="247"/>
      <c r="AQ448" s="247"/>
      <c r="AR448" s="363"/>
      <c r="AS448" s="363"/>
      <c r="AT448" s="238"/>
      <c r="AU448" s="247"/>
    </row>
    <row r="449" spans="1:47" ht="117" customHeight="1">
      <c r="A449" s="238">
        <v>177</v>
      </c>
      <c r="B449" s="238" t="s">
        <v>1395</v>
      </c>
      <c r="C449" s="244" t="s">
        <v>1420</v>
      </c>
      <c r="D449" s="244" t="s">
        <v>1421</v>
      </c>
      <c r="E449" s="247" t="s">
        <v>59</v>
      </c>
      <c r="F449" s="247" t="s">
        <v>1422</v>
      </c>
      <c r="G449" s="247" t="s">
        <v>1423</v>
      </c>
      <c r="H449" s="92"/>
      <c r="I449" s="92"/>
      <c r="J449" s="92"/>
      <c r="K449" s="92"/>
      <c r="L449" s="249" t="str">
        <f t="shared" si="1908"/>
        <v>Posibilidad de pérdida económica y reputacional ante las entidades del SNARIV y con los sujetos colectivos por la no implementación de las acciones contenidas en los PIRC</v>
      </c>
      <c r="M449" s="242" t="s">
        <v>62</v>
      </c>
      <c r="N449" s="242" t="s">
        <v>529</v>
      </c>
      <c r="O449" s="242" t="s">
        <v>63</v>
      </c>
      <c r="P449" s="238" t="s">
        <v>204</v>
      </c>
      <c r="Q449" s="242">
        <v>10</v>
      </c>
      <c r="R449" s="242" t="s">
        <v>178</v>
      </c>
      <c r="S449" s="242">
        <v>20</v>
      </c>
      <c r="T449" s="242" t="s">
        <v>74</v>
      </c>
      <c r="U449" s="242">
        <v>60</v>
      </c>
      <c r="V449" s="397" t="s">
        <v>74</v>
      </c>
      <c r="W449" s="85" t="s">
        <v>1424</v>
      </c>
      <c r="X449" s="76" t="s">
        <v>253</v>
      </c>
      <c r="Y449" s="76" t="s">
        <v>91</v>
      </c>
      <c r="Z449" s="76" t="s">
        <v>70</v>
      </c>
      <c r="AA449" s="76" t="s">
        <v>110</v>
      </c>
      <c r="AB449" s="76" t="s">
        <v>72</v>
      </c>
      <c r="AC449" s="76" t="s">
        <v>73</v>
      </c>
      <c r="AD449" s="240">
        <f>AH451</f>
        <v>5.8800000000000008</v>
      </c>
      <c r="AE449" s="76">
        <f t="shared" si="1939"/>
        <v>15</v>
      </c>
      <c r="AF449" s="76">
        <f t="shared" si="1940"/>
        <v>15</v>
      </c>
      <c r="AG449" s="76">
        <f>($S449*((AE449+AF449))/100)</f>
        <v>6</v>
      </c>
      <c r="AH449" s="76">
        <f t="shared" ref="AH449" si="1947">S449-AG449</f>
        <v>14</v>
      </c>
      <c r="AI449" s="240">
        <f>AM451</f>
        <v>60</v>
      </c>
      <c r="AJ449" s="76">
        <f t="shared" si="1942"/>
        <v>0</v>
      </c>
      <c r="AK449" s="76">
        <f t="shared" si="1943"/>
        <v>0</v>
      </c>
      <c r="AL449" s="76">
        <f>($U449*((AJ449+AK449))/100)</f>
        <v>0</v>
      </c>
      <c r="AM449" s="112">
        <f>U449-AL449</f>
        <v>60</v>
      </c>
      <c r="AN449" s="241" t="s">
        <v>74</v>
      </c>
      <c r="AO449" s="238" t="s">
        <v>75</v>
      </c>
      <c r="AP449" s="247" t="s">
        <v>520</v>
      </c>
      <c r="AQ449" s="247" t="s">
        <v>1401</v>
      </c>
      <c r="AR449" s="363">
        <v>45292</v>
      </c>
      <c r="AS449" s="363">
        <v>45657</v>
      </c>
      <c r="AT449" s="238" t="s">
        <v>78</v>
      </c>
      <c r="AU449" s="247" t="s">
        <v>1425</v>
      </c>
    </row>
    <row r="450" spans="1:47" ht="114.75" customHeight="1">
      <c r="A450" s="238"/>
      <c r="B450" s="238"/>
      <c r="C450" s="244"/>
      <c r="D450" s="244"/>
      <c r="E450" s="247"/>
      <c r="F450" s="247"/>
      <c r="G450" s="247"/>
      <c r="H450" s="100"/>
      <c r="I450" s="100"/>
      <c r="J450" s="100"/>
      <c r="K450" s="100"/>
      <c r="L450" s="250"/>
      <c r="M450" s="242"/>
      <c r="N450" s="242"/>
      <c r="O450" s="242"/>
      <c r="P450" s="238"/>
      <c r="Q450" s="242"/>
      <c r="R450" s="242"/>
      <c r="S450" s="242"/>
      <c r="T450" s="242"/>
      <c r="U450" s="242"/>
      <c r="V450" s="397"/>
      <c r="W450" s="85" t="s">
        <v>1426</v>
      </c>
      <c r="X450" s="76" t="s">
        <v>253</v>
      </c>
      <c r="Y450" s="76" t="s">
        <v>91</v>
      </c>
      <c r="Z450" s="76" t="s">
        <v>70</v>
      </c>
      <c r="AA450" s="76" t="s">
        <v>110</v>
      </c>
      <c r="AB450" s="76" t="s">
        <v>72</v>
      </c>
      <c r="AC450" s="76" t="s">
        <v>73</v>
      </c>
      <c r="AD450" s="240"/>
      <c r="AE450" s="76">
        <f t="shared" si="1939"/>
        <v>15</v>
      </c>
      <c r="AF450" s="76">
        <f t="shared" si="1940"/>
        <v>15</v>
      </c>
      <c r="AG450" s="76">
        <f>($AH449*((AE450+AF450))/100)</f>
        <v>4.2</v>
      </c>
      <c r="AH450" s="76">
        <f t="shared" ref="AH450" si="1948">AH449-AG450</f>
        <v>9.8000000000000007</v>
      </c>
      <c r="AI450" s="240"/>
      <c r="AJ450" s="76">
        <f t="shared" si="1942"/>
        <v>0</v>
      </c>
      <c r="AK450" s="76">
        <f t="shared" si="1943"/>
        <v>0</v>
      </c>
      <c r="AL450" s="76">
        <f t="shared" ref="AL450" si="1949">($AM449*((AJ450+AK450))/100)</f>
        <v>0</v>
      </c>
      <c r="AM450" s="112">
        <f t="shared" ref="AM450" si="1950">AM449-AL450</f>
        <v>60</v>
      </c>
      <c r="AN450" s="241"/>
      <c r="AO450" s="238"/>
      <c r="AP450" s="247"/>
      <c r="AQ450" s="247"/>
      <c r="AR450" s="363"/>
      <c r="AS450" s="363"/>
      <c r="AT450" s="238"/>
      <c r="AU450" s="247"/>
    </row>
    <row r="451" spans="1:47" ht="107.25" customHeight="1">
      <c r="A451" s="238"/>
      <c r="B451" s="238"/>
      <c r="C451" s="244"/>
      <c r="D451" s="244"/>
      <c r="E451" s="247"/>
      <c r="F451" s="247"/>
      <c r="G451" s="247"/>
      <c r="H451" s="101"/>
      <c r="I451" s="101"/>
      <c r="J451" s="101"/>
      <c r="K451" s="101"/>
      <c r="L451" s="251"/>
      <c r="M451" s="242"/>
      <c r="N451" s="242"/>
      <c r="O451" s="242"/>
      <c r="P451" s="238"/>
      <c r="Q451" s="242"/>
      <c r="R451" s="242"/>
      <c r="S451" s="242"/>
      <c r="T451" s="242"/>
      <c r="U451" s="242"/>
      <c r="V451" s="397"/>
      <c r="W451" s="85" t="s">
        <v>1427</v>
      </c>
      <c r="X451" s="76" t="s">
        <v>253</v>
      </c>
      <c r="Y451" s="76" t="s">
        <v>69</v>
      </c>
      <c r="Z451" s="76" t="s">
        <v>70</v>
      </c>
      <c r="AA451" s="76" t="s">
        <v>110</v>
      </c>
      <c r="AB451" s="76" t="s">
        <v>72</v>
      </c>
      <c r="AC451" s="76" t="s">
        <v>73</v>
      </c>
      <c r="AD451" s="240"/>
      <c r="AE451" s="76">
        <f t="shared" ref="AE451" si="1951">IF(Y451="Preventivo",25,IF(Y451="Detectivo",15,0))</f>
        <v>25</v>
      </c>
      <c r="AF451" s="76">
        <f t="shared" ref="AF451" si="1952">IF(Y451="Correctivo",0,IF(Z451="Automatizado",25,IF(Z451="Manual",15,0)))</f>
        <v>15</v>
      </c>
      <c r="AG451" s="76">
        <f>($AH450*((AE451+AF451))/100)</f>
        <v>3.92</v>
      </c>
      <c r="AH451" s="76">
        <f t="shared" ref="AH451" si="1953">AH450-AG451</f>
        <v>5.8800000000000008</v>
      </c>
      <c r="AI451" s="240"/>
      <c r="AJ451" s="76">
        <f t="shared" ref="AJ451" si="1954">IF(Y451="Correctivo",10,0)</f>
        <v>0</v>
      </c>
      <c r="AK451" s="76">
        <f t="shared" ref="AK451" si="1955">IF(X451="Probabilidad",0,IF(Z451="Automatizado",25,IF(Z451="Manual",15,0)))</f>
        <v>0</v>
      </c>
      <c r="AL451" s="76">
        <f t="shared" ref="AL451" si="1956">($AM450*((AJ451+AK451))/100)</f>
        <v>0</v>
      </c>
      <c r="AM451" s="112">
        <f t="shared" ref="AM451" si="1957">AM450-AL451</f>
        <v>60</v>
      </c>
      <c r="AN451" s="241"/>
      <c r="AO451" s="238"/>
      <c r="AP451" s="247"/>
      <c r="AQ451" s="247"/>
      <c r="AR451" s="363"/>
      <c r="AS451" s="363"/>
      <c r="AT451" s="238"/>
      <c r="AU451" s="247"/>
    </row>
    <row r="452" spans="1:47" ht="96" customHeight="1">
      <c r="A452" s="238">
        <v>178</v>
      </c>
      <c r="B452" s="238" t="s">
        <v>1395</v>
      </c>
      <c r="C452" s="244" t="s">
        <v>1420</v>
      </c>
      <c r="D452" s="247" t="s">
        <v>1428</v>
      </c>
      <c r="E452" s="247"/>
      <c r="F452" s="247"/>
      <c r="G452" s="247"/>
      <c r="H452" s="212" t="s">
        <v>1429</v>
      </c>
      <c r="I452" s="212" t="s">
        <v>1430</v>
      </c>
      <c r="J452" s="212" t="s">
        <v>1431</v>
      </c>
      <c r="K452" s="212" t="s">
        <v>1432</v>
      </c>
      <c r="L452" s="247" t="s">
        <v>1433</v>
      </c>
      <c r="M452" s="242" t="s">
        <v>86</v>
      </c>
      <c r="N452" s="242" t="s">
        <v>529</v>
      </c>
      <c r="O452" s="238" t="s">
        <v>87</v>
      </c>
      <c r="P452" s="238" t="s">
        <v>99</v>
      </c>
      <c r="Q452" s="242">
        <v>10</v>
      </c>
      <c r="R452" s="242" t="s">
        <v>205</v>
      </c>
      <c r="S452" s="242">
        <v>20</v>
      </c>
      <c r="T452" s="242" t="s">
        <v>74</v>
      </c>
      <c r="U452" s="242">
        <v>60</v>
      </c>
      <c r="V452" s="397" t="s">
        <v>74</v>
      </c>
      <c r="W452" s="85" t="s">
        <v>1434</v>
      </c>
      <c r="X452" s="76" t="s">
        <v>253</v>
      </c>
      <c r="Y452" s="76" t="s">
        <v>69</v>
      </c>
      <c r="Z452" s="76" t="s">
        <v>70</v>
      </c>
      <c r="AA452" s="76" t="s">
        <v>110</v>
      </c>
      <c r="AB452" s="76" t="s">
        <v>72</v>
      </c>
      <c r="AC452" s="76" t="s">
        <v>73</v>
      </c>
      <c r="AD452" s="240">
        <f>AH453</f>
        <v>8.4</v>
      </c>
      <c r="AE452" s="76">
        <f t="shared" ref="AE452:AE455" si="1958">IF(Y452="Preventivo",25,IF(Y452="Detectivo",15,0))</f>
        <v>25</v>
      </c>
      <c r="AF452" s="76">
        <f t="shared" ref="AF452:AF455" si="1959">IF(Y452="Correctivo",0,IF(Z452="Automatizado",25,IF(Z452="Manual",15,0)))</f>
        <v>15</v>
      </c>
      <c r="AG452" s="76">
        <f>($S452*((AE452+AF452))/100)</f>
        <v>8</v>
      </c>
      <c r="AH452" s="76">
        <f t="shared" ref="AH452" si="1960">S452-AG452</f>
        <v>12</v>
      </c>
      <c r="AI452" s="240">
        <f>AM453</f>
        <v>60</v>
      </c>
      <c r="AJ452" s="76">
        <f t="shared" ref="AJ452:AJ455" si="1961">IF(Y452="Correctivo",10,0)</f>
        <v>0</v>
      </c>
      <c r="AK452" s="76">
        <f t="shared" ref="AK452:AK455" si="1962">IF(X452="Probabilidad",0,IF(Z452="Automatizado",25,IF(Z452="Manual",15,0)))</f>
        <v>0</v>
      </c>
      <c r="AL452" s="76">
        <f>($U452*((AJ452+AK452))/100)</f>
        <v>0</v>
      </c>
      <c r="AM452" s="112">
        <f>U452-AL452</f>
        <v>60</v>
      </c>
      <c r="AN452" s="241" t="s">
        <v>74</v>
      </c>
      <c r="AO452" s="238" t="s">
        <v>75</v>
      </c>
      <c r="AP452" s="247" t="s">
        <v>1435</v>
      </c>
      <c r="AQ452" s="247" t="s">
        <v>1436</v>
      </c>
      <c r="AR452" s="369">
        <v>45292</v>
      </c>
      <c r="AS452" s="369">
        <v>45657</v>
      </c>
      <c r="AT452" s="238" t="s">
        <v>78</v>
      </c>
      <c r="AU452" s="247" t="s">
        <v>1437</v>
      </c>
    </row>
    <row r="453" spans="1:47" ht="96" customHeight="1">
      <c r="A453" s="238"/>
      <c r="B453" s="238"/>
      <c r="C453" s="244"/>
      <c r="D453" s="247"/>
      <c r="E453" s="247"/>
      <c r="F453" s="247"/>
      <c r="G453" s="247"/>
      <c r="H453" s="213"/>
      <c r="I453" s="213"/>
      <c r="J453" s="213"/>
      <c r="K453" s="213"/>
      <c r="L453" s="247"/>
      <c r="M453" s="242"/>
      <c r="N453" s="242"/>
      <c r="O453" s="238"/>
      <c r="P453" s="238"/>
      <c r="Q453" s="242"/>
      <c r="R453" s="242"/>
      <c r="S453" s="242"/>
      <c r="T453" s="242"/>
      <c r="U453" s="242"/>
      <c r="V453" s="397"/>
      <c r="W453" s="85" t="s">
        <v>1438</v>
      </c>
      <c r="X453" s="76" t="s">
        <v>253</v>
      </c>
      <c r="Y453" s="76" t="s">
        <v>91</v>
      </c>
      <c r="Z453" s="76" t="s">
        <v>70</v>
      </c>
      <c r="AA453" s="76" t="s">
        <v>110</v>
      </c>
      <c r="AB453" s="76" t="s">
        <v>72</v>
      </c>
      <c r="AC453" s="76" t="s">
        <v>73</v>
      </c>
      <c r="AD453" s="240"/>
      <c r="AE453" s="76">
        <f t="shared" si="1958"/>
        <v>15</v>
      </c>
      <c r="AF453" s="76">
        <f t="shared" si="1959"/>
        <v>15</v>
      </c>
      <c r="AG453" s="76">
        <f>($AH452*((AE453+AF453))/100)</f>
        <v>3.6</v>
      </c>
      <c r="AH453" s="76">
        <f t="shared" ref="AH453" si="1963">AH452-AG453</f>
        <v>8.4</v>
      </c>
      <c r="AI453" s="240"/>
      <c r="AJ453" s="76">
        <f t="shared" si="1961"/>
        <v>0</v>
      </c>
      <c r="AK453" s="76">
        <f t="shared" si="1962"/>
        <v>0</v>
      </c>
      <c r="AL453" s="76">
        <f t="shared" ref="AL453" si="1964">($AM452*((AJ453+AK453))/100)</f>
        <v>0</v>
      </c>
      <c r="AM453" s="112">
        <f t="shared" ref="AM453" si="1965">AM452-AL453</f>
        <v>60</v>
      </c>
      <c r="AN453" s="241"/>
      <c r="AO453" s="238"/>
      <c r="AP453" s="247"/>
      <c r="AQ453" s="247"/>
      <c r="AR453" s="238"/>
      <c r="AS453" s="238"/>
      <c r="AT453" s="238"/>
      <c r="AU453" s="247"/>
    </row>
    <row r="454" spans="1:47" ht="76.5" customHeight="1">
      <c r="A454" s="238">
        <v>179</v>
      </c>
      <c r="B454" s="238" t="s">
        <v>1439</v>
      </c>
      <c r="C454" s="247" t="s">
        <v>1440</v>
      </c>
      <c r="D454" s="247" t="s">
        <v>1441</v>
      </c>
      <c r="E454" s="247" t="s">
        <v>59</v>
      </c>
      <c r="F454" s="247" t="s">
        <v>1442</v>
      </c>
      <c r="G454" s="247" t="s">
        <v>1443</v>
      </c>
      <c r="H454" s="92"/>
      <c r="I454" s="92"/>
      <c r="J454" s="92"/>
      <c r="K454" s="92"/>
      <c r="L454" s="249" t="str">
        <f t="shared" ref="L454" si="1966">CONCATENATE(E454," ",F454,)</f>
        <v>Posibilidad de pérdida económica y reputacional por la inadecuada asistencia técnica a los grupos de valor</v>
      </c>
      <c r="M454" s="242" t="s">
        <v>62</v>
      </c>
      <c r="N454" s="242" t="s">
        <v>529</v>
      </c>
      <c r="O454" s="242" t="s">
        <v>63</v>
      </c>
      <c r="P454" s="238" t="s">
        <v>64</v>
      </c>
      <c r="Q454" s="242">
        <v>200</v>
      </c>
      <c r="R454" s="242" t="s">
        <v>65</v>
      </c>
      <c r="S454" s="242">
        <v>40</v>
      </c>
      <c r="T454" s="242" t="s">
        <v>66</v>
      </c>
      <c r="U454" s="242">
        <v>80</v>
      </c>
      <c r="V454" s="398" t="s">
        <v>67</v>
      </c>
      <c r="W454" s="85" t="s">
        <v>1444</v>
      </c>
      <c r="X454" s="76" t="s">
        <v>253</v>
      </c>
      <c r="Y454" s="76" t="s">
        <v>69</v>
      </c>
      <c r="Z454" s="76" t="s">
        <v>70</v>
      </c>
      <c r="AA454" s="76" t="s">
        <v>110</v>
      </c>
      <c r="AB454" s="76" t="s">
        <v>72</v>
      </c>
      <c r="AC454" s="76" t="s">
        <v>73</v>
      </c>
      <c r="AD454" s="240">
        <f>AH458</f>
        <v>24</v>
      </c>
      <c r="AE454" s="76">
        <f t="shared" si="1958"/>
        <v>25</v>
      </c>
      <c r="AF454" s="76">
        <f t="shared" si="1959"/>
        <v>15</v>
      </c>
      <c r="AG454" s="76">
        <f>($S454*((AE454+AF454))/100)</f>
        <v>16</v>
      </c>
      <c r="AH454" s="76">
        <f t="shared" ref="AH454" si="1967">S454-AG454</f>
        <v>24</v>
      </c>
      <c r="AI454" s="240">
        <f>AM457</f>
        <v>80</v>
      </c>
      <c r="AJ454" s="76">
        <f t="shared" si="1961"/>
        <v>0</v>
      </c>
      <c r="AK454" s="76">
        <f t="shared" si="1962"/>
        <v>0</v>
      </c>
      <c r="AL454" s="76">
        <f>($U454*((AJ454+AK454))/100)</f>
        <v>0</v>
      </c>
      <c r="AM454" s="112">
        <f>U454-AL454</f>
        <v>80</v>
      </c>
      <c r="AN454" s="328" t="s">
        <v>67</v>
      </c>
      <c r="AO454" s="238" t="s">
        <v>75</v>
      </c>
      <c r="AP454" s="247" t="s">
        <v>76</v>
      </c>
      <c r="AQ454" s="247" t="s">
        <v>1445</v>
      </c>
      <c r="AR454" s="369">
        <v>45292</v>
      </c>
      <c r="AS454" s="369">
        <v>45657</v>
      </c>
      <c r="AT454" s="238" t="s">
        <v>93</v>
      </c>
      <c r="AU454" s="247" t="s">
        <v>1446</v>
      </c>
    </row>
    <row r="455" spans="1:47" ht="118.5" customHeight="1">
      <c r="A455" s="238"/>
      <c r="B455" s="238"/>
      <c r="C455" s="247"/>
      <c r="D455" s="247"/>
      <c r="E455" s="247"/>
      <c r="F455" s="247"/>
      <c r="G455" s="247"/>
      <c r="H455" s="100"/>
      <c r="I455" s="100"/>
      <c r="J455" s="100"/>
      <c r="K455" s="100"/>
      <c r="L455" s="250"/>
      <c r="M455" s="242"/>
      <c r="N455" s="242"/>
      <c r="O455" s="242"/>
      <c r="P455" s="238"/>
      <c r="Q455" s="242"/>
      <c r="R455" s="242"/>
      <c r="S455" s="242"/>
      <c r="T455" s="242"/>
      <c r="U455" s="242"/>
      <c r="V455" s="398"/>
      <c r="W455" s="85" t="s">
        <v>1447</v>
      </c>
      <c r="X455" s="76" t="s">
        <v>253</v>
      </c>
      <c r="Y455" s="76" t="s">
        <v>91</v>
      </c>
      <c r="Z455" s="76" t="s">
        <v>70</v>
      </c>
      <c r="AA455" s="76" t="s">
        <v>110</v>
      </c>
      <c r="AB455" s="76" t="s">
        <v>72</v>
      </c>
      <c r="AC455" s="76" t="s">
        <v>120</v>
      </c>
      <c r="AD455" s="240"/>
      <c r="AE455" s="76">
        <f t="shared" si="1958"/>
        <v>15</v>
      </c>
      <c r="AF455" s="76">
        <f t="shared" si="1959"/>
        <v>15</v>
      </c>
      <c r="AG455" s="76">
        <f>($AH454*((AE455+AF455))/100)</f>
        <v>7.2</v>
      </c>
      <c r="AH455" s="76">
        <f t="shared" ref="AH455" si="1968">AH454-AG455</f>
        <v>16.8</v>
      </c>
      <c r="AI455" s="240"/>
      <c r="AJ455" s="76">
        <f t="shared" si="1961"/>
        <v>0</v>
      </c>
      <c r="AK455" s="76">
        <f t="shared" si="1962"/>
        <v>0</v>
      </c>
      <c r="AL455" s="76">
        <f t="shared" ref="AL455" si="1969">($AM454*((AJ455+AK455))/100)</f>
        <v>0</v>
      </c>
      <c r="AM455" s="112">
        <f t="shared" ref="AM455" si="1970">AM454-AL455</f>
        <v>80</v>
      </c>
      <c r="AN455" s="328"/>
      <c r="AO455" s="238"/>
      <c r="AP455" s="247"/>
      <c r="AQ455" s="247"/>
      <c r="AR455" s="238"/>
      <c r="AS455" s="238"/>
      <c r="AT455" s="238"/>
      <c r="AU455" s="247"/>
    </row>
    <row r="456" spans="1:47" ht="118.5" customHeight="1">
      <c r="A456" s="238"/>
      <c r="B456" s="238"/>
      <c r="C456" s="247"/>
      <c r="D456" s="247"/>
      <c r="E456" s="247"/>
      <c r="F456" s="247"/>
      <c r="G456" s="247"/>
      <c r="H456" s="100"/>
      <c r="I456" s="100"/>
      <c r="J456" s="100"/>
      <c r="K456" s="100"/>
      <c r="L456" s="250"/>
      <c r="M456" s="242"/>
      <c r="N456" s="242"/>
      <c r="O456" s="242"/>
      <c r="P456" s="238"/>
      <c r="Q456" s="242"/>
      <c r="R456" s="242"/>
      <c r="S456" s="242"/>
      <c r="T456" s="242"/>
      <c r="U456" s="242"/>
      <c r="V456" s="398"/>
      <c r="W456" s="85" t="s">
        <v>1448</v>
      </c>
      <c r="X456" s="76" t="s">
        <v>253</v>
      </c>
      <c r="Y456" s="76" t="s">
        <v>69</v>
      </c>
      <c r="Z456" s="76" t="s">
        <v>70</v>
      </c>
      <c r="AA456" s="76" t="s">
        <v>71</v>
      </c>
      <c r="AB456" s="76" t="s">
        <v>72</v>
      </c>
      <c r="AC456" s="76" t="s">
        <v>73</v>
      </c>
      <c r="AD456" s="240"/>
      <c r="AE456" s="76">
        <f t="shared" ref="AE456:AE458" si="1971">IF(Y456="Preventivo",25,IF(Y456="Detectivo",15,0))</f>
        <v>25</v>
      </c>
      <c r="AF456" s="76">
        <f t="shared" ref="AF456:AF458" si="1972">IF(Y456="Correctivo",0,IF(Z456="Automatizado",25,IF(Z456="Manual",15,0)))</f>
        <v>15</v>
      </c>
      <c r="AG456" s="76">
        <f t="shared" ref="AG456:AG457" si="1973">($AH455*((AE456+AF456))/100)</f>
        <v>6.72</v>
      </c>
      <c r="AH456" s="76">
        <f t="shared" ref="AH456:AH457" si="1974">AH455-AG456</f>
        <v>10.080000000000002</v>
      </c>
      <c r="AI456" s="240"/>
      <c r="AJ456" s="76">
        <f t="shared" ref="AJ456:AJ457" si="1975">IF(Y456="Correctivo",10,0)</f>
        <v>0</v>
      </c>
      <c r="AK456" s="76">
        <f t="shared" ref="AK456:AK457" si="1976">IF(X456="Probabilidad",0,IF(Z456="Automatizado",25,IF(Z456="Manual",15,0)))</f>
        <v>0</v>
      </c>
      <c r="AL456" s="76">
        <f t="shared" ref="AL456:AL457" si="1977">($AM455*((AJ456+AK456))/100)</f>
        <v>0</v>
      </c>
      <c r="AM456" s="112">
        <f t="shared" ref="AM456:AM457" si="1978">AM455-AL456</f>
        <v>80</v>
      </c>
      <c r="AN456" s="328"/>
      <c r="AO456" s="238"/>
      <c r="AP456" s="247"/>
      <c r="AQ456" s="247"/>
      <c r="AR456" s="238"/>
      <c r="AS456" s="238"/>
      <c r="AT456" s="238"/>
      <c r="AU456" s="247"/>
    </row>
    <row r="457" spans="1:47" ht="88.5" customHeight="1">
      <c r="A457" s="238"/>
      <c r="B457" s="238"/>
      <c r="C457" s="247"/>
      <c r="D457" s="247"/>
      <c r="E457" s="247"/>
      <c r="F457" s="247"/>
      <c r="G457" s="247"/>
      <c r="H457" s="101"/>
      <c r="I457" s="101"/>
      <c r="J457" s="101"/>
      <c r="K457" s="101"/>
      <c r="L457" s="251"/>
      <c r="M457" s="242"/>
      <c r="N457" s="242"/>
      <c r="O457" s="242"/>
      <c r="P457" s="238"/>
      <c r="Q457" s="242"/>
      <c r="R457" s="242"/>
      <c r="S457" s="242"/>
      <c r="T457" s="242"/>
      <c r="U457" s="242"/>
      <c r="V457" s="398"/>
      <c r="W457" s="85" t="s">
        <v>1449</v>
      </c>
      <c r="X457" s="76" t="s">
        <v>253</v>
      </c>
      <c r="Y457" s="76" t="s">
        <v>91</v>
      </c>
      <c r="Z457" s="76" t="s">
        <v>70</v>
      </c>
      <c r="AA457" s="76" t="s">
        <v>110</v>
      </c>
      <c r="AB457" s="76" t="s">
        <v>72</v>
      </c>
      <c r="AC457" s="76" t="s">
        <v>120</v>
      </c>
      <c r="AD457" s="240"/>
      <c r="AE457" s="76">
        <f t="shared" si="1971"/>
        <v>15</v>
      </c>
      <c r="AF457" s="76">
        <f t="shared" si="1972"/>
        <v>15</v>
      </c>
      <c r="AG457" s="76">
        <f t="shared" si="1973"/>
        <v>3.0240000000000005</v>
      </c>
      <c r="AH457" s="76">
        <f t="shared" si="1974"/>
        <v>7.0560000000000009</v>
      </c>
      <c r="AI457" s="240"/>
      <c r="AJ457" s="76">
        <f t="shared" si="1975"/>
        <v>0</v>
      </c>
      <c r="AK457" s="76">
        <f t="shared" si="1976"/>
        <v>0</v>
      </c>
      <c r="AL457" s="76">
        <f t="shared" si="1977"/>
        <v>0</v>
      </c>
      <c r="AM457" s="112">
        <f t="shared" si="1978"/>
        <v>80</v>
      </c>
      <c r="AN457" s="328"/>
      <c r="AO457" s="238"/>
      <c r="AP457" s="247"/>
      <c r="AQ457" s="247"/>
      <c r="AR457" s="238"/>
      <c r="AS457" s="238"/>
      <c r="AT457" s="238"/>
      <c r="AU457" s="247"/>
    </row>
    <row r="458" spans="1:47" ht="150">
      <c r="A458" s="76">
        <v>180</v>
      </c>
      <c r="B458" s="76" t="s">
        <v>1439</v>
      </c>
      <c r="C458" s="85" t="s">
        <v>1450</v>
      </c>
      <c r="D458" s="85" t="s">
        <v>1451</v>
      </c>
      <c r="E458" s="85" t="s">
        <v>114</v>
      </c>
      <c r="F458" s="85" t="s">
        <v>1452</v>
      </c>
      <c r="G458" s="85" t="s">
        <v>1453</v>
      </c>
      <c r="H458" s="92"/>
      <c r="I458" s="92"/>
      <c r="J458" s="92"/>
      <c r="K458" s="92"/>
      <c r="L458" s="74" t="str">
        <f t="shared" ref="L458" si="1979">CONCATENATE(E458," ",F458,)</f>
        <v>Posibilidad de pérdida reputacional ante las victimas por la no realización de las jornadas de atención</v>
      </c>
      <c r="M458" s="76" t="s">
        <v>62</v>
      </c>
      <c r="N458" s="95" t="s">
        <v>529</v>
      </c>
      <c r="O458" s="95" t="s">
        <v>63</v>
      </c>
      <c r="P458" s="76" t="s">
        <v>64</v>
      </c>
      <c r="Q458" s="95">
        <v>30</v>
      </c>
      <c r="R458" s="95" t="s">
        <v>65</v>
      </c>
      <c r="S458" s="95">
        <v>40</v>
      </c>
      <c r="T458" s="95" t="s">
        <v>66</v>
      </c>
      <c r="U458" s="95">
        <v>80</v>
      </c>
      <c r="V458" s="152" t="s">
        <v>67</v>
      </c>
      <c r="W458" s="85" t="s">
        <v>1454</v>
      </c>
      <c r="X458" s="76" t="s">
        <v>253</v>
      </c>
      <c r="Y458" s="76" t="s">
        <v>69</v>
      </c>
      <c r="Z458" s="76" t="s">
        <v>70</v>
      </c>
      <c r="AA458" s="76" t="s">
        <v>110</v>
      </c>
      <c r="AB458" s="76" t="s">
        <v>72</v>
      </c>
      <c r="AC458" s="76" t="s">
        <v>73</v>
      </c>
      <c r="AD458" s="120">
        <f>AH458</f>
        <v>24</v>
      </c>
      <c r="AE458" s="76">
        <f t="shared" si="1971"/>
        <v>25</v>
      </c>
      <c r="AF458" s="76">
        <f t="shared" si="1972"/>
        <v>15</v>
      </c>
      <c r="AG458" s="76">
        <f>($S458*((AE458+AF458))/100)</f>
        <v>16</v>
      </c>
      <c r="AH458" s="76">
        <f t="shared" ref="AH458" si="1980">S458-AG458</f>
        <v>24</v>
      </c>
      <c r="AI458" s="120">
        <f>AM458</f>
        <v>80</v>
      </c>
      <c r="AJ458" s="76">
        <f t="shared" ref="AJ458" si="1981">IF(Y458="Correctivo",10,0)</f>
        <v>0</v>
      </c>
      <c r="AK458" s="76">
        <f t="shared" ref="AK458" si="1982">IF(X458="Probabilidad",0,IF(Z458="Automatizado",25,IF(Z458="Manual",15,0)))</f>
        <v>0</v>
      </c>
      <c r="AL458" s="76">
        <f>($U458*((AJ458+AK458))/100)</f>
        <v>0</v>
      </c>
      <c r="AM458" s="112">
        <f>U458-AL458</f>
        <v>80</v>
      </c>
      <c r="AN458" s="130" t="s">
        <v>67</v>
      </c>
      <c r="AO458" s="76" t="s">
        <v>75</v>
      </c>
      <c r="AP458" s="85" t="s">
        <v>76</v>
      </c>
      <c r="AQ458" s="85" t="s">
        <v>1455</v>
      </c>
      <c r="AR458" s="137">
        <v>45292</v>
      </c>
      <c r="AS458" s="137">
        <v>45657</v>
      </c>
      <c r="AT458" s="76" t="s">
        <v>93</v>
      </c>
      <c r="AU458" s="85" t="s">
        <v>1446</v>
      </c>
    </row>
    <row r="459" spans="1:47" ht="87" customHeight="1">
      <c r="A459" s="238">
        <v>181</v>
      </c>
      <c r="B459" s="238" t="s">
        <v>1439</v>
      </c>
      <c r="C459" s="247" t="s">
        <v>1450</v>
      </c>
      <c r="D459" s="247" t="s">
        <v>1276</v>
      </c>
      <c r="E459" s="247"/>
      <c r="F459" s="247"/>
      <c r="G459" s="247"/>
      <c r="H459" s="212" t="s">
        <v>1365</v>
      </c>
      <c r="I459" s="212" t="s">
        <v>1366</v>
      </c>
      <c r="J459" s="212" t="s">
        <v>1456</v>
      </c>
      <c r="K459" s="212" t="s">
        <v>1457</v>
      </c>
      <c r="L459" s="247" t="s">
        <v>1458</v>
      </c>
      <c r="M459" s="238" t="s">
        <v>86</v>
      </c>
      <c r="N459" s="238" t="s">
        <v>529</v>
      </c>
      <c r="O459" s="238" t="s">
        <v>87</v>
      </c>
      <c r="P459" s="238" t="s">
        <v>99</v>
      </c>
      <c r="Q459" s="238">
        <v>2400</v>
      </c>
      <c r="R459" s="238" t="s">
        <v>655</v>
      </c>
      <c r="S459" s="238">
        <v>80</v>
      </c>
      <c r="T459" s="238" t="s">
        <v>137</v>
      </c>
      <c r="U459" s="238">
        <v>100</v>
      </c>
      <c r="V459" s="399" t="s">
        <v>138</v>
      </c>
      <c r="W459" s="85" t="s">
        <v>1459</v>
      </c>
      <c r="X459" s="76" t="s">
        <v>253</v>
      </c>
      <c r="Y459" s="76" t="s">
        <v>69</v>
      </c>
      <c r="Z459" s="76" t="s">
        <v>70</v>
      </c>
      <c r="AA459" s="76" t="s">
        <v>110</v>
      </c>
      <c r="AB459" s="76" t="s">
        <v>72</v>
      </c>
      <c r="AC459" s="76" t="s">
        <v>73</v>
      </c>
      <c r="AD459" s="240">
        <f>AH461</f>
        <v>20.16</v>
      </c>
      <c r="AE459" s="76">
        <f t="shared" ref="AE459:AE460" si="1983">IF(Y459="Preventivo",25,IF(Y459="Detectivo",15,0))</f>
        <v>25</v>
      </c>
      <c r="AF459" s="76">
        <f t="shared" ref="AF459:AF460" si="1984">IF(Y459="Correctivo",0,IF(Z459="Automatizado",25,IF(Z459="Manual",15,0)))</f>
        <v>15</v>
      </c>
      <c r="AG459" s="76">
        <f>($S459*((AE459+AF459))/100)</f>
        <v>32</v>
      </c>
      <c r="AH459" s="76">
        <f t="shared" ref="AH459" si="1985">S459-AG459</f>
        <v>48</v>
      </c>
      <c r="AI459" s="240">
        <f>AM461</f>
        <v>100</v>
      </c>
      <c r="AJ459" s="76">
        <f t="shared" ref="AJ459:AJ460" si="1986">IF(Y459="Correctivo",10,0)</f>
        <v>0</v>
      </c>
      <c r="AK459" s="76">
        <f t="shared" ref="AK459:AK460" si="1987">IF(X459="Probabilidad",0,IF(Z459="Automatizado",25,IF(Z459="Manual",15,0)))</f>
        <v>0</v>
      </c>
      <c r="AL459" s="76">
        <f>($U459*((AJ459+AK459))/100)</f>
        <v>0</v>
      </c>
      <c r="AM459" s="112">
        <f>U459-AL459</f>
        <v>100</v>
      </c>
      <c r="AN459" s="246" t="s">
        <v>138</v>
      </c>
      <c r="AO459" s="238" t="s">
        <v>75</v>
      </c>
      <c r="AP459" s="247" t="s">
        <v>1460</v>
      </c>
      <c r="AQ459" s="247" t="s">
        <v>1461</v>
      </c>
      <c r="AR459" s="369">
        <v>45292</v>
      </c>
      <c r="AS459" s="369">
        <v>45657</v>
      </c>
      <c r="AT459" s="369" t="s">
        <v>142</v>
      </c>
      <c r="AU459" s="247" t="s">
        <v>1446</v>
      </c>
    </row>
    <row r="460" spans="1:47" ht="101.25" customHeight="1">
      <c r="A460" s="238"/>
      <c r="B460" s="238"/>
      <c r="C460" s="247"/>
      <c r="D460" s="247"/>
      <c r="E460" s="247"/>
      <c r="F460" s="247"/>
      <c r="G460" s="247"/>
      <c r="H460" s="225"/>
      <c r="I460" s="225"/>
      <c r="J460" s="225"/>
      <c r="K460" s="225"/>
      <c r="L460" s="247"/>
      <c r="M460" s="238"/>
      <c r="N460" s="238"/>
      <c r="O460" s="238"/>
      <c r="P460" s="238"/>
      <c r="Q460" s="238"/>
      <c r="R460" s="238"/>
      <c r="S460" s="238"/>
      <c r="T460" s="238"/>
      <c r="U460" s="238"/>
      <c r="V460" s="399"/>
      <c r="W460" s="85" t="s">
        <v>1462</v>
      </c>
      <c r="X460" s="76" t="s">
        <v>253</v>
      </c>
      <c r="Y460" s="76" t="s">
        <v>69</v>
      </c>
      <c r="Z460" s="76" t="s">
        <v>70</v>
      </c>
      <c r="AA460" s="76" t="s">
        <v>110</v>
      </c>
      <c r="AB460" s="76" t="s">
        <v>72</v>
      </c>
      <c r="AC460" s="76" t="s">
        <v>73</v>
      </c>
      <c r="AD460" s="240"/>
      <c r="AE460" s="76">
        <f t="shared" si="1983"/>
        <v>25</v>
      </c>
      <c r="AF460" s="76">
        <f t="shared" si="1984"/>
        <v>15</v>
      </c>
      <c r="AG460" s="76">
        <f>($AH459*((AE460+AF460))/100)</f>
        <v>19.2</v>
      </c>
      <c r="AH460" s="76">
        <f t="shared" ref="AH460" si="1988">AH459-AG460</f>
        <v>28.8</v>
      </c>
      <c r="AI460" s="240"/>
      <c r="AJ460" s="76">
        <f t="shared" si="1986"/>
        <v>0</v>
      </c>
      <c r="AK460" s="76">
        <f t="shared" si="1987"/>
        <v>0</v>
      </c>
      <c r="AL460" s="76">
        <f t="shared" ref="AL460" si="1989">($AM459*((AJ460+AK460))/100)</f>
        <v>0</v>
      </c>
      <c r="AM460" s="112">
        <f t="shared" ref="AM460" si="1990">AM459-AL460</f>
        <v>100</v>
      </c>
      <c r="AN460" s="246"/>
      <c r="AO460" s="238"/>
      <c r="AP460" s="247"/>
      <c r="AQ460" s="247"/>
      <c r="AR460" s="369"/>
      <c r="AS460" s="369"/>
      <c r="AT460" s="369"/>
      <c r="AU460" s="247"/>
    </row>
    <row r="461" spans="1:47" ht="113.25" customHeight="1">
      <c r="A461" s="238"/>
      <c r="B461" s="238"/>
      <c r="C461" s="247"/>
      <c r="D461" s="247"/>
      <c r="E461" s="247"/>
      <c r="F461" s="247"/>
      <c r="G461" s="247"/>
      <c r="H461" s="213"/>
      <c r="I461" s="213"/>
      <c r="J461" s="213"/>
      <c r="K461" s="213"/>
      <c r="L461" s="247"/>
      <c r="M461" s="238"/>
      <c r="N461" s="238"/>
      <c r="O461" s="238"/>
      <c r="P461" s="238"/>
      <c r="Q461" s="238"/>
      <c r="R461" s="238"/>
      <c r="S461" s="238"/>
      <c r="T461" s="238"/>
      <c r="U461" s="238"/>
      <c r="V461" s="399"/>
      <c r="W461" s="85" t="s">
        <v>1463</v>
      </c>
      <c r="X461" s="76" t="s">
        <v>253</v>
      </c>
      <c r="Y461" s="76" t="s">
        <v>91</v>
      </c>
      <c r="Z461" s="76" t="s">
        <v>70</v>
      </c>
      <c r="AA461" s="76" t="s">
        <v>110</v>
      </c>
      <c r="AB461" s="76" t="s">
        <v>72</v>
      </c>
      <c r="AC461" s="76" t="s">
        <v>120</v>
      </c>
      <c r="AD461" s="240"/>
      <c r="AE461" s="76">
        <f t="shared" ref="AE461:AE462" si="1991">IF(Y461="Preventivo",25,IF(Y461="Detectivo",15,0))</f>
        <v>15</v>
      </c>
      <c r="AF461" s="76">
        <f t="shared" ref="AF461:AF462" si="1992">IF(Y461="Correctivo",0,IF(Z461="Automatizado",25,IF(Z461="Manual",15,0)))</f>
        <v>15</v>
      </c>
      <c r="AG461" s="76">
        <f>($AH460*((AE461+AF461))/100)</f>
        <v>8.64</v>
      </c>
      <c r="AH461" s="76">
        <f t="shared" ref="AH461" si="1993">AH460-AG461</f>
        <v>20.16</v>
      </c>
      <c r="AI461" s="240"/>
      <c r="AJ461" s="76">
        <f t="shared" ref="AJ461" si="1994">IF(Y461="Correctivo",10,0)</f>
        <v>0</v>
      </c>
      <c r="AK461" s="76">
        <f t="shared" ref="AK461" si="1995">IF(X461="Probabilidad",0,IF(Z461="Automatizado",25,IF(Z461="Manual",15,0)))</f>
        <v>0</v>
      </c>
      <c r="AL461" s="76">
        <f t="shared" ref="AL461" si="1996">($AM460*((AJ461+AK461))/100)</f>
        <v>0</v>
      </c>
      <c r="AM461" s="112">
        <f t="shared" ref="AM461" si="1997">AM460-AL461</f>
        <v>100</v>
      </c>
      <c r="AN461" s="246"/>
      <c r="AO461" s="238"/>
      <c r="AP461" s="247"/>
      <c r="AQ461" s="247"/>
      <c r="AR461" s="369"/>
      <c r="AS461" s="369"/>
      <c r="AT461" s="369"/>
      <c r="AU461" s="247"/>
    </row>
    <row r="462" spans="1:47" ht="267" customHeight="1">
      <c r="A462" s="76">
        <v>182</v>
      </c>
      <c r="B462" s="76" t="s">
        <v>1464</v>
      </c>
      <c r="C462" s="97" t="s">
        <v>1465</v>
      </c>
      <c r="D462" s="85" t="s">
        <v>1466</v>
      </c>
      <c r="E462" s="85" t="s">
        <v>59</v>
      </c>
      <c r="F462" s="85" t="s">
        <v>1467</v>
      </c>
      <c r="G462" s="85" t="s">
        <v>1468</v>
      </c>
      <c r="H462" s="92"/>
      <c r="I462" s="92"/>
      <c r="J462" s="92"/>
      <c r="K462" s="92"/>
      <c r="L462" s="74" t="str">
        <f t="shared" ref="L462:L463" si="1998">CONCATENATE(E462," ",F462,)</f>
        <v>Posibilidad de pérdida económica y reputacional ante las Víctimas y entes de control por sanciones a las territoriales por no prestar atención y orientación a quienes acuden al Centro Regional de Atención y/o PAV en la territorial o hacerlo de forma inadecuada</v>
      </c>
      <c r="M462" s="95" t="s">
        <v>62</v>
      </c>
      <c r="N462" s="95" t="s">
        <v>529</v>
      </c>
      <c r="O462" s="95" t="s">
        <v>63</v>
      </c>
      <c r="P462" s="95" t="s">
        <v>64</v>
      </c>
      <c r="Q462" s="95">
        <v>20000</v>
      </c>
      <c r="R462" s="95" t="s">
        <v>355</v>
      </c>
      <c r="S462" s="95">
        <v>100</v>
      </c>
      <c r="T462" s="95" t="s">
        <v>74</v>
      </c>
      <c r="U462" s="95">
        <v>60</v>
      </c>
      <c r="V462" s="152" t="s">
        <v>67</v>
      </c>
      <c r="W462" s="85" t="s">
        <v>1469</v>
      </c>
      <c r="X462" s="76" t="s">
        <v>253</v>
      </c>
      <c r="Y462" s="76" t="s">
        <v>91</v>
      </c>
      <c r="Z462" s="76" t="s">
        <v>70</v>
      </c>
      <c r="AA462" s="76" t="s">
        <v>71</v>
      </c>
      <c r="AB462" s="76" t="s">
        <v>72</v>
      </c>
      <c r="AC462" s="76" t="s">
        <v>73</v>
      </c>
      <c r="AD462" s="86">
        <f>AH462</f>
        <v>70</v>
      </c>
      <c r="AE462" s="76">
        <f t="shared" si="1991"/>
        <v>15</v>
      </c>
      <c r="AF462" s="76">
        <f t="shared" si="1992"/>
        <v>15</v>
      </c>
      <c r="AG462" s="76">
        <f>($S462*((AE462+AF462))/100)</f>
        <v>30</v>
      </c>
      <c r="AH462" s="76">
        <f t="shared" ref="AH462" si="1999">S462-AG462</f>
        <v>70</v>
      </c>
      <c r="AI462" s="120">
        <f>AM462</f>
        <v>60</v>
      </c>
      <c r="AJ462" s="76">
        <f t="shared" ref="AJ462" si="2000">IF(Y462="Correctivo",10,0)</f>
        <v>0</v>
      </c>
      <c r="AK462" s="76">
        <f t="shared" ref="AK462" si="2001">IF(X462="Probabilidad",0,IF(Z462="Automatizado",25,IF(Z462="Manual",15,0)))</f>
        <v>0</v>
      </c>
      <c r="AL462" s="76">
        <f>($U462*((AJ462+AK462))/100)</f>
        <v>0</v>
      </c>
      <c r="AM462" s="112">
        <f>U462-AL462</f>
        <v>60</v>
      </c>
      <c r="AN462" s="132" t="s">
        <v>74</v>
      </c>
      <c r="AO462" s="76" t="s">
        <v>75</v>
      </c>
      <c r="AP462" s="85" t="s">
        <v>76</v>
      </c>
      <c r="AQ462" s="85" t="s">
        <v>1470</v>
      </c>
      <c r="AR462" s="134">
        <v>45292</v>
      </c>
      <c r="AS462" s="134">
        <v>45657</v>
      </c>
      <c r="AT462" s="134" t="s">
        <v>78</v>
      </c>
      <c r="AU462" s="85" t="s">
        <v>1471</v>
      </c>
    </row>
    <row r="463" spans="1:47" ht="166.5" customHeight="1">
      <c r="A463" s="238">
        <v>183</v>
      </c>
      <c r="B463" s="238" t="s">
        <v>1464</v>
      </c>
      <c r="C463" s="248" t="s">
        <v>1472</v>
      </c>
      <c r="D463" s="248" t="s">
        <v>1473</v>
      </c>
      <c r="E463" s="247" t="s">
        <v>114</v>
      </c>
      <c r="F463" s="247" t="s">
        <v>1474</v>
      </c>
      <c r="G463" s="247" t="s">
        <v>1475</v>
      </c>
      <c r="H463" s="92"/>
      <c r="I463" s="92"/>
      <c r="J463" s="92"/>
      <c r="K463" s="92"/>
      <c r="L463" s="249" t="str">
        <f t="shared" si="1998"/>
        <v>Posibilidad de pérdida reputacional ante las Víctimas por no implementar las estrategias o acciones de forma eficaz que garanticen una atención u orientación digna y diferencial</v>
      </c>
      <c r="M463" s="238" t="s">
        <v>62</v>
      </c>
      <c r="N463" s="238" t="s">
        <v>529</v>
      </c>
      <c r="O463" s="238" t="s">
        <v>63</v>
      </c>
      <c r="P463" s="238" t="s">
        <v>64</v>
      </c>
      <c r="Q463" s="238">
        <v>40</v>
      </c>
      <c r="R463" s="238" t="s">
        <v>65</v>
      </c>
      <c r="S463" s="238">
        <v>40</v>
      </c>
      <c r="T463" s="238" t="s">
        <v>74</v>
      </c>
      <c r="U463" s="238">
        <v>60</v>
      </c>
      <c r="V463" s="397" t="s">
        <v>74</v>
      </c>
      <c r="W463" s="153" t="s">
        <v>1476</v>
      </c>
      <c r="X463" s="76" t="s">
        <v>253</v>
      </c>
      <c r="Y463" s="76" t="s">
        <v>69</v>
      </c>
      <c r="Z463" s="76" t="s">
        <v>70</v>
      </c>
      <c r="AA463" s="76" t="s">
        <v>71</v>
      </c>
      <c r="AB463" s="76" t="s">
        <v>72</v>
      </c>
      <c r="AC463" s="76" t="s">
        <v>73</v>
      </c>
      <c r="AD463" s="240">
        <f>AH464</f>
        <v>16.8</v>
      </c>
      <c r="AE463" s="76">
        <f t="shared" ref="AE463:AE468" si="2002">IF(Y463="Preventivo",25,IF(Y463="Detectivo",15,0))</f>
        <v>25</v>
      </c>
      <c r="AF463" s="76">
        <f t="shared" ref="AF463:AF468" si="2003">IF(Y463="Correctivo",0,IF(Z463="Automatizado",25,IF(Z463="Manual",15,0)))</f>
        <v>15</v>
      </c>
      <c r="AG463" s="76">
        <f>($S463*((AE463+AF463))/100)</f>
        <v>16</v>
      </c>
      <c r="AH463" s="76">
        <f t="shared" ref="AH463" si="2004">S463-AG463</f>
        <v>24</v>
      </c>
      <c r="AI463" s="240">
        <f>AM464</f>
        <v>60</v>
      </c>
      <c r="AJ463" s="76">
        <f t="shared" ref="AJ463:AJ468" si="2005">IF(Y463="Correctivo",10,0)</f>
        <v>0</v>
      </c>
      <c r="AK463" s="76">
        <f t="shared" ref="AK463:AK468" si="2006">IF(X463="Probabilidad",0,IF(Z463="Automatizado",25,IF(Z463="Manual",15,0)))</f>
        <v>0</v>
      </c>
      <c r="AL463" s="76">
        <f>($U463*((AJ463+AK463))/100)</f>
        <v>0</v>
      </c>
      <c r="AM463" s="112">
        <f>U463-AL463</f>
        <v>60</v>
      </c>
      <c r="AN463" s="241" t="s">
        <v>74</v>
      </c>
      <c r="AO463" s="238" t="s">
        <v>75</v>
      </c>
      <c r="AP463" s="247" t="s">
        <v>76</v>
      </c>
      <c r="AQ463" s="247" t="s">
        <v>1477</v>
      </c>
      <c r="AR463" s="344">
        <v>45292</v>
      </c>
      <c r="AS463" s="344">
        <v>45657</v>
      </c>
      <c r="AT463" s="363" t="s">
        <v>78</v>
      </c>
      <c r="AU463" s="247" t="s">
        <v>1478</v>
      </c>
    </row>
    <row r="464" spans="1:47" ht="166.5" customHeight="1">
      <c r="A464" s="238"/>
      <c r="B464" s="238"/>
      <c r="C464" s="248"/>
      <c r="D464" s="248"/>
      <c r="E464" s="247"/>
      <c r="F464" s="247"/>
      <c r="G464" s="247"/>
      <c r="H464" s="100"/>
      <c r="I464" s="100"/>
      <c r="J464" s="100"/>
      <c r="K464" s="100"/>
      <c r="L464" s="250"/>
      <c r="M464" s="238"/>
      <c r="N464" s="238"/>
      <c r="O464" s="238"/>
      <c r="P464" s="238"/>
      <c r="Q464" s="238"/>
      <c r="R464" s="238"/>
      <c r="S464" s="238"/>
      <c r="T464" s="238"/>
      <c r="U464" s="238"/>
      <c r="V464" s="397"/>
      <c r="W464" s="153" t="s">
        <v>2040</v>
      </c>
      <c r="X464" s="76" t="s">
        <v>253</v>
      </c>
      <c r="Y464" s="76" t="s">
        <v>91</v>
      </c>
      <c r="Z464" s="76" t="s">
        <v>70</v>
      </c>
      <c r="AA464" s="76" t="s">
        <v>71</v>
      </c>
      <c r="AB464" s="76" t="s">
        <v>72</v>
      </c>
      <c r="AC464" s="76" t="s">
        <v>73</v>
      </c>
      <c r="AD464" s="240"/>
      <c r="AE464" s="76">
        <f t="shared" si="2002"/>
        <v>15</v>
      </c>
      <c r="AF464" s="76">
        <f t="shared" si="2003"/>
        <v>15</v>
      </c>
      <c r="AG464" s="76">
        <f>($AH463*((AE464+AF464))/100)</f>
        <v>7.2</v>
      </c>
      <c r="AH464" s="76">
        <f t="shared" ref="AH464" si="2007">AH463-AG464</f>
        <v>16.8</v>
      </c>
      <c r="AI464" s="240"/>
      <c r="AJ464" s="76">
        <f t="shared" si="2005"/>
        <v>0</v>
      </c>
      <c r="AK464" s="76">
        <f t="shared" si="2006"/>
        <v>0</v>
      </c>
      <c r="AL464" s="76">
        <f t="shared" ref="AL464" si="2008">($AM463*((AJ464+AK464))/100)</f>
        <v>0</v>
      </c>
      <c r="AM464" s="112">
        <f t="shared" ref="AM464" si="2009">AM463-AL464</f>
        <v>60</v>
      </c>
      <c r="AN464" s="241"/>
      <c r="AO464" s="238"/>
      <c r="AP464" s="247"/>
      <c r="AQ464" s="247"/>
      <c r="AR464" s="346"/>
      <c r="AS464" s="346"/>
      <c r="AT464" s="238"/>
      <c r="AU464" s="247"/>
    </row>
    <row r="465" spans="1:47" ht="198" customHeight="1">
      <c r="A465" s="238">
        <v>184</v>
      </c>
      <c r="B465" s="238" t="s">
        <v>1464</v>
      </c>
      <c r="C465" s="248" t="s">
        <v>1479</v>
      </c>
      <c r="D465" s="247" t="s">
        <v>1480</v>
      </c>
      <c r="E465" s="247"/>
      <c r="F465" s="247"/>
      <c r="G465" s="247"/>
      <c r="H465" s="212" t="s">
        <v>1481</v>
      </c>
      <c r="I465" s="212" t="s">
        <v>1482</v>
      </c>
      <c r="J465" s="212" t="s">
        <v>1483</v>
      </c>
      <c r="K465" s="212" t="s">
        <v>1484</v>
      </c>
      <c r="L465" s="247" t="s">
        <v>1485</v>
      </c>
      <c r="M465" s="238" t="s">
        <v>86</v>
      </c>
      <c r="N465" s="238" t="s">
        <v>529</v>
      </c>
      <c r="O465" s="238" t="s">
        <v>87</v>
      </c>
      <c r="P465" s="238" t="s">
        <v>88</v>
      </c>
      <c r="Q465" s="238">
        <v>4000</v>
      </c>
      <c r="R465" s="238" t="s">
        <v>731</v>
      </c>
      <c r="S465" s="238">
        <v>100</v>
      </c>
      <c r="T465" s="238" t="s">
        <v>137</v>
      </c>
      <c r="U465" s="238">
        <v>100</v>
      </c>
      <c r="V465" s="399" t="s">
        <v>138</v>
      </c>
      <c r="W465" s="85" t="s">
        <v>1486</v>
      </c>
      <c r="X465" s="76" t="s">
        <v>253</v>
      </c>
      <c r="Y465" s="76" t="s">
        <v>69</v>
      </c>
      <c r="Z465" s="76" t="s">
        <v>70</v>
      </c>
      <c r="AA465" s="76" t="s">
        <v>71</v>
      </c>
      <c r="AB465" s="76" t="s">
        <v>72</v>
      </c>
      <c r="AC465" s="76" t="s">
        <v>73</v>
      </c>
      <c r="AD465" s="240">
        <f>AH466</f>
        <v>36</v>
      </c>
      <c r="AE465" s="76">
        <f t="shared" si="2002"/>
        <v>25</v>
      </c>
      <c r="AF465" s="76">
        <f t="shared" si="2003"/>
        <v>15</v>
      </c>
      <c r="AG465" s="76">
        <f>($S465*((AE465+AF465))/100)</f>
        <v>40</v>
      </c>
      <c r="AH465" s="76">
        <f t="shared" ref="AH465" si="2010">S465-AG465</f>
        <v>60</v>
      </c>
      <c r="AI465" s="240">
        <f>AM466</f>
        <v>100</v>
      </c>
      <c r="AJ465" s="76">
        <f t="shared" si="2005"/>
        <v>0</v>
      </c>
      <c r="AK465" s="76">
        <f t="shared" si="2006"/>
        <v>0</v>
      </c>
      <c r="AL465" s="76">
        <f>($U465*((AJ465+AK465))/100)</f>
        <v>0</v>
      </c>
      <c r="AM465" s="112">
        <f>U465-AL465</f>
        <v>100</v>
      </c>
      <c r="AN465" s="246" t="s">
        <v>138</v>
      </c>
      <c r="AO465" s="238" t="s">
        <v>75</v>
      </c>
      <c r="AP465" s="247" t="s">
        <v>76</v>
      </c>
      <c r="AQ465" s="247" t="s">
        <v>1487</v>
      </c>
      <c r="AR465" s="344">
        <v>45292</v>
      </c>
      <c r="AS465" s="344">
        <v>45657</v>
      </c>
      <c r="AT465" s="363" t="s">
        <v>142</v>
      </c>
      <c r="AU465" s="247" t="s">
        <v>1488</v>
      </c>
    </row>
    <row r="466" spans="1:47" ht="131.25" customHeight="1">
      <c r="A466" s="238"/>
      <c r="B466" s="238"/>
      <c r="C466" s="248"/>
      <c r="D466" s="247"/>
      <c r="E466" s="247"/>
      <c r="F466" s="247"/>
      <c r="G466" s="247"/>
      <c r="H466" s="213"/>
      <c r="I466" s="213"/>
      <c r="J466" s="213"/>
      <c r="K466" s="213"/>
      <c r="L466" s="247"/>
      <c r="M466" s="238"/>
      <c r="N466" s="238"/>
      <c r="O466" s="238"/>
      <c r="P466" s="238"/>
      <c r="Q466" s="238"/>
      <c r="R466" s="238"/>
      <c r="S466" s="238"/>
      <c r="T466" s="238"/>
      <c r="U466" s="238"/>
      <c r="V466" s="399"/>
      <c r="W466" s="85" t="s">
        <v>1489</v>
      </c>
      <c r="X466" s="76" t="s">
        <v>253</v>
      </c>
      <c r="Y466" s="76" t="s">
        <v>69</v>
      </c>
      <c r="Z466" s="76" t="s">
        <v>70</v>
      </c>
      <c r="AA466" s="76" t="s">
        <v>71</v>
      </c>
      <c r="AB466" s="76" t="s">
        <v>72</v>
      </c>
      <c r="AC466" s="76" t="s">
        <v>73</v>
      </c>
      <c r="AD466" s="240"/>
      <c r="AE466" s="76">
        <f t="shared" si="2002"/>
        <v>25</v>
      </c>
      <c r="AF466" s="76">
        <f t="shared" si="2003"/>
        <v>15</v>
      </c>
      <c r="AG466" s="76">
        <f>($AH465*((AE466+AF466))/100)</f>
        <v>24</v>
      </c>
      <c r="AH466" s="76">
        <f t="shared" ref="AH466" si="2011">AH465-AG466</f>
        <v>36</v>
      </c>
      <c r="AI466" s="240"/>
      <c r="AJ466" s="76">
        <f t="shared" si="2005"/>
        <v>0</v>
      </c>
      <c r="AK466" s="76">
        <f t="shared" si="2006"/>
        <v>0</v>
      </c>
      <c r="AL466" s="76">
        <f t="shared" ref="AL466" si="2012">($AM465*((AJ466+AK466))/100)</f>
        <v>0</v>
      </c>
      <c r="AM466" s="112">
        <f t="shared" ref="AM466" si="2013">AM465-AL466</f>
        <v>100</v>
      </c>
      <c r="AN466" s="246"/>
      <c r="AO466" s="238"/>
      <c r="AP466" s="247"/>
      <c r="AQ466" s="247"/>
      <c r="AR466" s="346"/>
      <c r="AS466" s="346"/>
      <c r="AT466" s="238"/>
      <c r="AU466" s="247"/>
    </row>
    <row r="467" spans="1:47" ht="76.5" customHeight="1">
      <c r="A467" s="238">
        <v>185</v>
      </c>
      <c r="B467" s="238" t="s">
        <v>1490</v>
      </c>
      <c r="C467" s="244" t="s">
        <v>1491</v>
      </c>
      <c r="D467" s="247" t="s">
        <v>1492</v>
      </c>
      <c r="E467" s="247" t="s">
        <v>59</v>
      </c>
      <c r="F467" s="247" t="s">
        <v>1493</v>
      </c>
      <c r="G467" s="244" t="s">
        <v>1494</v>
      </c>
      <c r="H467" s="92"/>
      <c r="I467" s="92"/>
      <c r="J467" s="92"/>
      <c r="K467" s="92"/>
      <c r="L467" s="249" t="str">
        <f t="shared" ref="L467:L470" si="2014">CONCATENATE(E467," ",F467,)</f>
        <v>Posibilidad de pérdida económica y reputacional ante nuestros grupos de valor; entes territoriales y entidades del SNARIV por el incumplimiento en la realización de las jornadas de atención móvil</v>
      </c>
      <c r="M467" s="238" t="s">
        <v>62</v>
      </c>
      <c r="N467" s="238" t="s">
        <v>317</v>
      </c>
      <c r="O467" s="238" t="s">
        <v>476</v>
      </c>
      <c r="P467" s="238" t="s">
        <v>204</v>
      </c>
      <c r="Q467" s="238">
        <v>50</v>
      </c>
      <c r="R467" s="238" t="s">
        <v>65</v>
      </c>
      <c r="S467" s="238">
        <v>40</v>
      </c>
      <c r="T467" s="238" t="s">
        <v>74</v>
      </c>
      <c r="U467" s="238">
        <v>60</v>
      </c>
      <c r="V467" s="397" t="s">
        <v>74</v>
      </c>
      <c r="W467" s="85" t="s">
        <v>1495</v>
      </c>
      <c r="X467" s="76" t="s">
        <v>43</v>
      </c>
      <c r="Y467" s="76" t="s">
        <v>81</v>
      </c>
      <c r="Z467" s="76" t="s">
        <v>70</v>
      </c>
      <c r="AA467" s="76" t="s">
        <v>110</v>
      </c>
      <c r="AB467" s="76" t="s">
        <v>72</v>
      </c>
      <c r="AC467" s="76" t="s">
        <v>120</v>
      </c>
      <c r="AD467" s="240">
        <f>AH469</f>
        <v>24</v>
      </c>
      <c r="AE467" s="76">
        <f t="shared" si="2002"/>
        <v>0</v>
      </c>
      <c r="AF467" s="76">
        <f t="shared" si="2003"/>
        <v>0</v>
      </c>
      <c r="AG467" s="76">
        <f>($S467*((AE467+AF467))/100)</f>
        <v>0</v>
      </c>
      <c r="AH467" s="76">
        <f t="shared" ref="AH467" si="2015">S467-AG467</f>
        <v>40</v>
      </c>
      <c r="AI467" s="240">
        <f>AM469</f>
        <v>33.75</v>
      </c>
      <c r="AJ467" s="76">
        <f t="shared" si="2005"/>
        <v>10</v>
      </c>
      <c r="AK467" s="76">
        <f t="shared" si="2006"/>
        <v>15</v>
      </c>
      <c r="AL467" s="76">
        <f>($U467*((AJ467+AK467))/100)</f>
        <v>15</v>
      </c>
      <c r="AM467" s="112">
        <f>U467-AL467</f>
        <v>45</v>
      </c>
      <c r="AN467" s="340" t="s">
        <v>220</v>
      </c>
      <c r="AO467" s="238" t="s">
        <v>222</v>
      </c>
      <c r="AP467" s="247" t="s">
        <v>1496</v>
      </c>
      <c r="AQ467" s="238" t="s">
        <v>224</v>
      </c>
      <c r="AR467" s="238"/>
      <c r="AS467" s="238"/>
      <c r="AT467" s="238"/>
      <c r="AU467" s="247"/>
    </row>
    <row r="468" spans="1:47" ht="103.5" customHeight="1">
      <c r="A468" s="238"/>
      <c r="B468" s="238"/>
      <c r="C468" s="244"/>
      <c r="D468" s="247"/>
      <c r="E468" s="247"/>
      <c r="F468" s="247"/>
      <c r="G468" s="244"/>
      <c r="H468" s="100"/>
      <c r="I468" s="100"/>
      <c r="J468" s="100"/>
      <c r="K468" s="100"/>
      <c r="L468" s="250"/>
      <c r="M468" s="238"/>
      <c r="N468" s="238"/>
      <c r="O468" s="238"/>
      <c r="P468" s="238"/>
      <c r="Q468" s="238"/>
      <c r="R468" s="238"/>
      <c r="S468" s="238"/>
      <c r="T468" s="238"/>
      <c r="U468" s="238"/>
      <c r="V468" s="397"/>
      <c r="W468" s="85" t="s">
        <v>1497</v>
      </c>
      <c r="X468" s="76" t="s">
        <v>43</v>
      </c>
      <c r="Y468" s="76" t="s">
        <v>81</v>
      </c>
      <c r="Z468" s="76" t="s">
        <v>70</v>
      </c>
      <c r="AA468" s="76" t="s">
        <v>71</v>
      </c>
      <c r="AB468" s="76" t="s">
        <v>72</v>
      </c>
      <c r="AC468" s="76" t="s">
        <v>120</v>
      </c>
      <c r="AD468" s="240"/>
      <c r="AE468" s="76">
        <f t="shared" si="2002"/>
        <v>0</v>
      </c>
      <c r="AF468" s="76">
        <f t="shared" si="2003"/>
        <v>0</v>
      </c>
      <c r="AG468" s="76">
        <f>($AH467*((AE468+AF468))/100)</f>
        <v>0</v>
      </c>
      <c r="AH468" s="76">
        <f t="shared" ref="AH468" si="2016">AH467-AG468</f>
        <v>40</v>
      </c>
      <c r="AI468" s="240"/>
      <c r="AJ468" s="76">
        <f t="shared" si="2005"/>
        <v>10</v>
      </c>
      <c r="AK468" s="76">
        <f t="shared" si="2006"/>
        <v>15</v>
      </c>
      <c r="AL468" s="76">
        <f t="shared" ref="AL468" si="2017">($AM467*((AJ468+AK468))/100)</f>
        <v>11.25</v>
      </c>
      <c r="AM468" s="112">
        <f t="shared" ref="AM468" si="2018">AM467-AL468</f>
        <v>33.75</v>
      </c>
      <c r="AN468" s="340"/>
      <c r="AO468" s="238"/>
      <c r="AP468" s="247"/>
      <c r="AQ468" s="238"/>
      <c r="AR468" s="238"/>
      <c r="AS468" s="238"/>
      <c r="AT468" s="238"/>
      <c r="AU468" s="247"/>
    </row>
    <row r="469" spans="1:47" ht="84.75" customHeight="1">
      <c r="A469" s="238"/>
      <c r="B469" s="238"/>
      <c r="C469" s="244"/>
      <c r="D469" s="247"/>
      <c r="E469" s="247"/>
      <c r="F469" s="247"/>
      <c r="G469" s="244"/>
      <c r="H469" s="101"/>
      <c r="I469" s="101"/>
      <c r="J469" s="101"/>
      <c r="K469" s="101"/>
      <c r="L469" s="251"/>
      <c r="M469" s="238"/>
      <c r="N469" s="238"/>
      <c r="O469" s="238"/>
      <c r="P469" s="238"/>
      <c r="Q469" s="238"/>
      <c r="R469" s="238"/>
      <c r="S469" s="238"/>
      <c r="T469" s="238"/>
      <c r="U469" s="238"/>
      <c r="V469" s="397"/>
      <c r="W469" s="85" t="s">
        <v>1498</v>
      </c>
      <c r="X469" s="76" t="s">
        <v>253</v>
      </c>
      <c r="Y469" s="76" t="s">
        <v>69</v>
      </c>
      <c r="Z469" s="76" t="s">
        <v>70</v>
      </c>
      <c r="AA469" s="76" t="s">
        <v>110</v>
      </c>
      <c r="AB469" s="76" t="s">
        <v>432</v>
      </c>
      <c r="AC469" s="76" t="s">
        <v>120</v>
      </c>
      <c r="AD469" s="240"/>
      <c r="AE469" s="76">
        <f t="shared" ref="AE469" si="2019">IF(Y469="Preventivo",25,IF(Y469="Detectivo",15,0))</f>
        <v>25</v>
      </c>
      <c r="AF469" s="76">
        <f t="shared" ref="AF469" si="2020">IF(Y469="Correctivo",0,IF(Z469="Automatizado",25,IF(Z469="Manual",15,0)))</f>
        <v>15</v>
      </c>
      <c r="AG469" s="76">
        <f>($AH468*((AE469+AF469))/100)</f>
        <v>16</v>
      </c>
      <c r="AH469" s="76">
        <f t="shared" ref="AH469" si="2021">AH468-AG469</f>
        <v>24</v>
      </c>
      <c r="AI469" s="240"/>
      <c r="AJ469" s="76">
        <f t="shared" ref="AJ469" si="2022">IF(Y469="Correctivo",10,0)</f>
        <v>0</v>
      </c>
      <c r="AK469" s="76">
        <f t="shared" ref="AK469" si="2023">IF(X469="Probabilidad",0,IF(Z469="Automatizado",25,IF(Z469="Manual",15,0)))</f>
        <v>0</v>
      </c>
      <c r="AL469" s="76">
        <f t="shared" ref="AL469" si="2024">($AM468*((AJ469+AK469))/100)</f>
        <v>0</v>
      </c>
      <c r="AM469" s="112">
        <f t="shared" ref="AM469" si="2025">AM468-AL469</f>
        <v>33.75</v>
      </c>
      <c r="AN469" s="340"/>
      <c r="AO469" s="238"/>
      <c r="AP469" s="247"/>
      <c r="AQ469" s="238"/>
      <c r="AR469" s="238"/>
      <c r="AS469" s="238"/>
      <c r="AT469" s="238"/>
      <c r="AU469" s="247"/>
    </row>
    <row r="470" spans="1:47" ht="86.25" customHeight="1">
      <c r="A470" s="238">
        <v>186</v>
      </c>
      <c r="B470" s="238" t="s">
        <v>1490</v>
      </c>
      <c r="C470" s="244" t="s">
        <v>1440</v>
      </c>
      <c r="D470" s="244" t="s">
        <v>1441</v>
      </c>
      <c r="E470" s="247" t="s">
        <v>59</v>
      </c>
      <c r="F470" s="247" t="s">
        <v>1499</v>
      </c>
      <c r="G470" s="247" t="s">
        <v>1500</v>
      </c>
      <c r="H470" s="92"/>
      <c r="I470" s="92"/>
      <c r="J470" s="92"/>
      <c r="K470" s="92"/>
      <c r="L470" s="249" t="str">
        <f t="shared" si="2014"/>
        <v>Posibilidad de pérdida económica y reputacional ante nuestros grupos de valor y entes territoriales por la imposibilidad de realizar las asistencias técnicas</v>
      </c>
      <c r="M470" s="238" t="s">
        <v>62</v>
      </c>
      <c r="N470" s="238" t="s">
        <v>317</v>
      </c>
      <c r="O470" s="238" t="s">
        <v>476</v>
      </c>
      <c r="P470" s="238" t="s">
        <v>204</v>
      </c>
      <c r="Q470" s="238">
        <v>50</v>
      </c>
      <c r="R470" s="238" t="s">
        <v>65</v>
      </c>
      <c r="S470" s="238">
        <v>40</v>
      </c>
      <c r="T470" s="238" t="s">
        <v>118</v>
      </c>
      <c r="U470" s="238">
        <v>40</v>
      </c>
      <c r="V470" s="397" t="s">
        <v>74</v>
      </c>
      <c r="W470" s="85" t="s">
        <v>1501</v>
      </c>
      <c r="X470" s="76" t="s">
        <v>253</v>
      </c>
      <c r="Y470" s="76" t="s">
        <v>69</v>
      </c>
      <c r="Z470" s="76" t="s">
        <v>70</v>
      </c>
      <c r="AA470" s="76" t="s">
        <v>71</v>
      </c>
      <c r="AB470" s="76" t="s">
        <v>72</v>
      </c>
      <c r="AC470" s="76" t="s">
        <v>73</v>
      </c>
      <c r="AD470" s="240">
        <f>AH471</f>
        <v>24</v>
      </c>
      <c r="AE470" s="76">
        <f t="shared" ref="AE470:AE475" si="2026">IF(Y470="Preventivo",25,IF(Y470="Detectivo",15,0))</f>
        <v>25</v>
      </c>
      <c r="AF470" s="76">
        <f t="shared" ref="AF470:AF475" si="2027">IF(Y470="Correctivo",0,IF(Z470="Automatizado",25,IF(Z470="Manual",15,0)))</f>
        <v>15</v>
      </c>
      <c r="AG470" s="76">
        <f>($S470*((AE470+AF470))/100)</f>
        <v>16</v>
      </c>
      <c r="AH470" s="76">
        <f t="shared" ref="AH470" si="2028">S470-AG470</f>
        <v>24</v>
      </c>
      <c r="AI470" s="240">
        <f>AM471</f>
        <v>30</v>
      </c>
      <c r="AJ470" s="76">
        <f t="shared" ref="AJ470:AJ475" si="2029">IF(Y470="Correctivo",10,0)</f>
        <v>0</v>
      </c>
      <c r="AK470" s="76">
        <f t="shared" ref="AK470:AK475" si="2030">IF(X470="Probabilidad",0,IF(Z470="Automatizado",25,IF(Z470="Manual",15,0)))</f>
        <v>0</v>
      </c>
      <c r="AL470" s="76">
        <f>($U470*((AJ470+AK470))/100)</f>
        <v>0</v>
      </c>
      <c r="AM470" s="112">
        <f>U470-AL470</f>
        <v>40</v>
      </c>
      <c r="AN470" s="340" t="s">
        <v>220</v>
      </c>
      <c r="AO470" s="238" t="s">
        <v>222</v>
      </c>
      <c r="AP470" s="247" t="s">
        <v>1496</v>
      </c>
      <c r="AQ470" s="238" t="s">
        <v>224</v>
      </c>
      <c r="AR470" s="238"/>
      <c r="AS470" s="238"/>
      <c r="AT470" s="238"/>
      <c r="AU470" s="247"/>
    </row>
    <row r="471" spans="1:47" ht="73.5" customHeight="1">
      <c r="A471" s="238"/>
      <c r="B471" s="238"/>
      <c r="C471" s="244"/>
      <c r="D471" s="244"/>
      <c r="E471" s="247"/>
      <c r="F471" s="247"/>
      <c r="G471" s="247"/>
      <c r="H471" s="100"/>
      <c r="I471" s="100"/>
      <c r="J471" s="100"/>
      <c r="K471" s="100"/>
      <c r="L471" s="250"/>
      <c r="M471" s="238"/>
      <c r="N471" s="238"/>
      <c r="O471" s="238"/>
      <c r="P471" s="238"/>
      <c r="Q471" s="238"/>
      <c r="R471" s="238"/>
      <c r="S471" s="238"/>
      <c r="T471" s="238"/>
      <c r="U471" s="238"/>
      <c r="V471" s="397"/>
      <c r="W471" s="85" t="s">
        <v>1502</v>
      </c>
      <c r="X471" s="76" t="s">
        <v>43</v>
      </c>
      <c r="Y471" s="76" t="s">
        <v>81</v>
      </c>
      <c r="Z471" s="76" t="s">
        <v>70</v>
      </c>
      <c r="AA471" s="76" t="s">
        <v>71</v>
      </c>
      <c r="AB471" s="76" t="s">
        <v>72</v>
      </c>
      <c r="AC471" s="76" t="s">
        <v>73</v>
      </c>
      <c r="AD471" s="240"/>
      <c r="AE471" s="76">
        <f t="shared" si="2026"/>
        <v>0</v>
      </c>
      <c r="AF471" s="76">
        <f t="shared" si="2027"/>
        <v>0</v>
      </c>
      <c r="AG471" s="76">
        <f>($AH470*((AE471+AF471))/100)</f>
        <v>0</v>
      </c>
      <c r="AH471" s="76">
        <f t="shared" ref="AH471" si="2031">AH470-AG471</f>
        <v>24</v>
      </c>
      <c r="AI471" s="240"/>
      <c r="AJ471" s="76">
        <f t="shared" si="2029"/>
        <v>10</v>
      </c>
      <c r="AK471" s="76">
        <f t="shared" si="2030"/>
        <v>15</v>
      </c>
      <c r="AL471" s="76">
        <f t="shared" ref="AL471" si="2032">($AM470*((AJ471+AK471))/100)</f>
        <v>10</v>
      </c>
      <c r="AM471" s="112">
        <f t="shared" ref="AM471" si="2033">AM470-AL471</f>
        <v>30</v>
      </c>
      <c r="AN471" s="340"/>
      <c r="AO471" s="238"/>
      <c r="AP471" s="247"/>
      <c r="AQ471" s="238"/>
      <c r="AR471" s="238"/>
      <c r="AS471" s="238"/>
      <c r="AT471" s="238"/>
      <c r="AU471" s="247"/>
    </row>
    <row r="472" spans="1:47" ht="99.75" customHeight="1">
      <c r="A472" s="238">
        <v>187</v>
      </c>
      <c r="B472" s="238" t="s">
        <v>1490</v>
      </c>
      <c r="C472" s="244" t="s">
        <v>1503</v>
      </c>
      <c r="D472" s="247" t="s">
        <v>1504</v>
      </c>
      <c r="E472" s="247" t="s">
        <v>59</v>
      </c>
      <c r="F472" s="247" t="s">
        <v>1505</v>
      </c>
      <c r="G472" s="244" t="s">
        <v>1506</v>
      </c>
      <c r="H472" s="92"/>
      <c r="I472" s="92"/>
      <c r="J472" s="92"/>
      <c r="K472" s="92"/>
      <c r="L472" s="249" t="str">
        <f t="shared" ref="L472" si="2034">CONCATENATE(E472," ",F472,)</f>
        <v>Posibilidad de pérdida económica y reputacional ante nuestros grupos de valor, entes territoriales y entidades del SNARIV por la imposibilidad de implementar las estrategias definidas en los componentes de memoria, dignificación y recuperación social</v>
      </c>
      <c r="M472" s="238" t="s">
        <v>62</v>
      </c>
      <c r="N472" s="238" t="s">
        <v>317</v>
      </c>
      <c r="O472" s="238" t="s">
        <v>476</v>
      </c>
      <c r="P472" s="238" t="s">
        <v>204</v>
      </c>
      <c r="Q472" s="238">
        <v>700</v>
      </c>
      <c r="R472" s="238" t="s">
        <v>409</v>
      </c>
      <c r="S472" s="238">
        <v>60</v>
      </c>
      <c r="T472" s="238" t="s">
        <v>118</v>
      </c>
      <c r="U472" s="238">
        <v>40</v>
      </c>
      <c r="V472" s="397" t="s">
        <v>74</v>
      </c>
      <c r="W472" s="85" t="s">
        <v>1507</v>
      </c>
      <c r="X472" s="76" t="s">
        <v>253</v>
      </c>
      <c r="Y472" s="76" t="s">
        <v>69</v>
      </c>
      <c r="Z472" s="76" t="s">
        <v>70</v>
      </c>
      <c r="AA472" s="76" t="s">
        <v>71</v>
      </c>
      <c r="AB472" s="76" t="s">
        <v>72</v>
      </c>
      <c r="AC472" s="76" t="s">
        <v>120</v>
      </c>
      <c r="AD472" s="240">
        <f>AH473</f>
        <v>21.6</v>
      </c>
      <c r="AE472" s="76">
        <f t="shared" si="2026"/>
        <v>25</v>
      </c>
      <c r="AF472" s="76">
        <f t="shared" si="2027"/>
        <v>15</v>
      </c>
      <c r="AG472" s="76">
        <f>($S472*((AE472+AF472))/100)</f>
        <v>24</v>
      </c>
      <c r="AH472" s="76">
        <f t="shared" ref="AH472" si="2035">S472-AG472</f>
        <v>36</v>
      </c>
      <c r="AI472" s="240">
        <f>AM473</f>
        <v>40</v>
      </c>
      <c r="AJ472" s="76">
        <f t="shared" si="2029"/>
        <v>0</v>
      </c>
      <c r="AK472" s="76">
        <f t="shared" si="2030"/>
        <v>0</v>
      </c>
      <c r="AL472" s="76">
        <f>($U472*((AJ472+AK472))/100)</f>
        <v>0</v>
      </c>
      <c r="AM472" s="112">
        <f>U472-AL472</f>
        <v>40</v>
      </c>
      <c r="AN472" s="340" t="s">
        <v>220</v>
      </c>
      <c r="AO472" s="238" t="s">
        <v>222</v>
      </c>
      <c r="AP472" s="247" t="s">
        <v>1496</v>
      </c>
      <c r="AQ472" s="238" t="s">
        <v>224</v>
      </c>
      <c r="AR472" s="238"/>
      <c r="AS472" s="238"/>
      <c r="AT472" s="238"/>
      <c r="AU472" s="247"/>
    </row>
    <row r="473" spans="1:47" ht="99.75" customHeight="1">
      <c r="A473" s="238"/>
      <c r="B473" s="238"/>
      <c r="C473" s="244"/>
      <c r="D473" s="247"/>
      <c r="E473" s="247"/>
      <c r="F473" s="247"/>
      <c r="G473" s="244"/>
      <c r="H473" s="100"/>
      <c r="I473" s="100"/>
      <c r="J473" s="100"/>
      <c r="K473" s="100"/>
      <c r="L473" s="250"/>
      <c r="M473" s="238"/>
      <c r="N473" s="238"/>
      <c r="O473" s="238"/>
      <c r="P473" s="238"/>
      <c r="Q473" s="238"/>
      <c r="R473" s="238"/>
      <c r="S473" s="238"/>
      <c r="T473" s="238"/>
      <c r="U473" s="238"/>
      <c r="V473" s="397"/>
      <c r="W473" s="85" t="s">
        <v>1508</v>
      </c>
      <c r="X473" s="76" t="s">
        <v>253</v>
      </c>
      <c r="Y473" s="76" t="s">
        <v>69</v>
      </c>
      <c r="Z473" s="76" t="s">
        <v>70</v>
      </c>
      <c r="AA473" s="76" t="s">
        <v>71</v>
      </c>
      <c r="AB473" s="76" t="s">
        <v>72</v>
      </c>
      <c r="AC473" s="76" t="s">
        <v>120</v>
      </c>
      <c r="AD473" s="240"/>
      <c r="AE473" s="76">
        <f t="shared" si="2026"/>
        <v>25</v>
      </c>
      <c r="AF473" s="76">
        <f t="shared" si="2027"/>
        <v>15</v>
      </c>
      <c r="AG473" s="76">
        <f>($AH472*((AE473+AF473))/100)</f>
        <v>14.4</v>
      </c>
      <c r="AH473" s="76">
        <f t="shared" ref="AH473" si="2036">AH472-AG473</f>
        <v>21.6</v>
      </c>
      <c r="AI473" s="240"/>
      <c r="AJ473" s="76">
        <f t="shared" si="2029"/>
        <v>0</v>
      </c>
      <c r="AK473" s="76">
        <f t="shared" si="2030"/>
        <v>0</v>
      </c>
      <c r="AL473" s="76">
        <f t="shared" ref="AL473" si="2037">($AM472*((AJ473+AK473))/100)</f>
        <v>0</v>
      </c>
      <c r="AM473" s="112">
        <f t="shared" ref="AM473" si="2038">AM472-AL473</f>
        <v>40</v>
      </c>
      <c r="AN473" s="340"/>
      <c r="AO473" s="238"/>
      <c r="AP473" s="247"/>
      <c r="AQ473" s="238"/>
      <c r="AR473" s="238"/>
      <c r="AS473" s="238"/>
      <c r="AT473" s="238"/>
      <c r="AU473" s="247"/>
    </row>
    <row r="474" spans="1:47" ht="45">
      <c r="A474" s="238">
        <v>188</v>
      </c>
      <c r="B474" s="238" t="s">
        <v>1490</v>
      </c>
      <c r="C474" s="244" t="s">
        <v>1491</v>
      </c>
      <c r="D474" s="247" t="s">
        <v>1276</v>
      </c>
      <c r="E474" s="247"/>
      <c r="F474" s="247"/>
      <c r="G474" s="247"/>
      <c r="H474" s="212" t="s">
        <v>1148</v>
      </c>
      <c r="I474" s="212" t="s">
        <v>1509</v>
      </c>
      <c r="J474" s="212" t="s">
        <v>1510</v>
      </c>
      <c r="K474" s="212" t="s">
        <v>1511</v>
      </c>
      <c r="L474" s="247" t="s">
        <v>1512</v>
      </c>
      <c r="M474" s="238" t="s">
        <v>86</v>
      </c>
      <c r="N474" s="238" t="s">
        <v>317</v>
      </c>
      <c r="O474" s="238" t="s">
        <v>87</v>
      </c>
      <c r="P474" s="238" t="s">
        <v>99</v>
      </c>
      <c r="Q474" s="238">
        <v>4000</v>
      </c>
      <c r="R474" s="238" t="s">
        <v>731</v>
      </c>
      <c r="S474" s="238">
        <v>100</v>
      </c>
      <c r="T474" s="238" t="s">
        <v>66</v>
      </c>
      <c r="U474" s="238">
        <v>80</v>
      </c>
      <c r="V474" s="398" t="s">
        <v>67</v>
      </c>
      <c r="W474" s="85" t="s">
        <v>1513</v>
      </c>
      <c r="X474" s="76" t="s">
        <v>253</v>
      </c>
      <c r="Y474" s="76" t="s">
        <v>69</v>
      </c>
      <c r="Z474" s="76" t="s">
        <v>70</v>
      </c>
      <c r="AA474" s="76" t="s">
        <v>71</v>
      </c>
      <c r="AB474" s="76" t="s">
        <v>72</v>
      </c>
      <c r="AC474" s="76" t="s">
        <v>73</v>
      </c>
      <c r="AD474" s="240">
        <f>AH476</f>
        <v>36</v>
      </c>
      <c r="AE474" s="76">
        <f t="shared" si="2026"/>
        <v>25</v>
      </c>
      <c r="AF474" s="76">
        <f t="shared" si="2027"/>
        <v>15</v>
      </c>
      <c r="AG474" s="76">
        <f>($S474*((AE474+AF474))/100)</f>
        <v>40</v>
      </c>
      <c r="AH474" s="76">
        <f t="shared" ref="AH474" si="2039">S474-AG474</f>
        <v>60</v>
      </c>
      <c r="AI474" s="240">
        <f>AM476</f>
        <v>60</v>
      </c>
      <c r="AJ474" s="76">
        <f t="shared" si="2029"/>
        <v>0</v>
      </c>
      <c r="AK474" s="76">
        <f t="shared" si="2030"/>
        <v>0</v>
      </c>
      <c r="AL474" s="76">
        <f>($U474*((AJ474+AK474))/100)</f>
        <v>0</v>
      </c>
      <c r="AM474" s="112">
        <f>U474-AL474</f>
        <v>80</v>
      </c>
      <c r="AN474" s="241" t="s">
        <v>74</v>
      </c>
      <c r="AO474" s="238" t="s">
        <v>75</v>
      </c>
      <c r="AP474" s="247" t="s">
        <v>1514</v>
      </c>
      <c r="AQ474" s="247" t="s">
        <v>1515</v>
      </c>
      <c r="AR474" s="363">
        <v>45292</v>
      </c>
      <c r="AS474" s="363">
        <v>45657</v>
      </c>
      <c r="AT474" s="369" t="s">
        <v>78</v>
      </c>
      <c r="AU474" s="247" t="s">
        <v>1516</v>
      </c>
    </row>
    <row r="475" spans="1:47" ht="123.75" customHeight="1">
      <c r="A475" s="238"/>
      <c r="B475" s="238"/>
      <c r="C475" s="244"/>
      <c r="D475" s="247"/>
      <c r="E475" s="247"/>
      <c r="F475" s="247"/>
      <c r="G475" s="247"/>
      <c r="H475" s="225"/>
      <c r="I475" s="225"/>
      <c r="J475" s="225"/>
      <c r="K475" s="225"/>
      <c r="L475" s="247"/>
      <c r="M475" s="238"/>
      <c r="N475" s="238"/>
      <c r="O475" s="238"/>
      <c r="P475" s="238"/>
      <c r="Q475" s="238"/>
      <c r="R475" s="238"/>
      <c r="S475" s="238"/>
      <c r="T475" s="238"/>
      <c r="U475" s="238"/>
      <c r="V475" s="398"/>
      <c r="W475" s="85" t="s">
        <v>1517</v>
      </c>
      <c r="X475" s="76" t="s">
        <v>253</v>
      </c>
      <c r="Y475" s="76" t="s">
        <v>69</v>
      </c>
      <c r="Z475" s="76" t="s">
        <v>70</v>
      </c>
      <c r="AA475" s="76" t="s">
        <v>71</v>
      </c>
      <c r="AB475" s="76" t="s">
        <v>72</v>
      </c>
      <c r="AC475" s="76" t="s">
        <v>73</v>
      </c>
      <c r="AD475" s="240"/>
      <c r="AE475" s="76">
        <f t="shared" si="2026"/>
        <v>25</v>
      </c>
      <c r="AF475" s="76">
        <f t="shared" si="2027"/>
        <v>15</v>
      </c>
      <c r="AG475" s="76">
        <f>($AH474*((AE475+AF475))/100)</f>
        <v>24</v>
      </c>
      <c r="AH475" s="76">
        <f t="shared" ref="AH475" si="2040">AH474-AG475</f>
        <v>36</v>
      </c>
      <c r="AI475" s="240"/>
      <c r="AJ475" s="76">
        <f t="shared" si="2029"/>
        <v>0</v>
      </c>
      <c r="AK475" s="76">
        <f t="shared" si="2030"/>
        <v>0</v>
      </c>
      <c r="AL475" s="76">
        <f t="shared" ref="AL475" si="2041">($AM474*((AJ475+AK475))/100)</f>
        <v>0</v>
      </c>
      <c r="AM475" s="112">
        <f t="shared" ref="AM475" si="2042">AM474-AL475</f>
        <v>80</v>
      </c>
      <c r="AN475" s="241"/>
      <c r="AO475" s="238"/>
      <c r="AP475" s="247"/>
      <c r="AQ475" s="247"/>
      <c r="AR475" s="363"/>
      <c r="AS475" s="238"/>
      <c r="AT475" s="369"/>
      <c r="AU475" s="247"/>
    </row>
    <row r="476" spans="1:47" ht="102" customHeight="1">
      <c r="A476" s="238"/>
      <c r="B476" s="238"/>
      <c r="C476" s="244"/>
      <c r="D476" s="247"/>
      <c r="E476" s="247"/>
      <c r="F476" s="247"/>
      <c r="G476" s="247"/>
      <c r="H476" s="213"/>
      <c r="I476" s="213"/>
      <c r="J476" s="213"/>
      <c r="K476" s="213"/>
      <c r="L476" s="247"/>
      <c r="M476" s="238"/>
      <c r="N476" s="238"/>
      <c r="O476" s="238"/>
      <c r="P476" s="238"/>
      <c r="Q476" s="238"/>
      <c r="R476" s="238"/>
      <c r="S476" s="238"/>
      <c r="T476" s="238"/>
      <c r="U476" s="238"/>
      <c r="V476" s="398"/>
      <c r="W476" s="85" t="s">
        <v>1518</v>
      </c>
      <c r="X476" s="76" t="s">
        <v>43</v>
      </c>
      <c r="Y476" s="76" t="s">
        <v>81</v>
      </c>
      <c r="Z476" s="76" t="s">
        <v>70</v>
      </c>
      <c r="AA476" s="76" t="s">
        <v>71</v>
      </c>
      <c r="AB476" s="76" t="s">
        <v>72</v>
      </c>
      <c r="AC476" s="76" t="s">
        <v>120</v>
      </c>
      <c r="AD476" s="240"/>
      <c r="AE476" s="76">
        <f t="shared" ref="AE476" si="2043">IF(Y476="Preventivo",25,IF(Y476="Detectivo",15,0))</f>
        <v>0</v>
      </c>
      <c r="AF476" s="76">
        <f t="shared" ref="AF476" si="2044">IF(Y476="Correctivo",0,IF(Z476="Automatizado",25,IF(Z476="Manual",15,0)))</f>
        <v>0</v>
      </c>
      <c r="AG476" s="76">
        <f>($AH475*((AE476+AF476))/100)</f>
        <v>0</v>
      </c>
      <c r="AH476" s="76">
        <f t="shared" ref="AH476" si="2045">AH475-AG476</f>
        <v>36</v>
      </c>
      <c r="AI476" s="240"/>
      <c r="AJ476" s="76">
        <f t="shared" ref="AJ476" si="2046">IF(Y476="Correctivo",10,0)</f>
        <v>10</v>
      </c>
      <c r="AK476" s="76">
        <f t="shared" ref="AK476" si="2047">IF(X476="Probabilidad",0,IF(Z476="Automatizado",25,IF(Z476="Manual",15,0)))</f>
        <v>15</v>
      </c>
      <c r="AL476" s="76">
        <f t="shared" ref="AL476" si="2048">($AM475*((AJ476+AK476))/100)</f>
        <v>20</v>
      </c>
      <c r="AM476" s="112">
        <f t="shared" ref="AM476" si="2049">AM475-AL476</f>
        <v>60</v>
      </c>
      <c r="AN476" s="241"/>
      <c r="AO476" s="238"/>
      <c r="AP476" s="247"/>
      <c r="AQ476" s="247"/>
      <c r="AR476" s="363"/>
      <c r="AS476" s="238"/>
      <c r="AT476" s="369"/>
      <c r="AU476" s="247"/>
    </row>
    <row r="477" spans="1:47" ht="87" customHeight="1">
      <c r="A477" s="238">
        <v>189</v>
      </c>
      <c r="B477" s="238" t="s">
        <v>1490</v>
      </c>
      <c r="C477" s="244" t="s">
        <v>1519</v>
      </c>
      <c r="D477" s="247" t="s">
        <v>1267</v>
      </c>
      <c r="E477" s="247"/>
      <c r="F477" s="247"/>
      <c r="G477" s="247"/>
      <c r="H477" s="212" t="s">
        <v>1520</v>
      </c>
      <c r="I477" s="212" t="s">
        <v>1521</v>
      </c>
      <c r="J477" s="212" t="s">
        <v>1522</v>
      </c>
      <c r="K477" s="212" t="s">
        <v>1523</v>
      </c>
      <c r="L477" s="247" t="s">
        <v>1524</v>
      </c>
      <c r="M477" s="238" t="s">
        <v>86</v>
      </c>
      <c r="N477" s="238" t="s">
        <v>317</v>
      </c>
      <c r="O477" s="238" t="s">
        <v>87</v>
      </c>
      <c r="P477" s="238" t="s">
        <v>99</v>
      </c>
      <c r="Q477" s="238">
        <v>56</v>
      </c>
      <c r="R477" s="238" t="s">
        <v>89</v>
      </c>
      <c r="S477" s="238">
        <v>40</v>
      </c>
      <c r="T477" s="238" t="s">
        <v>66</v>
      </c>
      <c r="U477" s="238">
        <v>80</v>
      </c>
      <c r="V477" s="398" t="s">
        <v>67</v>
      </c>
      <c r="W477" s="85" t="s">
        <v>1525</v>
      </c>
      <c r="X477" s="76" t="s">
        <v>253</v>
      </c>
      <c r="Y477" s="76" t="s">
        <v>69</v>
      </c>
      <c r="Z477" s="76" t="s">
        <v>70</v>
      </c>
      <c r="AA477" s="76" t="s">
        <v>71</v>
      </c>
      <c r="AB477" s="76" t="s">
        <v>72</v>
      </c>
      <c r="AC477" s="76" t="s">
        <v>73</v>
      </c>
      <c r="AD477" s="240">
        <f>AH479</f>
        <v>14.4</v>
      </c>
      <c r="AE477" s="76">
        <f t="shared" ref="AE477:AE478" si="2050">IF(Y477="Preventivo",25,IF(Y477="Detectivo",15,0))</f>
        <v>25</v>
      </c>
      <c r="AF477" s="76">
        <f t="shared" ref="AF477:AF478" si="2051">IF(Y477="Correctivo",0,IF(Z477="Automatizado",25,IF(Z477="Manual",15,0)))</f>
        <v>15</v>
      </c>
      <c r="AG477" s="76">
        <f>($S477*((AE477+AF477))/100)</f>
        <v>16</v>
      </c>
      <c r="AH477" s="76">
        <f t="shared" ref="AH477" si="2052">S477-AG477</f>
        <v>24</v>
      </c>
      <c r="AI477" s="240">
        <f>AM479</f>
        <v>60</v>
      </c>
      <c r="AJ477" s="76">
        <f t="shared" ref="AJ477:AJ478" si="2053">IF(Y477="Correctivo",10,0)</f>
        <v>0</v>
      </c>
      <c r="AK477" s="76">
        <f t="shared" ref="AK477:AK478" si="2054">IF(X477="Probabilidad",0,IF(Z477="Automatizado",25,IF(Z477="Manual",15,0)))</f>
        <v>0</v>
      </c>
      <c r="AL477" s="76">
        <f>($U477*((AJ477+AK477))/100)</f>
        <v>0</v>
      </c>
      <c r="AM477" s="112">
        <f>U477-AL477</f>
        <v>80</v>
      </c>
      <c r="AN477" s="241" t="s">
        <v>74</v>
      </c>
      <c r="AO477" s="238" t="s">
        <v>75</v>
      </c>
      <c r="AP477" s="247" t="s">
        <v>1514</v>
      </c>
      <c r="AQ477" s="247" t="s">
        <v>1526</v>
      </c>
      <c r="AR477" s="363">
        <v>45292</v>
      </c>
      <c r="AS477" s="363">
        <v>45657</v>
      </c>
      <c r="AT477" s="369" t="s">
        <v>78</v>
      </c>
      <c r="AU477" s="247" t="s">
        <v>1527</v>
      </c>
    </row>
    <row r="478" spans="1:47" ht="102" customHeight="1">
      <c r="A478" s="238"/>
      <c r="B478" s="238"/>
      <c r="C478" s="244"/>
      <c r="D478" s="247"/>
      <c r="E478" s="247"/>
      <c r="F478" s="247"/>
      <c r="G478" s="247"/>
      <c r="H478" s="225"/>
      <c r="I478" s="225"/>
      <c r="J478" s="225"/>
      <c r="K478" s="225"/>
      <c r="L478" s="247"/>
      <c r="M478" s="238"/>
      <c r="N478" s="238"/>
      <c r="O478" s="238"/>
      <c r="P478" s="238"/>
      <c r="Q478" s="238"/>
      <c r="R478" s="238"/>
      <c r="S478" s="238"/>
      <c r="T478" s="238"/>
      <c r="U478" s="238"/>
      <c r="V478" s="398"/>
      <c r="W478" s="85" t="s">
        <v>1528</v>
      </c>
      <c r="X478" s="76" t="s">
        <v>253</v>
      </c>
      <c r="Y478" s="76" t="s">
        <v>69</v>
      </c>
      <c r="Z478" s="76" t="s">
        <v>70</v>
      </c>
      <c r="AA478" s="76" t="s">
        <v>71</v>
      </c>
      <c r="AB478" s="76" t="s">
        <v>72</v>
      </c>
      <c r="AC478" s="76" t="s">
        <v>73</v>
      </c>
      <c r="AD478" s="240"/>
      <c r="AE478" s="76">
        <f t="shared" si="2050"/>
        <v>25</v>
      </c>
      <c r="AF478" s="76">
        <f t="shared" si="2051"/>
        <v>15</v>
      </c>
      <c r="AG478" s="76">
        <f>($AH477*((AE478+AF478))/100)</f>
        <v>9.6</v>
      </c>
      <c r="AH478" s="76">
        <f t="shared" ref="AH478" si="2055">AH477-AG478</f>
        <v>14.4</v>
      </c>
      <c r="AI478" s="240"/>
      <c r="AJ478" s="76">
        <f t="shared" si="2053"/>
        <v>0</v>
      </c>
      <c r="AK478" s="76">
        <f t="shared" si="2054"/>
        <v>0</v>
      </c>
      <c r="AL478" s="76">
        <f t="shared" ref="AL478" si="2056">($AM477*((AJ478+AK478))/100)</f>
        <v>0</v>
      </c>
      <c r="AM478" s="112">
        <f t="shared" ref="AM478" si="2057">AM477-AL478</f>
        <v>80</v>
      </c>
      <c r="AN478" s="241"/>
      <c r="AO478" s="238"/>
      <c r="AP478" s="247"/>
      <c r="AQ478" s="247"/>
      <c r="AR478" s="363"/>
      <c r="AS478" s="238"/>
      <c r="AT478" s="369"/>
      <c r="AU478" s="247"/>
    </row>
    <row r="479" spans="1:47" ht="71.25" customHeight="1">
      <c r="A479" s="238"/>
      <c r="B479" s="238"/>
      <c r="C479" s="244"/>
      <c r="D479" s="247"/>
      <c r="E479" s="247"/>
      <c r="F479" s="247"/>
      <c r="G479" s="247"/>
      <c r="H479" s="213"/>
      <c r="I479" s="213"/>
      <c r="J479" s="213"/>
      <c r="K479" s="213"/>
      <c r="L479" s="247"/>
      <c r="M479" s="238"/>
      <c r="N479" s="238"/>
      <c r="O479" s="238"/>
      <c r="P479" s="238"/>
      <c r="Q479" s="238"/>
      <c r="R479" s="238"/>
      <c r="S479" s="238"/>
      <c r="T479" s="238"/>
      <c r="U479" s="238"/>
      <c r="V479" s="398"/>
      <c r="W479" s="85" t="s">
        <v>1529</v>
      </c>
      <c r="X479" s="76" t="s">
        <v>43</v>
      </c>
      <c r="Y479" s="76" t="s">
        <v>81</v>
      </c>
      <c r="Z479" s="76" t="s">
        <v>70</v>
      </c>
      <c r="AA479" s="76" t="s">
        <v>71</v>
      </c>
      <c r="AB479" s="76" t="s">
        <v>72</v>
      </c>
      <c r="AC479" s="76" t="s">
        <v>120</v>
      </c>
      <c r="AD479" s="240"/>
      <c r="AE479" s="76">
        <f t="shared" ref="AE479:AE480" si="2058">IF(Y479="Preventivo",25,IF(Y479="Detectivo",15,0))</f>
        <v>0</v>
      </c>
      <c r="AF479" s="76">
        <f t="shared" ref="AF479:AF480" si="2059">IF(Y479="Correctivo",0,IF(Z479="Automatizado",25,IF(Z479="Manual",15,0)))</f>
        <v>0</v>
      </c>
      <c r="AG479" s="76">
        <f>($AH478*((AE479+AF479))/100)</f>
        <v>0</v>
      </c>
      <c r="AH479" s="76">
        <f t="shared" ref="AH479" si="2060">AH478-AG479</f>
        <v>14.4</v>
      </c>
      <c r="AI479" s="240"/>
      <c r="AJ479" s="76">
        <f t="shared" ref="AJ479" si="2061">IF(Y479="Correctivo",10,0)</f>
        <v>10</v>
      </c>
      <c r="AK479" s="76">
        <f t="shared" ref="AK479" si="2062">IF(X479="Probabilidad",0,IF(Z479="Automatizado",25,IF(Z479="Manual",15,0)))</f>
        <v>15</v>
      </c>
      <c r="AL479" s="76">
        <f t="shared" ref="AL479" si="2063">($AM478*((AJ479+AK479))/100)</f>
        <v>20</v>
      </c>
      <c r="AM479" s="112">
        <f t="shared" ref="AM479" si="2064">AM478-AL479</f>
        <v>60</v>
      </c>
      <c r="AN479" s="241"/>
      <c r="AO479" s="238"/>
      <c r="AP479" s="247"/>
      <c r="AQ479" s="247"/>
      <c r="AR479" s="363"/>
      <c r="AS479" s="238"/>
      <c r="AT479" s="369"/>
      <c r="AU479" s="247"/>
    </row>
    <row r="480" spans="1:47" ht="188.25" customHeight="1">
      <c r="A480" s="76">
        <v>190</v>
      </c>
      <c r="B480" s="76" t="s">
        <v>1530</v>
      </c>
      <c r="C480" s="85" t="s">
        <v>1450</v>
      </c>
      <c r="D480" s="85" t="s">
        <v>1331</v>
      </c>
      <c r="E480" s="85" t="s">
        <v>114</v>
      </c>
      <c r="F480" s="85" t="s">
        <v>1531</v>
      </c>
      <c r="G480" s="85" t="s">
        <v>1532</v>
      </c>
      <c r="H480" s="92"/>
      <c r="I480" s="92"/>
      <c r="J480" s="92"/>
      <c r="K480" s="92"/>
      <c r="L480" s="74" t="str">
        <f t="shared" ref="L480:L487" si="2065">CONCATENATE(E480," ",F480,)</f>
        <v>Posibilidad de pérdida reputacional por no brindar asistencia técnica a las partes interesadas, para cumplir con los planes establecidos en los periodos y los que estipula la ley</v>
      </c>
      <c r="M480" s="76" t="s">
        <v>62</v>
      </c>
      <c r="N480" s="76" t="s">
        <v>317</v>
      </c>
      <c r="O480" s="85" t="s">
        <v>63</v>
      </c>
      <c r="P480" s="85" t="s">
        <v>64</v>
      </c>
      <c r="Q480" s="76">
        <v>93</v>
      </c>
      <c r="R480" s="76" t="s">
        <v>65</v>
      </c>
      <c r="S480" s="76">
        <v>40</v>
      </c>
      <c r="T480" s="76" t="s">
        <v>66</v>
      </c>
      <c r="U480" s="76">
        <v>80</v>
      </c>
      <c r="V480" s="130" t="s">
        <v>67</v>
      </c>
      <c r="W480" s="85" t="s">
        <v>1533</v>
      </c>
      <c r="X480" s="76" t="s">
        <v>253</v>
      </c>
      <c r="Y480" s="76" t="s">
        <v>69</v>
      </c>
      <c r="Z480" s="76" t="s">
        <v>70</v>
      </c>
      <c r="AA480" s="76" t="s">
        <v>71</v>
      </c>
      <c r="AB480" s="76" t="s">
        <v>72</v>
      </c>
      <c r="AC480" s="76" t="s">
        <v>73</v>
      </c>
      <c r="AD480" s="120">
        <f>AH480</f>
        <v>24</v>
      </c>
      <c r="AE480" s="76">
        <f t="shared" si="2058"/>
        <v>25</v>
      </c>
      <c r="AF480" s="76">
        <f t="shared" si="2059"/>
        <v>15</v>
      </c>
      <c r="AG480" s="76">
        <f>($S480*((AE480+AF480))/100)</f>
        <v>16</v>
      </c>
      <c r="AH480" s="76">
        <f t="shared" ref="AH480" si="2066">S480-AG480</f>
        <v>24</v>
      </c>
      <c r="AI480" s="120">
        <f>AM480</f>
        <v>80</v>
      </c>
      <c r="AJ480" s="76">
        <f t="shared" ref="AJ480" si="2067">IF(Y480="Correctivo",10,0)</f>
        <v>0</v>
      </c>
      <c r="AK480" s="76">
        <f t="shared" ref="AK480" si="2068">IF(X480="Probabilidad",0,IF(Z480="Automatizado",25,IF(Z480="Manual",15,0)))</f>
        <v>0</v>
      </c>
      <c r="AL480" s="76">
        <f>($U480*((AJ480+AK480))/100)</f>
        <v>0</v>
      </c>
      <c r="AM480" s="112">
        <f>U480-AL480</f>
        <v>80</v>
      </c>
      <c r="AN480" s="130" t="s">
        <v>67</v>
      </c>
      <c r="AO480" s="76" t="s">
        <v>75</v>
      </c>
      <c r="AP480" s="85" t="s">
        <v>76</v>
      </c>
      <c r="AQ480" s="85" t="s">
        <v>1534</v>
      </c>
      <c r="AR480" s="134">
        <v>45292</v>
      </c>
      <c r="AS480" s="134">
        <v>45657</v>
      </c>
      <c r="AT480" s="76" t="s">
        <v>93</v>
      </c>
      <c r="AU480" s="85" t="s">
        <v>1535</v>
      </c>
    </row>
    <row r="481" spans="1:47" ht="131.25" customHeight="1">
      <c r="A481" s="212">
        <v>191</v>
      </c>
      <c r="B481" s="212" t="s">
        <v>1530</v>
      </c>
      <c r="C481" s="247" t="s">
        <v>1165</v>
      </c>
      <c r="D481" s="247" t="s">
        <v>1267</v>
      </c>
      <c r="E481" s="247"/>
      <c r="F481" s="247"/>
      <c r="G481" s="247"/>
      <c r="H481" s="212" t="s">
        <v>1268</v>
      </c>
      <c r="I481" s="212" t="s">
        <v>1278</v>
      </c>
      <c r="J481" s="212" t="s">
        <v>1536</v>
      </c>
      <c r="K481" s="212" t="s">
        <v>1537</v>
      </c>
      <c r="L481" s="247" t="s">
        <v>1538</v>
      </c>
      <c r="M481" s="238" t="s">
        <v>86</v>
      </c>
      <c r="N481" s="238" t="s">
        <v>529</v>
      </c>
      <c r="O481" s="247" t="s">
        <v>87</v>
      </c>
      <c r="P481" s="247" t="s">
        <v>88</v>
      </c>
      <c r="Q481" s="238">
        <v>12</v>
      </c>
      <c r="R481" s="238" t="s">
        <v>205</v>
      </c>
      <c r="S481" s="238">
        <v>20</v>
      </c>
      <c r="T481" s="238" t="s">
        <v>137</v>
      </c>
      <c r="U481" s="238">
        <v>100</v>
      </c>
      <c r="V481" s="246" t="s">
        <v>138</v>
      </c>
      <c r="W481" s="85" t="s">
        <v>1539</v>
      </c>
      <c r="X481" s="76" t="s">
        <v>253</v>
      </c>
      <c r="Y481" s="76" t="s">
        <v>69</v>
      </c>
      <c r="Z481" s="76" t="s">
        <v>70</v>
      </c>
      <c r="AA481" s="76" t="s">
        <v>71</v>
      </c>
      <c r="AB481" s="76" t="s">
        <v>72</v>
      </c>
      <c r="AC481" s="76" t="s">
        <v>73</v>
      </c>
      <c r="AD481" s="240">
        <f>AH482</f>
        <v>7.2</v>
      </c>
      <c r="AE481" s="76">
        <f t="shared" ref="AE481:AE486" si="2069">IF(Y481="Preventivo",25,IF(Y481="Detectivo",15,0))</f>
        <v>25</v>
      </c>
      <c r="AF481" s="76">
        <f t="shared" ref="AF481:AF486" si="2070">IF(Y481="Correctivo",0,IF(Z481="Automatizado",25,IF(Z481="Manual",15,0)))</f>
        <v>15</v>
      </c>
      <c r="AG481" s="76">
        <f>($S481*((AE481+AF481))/100)</f>
        <v>8</v>
      </c>
      <c r="AH481" s="76">
        <f t="shared" ref="AH481" si="2071">S481-AG481</f>
        <v>12</v>
      </c>
      <c r="AI481" s="240">
        <f>AM482</f>
        <v>100</v>
      </c>
      <c r="AJ481" s="76">
        <f t="shared" ref="AJ481:AJ486" si="2072">IF(Y481="Correctivo",10,0)</f>
        <v>0</v>
      </c>
      <c r="AK481" s="76">
        <f t="shared" ref="AK481:AK486" si="2073">IF(X481="Probabilidad",0,IF(Z481="Automatizado",25,IF(Z481="Manual",15,0)))</f>
        <v>0</v>
      </c>
      <c r="AL481" s="76">
        <f>($U481*((AJ481+AK481))/100)</f>
        <v>0</v>
      </c>
      <c r="AM481" s="112">
        <f>U481-AL481</f>
        <v>100</v>
      </c>
      <c r="AN481" s="246" t="s">
        <v>138</v>
      </c>
      <c r="AO481" s="238" t="s">
        <v>75</v>
      </c>
      <c r="AP481" s="247" t="s">
        <v>1540</v>
      </c>
      <c r="AQ481" s="85" t="s">
        <v>1541</v>
      </c>
      <c r="AR481" s="134">
        <v>45292</v>
      </c>
      <c r="AS481" s="134">
        <v>45657</v>
      </c>
      <c r="AT481" s="253" t="s">
        <v>142</v>
      </c>
      <c r="AU481" s="85" t="s">
        <v>1542</v>
      </c>
    </row>
    <row r="482" spans="1:47" ht="90">
      <c r="A482" s="213"/>
      <c r="B482" s="213"/>
      <c r="C482" s="247"/>
      <c r="D482" s="247"/>
      <c r="E482" s="247"/>
      <c r="F482" s="247"/>
      <c r="G482" s="247"/>
      <c r="H482" s="213"/>
      <c r="I482" s="213"/>
      <c r="J482" s="213"/>
      <c r="K482" s="213"/>
      <c r="L482" s="247"/>
      <c r="M482" s="238"/>
      <c r="N482" s="238"/>
      <c r="O482" s="247"/>
      <c r="P482" s="247"/>
      <c r="Q482" s="238"/>
      <c r="R482" s="238"/>
      <c r="S482" s="238"/>
      <c r="T482" s="238"/>
      <c r="U482" s="238"/>
      <c r="V482" s="246"/>
      <c r="W482" s="85" t="s">
        <v>1543</v>
      </c>
      <c r="X482" s="76" t="s">
        <v>253</v>
      </c>
      <c r="Y482" s="76" t="s">
        <v>69</v>
      </c>
      <c r="Z482" s="76" t="s">
        <v>70</v>
      </c>
      <c r="AA482" s="76" t="s">
        <v>71</v>
      </c>
      <c r="AB482" s="76" t="s">
        <v>72</v>
      </c>
      <c r="AC482" s="76" t="s">
        <v>73</v>
      </c>
      <c r="AD482" s="240"/>
      <c r="AE482" s="76">
        <f t="shared" si="2069"/>
        <v>25</v>
      </c>
      <c r="AF482" s="76">
        <f t="shared" si="2070"/>
        <v>15</v>
      </c>
      <c r="AG482" s="76">
        <f>($AH481*((AE482+AF482))/100)</f>
        <v>4.8</v>
      </c>
      <c r="AH482" s="76">
        <f t="shared" ref="AH482" si="2074">AH481-AG482</f>
        <v>7.2</v>
      </c>
      <c r="AI482" s="240"/>
      <c r="AJ482" s="76">
        <f t="shared" si="2072"/>
        <v>0</v>
      </c>
      <c r="AK482" s="76">
        <f t="shared" si="2073"/>
        <v>0</v>
      </c>
      <c r="AL482" s="76">
        <f t="shared" ref="AL482" si="2075">($AM481*((AJ482+AK482))/100)</f>
        <v>0</v>
      </c>
      <c r="AM482" s="112">
        <f t="shared" ref="AM482" si="2076">AM481-AL482</f>
        <v>100</v>
      </c>
      <c r="AN482" s="246"/>
      <c r="AO482" s="238"/>
      <c r="AP482" s="247"/>
      <c r="AQ482" s="85" t="s">
        <v>1544</v>
      </c>
      <c r="AR482" s="134">
        <v>45292</v>
      </c>
      <c r="AS482" s="134">
        <v>45657</v>
      </c>
      <c r="AT482" s="263"/>
      <c r="AU482" s="85" t="s">
        <v>1542</v>
      </c>
    </row>
    <row r="483" spans="1:47" ht="89.25" customHeight="1">
      <c r="A483" s="238">
        <v>192</v>
      </c>
      <c r="B483" s="238" t="s">
        <v>1530</v>
      </c>
      <c r="C483" s="247" t="s">
        <v>1450</v>
      </c>
      <c r="D483" s="247" t="s">
        <v>1545</v>
      </c>
      <c r="E483" s="247" t="s">
        <v>114</v>
      </c>
      <c r="F483" s="247" t="s">
        <v>1546</v>
      </c>
      <c r="G483" s="247" t="s">
        <v>1547</v>
      </c>
      <c r="H483" s="92"/>
      <c r="I483" s="92"/>
      <c r="J483" s="92"/>
      <c r="K483" s="92"/>
      <c r="L483" s="249" t="str">
        <f t="shared" si="2065"/>
        <v>Posibilidad de pérdida reputacional por no implementar las medidas contempladas a los sujetos colectivos  en los PIRC y las actividades a las victimas de enfoque diferencial y de genero</v>
      </c>
      <c r="M483" s="238" t="s">
        <v>62</v>
      </c>
      <c r="N483" s="238" t="s">
        <v>317</v>
      </c>
      <c r="O483" s="247" t="s">
        <v>63</v>
      </c>
      <c r="P483" s="247" t="s">
        <v>64</v>
      </c>
      <c r="Q483" s="238">
        <v>60</v>
      </c>
      <c r="R483" s="238" t="s">
        <v>65</v>
      </c>
      <c r="S483" s="238">
        <v>40</v>
      </c>
      <c r="T483" s="238" t="s">
        <v>74</v>
      </c>
      <c r="U483" s="238">
        <v>60</v>
      </c>
      <c r="V483" s="241" t="s">
        <v>74</v>
      </c>
      <c r="W483" s="85" t="s">
        <v>1548</v>
      </c>
      <c r="X483" s="76" t="s">
        <v>253</v>
      </c>
      <c r="Y483" s="76" t="s">
        <v>69</v>
      </c>
      <c r="Z483" s="76" t="s">
        <v>70</v>
      </c>
      <c r="AA483" s="76" t="s">
        <v>71</v>
      </c>
      <c r="AB483" s="76" t="s">
        <v>72</v>
      </c>
      <c r="AC483" s="76" t="s">
        <v>73</v>
      </c>
      <c r="AD483" s="240">
        <f>AH484</f>
        <v>14.4</v>
      </c>
      <c r="AE483" s="76">
        <f t="shared" si="2069"/>
        <v>25</v>
      </c>
      <c r="AF483" s="76">
        <f t="shared" si="2070"/>
        <v>15</v>
      </c>
      <c r="AG483" s="76">
        <f>($S483*((AE483+AF483))/100)</f>
        <v>16</v>
      </c>
      <c r="AH483" s="76">
        <f t="shared" ref="AH483" si="2077">S483-AG483</f>
        <v>24</v>
      </c>
      <c r="AI483" s="240">
        <f>AM484</f>
        <v>60</v>
      </c>
      <c r="AJ483" s="76">
        <f t="shared" si="2072"/>
        <v>0</v>
      </c>
      <c r="AK483" s="76">
        <f t="shared" si="2073"/>
        <v>0</v>
      </c>
      <c r="AL483" s="76">
        <f>($U483*((AJ483+AK483))/100)</f>
        <v>0</v>
      </c>
      <c r="AM483" s="112">
        <f>U483-AL483</f>
        <v>60</v>
      </c>
      <c r="AN483" s="241" t="s">
        <v>74</v>
      </c>
      <c r="AO483" s="238" t="s">
        <v>75</v>
      </c>
      <c r="AP483" s="247" t="s">
        <v>76</v>
      </c>
      <c r="AQ483" s="247" t="s">
        <v>2041</v>
      </c>
      <c r="AR483" s="363">
        <v>45292</v>
      </c>
      <c r="AS483" s="363">
        <v>45657</v>
      </c>
      <c r="AT483" s="238" t="s">
        <v>78</v>
      </c>
      <c r="AU483" s="247" t="s">
        <v>1549</v>
      </c>
    </row>
    <row r="484" spans="1:47" ht="102.75" customHeight="1">
      <c r="A484" s="238"/>
      <c r="B484" s="238"/>
      <c r="C484" s="247"/>
      <c r="D484" s="247"/>
      <c r="E484" s="247"/>
      <c r="F484" s="247"/>
      <c r="G484" s="247"/>
      <c r="H484" s="100"/>
      <c r="I484" s="100"/>
      <c r="J484" s="100"/>
      <c r="K484" s="100"/>
      <c r="L484" s="250"/>
      <c r="M484" s="238"/>
      <c r="N484" s="238"/>
      <c r="O484" s="247"/>
      <c r="P484" s="247"/>
      <c r="Q484" s="238"/>
      <c r="R484" s="238"/>
      <c r="S484" s="238"/>
      <c r="T484" s="238"/>
      <c r="U484" s="238"/>
      <c r="V484" s="241"/>
      <c r="W484" s="85" t="s">
        <v>1550</v>
      </c>
      <c r="X484" s="76" t="s">
        <v>253</v>
      </c>
      <c r="Y484" s="76" t="s">
        <v>69</v>
      </c>
      <c r="Z484" s="76" t="s">
        <v>70</v>
      </c>
      <c r="AA484" s="76" t="s">
        <v>71</v>
      </c>
      <c r="AB484" s="76" t="s">
        <v>72</v>
      </c>
      <c r="AC484" s="76" t="s">
        <v>73</v>
      </c>
      <c r="AD484" s="240"/>
      <c r="AE484" s="76">
        <f t="shared" si="2069"/>
        <v>25</v>
      </c>
      <c r="AF484" s="76">
        <f t="shared" si="2070"/>
        <v>15</v>
      </c>
      <c r="AG484" s="76">
        <f>($AH483*((AE484+AF484))/100)</f>
        <v>9.6</v>
      </c>
      <c r="AH484" s="76">
        <f t="shared" ref="AH484" si="2078">AH483-AG484</f>
        <v>14.4</v>
      </c>
      <c r="AI484" s="240"/>
      <c r="AJ484" s="76">
        <f t="shared" si="2072"/>
        <v>0</v>
      </c>
      <c r="AK484" s="76">
        <f t="shared" si="2073"/>
        <v>0</v>
      </c>
      <c r="AL484" s="76">
        <f t="shared" ref="AL484" si="2079">($AM483*((AJ484+AK484))/100)</f>
        <v>0</v>
      </c>
      <c r="AM484" s="112">
        <f t="shared" ref="AM484" si="2080">AM483-AL484</f>
        <v>60</v>
      </c>
      <c r="AN484" s="241"/>
      <c r="AO484" s="238"/>
      <c r="AP484" s="247"/>
      <c r="AQ484" s="247"/>
      <c r="AR484" s="363"/>
      <c r="AS484" s="363"/>
      <c r="AT484" s="238"/>
      <c r="AU484" s="247"/>
    </row>
    <row r="485" spans="1:47" ht="173.25" customHeight="1">
      <c r="A485" s="76">
        <v>193</v>
      </c>
      <c r="B485" s="76" t="s">
        <v>1530</v>
      </c>
      <c r="C485" s="85" t="s">
        <v>1450</v>
      </c>
      <c r="D485" s="85" t="s">
        <v>1276</v>
      </c>
      <c r="E485" s="85" t="s">
        <v>59</v>
      </c>
      <c r="F485" s="85" t="s">
        <v>1551</v>
      </c>
      <c r="G485" s="85" t="s">
        <v>1552</v>
      </c>
      <c r="H485" s="92"/>
      <c r="I485" s="92"/>
      <c r="J485" s="92"/>
      <c r="K485" s="92"/>
      <c r="L485" s="74" t="str">
        <f t="shared" si="2065"/>
        <v>Posibilidad de pérdida económica y reputacional ante los grupos de valor por la no entrega de cartas de indemnización aptas a las victimas localizadas</v>
      </c>
      <c r="M485" s="76" t="s">
        <v>62</v>
      </c>
      <c r="N485" s="76" t="s">
        <v>317</v>
      </c>
      <c r="O485" s="85" t="s">
        <v>476</v>
      </c>
      <c r="P485" s="85" t="s">
        <v>64</v>
      </c>
      <c r="Q485" s="76">
        <v>35</v>
      </c>
      <c r="R485" s="76" t="s">
        <v>65</v>
      </c>
      <c r="S485" s="76">
        <v>40</v>
      </c>
      <c r="T485" s="76" t="s">
        <v>118</v>
      </c>
      <c r="U485" s="76">
        <v>40</v>
      </c>
      <c r="V485" s="132" t="s">
        <v>74</v>
      </c>
      <c r="W485" s="85" t="s">
        <v>1553</v>
      </c>
      <c r="X485" s="76" t="s">
        <v>253</v>
      </c>
      <c r="Y485" s="76" t="s">
        <v>69</v>
      </c>
      <c r="Z485" s="76" t="s">
        <v>70</v>
      </c>
      <c r="AA485" s="76" t="s">
        <v>71</v>
      </c>
      <c r="AB485" s="76" t="s">
        <v>72</v>
      </c>
      <c r="AC485" s="76" t="s">
        <v>73</v>
      </c>
      <c r="AD485" s="120">
        <f>AH485</f>
        <v>24</v>
      </c>
      <c r="AE485" s="76">
        <f t="shared" si="2069"/>
        <v>25</v>
      </c>
      <c r="AF485" s="76">
        <f t="shared" si="2070"/>
        <v>15</v>
      </c>
      <c r="AG485" s="76">
        <f>($S485*((AE485+AF485))/100)</f>
        <v>16</v>
      </c>
      <c r="AH485" s="76">
        <f t="shared" ref="AH485:AH486" si="2081">S485-AG485</f>
        <v>24</v>
      </c>
      <c r="AI485" s="120">
        <f>AM485</f>
        <v>40</v>
      </c>
      <c r="AJ485" s="76">
        <f t="shared" si="2072"/>
        <v>0</v>
      </c>
      <c r="AK485" s="76">
        <f t="shared" si="2073"/>
        <v>0</v>
      </c>
      <c r="AL485" s="76">
        <f>($U485*((AJ485+AK485))/100)</f>
        <v>0</v>
      </c>
      <c r="AM485" s="112">
        <f>U485-AL485</f>
        <v>40</v>
      </c>
      <c r="AN485" s="132" t="s">
        <v>74</v>
      </c>
      <c r="AO485" s="76" t="s">
        <v>75</v>
      </c>
      <c r="AP485" s="85" t="s">
        <v>76</v>
      </c>
      <c r="AQ485" s="85" t="s">
        <v>1554</v>
      </c>
      <c r="AR485" s="134">
        <v>45292</v>
      </c>
      <c r="AS485" s="134">
        <v>45657</v>
      </c>
      <c r="AT485" s="76" t="s">
        <v>78</v>
      </c>
      <c r="AU485" s="85" t="s">
        <v>1555</v>
      </c>
    </row>
    <row r="486" spans="1:47" ht="120">
      <c r="A486" s="76">
        <v>194</v>
      </c>
      <c r="B486" s="76" t="s">
        <v>1530</v>
      </c>
      <c r="C486" s="85" t="s">
        <v>1440</v>
      </c>
      <c r="D486" s="85" t="s">
        <v>1556</v>
      </c>
      <c r="E486" s="85" t="s">
        <v>114</v>
      </c>
      <c r="F486" s="85" t="s">
        <v>1557</v>
      </c>
      <c r="G486" s="85" t="s">
        <v>1558</v>
      </c>
      <c r="H486" s="85"/>
      <c r="I486" s="85"/>
      <c r="J486" s="85"/>
      <c r="K486" s="85"/>
      <c r="L486" s="75" t="str">
        <f t="shared" si="2065"/>
        <v>Posibilidad de pérdida reputacional por no brindar acompañamiento a las victimas ni a las personerías de los municipios en el fortalecimiento y empoderamiento de la participación de las mesas de las victimas</v>
      </c>
      <c r="M486" s="76" t="s">
        <v>62</v>
      </c>
      <c r="N486" s="76" t="s">
        <v>317</v>
      </c>
      <c r="O486" s="85" t="s">
        <v>63</v>
      </c>
      <c r="P486" s="85" t="s">
        <v>64</v>
      </c>
      <c r="Q486" s="76">
        <v>31</v>
      </c>
      <c r="R486" s="76" t="s">
        <v>65</v>
      </c>
      <c r="S486" s="76">
        <v>40</v>
      </c>
      <c r="T486" s="76" t="s">
        <v>74</v>
      </c>
      <c r="U486" s="76">
        <v>60</v>
      </c>
      <c r="V486" s="132" t="s">
        <v>74</v>
      </c>
      <c r="W486" s="85" t="s">
        <v>1559</v>
      </c>
      <c r="X486" s="76" t="s">
        <v>253</v>
      </c>
      <c r="Y486" s="76" t="s">
        <v>69</v>
      </c>
      <c r="Z486" s="76" t="s">
        <v>70</v>
      </c>
      <c r="AA486" s="76" t="s">
        <v>71</v>
      </c>
      <c r="AB486" s="76" t="s">
        <v>72</v>
      </c>
      <c r="AC486" s="76" t="s">
        <v>73</v>
      </c>
      <c r="AD486" s="120">
        <f>AH486</f>
        <v>24</v>
      </c>
      <c r="AE486" s="76">
        <f t="shared" si="2069"/>
        <v>25</v>
      </c>
      <c r="AF486" s="76">
        <f t="shared" si="2070"/>
        <v>15</v>
      </c>
      <c r="AG486" s="76">
        <f>($S486*((AE486+AF486))/100)</f>
        <v>16</v>
      </c>
      <c r="AH486" s="76">
        <f t="shared" si="2081"/>
        <v>24</v>
      </c>
      <c r="AI486" s="120">
        <f>AM486</f>
        <v>60</v>
      </c>
      <c r="AJ486" s="76">
        <f t="shared" si="2072"/>
        <v>0</v>
      </c>
      <c r="AK486" s="76">
        <f t="shared" si="2073"/>
        <v>0</v>
      </c>
      <c r="AL486" s="76">
        <f>($U486*((AJ486+AK486))/100)</f>
        <v>0</v>
      </c>
      <c r="AM486" s="112">
        <f>U486-AL486</f>
        <v>60</v>
      </c>
      <c r="AN486" s="132" t="s">
        <v>74</v>
      </c>
      <c r="AO486" s="76" t="s">
        <v>75</v>
      </c>
      <c r="AP486" s="85" t="s">
        <v>76</v>
      </c>
      <c r="AQ486" s="85" t="s">
        <v>1560</v>
      </c>
      <c r="AR486" s="134">
        <v>45292</v>
      </c>
      <c r="AS486" s="134">
        <v>45657</v>
      </c>
      <c r="AT486" s="76" t="s">
        <v>78</v>
      </c>
      <c r="AU486" s="85" t="s">
        <v>1561</v>
      </c>
    </row>
    <row r="487" spans="1:47" ht="148.5" customHeight="1">
      <c r="A487" s="238">
        <v>195</v>
      </c>
      <c r="B487" s="238" t="s">
        <v>1562</v>
      </c>
      <c r="C487" s="248" t="s">
        <v>1440</v>
      </c>
      <c r="D487" s="248" t="s">
        <v>2042</v>
      </c>
      <c r="E487" s="247" t="s">
        <v>114</v>
      </c>
      <c r="F487" s="247" t="s">
        <v>1563</v>
      </c>
      <c r="G487" s="247" t="s">
        <v>1564</v>
      </c>
      <c r="H487" s="92"/>
      <c r="I487" s="92"/>
      <c r="J487" s="92"/>
      <c r="K487" s="92"/>
      <c r="L487" s="249" t="str">
        <f t="shared" si="2065"/>
        <v>Posibilidad de pérdida reputacional ante las victimas y entes territoriales, por incumplimiento y/o efectividad  en el acompañamiento o Asistencia Técnica, formación  e implementación de acciones y garantías de acceso a las medidas de satisfacción, rehabilitación y garantías de no repetición</v>
      </c>
      <c r="M487" s="238" t="s">
        <v>62</v>
      </c>
      <c r="N487" s="238" t="s">
        <v>529</v>
      </c>
      <c r="O487" s="247" t="s">
        <v>63</v>
      </c>
      <c r="P487" s="247" t="s">
        <v>204</v>
      </c>
      <c r="Q487" s="238">
        <v>289</v>
      </c>
      <c r="R487" s="238" t="s">
        <v>65</v>
      </c>
      <c r="S487" s="238">
        <v>40</v>
      </c>
      <c r="T487" s="238" t="s">
        <v>74</v>
      </c>
      <c r="U487" s="238">
        <v>60</v>
      </c>
      <c r="V487" s="241" t="s">
        <v>74</v>
      </c>
      <c r="W487" s="85" t="s">
        <v>1565</v>
      </c>
      <c r="X487" s="76" t="s">
        <v>253</v>
      </c>
      <c r="Y487" s="76" t="s">
        <v>69</v>
      </c>
      <c r="Z487" s="76" t="s">
        <v>70</v>
      </c>
      <c r="AA487" s="76" t="s">
        <v>71</v>
      </c>
      <c r="AB487" s="76" t="s">
        <v>72</v>
      </c>
      <c r="AC487" s="76" t="s">
        <v>73</v>
      </c>
      <c r="AD487" s="216">
        <f>AH488</f>
        <v>14.4</v>
      </c>
      <c r="AE487" s="76">
        <f t="shared" ref="AE487:AE491" si="2082">IF(Y487="Preventivo",25,IF(Y487="Detectivo",15,0))</f>
        <v>25</v>
      </c>
      <c r="AF487" s="76">
        <f t="shared" ref="AF487:AF491" si="2083">IF(Y487="Correctivo",0,IF(Z487="Automatizado",25,IF(Z487="Manual",15,0)))</f>
        <v>15</v>
      </c>
      <c r="AG487" s="76">
        <f>($S487*((AE487+AF487))/100)</f>
        <v>16</v>
      </c>
      <c r="AH487" s="76">
        <f t="shared" ref="AH487" si="2084">S487-AG487</f>
        <v>24</v>
      </c>
      <c r="AI487" s="240">
        <f>AM488</f>
        <v>60</v>
      </c>
      <c r="AJ487" s="76">
        <f t="shared" ref="AJ487:AJ491" si="2085">IF(Y487="Correctivo",10,0)</f>
        <v>0</v>
      </c>
      <c r="AK487" s="76">
        <f t="shared" ref="AK487:AK491" si="2086">IF(X487="Probabilidad",0,IF(Z487="Automatizado",25,IF(Z487="Manual",15,0)))</f>
        <v>0</v>
      </c>
      <c r="AL487" s="76">
        <f>($U487*((AJ487+AK487))/100)</f>
        <v>0</v>
      </c>
      <c r="AM487" s="112">
        <f>U487-AL487</f>
        <v>60</v>
      </c>
      <c r="AN487" s="241" t="s">
        <v>74</v>
      </c>
      <c r="AO487" s="238" t="s">
        <v>75</v>
      </c>
      <c r="AP487" s="247" t="s">
        <v>76</v>
      </c>
      <c r="AQ487" s="247" t="s">
        <v>1566</v>
      </c>
      <c r="AR487" s="363">
        <v>45292</v>
      </c>
      <c r="AS487" s="363">
        <v>45657</v>
      </c>
      <c r="AT487" s="238" t="s">
        <v>78</v>
      </c>
      <c r="AU487" s="247" t="s">
        <v>1567</v>
      </c>
    </row>
    <row r="488" spans="1:47" ht="109.5" customHeight="1">
      <c r="A488" s="238"/>
      <c r="B488" s="238"/>
      <c r="C488" s="248"/>
      <c r="D488" s="248"/>
      <c r="E488" s="247"/>
      <c r="F488" s="247"/>
      <c r="G488" s="247"/>
      <c r="H488" s="100"/>
      <c r="I488" s="100"/>
      <c r="J488" s="100"/>
      <c r="K488" s="100"/>
      <c r="L488" s="250"/>
      <c r="M488" s="238"/>
      <c r="N488" s="238"/>
      <c r="O488" s="247"/>
      <c r="P488" s="247"/>
      <c r="Q488" s="238"/>
      <c r="R488" s="238"/>
      <c r="S488" s="238"/>
      <c r="T488" s="238"/>
      <c r="U488" s="238"/>
      <c r="V488" s="241"/>
      <c r="W488" s="97" t="s">
        <v>2043</v>
      </c>
      <c r="X488" s="76" t="s">
        <v>253</v>
      </c>
      <c r="Y488" s="76" t="s">
        <v>69</v>
      </c>
      <c r="Z488" s="76" t="s">
        <v>70</v>
      </c>
      <c r="AA488" s="76" t="s">
        <v>71</v>
      </c>
      <c r="AB488" s="76" t="s">
        <v>72</v>
      </c>
      <c r="AC488" s="76" t="s">
        <v>73</v>
      </c>
      <c r="AD488" s="218"/>
      <c r="AE488" s="76">
        <f t="shared" si="2082"/>
        <v>25</v>
      </c>
      <c r="AF488" s="76">
        <f t="shared" si="2083"/>
        <v>15</v>
      </c>
      <c r="AG488" s="76">
        <f>($AH487*((AE488+AF488))/100)</f>
        <v>9.6</v>
      </c>
      <c r="AH488" s="76">
        <f t="shared" ref="AH488" si="2087">AH487-AG488</f>
        <v>14.4</v>
      </c>
      <c r="AI488" s="240"/>
      <c r="AJ488" s="76">
        <f t="shared" si="2085"/>
        <v>0</v>
      </c>
      <c r="AK488" s="76">
        <f t="shared" si="2086"/>
        <v>0</v>
      </c>
      <c r="AL488" s="76">
        <f t="shared" ref="AL488" si="2088">($AM487*((AJ488+AK488))/100)</f>
        <v>0</v>
      </c>
      <c r="AM488" s="112">
        <f t="shared" ref="AM488" si="2089">AM487-AL488</f>
        <v>60</v>
      </c>
      <c r="AN488" s="241"/>
      <c r="AO488" s="238"/>
      <c r="AP488" s="247"/>
      <c r="AQ488" s="247"/>
      <c r="AR488" s="363"/>
      <c r="AS488" s="363"/>
      <c r="AT488" s="238"/>
      <c r="AU488" s="247"/>
    </row>
    <row r="489" spans="1:47" ht="126.75" customHeight="1">
      <c r="A489" s="238">
        <v>196</v>
      </c>
      <c r="B489" s="238" t="s">
        <v>1562</v>
      </c>
      <c r="C489" s="247" t="s">
        <v>1252</v>
      </c>
      <c r="D489" s="248" t="s">
        <v>1568</v>
      </c>
      <c r="E489" s="247"/>
      <c r="F489" s="247"/>
      <c r="G489" s="247"/>
      <c r="H489" s="212" t="s">
        <v>1569</v>
      </c>
      <c r="I489" s="212" t="s">
        <v>1570</v>
      </c>
      <c r="J489" s="212" t="s">
        <v>1571</v>
      </c>
      <c r="K489" s="212" t="s">
        <v>1572</v>
      </c>
      <c r="L489" s="312" t="s">
        <v>1573</v>
      </c>
      <c r="M489" s="238" t="s">
        <v>86</v>
      </c>
      <c r="N489" s="238" t="s">
        <v>224</v>
      </c>
      <c r="O489" s="247" t="s">
        <v>87</v>
      </c>
      <c r="P489" s="247" t="s">
        <v>88</v>
      </c>
      <c r="Q489" s="238" t="s">
        <v>1574</v>
      </c>
      <c r="R489" s="238" t="s">
        <v>655</v>
      </c>
      <c r="S489" s="238">
        <v>80</v>
      </c>
      <c r="T489" s="238" t="s">
        <v>137</v>
      </c>
      <c r="U489" s="238">
        <v>100</v>
      </c>
      <c r="V489" s="246" t="s">
        <v>138</v>
      </c>
      <c r="W489" s="85" t="s">
        <v>1575</v>
      </c>
      <c r="X489" s="76" t="s">
        <v>253</v>
      </c>
      <c r="Y489" s="76" t="s">
        <v>69</v>
      </c>
      <c r="Z489" s="76" t="s">
        <v>70</v>
      </c>
      <c r="AA489" s="76" t="s">
        <v>71</v>
      </c>
      <c r="AB489" s="76" t="s">
        <v>72</v>
      </c>
      <c r="AC489" s="76" t="s">
        <v>73</v>
      </c>
      <c r="AD489" s="240">
        <f>AH490</f>
        <v>28.8</v>
      </c>
      <c r="AE489" s="76">
        <f t="shared" si="2082"/>
        <v>25</v>
      </c>
      <c r="AF489" s="76">
        <f t="shared" si="2083"/>
        <v>15</v>
      </c>
      <c r="AG489" s="76">
        <f>($S489*((AE489+AF489))/100)</f>
        <v>32</v>
      </c>
      <c r="AH489" s="76">
        <f t="shared" ref="AH489" si="2090">S489-AG489</f>
        <v>48</v>
      </c>
      <c r="AI489" s="240">
        <f>AM490</f>
        <v>100</v>
      </c>
      <c r="AJ489" s="76">
        <f t="shared" si="2085"/>
        <v>0</v>
      </c>
      <c r="AK489" s="76">
        <f t="shared" si="2086"/>
        <v>0</v>
      </c>
      <c r="AL489" s="76">
        <f>($U489*((AJ489+AK489))/100)</f>
        <v>0</v>
      </c>
      <c r="AM489" s="112">
        <f>U489-AL489</f>
        <v>100</v>
      </c>
      <c r="AN489" s="246" t="s">
        <v>138</v>
      </c>
      <c r="AO489" s="238" t="s">
        <v>75</v>
      </c>
      <c r="AP489" s="247" t="s">
        <v>1576</v>
      </c>
      <c r="AQ489" s="247" t="s">
        <v>1577</v>
      </c>
      <c r="AR489" s="363">
        <v>45292</v>
      </c>
      <c r="AS489" s="363">
        <v>45657</v>
      </c>
      <c r="AT489" s="238" t="s">
        <v>142</v>
      </c>
      <c r="AU489" s="247" t="s">
        <v>1578</v>
      </c>
    </row>
    <row r="490" spans="1:47" ht="110.25" customHeight="1">
      <c r="A490" s="238"/>
      <c r="B490" s="238"/>
      <c r="C490" s="247"/>
      <c r="D490" s="248"/>
      <c r="E490" s="247"/>
      <c r="F490" s="247"/>
      <c r="G490" s="247"/>
      <c r="H490" s="213"/>
      <c r="I490" s="213"/>
      <c r="J490" s="213"/>
      <c r="K490" s="213"/>
      <c r="L490" s="250"/>
      <c r="M490" s="238"/>
      <c r="N490" s="238"/>
      <c r="O490" s="247"/>
      <c r="P490" s="247"/>
      <c r="Q490" s="238"/>
      <c r="R490" s="238"/>
      <c r="S490" s="238"/>
      <c r="T490" s="238"/>
      <c r="U490" s="238"/>
      <c r="V490" s="246"/>
      <c r="W490" s="85" t="s">
        <v>1579</v>
      </c>
      <c r="X490" s="76" t="s">
        <v>253</v>
      </c>
      <c r="Y490" s="76" t="s">
        <v>69</v>
      </c>
      <c r="Z490" s="76" t="s">
        <v>70</v>
      </c>
      <c r="AA490" s="76" t="s">
        <v>71</v>
      </c>
      <c r="AB490" s="76" t="s">
        <v>72</v>
      </c>
      <c r="AC490" s="76" t="s">
        <v>73</v>
      </c>
      <c r="AD490" s="240"/>
      <c r="AE490" s="76">
        <f t="shared" si="2082"/>
        <v>25</v>
      </c>
      <c r="AF490" s="76">
        <f t="shared" si="2083"/>
        <v>15</v>
      </c>
      <c r="AG490" s="76">
        <f>($AH489*((AE490+AF490))/100)</f>
        <v>19.2</v>
      </c>
      <c r="AH490" s="76">
        <f t="shared" ref="AH490" si="2091">AH489-AG490</f>
        <v>28.8</v>
      </c>
      <c r="AI490" s="240"/>
      <c r="AJ490" s="76">
        <f t="shared" si="2085"/>
        <v>0</v>
      </c>
      <c r="AK490" s="76">
        <f t="shared" si="2086"/>
        <v>0</v>
      </c>
      <c r="AL490" s="76">
        <f t="shared" ref="AL490" si="2092">($AM489*((AJ490+AK490))/100)</f>
        <v>0</v>
      </c>
      <c r="AM490" s="112">
        <f t="shared" ref="AM490" si="2093">AM489-AL490</f>
        <v>100</v>
      </c>
      <c r="AN490" s="246"/>
      <c r="AO490" s="238"/>
      <c r="AP490" s="247"/>
      <c r="AQ490" s="247"/>
      <c r="AR490" s="363"/>
      <c r="AS490" s="363"/>
      <c r="AT490" s="238"/>
      <c r="AU490" s="247"/>
    </row>
    <row r="491" spans="1:47" ht="133.5" customHeight="1">
      <c r="A491" s="76">
        <v>197</v>
      </c>
      <c r="B491" s="76" t="s">
        <v>1562</v>
      </c>
      <c r="C491" s="85" t="s">
        <v>1440</v>
      </c>
      <c r="D491" s="85" t="s">
        <v>1580</v>
      </c>
      <c r="E491" s="85" t="s">
        <v>114</v>
      </c>
      <c r="F491" s="85" t="s">
        <v>1581</v>
      </c>
      <c r="G491" s="85" t="s">
        <v>1582</v>
      </c>
      <c r="H491" s="92"/>
      <c r="I491" s="92"/>
      <c r="J491" s="92"/>
      <c r="K491" s="92"/>
      <c r="L491" s="74" t="str">
        <f t="shared" ref="L491:L497" si="2094">CONCATENATE(E491," ",F491,)</f>
        <v>Posibilidad de pérdida reputacional ante las victimas y el solicitante de la jornada por la no realización de las  jornadas de atención móvil de orientación y comunicación</v>
      </c>
      <c r="M491" s="76" t="s">
        <v>62</v>
      </c>
      <c r="N491" s="76" t="s">
        <v>224</v>
      </c>
      <c r="O491" s="85" t="s">
        <v>63</v>
      </c>
      <c r="P491" s="85" t="s">
        <v>204</v>
      </c>
      <c r="Q491" s="76">
        <v>80</v>
      </c>
      <c r="R491" s="76" t="s">
        <v>65</v>
      </c>
      <c r="S491" s="76">
        <v>40</v>
      </c>
      <c r="T491" s="76" t="s">
        <v>118</v>
      </c>
      <c r="U491" s="76">
        <v>40</v>
      </c>
      <c r="V491" s="132" t="s">
        <v>74</v>
      </c>
      <c r="W491" s="85" t="s">
        <v>1583</v>
      </c>
      <c r="X491" s="76" t="s">
        <v>253</v>
      </c>
      <c r="Y491" s="76" t="s">
        <v>69</v>
      </c>
      <c r="Z491" s="76" t="s">
        <v>70</v>
      </c>
      <c r="AA491" s="76" t="s">
        <v>71</v>
      </c>
      <c r="AB491" s="76" t="s">
        <v>72</v>
      </c>
      <c r="AC491" s="76" t="s">
        <v>73</v>
      </c>
      <c r="AD491" s="120">
        <f>AH491</f>
        <v>24</v>
      </c>
      <c r="AE491" s="76">
        <f t="shared" si="2082"/>
        <v>25</v>
      </c>
      <c r="AF491" s="76">
        <f t="shared" si="2083"/>
        <v>15</v>
      </c>
      <c r="AG491" s="76">
        <f>($S491*((AE491+AF491))/100)</f>
        <v>16</v>
      </c>
      <c r="AH491" s="76">
        <f t="shared" ref="AH491" si="2095">S491-AG491</f>
        <v>24</v>
      </c>
      <c r="AI491" s="120">
        <f>AM491</f>
        <v>40</v>
      </c>
      <c r="AJ491" s="76">
        <f t="shared" si="2085"/>
        <v>0</v>
      </c>
      <c r="AK491" s="76">
        <f t="shared" si="2086"/>
        <v>0</v>
      </c>
      <c r="AL491" s="76">
        <f>($U491*((AJ491+AK491))/100)</f>
        <v>0</v>
      </c>
      <c r="AM491" s="112">
        <f>U491-AL491</f>
        <v>40</v>
      </c>
      <c r="AN491" s="133" t="s">
        <v>220</v>
      </c>
      <c r="AO491" s="76" t="s">
        <v>222</v>
      </c>
      <c r="AP491" s="76" t="s">
        <v>224</v>
      </c>
      <c r="AQ491" s="85"/>
      <c r="AR491" s="76"/>
      <c r="AS491" s="76"/>
      <c r="AT491" s="76"/>
      <c r="AU491" s="85"/>
    </row>
    <row r="492" spans="1:47" ht="105">
      <c r="A492" s="238">
        <v>198</v>
      </c>
      <c r="B492" s="238" t="s">
        <v>1584</v>
      </c>
      <c r="C492" s="247" t="s">
        <v>1440</v>
      </c>
      <c r="D492" s="248" t="s">
        <v>1585</v>
      </c>
      <c r="E492" s="247" t="s">
        <v>59</v>
      </c>
      <c r="F492" s="247" t="s">
        <v>1586</v>
      </c>
      <c r="G492" s="247" t="s">
        <v>1587</v>
      </c>
      <c r="H492" s="92"/>
      <c r="I492" s="92"/>
      <c r="J492" s="92"/>
      <c r="K492" s="92"/>
      <c r="L492" s="249" t="str">
        <f t="shared" si="2094"/>
        <v>Posibilidad de pérdida económica y reputacional ante los sujetos de reparación colectiva,  al no realizar la implementación de las acciones o estrategias definidas</v>
      </c>
      <c r="M492" s="238" t="s">
        <v>62</v>
      </c>
      <c r="N492" s="238" t="s">
        <v>529</v>
      </c>
      <c r="O492" s="247" t="s">
        <v>63</v>
      </c>
      <c r="P492" s="247" t="s">
        <v>64</v>
      </c>
      <c r="Q492" s="238">
        <v>70</v>
      </c>
      <c r="R492" s="238" t="s">
        <v>65</v>
      </c>
      <c r="S492" s="238">
        <v>40</v>
      </c>
      <c r="T492" s="238" t="s">
        <v>66</v>
      </c>
      <c r="U492" s="238">
        <v>80</v>
      </c>
      <c r="V492" s="328" t="s">
        <v>67</v>
      </c>
      <c r="W492" s="309" t="s">
        <v>1923</v>
      </c>
      <c r="X492" s="212" t="s">
        <v>253</v>
      </c>
      <c r="Y492" s="212" t="s">
        <v>69</v>
      </c>
      <c r="Z492" s="212" t="s">
        <v>70</v>
      </c>
      <c r="AA492" s="212" t="s">
        <v>71</v>
      </c>
      <c r="AB492" s="212" t="s">
        <v>72</v>
      </c>
      <c r="AC492" s="212" t="s">
        <v>73</v>
      </c>
      <c r="AD492" s="240">
        <f>AH494</f>
        <v>24</v>
      </c>
      <c r="AE492" s="76">
        <f t="shared" ref="AE492:AE493" si="2096">IF(Y492="Preventivo",25,IF(Y492="Detectivo",15,0))</f>
        <v>25</v>
      </c>
      <c r="AF492" s="76">
        <f t="shared" ref="AF492:AF493" si="2097">IF(Y492="Correctivo",0,IF(Z492="Automatizado",25,IF(Z492="Manual",15,0)))</f>
        <v>15</v>
      </c>
      <c r="AG492" s="76">
        <f>($S492*((AE492+AF492))/100)</f>
        <v>16</v>
      </c>
      <c r="AH492" s="76">
        <f t="shared" ref="AH492" si="2098">S492-AG492</f>
        <v>24</v>
      </c>
      <c r="AI492" s="240">
        <f>AM494</f>
        <v>80</v>
      </c>
      <c r="AJ492" s="76">
        <f t="shared" ref="AJ492:AJ493" si="2099">IF(Y492="Correctivo",10,0)</f>
        <v>0</v>
      </c>
      <c r="AK492" s="76">
        <f t="shared" ref="AK492:AK493" si="2100">IF(X492="Probabilidad",0,IF(Z492="Automatizado",25,IF(Z492="Manual",15,0)))</f>
        <v>0</v>
      </c>
      <c r="AL492" s="76">
        <f>($U492*((AJ492+AK492))/100)</f>
        <v>0</v>
      </c>
      <c r="AM492" s="112">
        <f>U492-AL492</f>
        <v>80</v>
      </c>
      <c r="AN492" s="219" t="s">
        <v>74</v>
      </c>
      <c r="AO492" s="212" t="s">
        <v>75</v>
      </c>
      <c r="AP492" s="312" t="s">
        <v>1588</v>
      </c>
      <c r="AQ492" s="85" t="s">
        <v>1589</v>
      </c>
      <c r="AR492" s="134">
        <v>45292</v>
      </c>
      <c r="AS492" s="134">
        <v>45657</v>
      </c>
      <c r="AT492" s="212" t="s">
        <v>78</v>
      </c>
      <c r="AU492" s="312" t="s">
        <v>1590</v>
      </c>
    </row>
    <row r="493" spans="1:47" ht="70.5" customHeight="1">
      <c r="A493" s="238"/>
      <c r="B493" s="238"/>
      <c r="C493" s="247"/>
      <c r="D493" s="248"/>
      <c r="E493" s="247"/>
      <c r="F493" s="247"/>
      <c r="G493" s="247"/>
      <c r="H493" s="100"/>
      <c r="I493" s="100"/>
      <c r="J493" s="100"/>
      <c r="K493" s="100"/>
      <c r="L493" s="250"/>
      <c r="M493" s="238"/>
      <c r="N493" s="238"/>
      <c r="O493" s="247"/>
      <c r="P493" s="247"/>
      <c r="Q493" s="238"/>
      <c r="R493" s="238"/>
      <c r="S493" s="238"/>
      <c r="T493" s="238"/>
      <c r="U493" s="238"/>
      <c r="V493" s="328"/>
      <c r="W493" s="310"/>
      <c r="X493" s="225"/>
      <c r="Y493" s="225"/>
      <c r="Z493" s="225"/>
      <c r="AA493" s="225"/>
      <c r="AB493" s="225"/>
      <c r="AC493" s="225"/>
      <c r="AD493" s="240"/>
      <c r="AE493" s="76">
        <f t="shared" si="2096"/>
        <v>0</v>
      </c>
      <c r="AF493" s="76">
        <f t="shared" si="2097"/>
        <v>0</v>
      </c>
      <c r="AG493" s="76">
        <f>($AH492*((AE493+AF493))/100)</f>
        <v>0</v>
      </c>
      <c r="AH493" s="76">
        <f t="shared" ref="AH493" si="2101">AH492-AG493</f>
        <v>24</v>
      </c>
      <c r="AI493" s="240"/>
      <c r="AJ493" s="76">
        <f t="shared" si="2099"/>
        <v>0</v>
      </c>
      <c r="AK493" s="76">
        <f t="shared" si="2100"/>
        <v>0</v>
      </c>
      <c r="AL493" s="76">
        <f t="shared" ref="AL493" si="2102">($AM492*((AJ493+AK493))/100)</f>
        <v>0</v>
      </c>
      <c r="AM493" s="112">
        <f t="shared" ref="AM493" si="2103">AM492-AL493</f>
        <v>80</v>
      </c>
      <c r="AN493" s="343"/>
      <c r="AO493" s="225"/>
      <c r="AP493" s="313"/>
      <c r="AQ493" s="85" t="s">
        <v>1591</v>
      </c>
      <c r="AR493" s="136">
        <v>45292</v>
      </c>
      <c r="AS493" s="136">
        <v>45657</v>
      </c>
      <c r="AT493" s="225"/>
      <c r="AU493" s="313"/>
    </row>
    <row r="494" spans="1:47" ht="51.75" customHeight="1">
      <c r="A494" s="238"/>
      <c r="B494" s="238"/>
      <c r="C494" s="247"/>
      <c r="D494" s="248"/>
      <c r="E494" s="247"/>
      <c r="F494" s="247"/>
      <c r="G494" s="247"/>
      <c r="H494" s="101"/>
      <c r="I494" s="101"/>
      <c r="J494" s="101"/>
      <c r="K494" s="101"/>
      <c r="L494" s="251"/>
      <c r="M494" s="238"/>
      <c r="N494" s="238"/>
      <c r="O494" s="247"/>
      <c r="P494" s="247"/>
      <c r="Q494" s="238"/>
      <c r="R494" s="238"/>
      <c r="S494" s="238"/>
      <c r="T494" s="238"/>
      <c r="U494" s="238"/>
      <c r="V494" s="328"/>
      <c r="W494" s="311"/>
      <c r="X494" s="213"/>
      <c r="Y494" s="213"/>
      <c r="Z494" s="213"/>
      <c r="AA494" s="213"/>
      <c r="AB494" s="213"/>
      <c r="AC494" s="213"/>
      <c r="AD494" s="240"/>
      <c r="AE494" s="76">
        <f t="shared" ref="AE494" si="2104">IF(Y494="Preventivo",25,IF(Y494="Detectivo",15,0))</f>
        <v>0</v>
      </c>
      <c r="AF494" s="76">
        <f t="shared" ref="AF494" si="2105">IF(Y494="Correctivo",0,IF(Z494="Automatizado",25,IF(Z494="Manual",15,0)))</f>
        <v>0</v>
      </c>
      <c r="AG494" s="76">
        <f>($AH493*((AE494+AF494))/100)</f>
        <v>0</v>
      </c>
      <c r="AH494" s="76">
        <f t="shared" ref="AH494" si="2106">AH493-AG494</f>
        <v>24</v>
      </c>
      <c r="AI494" s="240"/>
      <c r="AJ494" s="76">
        <f t="shared" ref="AJ494" si="2107">IF(Y494="Correctivo",10,0)</f>
        <v>0</v>
      </c>
      <c r="AK494" s="76">
        <f t="shared" ref="AK494" si="2108">IF(X494="Probabilidad",0,IF(Z494="Automatizado",25,IF(Z494="Manual",15,0)))</f>
        <v>0</v>
      </c>
      <c r="AL494" s="76">
        <f t="shared" ref="AL494" si="2109">($AM493*((AJ494+AK494))/100)</f>
        <v>0</v>
      </c>
      <c r="AM494" s="112">
        <f t="shared" ref="AM494" si="2110">AM493-AL494</f>
        <v>80</v>
      </c>
      <c r="AN494" s="220"/>
      <c r="AO494" s="213"/>
      <c r="AP494" s="314"/>
      <c r="AQ494" s="85" t="s">
        <v>1592</v>
      </c>
      <c r="AR494" s="134">
        <v>45292</v>
      </c>
      <c r="AS494" s="134">
        <v>45657</v>
      </c>
      <c r="AT494" s="213"/>
      <c r="AU494" s="314"/>
    </row>
    <row r="495" spans="1:47" ht="117.75" customHeight="1">
      <c r="A495" s="238">
        <v>199</v>
      </c>
      <c r="B495" s="238" t="s">
        <v>1584</v>
      </c>
      <c r="C495" s="247" t="s">
        <v>1252</v>
      </c>
      <c r="D495" s="248" t="s">
        <v>1276</v>
      </c>
      <c r="E495" s="247" t="s">
        <v>114</v>
      </c>
      <c r="F495" s="247" t="s">
        <v>1593</v>
      </c>
      <c r="G495" s="247" t="s">
        <v>1594</v>
      </c>
      <c r="H495" s="92"/>
      <c r="I495" s="92"/>
      <c r="J495" s="92"/>
      <c r="K495" s="92"/>
      <c r="L495" s="249" t="str">
        <f t="shared" si="2094"/>
        <v>Posibilidad de pérdida reputacional ante las victimas, entidades territoriales y  organismos de control, al no lograr hacer entrega de la medida de indemnización  a victimas   a quienes ya se le asignaron  y giraron los recursos en el proceso de reparación individual</v>
      </c>
      <c r="M495" s="238" t="s">
        <v>62</v>
      </c>
      <c r="N495" s="238" t="s">
        <v>529</v>
      </c>
      <c r="O495" s="247" t="s">
        <v>63</v>
      </c>
      <c r="P495" s="247" t="s">
        <v>64</v>
      </c>
      <c r="Q495" s="238">
        <v>190</v>
      </c>
      <c r="R495" s="238" t="s">
        <v>65</v>
      </c>
      <c r="S495" s="238">
        <v>40</v>
      </c>
      <c r="T495" s="238" t="s">
        <v>74</v>
      </c>
      <c r="U495" s="238">
        <v>60</v>
      </c>
      <c r="V495" s="241" t="s">
        <v>74</v>
      </c>
      <c r="W495" s="97" t="s">
        <v>1595</v>
      </c>
      <c r="X495" s="76" t="s">
        <v>253</v>
      </c>
      <c r="Y495" s="76" t="s">
        <v>69</v>
      </c>
      <c r="Z495" s="76" t="s">
        <v>70</v>
      </c>
      <c r="AA495" s="76" t="s">
        <v>110</v>
      </c>
      <c r="AB495" s="76" t="s">
        <v>432</v>
      </c>
      <c r="AC495" s="76" t="s">
        <v>73</v>
      </c>
      <c r="AD495" s="240">
        <f>AH496</f>
        <v>24</v>
      </c>
      <c r="AE495" s="76">
        <f t="shared" ref="AE495:AE498" si="2111">IF(Y495="Preventivo",25,IF(Y495="Detectivo",15,0))</f>
        <v>25</v>
      </c>
      <c r="AF495" s="76">
        <f t="shared" ref="AF495:AF498" si="2112">IF(Y495="Correctivo",0,IF(Z495="Automatizado",25,IF(Z495="Manual",15,0)))</f>
        <v>15</v>
      </c>
      <c r="AG495" s="76">
        <f>($S495*((AE495+AF495))/100)</f>
        <v>16</v>
      </c>
      <c r="AH495" s="76">
        <f t="shared" ref="AH495" si="2113">S495-AG495</f>
        <v>24</v>
      </c>
      <c r="AI495" s="240">
        <f>AM496</f>
        <v>45</v>
      </c>
      <c r="AJ495" s="76">
        <f t="shared" ref="AJ495:AJ498" si="2114">IF(Y495="Correctivo",10,0)</f>
        <v>0</v>
      </c>
      <c r="AK495" s="76">
        <f t="shared" ref="AK495:AK498" si="2115">IF(X495="Probabilidad",0,IF(Z495="Automatizado",25,IF(Z495="Manual",15,0)))</f>
        <v>0</v>
      </c>
      <c r="AL495" s="76">
        <f>($U495*((AJ495+AK495))/100)</f>
        <v>0</v>
      </c>
      <c r="AM495" s="112">
        <f>U495-AL495</f>
        <v>60</v>
      </c>
      <c r="AN495" s="219" t="s">
        <v>74</v>
      </c>
      <c r="AO495" s="212" t="s">
        <v>75</v>
      </c>
      <c r="AP495" s="312" t="s">
        <v>1588</v>
      </c>
      <c r="AQ495" s="312" t="s">
        <v>1596</v>
      </c>
      <c r="AR495" s="344">
        <v>45292</v>
      </c>
      <c r="AS495" s="344">
        <v>45657</v>
      </c>
      <c r="AT495" s="212" t="s">
        <v>78</v>
      </c>
      <c r="AU495" s="312" t="s">
        <v>1597</v>
      </c>
    </row>
    <row r="496" spans="1:47" ht="83.25" customHeight="1">
      <c r="A496" s="238"/>
      <c r="B496" s="238"/>
      <c r="C496" s="247"/>
      <c r="D496" s="248"/>
      <c r="E496" s="247"/>
      <c r="F496" s="247"/>
      <c r="G496" s="247"/>
      <c r="H496" s="100"/>
      <c r="I496" s="100"/>
      <c r="J496" s="100"/>
      <c r="K496" s="100"/>
      <c r="L496" s="250"/>
      <c r="M496" s="238"/>
      <c r="N496" s="238"/>
      <c r="O496" s="247"/>
      <c r="P496" s="247"/>
      <c r="Q496" s="238"/>
      <c r="R496" s="238"/>
      <c r="S496" s="238"/>
      <c r="T496" s="238"/>
      <c r="U496" s="238"/>
      <c r="V496" s="241"/>
      <c r="W496" s="97" t="s">
        <v>2044</v>
      </c>
      <c r="X496" s="76" t="s">
        <v>43</v>
      </c>
      <c r="Y496" s="76" t="s">
        <v>81</v>
      </c>
      <c r="Z496" s="76" t="s">
        <v>70</v>
      </c>
      <c r="AA496" s="76" t="s">
        <v>110</v>
      </c>
      <c r="AB496" s="76" t="s">
        <v>72</v>
      </c>
      <c r="AC496" s="76" t="s">
        <v>73</v>
      </c>
      <c r="AD496" s="240"/>
      <c r="AE496" s="76">
        <f t="shared" si="2111"/>
        <v>0</v>
      </c>
      <c r="AF496" s="76">
        <f t="shared" si="2112"/>
        <v>0</v>
      </c>
      <c r="AG496" s="76">
        <f>($AH495*((AE496+AF496))/100)</f>
        <v>0</v>
      </c>
      <c r="AH496" s="76">
        <f t="shared" ref="AH496" si="2116">AH495-AG496</f>
        <v>24</v>
      </c>
      <c r="AI496" s="240"/>
      <c r="AJ496" s="76">
        <f t="shared" si="2114"/>
        <v>10</v>
      </c>
      <c r="AK496" s="76">
        <f t="shared" si="2115"/>
        <v>15</v>
      </c>
      <c r="AL496" s="76">
        <f t="shared" ref="AL496" si="2117">($AM495*((AJ496+AK496))/100)</f>
        <v>15</v>
      </c>
      <c r="AM496" s="112">
        <f t="shared" ref="AM496" si="2118">AM495-AL496</f>
        <v>45</v>
      </c>
      <c r="AN496" s="220"/>
      <c r="AO496" s="213"/>
      <c r="AP496" s="314"/>
      <c r="AQ496" s="314"/>
      <c r="AR496" s="346"/>
      <c r="AS496" s="346"/>
      <c r="AT496" s="213"/>
      <c r="AU496" s="314"/>
    </row>
    <row r="497" spans="1:47" ht="60">
      <c r="A497" s="238">
        <v>200</v>
      </c>
      <c r="B497" s="238" t="s">
        <v>1584</v>
      </c>
      <c r="C497" s="247" t="s">
        <v>1440</v>
      </c>
      <c r="D497" s="248" t="s">
        <v>1598</v>
      </c>
      <c r="E497" s="247" t="s">
        <v>59</v>
      </c>
      <c r="F497" s="247" t="s">
        <v>1599</v>
      </c>
      <c r="G497" s="247" t="s">
        <v>1600</v>
      </c>
      <c r="H497" s="92"/>
      <c r="I497" s="92"/>
      <c r="J497" s="92"/>
      <c r="K497" s="92"/>
      <c r="L497" s="249" t="str">
        <f t="shared" si="2094"/>
        <v>Posibilidad de pérdida económica y reputacional ante las victimas, mesas de participación, los sujetos de reparación colectiva, entidades territoriales y  organismos de control, por no brindar y/o inoportunidad de la atención a la entrega de la oferta e implementación de las  estrategias de reparación dirigida a la población  victima</v>
      </c>
      <c r="M497" s="238" t="s">
        <v>62</v>
      </c>
      <c r="N497" s="238" t="s">
        <v>529</v>
      </c>
      <c r="O497" s="247" t="s">
        <v>63</v>
      </c>
      <c r="P497" s="247" t="s">
        <v>64</v>
      </c>
      <c r="Q497" s="238">
        <v>80</v>
      </c>
      <c r="R497" s="238" t="s">
        <v>65</v>
      </c>
      <c r="S497" s="238">
        <v>40</v>
      </c>
      <c r="T497" s="238" t="s">
        <v>118</v>
      </c>
      <c r="U497" s="238">
        <v>40</v>
      </c>
      <c r="V497" s="241" t="s">
        <v>74</v>
      </c>
      <c r="W497" s="309" t="s">
        <v>1601</v>
      </c>
      <c r="X497" s="212" t="s">
        <v>253</v>
      </c>
      <c r="Y497" s="212" t="s">
        <v>69</v>
      </c>
      <c r="Z497" s="212" t="s">
        <v>70</v>
      </c>
      <c r="AA497" s="212" t="s">
        <v>71</v>
      </c>
      <c r="AB497" s="212" t="s">
        <v>432</v>
      </c>
      <c r="AC497" s="212" t="s">
        <v>73</v>
      </c>
      <c r="AD497" s="240">
        <f>AH499</f>
        <v>24</v>
      </c>
      <c r="AE497" s="76">
        <f t="shared" si="2111"/>
        <v>25</v>
      </c>
      <c r="AF497" s="76">
        <f t="shared" si="2112"/>
        <v>15</v>
      </c>
      <c r="AG497" s="76">
        <f>($S497*((AE497+AF497))/100)</f>
        <v>16</v>
      </c>
      <c r="AH497" s="76">
        <f t="shared" ref="AH497" si="2119">S497-AG497</f>
        <v>24</v>
      </c>
      <c r="AI497" s="240">
        <f>AM499</f>
        <v>40</v>
      </c>
      <c r="AJ497" s="76">
        <f t="shared" si="2114"/>
        <v>0</v>
      </c>
      <c r="AK497" s="76">
        <f t="shared" si="2115"/>
        <v>0</v>
      </c>
      <c r="AL497" s="76">
        <f>($U497*((AJ497+AK497))/100)</f>
        <v>0</v>
      </c>
      <c r="AM497" s="112">
        <f>U497-AL497</f>
        <v>40</v>
      </c>
      <c r="AN497" s="219" t="s">
        <v>74</v>
      </c>
      <c r="AO497" s="212" t="s">
        <v>75</v>
      </c>
      <c r="AP497" s="312" t="s">
        <v>1588</v>
      </c>
      <c r="AQ497" s="85" t="s">
        <v>1602</v>
      </c>
      <c r="AR497" s="344">
        <v>45292</v>
      </c>
      <c r="AS497" s="344">
        <v>45657</v>
      </c>
      <c r="AT497" s="212" t="s">
        <v>78</v>
      </c>
      <c r="AU497" s="312" t="s">
        <v>1603</v>
      </c>
    </row>
    <row r="498" spans="1:47" ht="66.75" customHeight="1">
      <c r="A498" s="238"/>
      <c r="B498" s="238"/>
      <c r="C498" s="247"/>
      <c r="D498" s="248"/>
      <c r="E498" s="247"/>
      <c r="F498" s="247"/>
      <c r="G498" s="247"/>
      <c r="H498" s="100"/>
      <c r="I498" s="100"/>
      <c r="J498" s="100"/>
      <c r="K498" s="100"/>
      <c r="L498" s="250"/>
      <c r="M498" s="238"/>
      <c r="N498" s="238"/>
      <c r="O498" s="247"/>
      <c r="P498" s="247"/>
      <c r="Q498" s="238"/>
      <c r="R498" s="238"/>
      <c r="S498" s="238"/>
      <c r="T498" s="238"/>
      <c r="U498" s="238"/>
      <c r="V498" s="241"/>
      <c r="W498" s="310"/>
      <c r="X498" s="225"/>
      <c r="Y498" s="225"/>
      <c r="Z498" s="225"/>
      <c r="AA498" s="225"/>
      <c r="AB498" s="225"/>
      <c r="AC498" s="225"/>
      <c r="AD498" s="240"/>
      <c r="AE498" s="76">
        <f t="shared" si="2111"/>
        <v>0</v>
      </c>
      <c r="AF498" s="76">
        <f t="shared" si="2112"/>
        <v>0</v>
      </c>
      <c r="AG498" s="76">
        <f>($AH497*((AE498+AF498))/100)</f>
        <v>0</v>
      </c>
      <c r="AH498" s="76">
        <f t="shared" ref="AH498" si="2120">AH497-AG498</f>
        <v>24</v>
      </c>
      <c r="AI498" s="240"/>
      <c r="AJ498" s="76">
        <f t="shared" si="2114"/>
        <v>0</v>
      </c>
      <c r="AK498" s="76">
        <f t="shared" si="2115"/>
        <v>0</v>
      </c>
      <c r="AL498" s="76">
        <f t="shared" ref="AL498" si="2121">($AM497*((AJ498+AK498))/100)</f>
        <v>0</v>
      </c>
      <c r="AM498" s="112">
        <f t="shared" ref="AM498" si="2122">AM497-AL498</f>
        <v>40</v>
      </c>
      <c r="AN498" s="343"/>
      <c r="AO498" s="225"/>
      <c r="AP498" s="313"/>
      <c r="AQ498" s="85" t="s">
        <v>1604</v>
      </c>
      <c r="AR498" s="345"/>
      <c r="AS498" s="345"/>
      <c r="AT498" s="225"/>
      <c r="AU498" s="313"/>
    </row>
    <row r="499" spans="1:47" ht="86.25" customHeight="1">
      <c r="A499" s="238"/>
      <c r="B499" s="238"/>
      <c r="C499" s="247"/>
      <c r="D499" s="248"/>
      <c r="E499" s="247"/>
      <c r="F499" s="247"/>
      <c r="G499" s="247"/>
      <c r="H499" s="101"/>
      <c r="I499" s="101"/>
      <c r="J499" s="101"/>
      <c r="K499" s="101"/>
      <c r="L499" s="251"/>
      <c r="M499" s="238"/>
      <c r="N499" s="238"/>
      <c r="O499" s="247"/>
      <c r="P499" s="247"/>
      <c r="Q499" s="238"/>
      <c r="R499" s="238"/>
      <c r="S499" s="238"/>
      <c r="T499" s="238"/>
      <c r="U499" s="238"/>
      <c r="V499" s="241"/>
      <c r="W499" s="311"/>
      <c r="X499" s="213"/>
      <c r="Y499" s="213"/>
      <c r="Z499" s="213"/>
      <c r="AA499" s="213"/>
      <c r="AB499" s="213"/>
      <c r="AC499" s="213"/>
      <c r="AD499" s="240"/>
      <c r="AE499" s="76">
        <f t="shared" ref="AE499" si="2123">IF(Y499="Preventivo",25,IF(Y499="Detectivo",15,0))</f>
        <v>0</v>
      </c>
      <c r="AF499" s="76">
        <f t="shared" ref="AF499" si="2124">IF(Y499="Correctivo",0,IF(Z499="Automatizado",25,IF(Z499="Manual",15,0)))</f>
        <v>0</v>
      </c>
      <c r="AG499" s="76">
        <f>($AH498*((AE499+AF499))/100)</f>
        <v>0</v>
      </c>
      <c r="AH499" s="76">
        <f t="shared" ref="AH499" si="2125">AH498-AG499</f>
        <v>24</v>
      </c>
      <c r="AI499" s="240"/>
      <c r="AJ499" s="76">
        <f t="shared" ref="AJ499" si="2126">IF(Y499="Correctivo",10,0)</f>
        <v>0</v>
      </c>
      <c r="AK499" s="76">
        <f t="shared" ref="AK499" si="2127">IF(X499="Probabilidad",0,IF(Z499="Automatizado",25,IF(Z499="Manual",15,0)))</f>
        <v>0</v>
      </c>
      <c r="AL499" s="76">
        <f t="shared" ref="AL499" si="2128">($AM498*((AJ499+AK499))/100)</f>
        <v>0</v>
      </c>
      <c r="AM499" s="112">
        <f t="shared" ref="AM499" si="2129">AM498-AL499</f>
        <v>40</v>
      </c>
      <c r="AN499" s="220"/>
      <c r="AO499" s="213"/>
      <c r="AP499" s="314"/>
      <c r="AQ499" s="85" t="s">
        <v>1605</v>
      </c>
      <c r="AR499" s="346"/>
      <c r="AS499" s="346"/>
      <c r="AT499" s="213"/>
      <c r="AU499" s="314"/>
    </row>
    <row r="500" spans="1:47" ht="88.5" customHeight="1">
      <c r="A500" s="238">
        <v>201</v>
      </c>
      <c r="B500" s="238" t="s">
        <v>1584</v>
      </c>
      <c r="C500" s="238" t="s">
        <v>1440</v>
      </c>
      <c r="D500" s="248" t="s">
        <v>1606</v>
      </c>
      <c r="E500" s="247"/>
      <c r="F500" s="247"/>
      <c r="G500" s="247"/>
      <c r="H500" s="212" t="s">
        <v>1607</v>
      </c>
      <c r="I500" s="212" t="s">
        <v>1608</v>
      </c>
      <c r="J500" s="212" t="s">
        <v>1609</v>
      </c>
      <c r="K500" s="212" t="s">
        <v>1610</v>
      </c>
      <c r="L500" s="247" t="s">
        <v>1611</v>
      </c>
      <c r="M500" s="238" t="s">
        <v>86</v>
      </c>
      <c r="N500" s="238" t="s">
        <v>529</v>
      </c>
      <c r="O500" s="247" t="s">
        <v>87</v>
      </c>
      <c r="P500" s="247" t="s">
        <v>88</v>
      </c>
      <c r="Q500" s="238">
        <v>300</v>
      </c>
      <c r="R500" s="238" t="s">
        <v>655</v>
      </c>
      <c r="S500" s="238">
        <v>80</v>
      </c>
      <c r="T500" s="238" t="s">
        <v>137</v>
      </c>
      <c r="U500" s="238">
        <v>100</v>
      </c>
      <c r="V500" s="246" t="s">
        <v>138</v>
      </c>
      <c r="W500" s="97" t="s">
        <v>1612</v>
      </c>
      <c r="X500" s="76" t="s">
        <v>253</v>
      </c>
      <c r="Y500" s="76" t="s">
        <v>91</v>
      </c>
      <c r="Z500" s="76" t="s">
        <v>70</v>
      </c>
      <c r="AA500" s="76" t="s">
        <v>71</v>
      </c>
      <c r="AB500" s="76" t="s">
        <v>72</v>
      </c>
      <c r="AC500" s="76" t="s">
        <v>73</v>
      </c>
      <c r="AD500" s="240">
        <f>AH502</f>
        <v>39.200000000000003</v>
      </c>
      <c r="AE500" s="76">
        <f t="shared" ref="AE500:AE501" si="2130">IF(Y500="Preventivo",25,IF(Y500="Detectivo",15,0))</f>
        <v>15</v>
      </c>
      <c r="AF500" s="76">
        <f t="shared" ref="AF500:AF501" si="2131">IF(Y500="Correctivo",0,IF(Z500="Automatizado",25,IF(Z500="Manual",15,0)))</f>
        <v>15</v>
      </c>
      <c r="AG500" s="76">
        <f>($S500*((AE500+AF500))/100)</f>
        <v>24</v>
      </c>
      <c r="AH500" s="76">
        <f t="shared" ref="AH500" si="2132">S500-AG500</f>
        <v>56</v>
      </c>
      <c r="AI500" s="240">
        <f>AM502</f>
        <v>75</v>
      </c>
      <c r="AJ500" s="76">
        <f t="shared" ref="AJ500:AJ501" si="2133">IF(Y500="Correctivo",10,0)</f>
        <v>0</v>
      </c>
      <c r="AK500" s="76">
        <f t="shared" ref="AK500:AK501" si="2134">IF(X500="Probabilidad",0,IF(Z500="Automatizado",25,IF(Z500="Manual",15,0)))</f>
        <v>0</v>
      </c>
      <c r="AL500" s="76">
        <f>($U500*((AJ500+AK500))/100)</f>
        <v>0</v>
      </c>
      <c r="AM500" s="112">
        <f>U500-AL500</f>
        <v>100</v>
      </c>
      <c r="AN500" s="329" t="s">
        <v>67</v>
      </c>
      <c r="AO500" s="212" t="s">
        <v>75</v>
      </c>
      <c r="AP500" s="312" t="s">
        <v>76</v>
      </c>
      <c r="AQ500" s="92" t="s">
        <v>1613</v>
      </c>
      <c r="AR500" s="136">
        <v>45292</v>
      </c>
      <c r="AS500" s="136">
        <v>45657</v>
      </c>
      <c r="AT500" s="212" t="s">
        <v>93</v>
      </c>
      <c r="AU500" s="92" t="s">
        <v>1614</v>
      </c>
    </row>
    <row r="501" spans="1:47" ht="102" customHeight="1">
      <c r="A501" s="238"/>
      <c r="B501" s="238"/>
      <c r="C501" s="238"/>
      <c r="D501" s="248"/>
      <c r="E501" s="247"/>
      <c r="F501" s="247"/>
      <c r="G501" s="247"/>
      <c r="H501" s="225"/>
      <c r="I501" s="225"/>
      <c r="J501" s="225"/>
      <c r="K501" s="225"/>
      <c r="L501" s="247"/>
      <c r="M501" s="238"/>
      <c r="N501" s="238"/>
      <c r="O501" s="247"/>
      <c r="P501" s="247"/>
      <c r="Q501" s="238"/>
      <c r="R501" s="238"/>
      <c r="S501" s="238"/>
      <c r="T501" s="238"/>
      <c r="U501" s="238"/>
      <c r="V501" s="246"/>
      <c r="W501" s="97" t="s">
        <v>1615</v>
      </c>
      <c r="X501" s="76" t="s">
        <v>253</v>
      </c>
      <c r="Y501" s="76" t="s">
        <v>91</v>
      </c>
      <c r="Z501" s="76" t="s">
        <v>70</v>
      </c>
      <c r="AA501" s="76" t="s">
        <v>71</v>
      </c>
      <c r="AB501" s="76" t="s">
        <v>72</v>
      </c>
      <c r="AC501" s="76" t="s">
        <v>120</v>
      </c>
      <c r="AD501" s="240"/>
      <c r="AE501" s="76">
        <f t="shared" si="2130"/>
        <v>15</v>
      </c>
      <c r="AF501" s="76">
        <f t="shared" si="2131"/>
        <v>15</v>
      </c>
      <c r="AG501" s="76">
        <f>($AH500*((AE501+AF501))/100)</f>
        <v>16.8</v>
      </c>
      <c r="AH501" s="76">
        <f t="shared" ref="AH501" si="2135">AH500-AG501</f>
        <v>39.200000000000003</v>
      </c>
      <c r="AI501" s="240"/>
      <c r="AJ501" s="76">
        <f t="shared" si="2133"/>
        <v>0</v>
      </c>
      <c r="AK501" s="76">
        <f t="shared" si="2134"/>
        <v>0</v>
      </c>
      <c r="AL501" s="76">
        <f t="shared" ref="AL501" si="2136">($AM500*((AJ501+AK501))/100)</f>
        <v>0</v>
      </c>
      <c r="AM501" s="112">
        <f t="shared" ref="AM501" si="2137">AM500-AL501</f>
        <v>100</v>
      </c>
      <c r="AN501" s="400"/>
      <c r="AO501" s="225"/>
      <c r="AP501" s="313"/>
      <c r="AQ501" s="238" t="s">
        <v>1616</v>
      </c>
      <c r="AR501" s="363">
        <v>45292</v>
      </c>
      <c r="AS501" s="363">
        <v>45657</v>
      </c>
      <c r="AT501" s="225"/>
      <c r="AU501" s="238" t="s">
        <v>1617</v>
      </c>
    </row>
    <row r="502" spans="1:47" ht="90" customHeight="1">
      <c r="A502" s="238"/>
      <c r="B502" s="238"/>
      <c r="C502" s="238"/>
      <c r="D502" s="248"/>
      <c r="E502" s="247"/>
      <c r="F502" s="247"/>
      <c r="G502" s="247"/>
      <c r="H502" s="213"/>
      <c r="I502" s="213"/>
      <c r="J502" s="213"/>
      <c r="K502" s="213"/>
      <c r="L502" s="247"/>
      <c r="M502" s="238"/>
      <c r="N502" s="238"/>
      <c r="O502" s="247"/>
      <c r="P502" s="247"/>
      <c r="Q502" s="238"/>
      <c r="R502" s="238"/>
      <c r="S502" s="238"/>
      <c r="T502" s="238"/>
      <c r="U502" s="238"/>
      <c r="V502" s="246"/>
      <c r="W502" s="97" t="s">
        <v>1618</v>
      </c>
      <c r="X502" s="76" t="s">
        <v>43</v>
      </c>
      <c r="Y502" s="76" t="s">
        <v>81</v>
      </c>
      <c r="Z502" s="76" t="s">
        <v>70</v>
      </c>
      <c r="AA502" s="76" t="s">
        <v>110</v>
      </c>
      <c r="AB502" s="76" t="s">
        <v>72</v>
      </c>
      <c r="AC502" s="76" t="s">
        <v>120</v>
      </c>
      <c r="AD502" s="240"/>
      <c r="AE502" s="76">
        <f t="shared" ref="AE502" si="2138">IF(Y502="Preventivo",25,IF(Y502="Detectivo",15,0))</f>
        <v>0</v>
      </c>
      <c r="AF502" s="76">
        <f t="shared" ref="AF502" si="2139">IF(Y502="Correctivo",0,IF(Z502="Automatizado",25,IF(Z502="Manual",15,0)))</f>
        <v>0</v>
      </c>
      <c r="AG502" s="76">
        <f>($AH501*((AE502+AF502))/100)</f>
        <v>0</v>
      </c>
      <c r="AH502" s="76">
        <f t="shared" ref="AH502" si="2140">AH501-AG502</f>
        <v>39.200000000000003</v>
      </c>
      <c r="AI502" s="240"/>
      <c r="AJ502" s="76">
        <f t="shared" ref="AJ502" si="2141">IF(Y502="Correctivo",10,0)</f>
        <v>10</v>
      </c>
      <c r="AK502" s="76">
        <f t="shared" ref="AK502" si="2142">IF(X502="Probabilidad",0,IF(Z502="Automatizado",25,IF(Z502="Manual",15,0)))</f>
        <v>15</v>
      </c>
      <c r="AL502" s="76">
        <f t="shared" ref="AL502" si="2143">($AM501*((AJ502+AK502))/100)</f>
        <v>25</v>
      </c>
      <c r="AM502" s="112">
        <f t="shared" ref="AM502" si="2144">AM501-AL502</f>
        <v>75</v>
      </c>
      <c r="AN502" s="401"/>
      <c r="AO502" s="213"/>
      <c r="AP502" s="314"/>
      <c r="AQ502" s="238"/>
      <c r="AR502" s="363"/>
      <c r="AS502" s="363"/>
      <c r="AT502" s="213"/>
      <c r="AU502" s="238"/>
    </row>
    <row r="503" spans="1:47" ht="93" customHeight="1">
      <c r="A503" s="238">
        <v>202</v>
      </c>
      <c r="B503" s="238" t="s">
        <v>1619</v>
      </c>
      <c r="C503" s="247" t="s">
        <v>1450</v>
      </c>
      <c r="D503" s="247" t="s">
        <v>1620</v>
      </c>
      <c r="E503" s="247" t="s">
        <v>59</v>
      </c>
      <c r="F503" s="247" t="s">
        <v>1621</v>
      </c>
      <c r="G503" s="247" t="s">
        <v>1622</v>
      </c>
      <c r="H503" s="92"/>
      <c r="I503" s="92"/>
      <c r="J503" s="92"/>
      <c r="K503" s="92"/>
      <c r="L503" s="249" t="str">
        <f t="shared" ref="L503" si="2145">CONCATENATE(E503," ",F503,)</f>
        <v>Posibilidad de pérdida económica y reputacional por afectar a la población desplazada que quiere retornarse o reubicarse o que ya  lo hizo voluntariamente  al no  formular y aprobar los  planes de retornos y/o reubicación definidos</v>
      </c>
      <c r="M503" s="238" t="s">
        <v>62</v>
      </c>
      <c r="N503" s="238" t="s">
        <v>529</v>
      </c>
      <c r="O503" s="247" t="s">
        <v>63</v>
      </c>
      <c r="P503" s="247" t="s">
        <v>64</v>
      </c>
      <c r="Q503" s="238">
        <v>13</v>
      </c>
      <c r="R503" s="238" t="s">
        <v>65</v>
      </c>
      <c r="S503" s="238">
        <v>40</v>
      </c>
      <c r="T503" s="238" t="s">
        <v>74</v>
      </c>
      <c r="U503" s="238">
        <v>60</v>
      </c>
      <c r="V503" s="241" t="s">
        <v>74</v>
      </c>
      <c r="W503" s="85" t="s">
        <v>1623</v>
      </c>
      <c r="X503" s="76" t="s">
        <v>253</v>
      </c>
      <c r="Y503" s="76" t="s">
        <v>69</v>
      </c>
      <c r="Z503" s="76" t="s">
        <v>70</v>
      </c>
      <c r="AA503" s="76" t="s">
        <v>110</v>
      </c>
      <c r="AB503" s="76" t="s">
        <v>72</v>
      </c>
      <c r="AC503" s="76" t="s">
        <v>73</v>
      </c>
      <c r="AD503" s="240">
        <f>AH504</f>
        <v>14.4</v>
      </c>
      <c r="AE503" s="76">
        <f t="shared" ref="AE503:AE510" si="2146">IF(Y503="Preventivo",25,IF(Y503="Detectivo",15,0))</f>
        <v>25</v>
      </c>
      <c r="AF503" s="76">
        <f t="shared" ref="AF503:AF510" si="2147">IF(Y503="Correctivo",0,IF(Z503="Automatizado",25,IF(Z503="Manual",15,0)))</f>
        <v>15</v>
      </c>
      <c r="AG503" s="76">
        <f>($S503*((AE503+AF503))/100)</f>
        <v>16</v>
      </c>
      <c r="AH503" s="76">
        <f t="shared" ref="AH503" si="2148">S503-AG503</f>
        <v>24</v>
      </c>
      <c r="AI503" s="240">
        <f>AM504</f>
        <v>60</v>
      </c>
      <c r="AJ503" s="76">
        <f t="shared" ref="AJ503:AJ510" si="2149">IF(Y503="Correctivo",10,0)</f>
        <v>0</v>
      </c>
      <c r="AK503" s="76">
        <f t="shared" ref="AK503:AK510" si="2150">IF(X503="Probabilidad",0,IF(Z503="Automatizado",25,IF(Z503="Manual",15,0)))</f>
        <v>0</v>
      </c>
      <c r="AL503" s="76">
        <f>($U503*((AJ503+AK503))/100)</f>
        <v>0</v>
      </c>
      <c r="AM503" s="112">
        <f>U503-AL503</f>
        <v>60</v>
      </c>
      <c r="AN503" s="219" t="s">
        <v>74</v>
      </c>
      <c r="AO503" s="212" t="s">
        <v>75</v>
      </c>
      <c r="AP503" s="312" t="s">
        <v>989</v>
      </c>
      <c r="AQ503" s="312" t="s">
        <v>2045</v>
      </c>
      <c r="AR503" s="344">
        <v>45292</v>
      </c>
      <c r="AS503" s="344">
        <v>45657</v>
      </c>
      <c r="AT503" s="253" t="s">
        <v>78</v>
      </c>
      <c r="AU503" s="312" t="s">
        <v>1624</v>
      </c>
    </row>
    <row r="504" spans="1:47" ht="93" customHeight="1">
      <c r="A504" s="238"/>
      <c r="B504" s="238"/>
      <c r="C504" s="247"/>
      <c r="D504" s="247"/>
      <c r="E504" s="247"/>
      <c r="F504" s="247"/>
      <c r="G504" s="247"/>
      <c r="H504" s="100"/>
      <c r="I504" s="100"/>
      <c r="J504" s="100"/>
      <c r="K504" s="100"/>
      <c r="L504" s="250"/>
      <c r="M504" s="238"/>
      <c r="N504" s="238"/>
      <c r="O504" s="247"/>
      <c r="P504" s="247"/>
      <c r="Q504" s="238"/>
      <c r="R504" s="238"/>
      <c r="S504" s="238"/>
      <c r="T504" s="238"/>
      <c r="U504" s="238"/>
      <c r="V504" s="241"/>
      <c r="W504" s="85" t="s">
        <v>1625</v>
      </c>
      <c r="X504" s="76" t="s">
        <v>253</v>
      </c>
      <c r="Y504" s="76" t="s">
        <v>69</v>
      </c>
      <c r="Z504" s="76" t="s">
        <v>70</v>
      </c>
      <c r="AA504" s="76" t="s">
        <v>110</v>
      </c>
      <c r="AB504" s="76" t="s">
        <v>72</v>
      </c>
      <c r="AC504" s="76" t="s">
        <v>73</v>
      </c>
      <c r="AD504" s="240"/>
      <c r="AE504" s="76">
        <f t="shared" si="2146"/>
        <v>25</v>
      </c>
      <c r="AF504" s="76">
        <f t="shared" si="2147"/>
        <v>15</v>
      </c>
      <c r="AG504" s="76">
        <f>($AH503*((AE504+AF504))/100)</f>
        <v>9.6</v>
      </c>
      <c r="AH504" s="76">
        <f t="shared" ref="AH504" si="2151">AH503-AG504</f>
        <v>14.4</v>
      </c>
      <c r="AI504" s="240"/>
      <c r="AJ504" s="76">
        <f t="shared" si="2149"/>
        <v>0</v>
      </c>
      <c r="AK504" s="76">
        <f t="shared" si="2150"/>
        <v>0</v>
      </c>
      <c r="AL504" s="76">
        <f t="shared" ref="AL504" si="2152">($AM503*((AJ504+AK504))/100)</f>
        <v>0</v>
      </c>
      <c r="AM504" s="112">
        <f t="shared" ref="AM504" si="2153">AM503-AL504</f>
        <v>60</v>
      </c>
      <c r="AN504" s="220"/>
      <c r="AO504" s="213"/>
      <c r="AP504" s="314"/>
      <c r="AQ504" s="314"/>
      <c r="AR504" s="346"/>
      <c r="AS504" s="346"/>
      <c r="AT504" s="263"/>
      <c r="AU504" s="314"/>
    </row>
    <row r="505" spans="1:47" ht="93.75" customHeight="1">
      <c r="A505" s="238">
        <v>203</v>
      </c>
      <c r="B505" s="238" t="s">
        <v>1619</v>
      </c>
      <c r="C505" s="247" t="s">
        <v>1450</v>
      </c>
      <c r="D505" s="247" t="s">
        <v>1626</v>
      </c>
      <c r="E505" s="247"/>
      <c r="F505" s="247"/>
      <c r="G505" s="247"/>
      <c r="H505" s="212" t="s">
        <v>1627</v>
      </c>
      <c r="I505" s="212" t="s">
        <v>1628</v>
      </c>
      <c r="J505" s="212" t="s">
        <v>1629</v>
      </c>
      <c r="K505" s="212" t="s">
        <v>1630</v>
      </c>
      <c r="L505" s="247" t="s">
        <v>1631</v>
      </c>
      <c r="M505" s="238" t="s">
        <v>86</v>
      </c>
      <c r="N505" s="238" t="s">
        <v>529</v>
      </c>
      <c r="O505" s="247" t="s">
        <v>87</v>
      </c>
      <c r="P505" s="247" t="s">
        <v>99</v>
      </c>
      <c r="Q505" s="238">
        <v>3000</v>
      </c>
      <c r="R505" s="238" t="s">
        <v>731</v>
      </c>
      <c r="S505" s="238">
        <v>100</v>
      </c>
      <c r="T505" s="238" t="s">
        <v>66</v>
      </c>
      <c r="U505" s="238">
        <v>80</v>
      </c>
      <c r="V505" s="328" t="s">
        <v>67</v>
      </c>
      <c r="W505" s="312" t="s">
        <v>1632</v>
      </c>
      <c r="X505" s="212" t="s">
        <v>253</v>
      </c>
      <c r="Y505" s="212" t="s">
        <v>91</v>
      </c>
      <c r="Z505" s="212" t="s">
        <v>70</v>
      </c>
      <c r="AA505" s="212" t="s">
        <v>110</v>
      </c>
      <c r="AB505" s="212" t="s">
        <v>72</v>
      </c>
      <c r="AC505" s="212" t="s">
        <v>73</v>
      </c>
      <c r="AD505" s="240">
        <f>AH506</f>
        <v>70</v>
      </c>
      <c r="AE505" s="76">
        <f t="shared" si="2146"/>
        <v>15</v>
      </c>
      <c r="AF505" s="76">
        <f t="shared" si="2147"/>
        <v>15</v>
      </c>
      <c r="AG505" s="76">
        <f>($S505*((AE505+AF505))/100)</f>
        <v>30</v>
      </c>
      <c r="AH505" s="76">
        <f t="shared" ref="AH505" si="2154">S505-AG505</f>
        <v>70</v>
      </c>
      <c r="AI505" s="240">
        <f>AM506</f>
        <v>80</v>
      </c>
      <c r="AJ505" s="76">
        <f t="shared" si="2149"/>
        <v>0</v>
      </c>
      <c r="AK505" s="76">
        <f t="shared" si="2150"/>
        <v>0</v>
      </c>
      <c r="AL505" s="76">
        <f>($U505*((AJ505+AK505))/100)</f>
        <v>0</v>
      </c>
      <c r="AM505" s="112">
        <f>U505-AL505</f>
        <v>80</v>
      </c>
      <c r="AN505" s="329" t="s">
        <v>67</v>
      </c>
      <c r="AO505" s="212" t="s">
        <v>75</v>
      </c>
      <c r="AP505" s="312" t="s">
        <v>1633</v>
      </c>
      <c r="AQ505" s="85" t="s">
        <v>1634</v>
      </c>
      <c r="AR505" s="134">
        <v>45292</v>
      </c>
      <c r="AS505" s="134">
        <v>45657</v>
      </c>
      <c r="AT505" s="344" t="s">
        <v>93</v>
      </c>
      <c r="AU505" s="85" t="s">
        <v>1635</v>
      </c>
    </row>
    <row r="506" spans="1:47" ht="93.75" customHeight="1">
      <c r="A506" s="238"/>
      <c r="B506" s="238"/>
      <c r="C506" s="247"/>
      <c r="D506" s="247"/>
      <c r="E506" s="247"/>
      <c r="F506" s="247"/>
      <c r="G506" s="247"/>
      <c r="H506" s="213"/>
      <c r="I506" s="213"/>
      <c r="J506" s="213"/>
      <c r="K506" s="213"/>
      <c r="L506" s="247"/>
      <c r="M506" s="238"/>
      <c r="N506" s="238"/>
      <c r="O506" s="247"/>
      <c r="P506" s="247"/>
      <c r="Q506" s="238"/>
      <c r="R506" s="238"/>
      <c r="S506" s="238"/>
      <c r="T506" s="238"/>
      <c r="U506" s="238"/>
      <c r="V506" s="328"/>
      <c r="W506" s="314"/>
      <c r="X506" s="213"/>
      <c r="Y506" s="213"/>
      <c r="Z506" s="213"/>
      <c r="AA506" s="213"/>
      <c r="AB506" s="213"/>
      <c r="AC506" s="213"/>
      <c r="AD506" s="240"/>
      <c r="AE506" s="76">
        <f t="shared" si="2146"/>
        <v>0</v>
      </c>
      <c r="AF506" s="76">
        <f t="shared" si="2147"/>
        <v>0</v>
      </c>
      <c r="AG506" s="76">
        <f>($AH505*((AE506+AF506))/100)</f>
        <v>0</v>
      </c>
      <c r="AH506" s="76">
        <f t="shared" ref="AH506" si="2155">AH505-AG506</f>
        <v>70</v>
      </c>
      <c r="AI506" s="240"/>
      <c r="AJ506" s="76">
        <f t="shared" si="2149"/>
        <v>0</v>
      </c>
      <c r="AK506" s="76">
        <f t="shared" si="2150"/>
        <v>0</v>
      </c>
      <c r="AL506" s="76">
        <f t="shared" ref="AL506" si="2156">($AM505*((AJ506+AK506))/100)</f>
        <v>0</v>
      </c>
      <c r="AM506" s="112">
        <f t="shared" ref="AM506" si="2157">AM505-AL506</f>
        <v>80</v>
      </c>
      <c r="AN506" s="401"/>
      <c r="AO506" s="213"/>
      <c r="AP506" s="314"/>
      <c r="AQ506" s="85" t="s">
        <v>1636</v>
      </c>
      <c r="AR506" s="134">
        <v>45292</v>
      </c>
      <c r="AS506" s="134">
        <v>45657</v>
      </c>
      <c r="AT506" s="346"/>
      <c r="AU506" s="85" t="s">
        <v>1637</v>
      </c>
    </row>
    <row r="507" spans="1:47" ht="132" customHeight="1">
      <c r="A507" s="238">
        <v>204</v>
      </c>
      <c r="B507" s="238" t="s">
        <v>1619</v>
      </c>
      <c r="C507" s="247" t="s">
        <v>1450</v>
      </c>
      <c r="D507" s="247" t="s">
        <v>1638</v>
      </c>
      <c r="E507" s="247" t="s">
        <v>59</v>
      </c>
      <c r="F507" s="247" t="s">
        <v>1639</v>
      </c>
      <c r="G507" s="247" t="s">
        <v>1640</v>
      </c>
      <c r="H507" s="92"/>
      <c r="I507" s="92"/>
      <c r="J507" s="92"/>
      <c r="K507" s="92"/>
      <c r="L507" s="249" t="str">
        <f>CONCATENATE(E507," ",F507,)</f>
        <v>Posibilidad de pérdida económica y reputacional ante los funcionarios de la DT, por el no fortalecimiento e  implementación de los sistemas de gestión</v>
      </c>
      <c r="M507" s="238" t="s">
        <v>62</v>
      </c>
      <c r="N507" s="238" t="s">
        <v>529</v>
      </c>
      <c r="O507" s="247" t="s">
        <v>63</v>
      </c>
      <c r="P507" s="247" t="s">
        <v>64</v>
      </c>
      <c r="Q507" s="238">
        <v>365</v>
      </c>
      <c r="R507" s="238" t="s">
        <v>65</v>
      </c>
      <c r="S507" s="238">
        <v>40</v>
      </c>
      <c r="T507" s="238" t="s">
        <v>74</v>
      </c>
      <c r="U507" s="238">
        <v>60</v>
      </c>
      <c r="V507" s="241" t="s">
        <v>74</v>
      </c>
      <c r="W507" s="85" t="s">
        <v>1641</v>
      </c>
      <c r="X507" s="76" t="s">
        <v>253</v>
      </c>
      <c r="Y507" s="76" t="s">
        <v>69</v>
      </c>
      <c r="Z507" s="76" t="s">
        <v>70</v>
      </c>
      <c r="AA507" s="76" t="s">
        <v>110</v>
      </c>
      <c r="AB507" s="76" t="s">
        <v>72</v>
      </c>
      <c r="AC507" s="76" t="s">
        <v>73</v>
      </c>
      <c r="AD507" s="240">
        <f>AH508</f>
        <v>14.4</v>
      </c>
      <c r="AE507" s="76">
        <f t="shared" si="2146"/>
        <v>25</v>
      </c>
      <c r="AF507" s="76">
        <f t="shared" si="2147"/>
        <v>15</v>
      </c>
      <c r="AG507" s="76">
        <f>($S507*((AE507+AF507))/100)</f>
        <v>16</v>
      </c>
      <c r="AH507" s="76">
        <f t="shared" ref="AH507" si="2158">S507-AG507</f>
        <v>24</v>
      </c>
      <c r="AI507" s="240">
        <f>AM508</f>
        <v>60</v>
      </c>
      <c r="AJ507" s="76">
        <f t="shared" si="2149"/>
        <v>0</v>
      </c>
      <c r="AK507" s="76">
        <f t="shared" si="2150"/>
        <v>0</v>
      </c>
      <c r="AL507" s="76">
        <f>($U507*((AJ507+AK507))/100)</f>
        <v>0</v>
      </c>
      <c r="AM507" s="112">
        <f>U507-AL507</f>
        <v>60</v>
      </c>
      <c r="AN507" s="219" t="s">
        <v>74</v>
      </c>
      <c r="AO507" s="212" t="s">
        <v>75</v>
      </c>
      <c r="AP507" s="312" t="s">
        <v>989</v>
      </c>
      <c r="AQ507" s="312" t="s">
        <v>1642</v>
      </c>
      <c r="AR507" s="344">
        <v>45292</v>
      </c>
      <c r="AS507" s="344">
        <v>45657</v>
      </c>
      <c r="AT507" s="344" t="s">
        <v>78</v>
      </c>
      <c r="AU507" s="312" t="s">
        <v>1643</v>
      </c>
    </row>
    <row r="508" spans="1:47" ht="126.75" customHeight="1">
      <c r="A508" s="238"/>
      <c r="B508" s="238"/>
      <c r="C508" s="247"/>
      <c r="D508" s="247"/>
      <c r="E508" s="247"/>
      <c r="F508" s="247"/>
      <c r="G508" s="247"/>
      <c r="H508" s="100"/>
      <c r="I508" s="100"/>
      <c r="J508" s="100"/>
      <c r="K508" s="100"/>
      <c r="L508" s="250"/>
      <c r="M508" s="238"/>
      <c r="N508" s="238"/>
      <c r="O508" s="247"/>
      <c r="P508" s="247"/>
      <c r="Q508" s="238"/>
      <c r="R508" s="238"/>
      <c r="S508" s="238"/>
      <c r="T508" s="238"/>
      <c r="U508" s="238"/>
      <c r="V508" s="241"/>
      <c r="W508" s="85" t="s">
        <v>1644</v>
      </c>
      <c r="X508" s="76" t="s">
        <v>253</v>
      </c>
      <c r="Y508" s="76" t="s">
        <v>69</v>
      </c>
      <c r="Z508" s="76" t="s">
        <v>70</v>
      </c>
      <c r="AA508" s="76" t="s">
        <v>110</v>
      </c>
      <c r="AB508" s="76" t="s">
        <v>432</v>
      </c>
      <c r="AC508" s="76" t="s">
        <v>73</v>
      </c>
      <c r="AD508" s="240"/>
      <c r="AE508" s="76">
        <f t="shared" si="2146"/>
        <v>25</v>
      </c>
      <c r="AF508" s="76">
        <f t="shared" si="2147"/>
        <v>15</v>
      </c>
      <c r="AG508" s="76">
        <f>($AH507*((AE508+AF508))/100)</f>
        <v>9.6</v>
      </c>
      <c r="AH508" s="76">
        <f t="shared" ref="AH508" si="2159">AH507-AG508</f>
        <v>14.4</v>
      </c>
      <c r="AI508" s="240"/>
      <c r="AJ508" s="76">
        <f t="shared" si="2149"/>
        <v>0</v>
      </c>
      <c r="AK508" s="76">
        <f t="shared" si="2150"/>
        <v>0</v>
      </c>
      <c r="AL508" s="76">
        <f t="shared" ref="AL508" si="2160">($AM507*((AJ508+AK508))/100)</f>
        <v>0</v>
      </c>
      <c r="AM508" s="112">
        <f t="shared" ref="AM508" si="2161">AM507-AL508</f>
        <v>60</v>
      </c>
      <c r="AN508" s="220"/>
      <c r="AO508" s="213"/>
      <c r="AP508" s="314"/>
      <c r="AQ508" s="314"/>
      <c r="AR508" s="346"/>
      <c r="AS508" s="346"/>
      <c r="AT508" s="213"/>
      <c r="AU508" s="314"/>
    </row>
    <row r="509" spans="1:47" ht="200.25" customHeight="1">
      <c r="A509" s="76">
        <v>205</v>
      </c>
      <c r="B509" s="76" t="s">
        <v>1645</v>
      </c>
      <c r="C509" s="97" t="s">
        <v>1220</v>
      </c>
      <c r="D509" s="85" t="s">
        <v>1646</v>
      </c>
      <c r="E509" s="85" t="s">
        <v>59</v>
      </c>
      <c r="F509" s="85" t="s">
        <v>1647</v>
      </c>
      <c r="G509" s="85" t="s">
        <v>1648</v>
      </c>
      <c r="H509" s="92"/>
      <c r="I509" s="92"/>
      <c r="J509" s="92"/>
      <c r="K509" s="92"/>
      <c r="L509" s="74" t="str">
        <f t="shared" ref="L509:L511" si="2162">CONCATENATE(E509," ",F509,)</f>
        <v>Posibilidad de pérdida económica y reputacional ante las victimas y entes territoriales, por no efectuar la entrega de cartas de indemnización</v>
      </c>
      <c r="M509" s="76" t="s">
        <v>62</v>
      </c>
      <c r="N509" s="76" t="s">
        <v>529</v>
      </c>
      <c r="O509" s="85" t="s">
        <v>63</v>
      </c>
      <c r="P509" s="85" t="s">
        <v>64</v>
      </c>
      <c r="Q509" s="76">
        <v>1000</v>
      </c>
      <c r="R509" s="76" t="s">
        <v>409</v>
      </c>
      <c r="S509" s="76">
        <v>60</v>
      </c>
      <c r="T509" s="76" t="s">
        <v>219</v>
      </c>
      <c r="U509" s="76">
        <v>20</v>
      </c>
      <c r="V509" s="132" t="s">
        <v>74</v>
      </c>
      <c r="W509" s="85" t="s">
        <v>1649</v>
      </c>
      <c r="X509" s="76" t="s">
        <v>253</v>
      </c>
      <c r="Y509" s="76" t="s">
        <v>69</v>
      </c>
      <c r="Z509" s="76" t="s">
        <v>70</v>
      </c>
      <c r="AA509" s="76" t="s">
        <v>110</v>
      </c>
      <c r="AB509" s="76" t="s">
        <v>72</v>
      </c>
      <c r="AC509" s="76" t="s">
        <v>73</v>
      </c>
      <c r="AD509" s="120">
        <f>AH509</f>
        <v>36</v>
      </c>
      <c r="AE509" s="76">
        <f t="shared" si="2146"/>
        <v>25</v>
      </c>
      <c r="AF509" s="76">
        <f t="shared" si="2147"/>
        <v>15</v>
      </c>
      <c r="AG509" s="76">
        <f>($S509*((AE509+AF509))/100)</f>
        <v>24</v>
      </c>
      <c r="AH509" s="76">
        <f t="shared" ref="AH509:AH510" si="2163">S509-AG509</f>
        <v>36</v>
      </c>
      <c r="AI509" s="120">
        <f>AM509</f>
        <v>20</v>
      </c>
      <c r="AJ509" s="76">
        <f t="shared" si="2149"/>
        <v>0</v>
      </c>
      <c r="AK509" s="76">
        <f t="shared" si="2150"/>
        <v>0</v>
      </c>
      <c r="AL509" s="76">
        <f>($U509*((AJ509+AK509))/100)</f>
        <v>0</v>
      </c>
      <c r="AM509" s="112">
        <f>U509-AL509</f>
        <v>20</v>
      </c>
      <c r="AN509" s="133" t="s">
        <v>220</v>
      </c>
      <c r="AO509" s="76" t="s">
        <v>222</v>
      </c>
      <c r="AP509" s="85" t="s">
        <v>1650</v>
      </c>
      <c r="AQ509" s="76" t="s">
        <v>224</v>
      </c>
      <c r="AR509" s="76"/>
      <c r="AS509" s="76"/>
      <c r="AT509" s="76"/>
      <c r="AU509" s="85"/>
    </row>
    <row r="510" spans="1:47" ht="206.25" customHeight="1">
      <c r="A510" s="76">
        <v>206</v>
      </c>
      <c r="B510" s="76" t="s">
        <v>1645</v>
      </c>
      <c r="C510" s="85" t="s">
        <v>1220</v>
      </c>
      <c r="D510" s="85" t="s">
        <v>1651</v>
      </c>
      <c r="E510" s="85" t="s">
        <v>114</v>
      </c>
      <c r="F510" s="85" t="s">
        <v>1652</v>
      </c>
      <c r="G510" s="85" t="s">
        <v>1653</v>
      </c>
      <c r="H510" s="92"/>
      <c r="I510" s="92"/>
      <c r="J510" s="92"/>
      <c r="K510" s="92"/>
      <c r="L510" s="74" t="str">
        <f t="shared" si="2162"/>
        <v>Posibilidad de pérdida reputacional ante entidades territoriales por conceptos de seguridad desactualizados</v>
      </c>
      <c r="M510" s="76" t="s">
        <v>62</v>
      </c>
      <c r="N510" s="76" t="s">
        <v>529</v>
      </c>
      <c r="O510" s="85" t="s">
        <v>63</v>
      </c>
      <c r="P510" s="85" t="s">
        <v>64</v>
      </c>
      <c r="Q510" s="76">
        <v>8</v>
      </c>
      <c r="R510" s="76" t="s">
        <v>178</v>
      </c>
      <c r="S510" s="76">
        <v>20</v>
      </c>
      <c r="T510" s="76" t="s">
        <v>118</v>
      </c>
      <c r="U510" s="76">
        <v>40</v>
      </c>
      <c r="V510" s="133" t="s">
        <v>220</v>
      </c>
      <c r="W510" s="85" t="s">
        <v>1654</v>
      </c>
      <c r="X510" s="76" t="s">
        <v>253</v>
      </c>
      <c r="Y510" s="76" t="s">
        <v>69</v>
      </c>
      <c r="Z510" s="76" t="s">
        <v>70</v>
      </c>
      <c r="AA510" s="76" t="s">
        <v>71</v>
      </c>
      <c r="AB510" s="76" t="s">
        <v>72</v>
      </c>
      <c r="AC510" s="76" t="s">
        <v>73</v>
      </c>
      <c r="AD510" s="120">
        <f>AH510</f>
        <v>12</v>
      </c>
      <c r="AE510" s="76">
        <f t="shared" si="2146"/>
        <v>25</v>
      </c>
      <c r="AF510" s="76">
        <f t="shared" si="2147"/>
        <v>15</v>
      </c>
      <c r="AG510" s="76">
        <f>($S510*((AE510+AF510))/100)</f>
        <v>8</v>
      </c>
      <c r="AH510" s="76">
        <f t="shared" si="2163"/>
        <v>12</v>
      </c>
      <c r="AI510" s="120">
        <f>AM510</f>
        <v>40</v>
      </c>
      <c r="AJ510" s="76">
        <f t="shared" si="2149"/>
        <v>0</v>
      </c>
      <c r="AK510" s="76">
        <f t="shared" si="2150"/>
        <v>0</v>
      </c>
      <c r="AL510" s="76">
        <f>($U510*((AJ510+AK510))/100)</f>
        <v>0</v>
      </c>
      <c r="AM510" s="112">
        <f>U510-AL510</f>
        <v>40</v>
      </c>
      <c r="AN510" s="133" t="s">
        <v>220</v>
      </c>
      <c r="AO510" s="76" t="s">
        <v>222</v>
      </c>
      <c r="AP510" s="85" t="s">
        <v>1650</v>
      </c>
      <c r="AQ510" s="76" t="s">
        <v>224</v>
      </c>
      <c r="AR510" s="76"/>
      <c r="AS510" s="76"/>
      <c r="AT510" s="76"/>
      <c r="AU510" s="85"/>
    </row>
    <row r="511" spans="1:47" ht="96.75" customHeight="1">
      <c r="A511" s="238">
        <v>207</v>
      </c>
      <c r="B511" s="238" t="s">
        <v>1645</v>
      </c>
      <c r="C511" s="247" t="s">
        <v>1440</v>
      </c>
      <c r="D511" s="247" t="s">
        <v>1166</v>
      </c>
      <c r="E511" s="247" t="s">
        <v>59</v>
      </c>
      <c r="F511" s="247" t="s">
        <v>1655</v>
      </c>
      <c r="G511" s="247" t="s">
        <v>1656</v>
      </c>
      <c r="H511" s="92"/>
      <c r="I511" s="92"/>
      <c r="J511" s="92"/>
      <c r="K511" s="92"/>
      <c r="L511" s="249" t="str">
        <f t="shared" si="2162"/>
        <v>Posibilidad de pérdida económica y reputacional ante las victimas, por no realizar estrategias complementarias como jornadas de atención y/o ferias de servicios</v>
      </c>
      <c r="M511" s="238" t="s">
        <v>62</v>
      </c>
      <c r="N511" s="238" t="s">
        <v>529</v>
      </c>
      <c r="O511" s="247" t="s">
        <v>63</v>
      </c>
      <c r="P511" s="247" t="s">
        <v>64</v>
      </c>
      <c r="Q511" s="238">
        <v>12</v>
      </c>
      <c r="R511" s="238" t="s">
        <v>178</v>
      </c>
      <c r="S511" s="238">
        <v>20</v>
      </c>
      <c r="T511" s="238" t="s">
        <v>118</v>
      </c>
      <c r="U511" s="238">
        <v>20</v>
      </c>
      <c r="V511" s="340" t="s">
        <v>220</v>
      </c>
      <c r="W511" s="85" t="s">
        <v>1657</v>
      </c>
      <c r="X511" s="76" t="s">
        <v>253</v>
      </c>
      <c r="Y511" s="76" t="s">
        <v>69</v>
      </c>
      <c r="Z511" s="76" t="s">
        <v>70</v>
      </c>
      <c r="AA511" s="76" t="s">
        <v>71</v>
      </c>
      <c r="AB511" s="76" t="s">
        <v>72</v>
      </c>
      <c r="AC511" s="76" t="s">
        <v>120</v>
      </c>
      <c r="AD511" s="240">
        <f>AH512</f>
        <v>7.2</v>
      </c>
      <c r="AE511" s="76">
        <f t="shared" ref="AE511:AE525" si="2164">IF(Y511="Preventivo",25,IF(Y511="Detectivo",15,0))</f>
        <v>25</v>
      </c>
      <c r="AF511" s="76">
        <f t="shared" ref="AF511:AF525" si="2165">IF(Y511="Correctivo",0,IF(Z511="Automatizado",25,IF(Z511="Manual",15,0)))</f>
        <v>15</v>
      </c>
      <c r="AG511" s="76">
        <f>($S511*((AE511+AF511))/100)</f>
        <v>8</v>
      </c>
      <c r="AH511" s="76">
        <f t="shared" ref="AH511" si="2166">S511-AG511</f>
        <v>12</v>
      </c>
      <c r="AI511" s="240">
        <f>AM512</f>
        <v>20</v>
      </c>
      <c r="AJ511" s="76">
        <f t="shared" ref="AJ511:AJ525" si="2167">IF(Y511="Correctivo",10,0)</f>
        <v>0</v>
      </c>
      <c r="AK511" s="76">
        <f t="shared" ref="AK511:AK525" si="2168">IF(X511="Probabilidad",0,IF(Z511="Automatizado",25,IF(Z511="Manual",15,0)))</f>
        <v>0</v>
      </c>
      <c r="AL511" s="76">
        <f>($U511*((AJ511+AK511))/100)</f>
        <v>0</v>
      </c>
      <c r="AM511" s="112">
        <f>U511-AL511</f>
        <v>20</v>
      </c>
      <c r="AN511" s="402" t="s">
        <v>220</v>
      </c>
      <c r="AO511" s="212" t="s">
        <v>222</v>
      </c>
      <c r="AP511" s="312" t="s">
        <v>1650</v>
      </c>
      <c r="AQ511" s="212" t="s">
        <v>224</v>
      </c>
      <c r="AR511" s="212"/>
      <c r="AS511" s="212"/>
      <c r="AT511" s="212"/>
      <c r="AU511" s="312"/>
    </row>
    <row r="512" spans="1:47" ht="83.25" customHeight="1">
      <c r="A512" s="238"/>
      <c r="B512" s="238"/>
      <c r="C512" s="247"/>
      <c r="D512" s="247"/>
      <c r="E512" s="247"/>
      <c r="F512" s="247"/>
      <c r="G512" s="247"/>
      <c r="H512" s="100"/>
      <c r="I512" s="100"/>
      <c r="J512" s="100"/>
      <c r="K512" s="100"/>
      <c r="L512" s="250"/>
      <c r="M512" s="238"/>
      <c r="N512" s="238"/>
      <c r="O512" s="247"/>
      <c r="P512" s="247"/>
      <c r="Q512" s="238"/>
      <c r="R512" s="238"/>
      <c r="S512" s="238"/>
      <c r="T512" s="238"/>
      <c r="U512" s="238"/>
      <c r="V512" s="340"/>
      <c r="W512" s="85" t="s">
        <v>1658</v>
      </c>
      <c r="X512" s="76" t="s">
        <v>253</v>
      </c>
      <c r="Y512" s="76" t="s">
        <v>69</v>
      </c>
      <c r="Z512" s="76" t="s">
        <v>70</v>
      </c>
      <c r="AA512" s="76" t="s">
        <v>71</v>
      </c>
      <c r="AB512" s="76" t="s">
        <v>72</v>
      </c>
      <c r="AC512" s="76" t="s">
        <v>73</v>
      </c>
      <c r="AD512" s="240"/>
      <c r="AE512" s="76">
        <f t="shared" si="2164"/>
        <v>25</v>
      </c>
      <c r="AF512" s="76">
        <f t="shared" si="2165"/>
        <v>15</v>
      </c>
      <c r="AG512" s="76">
        <f>($AH511*((AE512+AF512))/100)</f>
        <v>4.8</v>
      </c>
      <c r="AH512" s="76">
        <f t="shared" ref="AH512" si="2169">AH511-AG512</f>
        <v>7.2</v>
      </c>
      <c r="AI512" s="240"/>
      <c r="AJ512" s="76">
        <f t="shared" si="2167"/>
        <v>0</v>
      </c>
      <c r="AK512" s="76">
        <f t="shared" si="2168"/>
        <v>0</v>
      </c>
      <c r="AL512" s="76">
        <f t="shared" ref="AL512" si="2170">($AM511*((AJ512+AK512))/100)</f>
        <v>0</v>
      </c>
      <c r="AM512" s="112">
        <f t="shared" ref="AM512" si="2171">AM511-AL512</f>
        <v>20</v>
      </c>
      <c r="AN512" s="403"/>
      <c r="AO512" s="213"/>
      <c r="AP512" s="314"/>
      <c r="AQ512" s="213"/>
      <c r="AR512" s="213"/>
      <c r="AS512" s="213"/>
      <c r="AT512" s="213"/>
      <c r="AU512" s="314"/>
    </row>
    <row r="513" spans="1:47" ht="90">
      <c r="A513" s="238">
        <v>208</v>
      </c>
      <c r="B513" s="238" t="s">
        <v>1645</v>
      </c>
      <c r="C513" s="247" t="s">
        <v>1659</v>
      </c>
      <c r="D513" s="247" t="s">
        <v>1276</v>
      </c>
      <c r="E513" s="247"/>
      <c r="F513" s="247"/>
      <c r="G513" s="247"/>
      <c r="H513" s="226" t="s">
        <v>1660</v>
      </c>
      <c r="I513" s="226" t="s">
        <v>1661</v>
      </c>
      <c r="J513" s="245" t="s">
        <v>1662</v>
      </c>
      <c r="K513" s="226"/>
      <c r="L513" s="244" t="s">
        <v>1663</v>
      </c>
      <c r="M513" s="238" t="s">
        <v>86</v>
      </c>
      <c r="N513" s="238" t="s">
        <v>529</v>
      </c>
      <c r="O513" s="247" t="s">
        <v>476</v>
      </c>
      <c r="P513" s="247" t="s">
        <v>99</v>
      </c>
      <c r="Q513" s="238">
        <v>1000</v>
      </c>
      <c r="R513" s="238" t="s">
        <v>552</v>
      </c>
      <c r="S513" s="238">
        <v>60</v>
      </c>
      <c r="T513" s="238" t="s">
        <v>74</v>
      </c>
      <c r="U513" s="238">
        <v>60</v>
      </c>
      <c r="V513" s="241" t="s">
        <v>74</v>
      </c>
      <c r="W513" s="312" t="s">
        <v>1664</v>
      </c>
      <c r="X513" s="212" t="s">
        <v>253</v>
      </c>
      <c r="Y513" s="212" t="s">
        <v>91</v>
      </c>
      <c r="Z513" s="212" t="s">
        <v>70</v>
      </c>
      <c r="AA513" s="212" t="s">
        <v>110</v>
      </c>
      <c r="AB513" s="212" t="s">
        <v>72</v>
      </c>
      <c r="AC513" s="212" t="s">
        <v>73</v>
      </c>
      <c r="AD513" s="240">
        <f>AH514</f>
        <v>42</v>
      </c>
      <c r="AE513" s="76">
        <f t="shared" si="2164"/>
        <v>15</v>
      </c>
      <c r="AF513" s="76">
        <f t="shared" si="2165"/>
        <v>15</v>
      </c>
      <c r="AG513" s="76">
        <f>($S513*((AE513+AF513))/100)</f>
        <v>18</v>
      </c>
      <c r="AH513" s="76">
        <f t="shared" ref="AH513" si="2172">S513-AG513</f>
        <v>42</v>
      </c>
      <c r="AI513" s="240">
        <f>AM514</f>
        <v>60</v>
      </c>
      <c r="AJ513" s="76">
        <f t="shared" si="2167"/>
        <v>0</v>
      </c>
      <c r="AK513" s="76">
        <f t="shared" si="2168"/>
        <v>0</v>
      </c>
      <c r="AL513" s="76">
        <f>($U513*((AJ513+AK513))/100)</f>
        <v>0</v>
      </c>
      <c r="AM513" s="112">
        <f>U513-AL513</f>
        <v>60</v>
      </c>
      <c r="AN513" s="219" t="s">
        <v>74</v>
      </c>
      <c r="AO513" s="212" t="s">
        <v>75</v>
      </c>
      <c r="AP513" s="312" t="s">
        <v>1665</v>
      </c>
      <c r="AQ513" s="85" t="s">
        <v>1666</v>
      </c>
      <c r="AR513" s="134">
        <v>45292</v>
      </c>
      <c r="AS513" s="134">
        <v>45657</v>
      </c>
      <c r="AT513" s="212" t="s">
        <v>78</v>
      </c>
      <c r="AU513" s="85" t="s">
        <v>1667</v>
      </c>
    </row>
    <row r="514" spans="1:47" ht="78.75" customHeight="1">
      <c r="A514" s="238"/>
      <c r="B514" s="238"/>
      <c r="C514" s="247"/>
      <c r="D514" s="247"/>
      <c r="E514" s="247"/>
      <c r="F514" s="247"/>
      <c r="G514" s="247"/>
      <c r="H514" s="227"/>
      <c r="I514" s="227"/>
      <c r="J514" s="245"/>
      <c r="K514" s="227"/>
      <c r="L514" s="244"/>
      <c r="M514" s="238"/>
      <c r="N514" s="238"/>
      <c r="O514" s="247"/>
      <c r="P514" s="247"/>
      <c r="Q514" s="238"/>
      <c r="R514" s="238"/>
      <c r="S514" s="238"/>
      <c r="T514" s="238"/>
      <c r="U514" s="238"/>
      <c r="V514" s="241"/>
      <c r="W514" s="314"/>
      <c r="X514" s="213"/>
      <c r="Y514" s="213"/>
      <c r="Z514" s="213"/>
      <c r="AA514" s="213"/>
      <c r="AB514" s="213"/>
      <c r="AC514" s="213"/>
      <c r="AD514" s="240"/>
      <c r="AE514" s="76">
        <f t="shared" si="2164"/>
        <v>0</v>
      </c>
      <c r="AF514" s="76">
        <f t="shared" si="2165"/>
        <v>0</v>
      </c>
      <c r="AG514" s="76">
        <f>($AH513*((AE514+AF514))/100)</f>
        <v>0</v>
      </c>
      <c r="AH514" s="76">
        <f t="shared" ref="AH514" si="2173">AH513-AG514</f>
        <v>42</v>
      </c>
      <c r="AI514" s="240"/>
      <c r="AJ514" s="76">
        <f t="shared" si="2167"/>
        <v>0</v>
      </c>
      <c r="AK514" s="76">
        <f t="shared" si="2168"/>
        <v>0</v>
      </c>
      <c r="AL514" s="76">
        <f t="shared" ref="AL514" si="2174">($AM513*((AJ514+AK514))/100)</f>
        <v>0</v>
      </c>
      <c r="AM514" s="112">
        <f t="shared" ref="AM514" si="2175">AM513-AL514</f>
        <v>60</v>
      </c>
      <c r="AN514" s="220"/>
      <c r="AO514" s="213"/>
      <c r="AP514" s="314"/>
      <c r="AQ514" s="85" t="s">
        <v>1668</v>
      </c>
      <c r="AR514" s="134">
        <v>45292</v>
      </c>
      <c r="AS514" s="134">
        <v>45657</v>
      </c>
      <c r="AT514" s="213"/>
      <c r="AU514" s="85" t="s">
        <v>1669</v>
      </c>
    </row>
    <row r="515" spans="1:47" ht="209.25" customHeight="1">
      <c r="A515" s="76">
        <v>209</v>
      </c>
      <c r="B515" s="76" t="s">
        <v>1670</v>
      </c>
      <c r="C515" s="85" t="s">
        <v>1252</v>
      </c>
      <c r="D515" s="85" t="s">
        <v>1276</v>
      </c>
      <c r="E515" s="85" t="s">
        <v>59</v>
      </c>
      <c r="F515" s="85" t="s">
        <v>1671</v>
      </c>
      <c r="G515" s="85" t="s">
        <v>1672</v>
      </c>
      <c r="H515" s="92"/>
      <c r="I515" s="92"/>
      <c r="J515" s="92"/>
      <c r="K515" s="92"/>
      <c r="L515" s="74" t="str">
        <f t="shared" ref="L515:L516" si="2176">CONCATENATE(E515," ",F515,)</f>
        <v>Posibilidad de pérdida económica y reputacional ante las victimas del conflicto por efectuar entregas de cartas de indemnización a personas no aptas</v>
      </c>
      <c r="M515" s="76" t="s">
        <v>62</v>
      </c>
      <c r="N515" s="76" t="s">
        <v>529</v>
      </c>
      <c r="O515" s="85" t="s">
        <v>63</v>
      </c>
      <c r="P515" s="85" t="s">
        <v>64</v>
      </c>
      <c r="Q515" s="76">
        <v>1500</v>
      </c>
      <c r="R515" s="76" t="s">
        <v>409</v>
      </c>
      <c r="S515" s="76">
        <v>60</v>
      </c>
      <c r="T515" s="76" t="s">
        <v>118</v>
      </c>
      <c r="U515" s="76">
        <v>40</v>
      </c>
      <c r="V515" s="132" t="s">
        <v>74</v>
      </c>
      <c r="W515" s="85" t="s">
        <v>1673</v>
      </c>
      <c r="X515" s="76" t="s">
        <v>253</v>
      </c>
      <c r="Y515" s="76" t="s">
        <v>91</v>
      </c>
      <c r="Z515" s="76" t="s">
        <v>70</v>
      </c>
      <c r="AA515" s="76" t="s">
        <v>71</v>
      </c>
      <c r="AB515" s="76" t="s">
        <v>72</v>
      </c>
      <c r="AC515" s="76" t="s">
        <v>73</v>
      </c>
      <c r="AD515" s="120">
        <f t="shared" ref="AD515:AD523" si="2177">AH515</f>
        <v>42</v>
      </c>
      <c r="AE515" s="76">
        <f t="shared" si="2164"/>
        <v>15</v>
      </c>
      <c r="AF515" s="76">
        <f t="shared" si="2165"/>
        <v>15</v>
      </c>
      <c r="AG515" s="76">
        <f t="shared" ref="AG515:AG526" si="2178">($S515*((AE515+AF515))/100)</f>
        <v>18</v>
      </c>
      <c r="AH515" s="76">
        <f t="shared" ref="AH515:AH525" si="2179">S515-AG515</f>
        <v>42</v>
      </c>
      <c r="AI515" s="120">
        <f t="shared" ref="AI515:AI525" si="2180">AM515</f>
        <v>40</v>
      </c>
      <c r="AJ515" s="76">
        <f t="shared" si="2167"/>
        <v>0</v>
      </c>
      <c r="AK515" s="76">
        <f t="shared" si="2168"/>
        <v>0</v>
      </c>
      <c r="AL515" s="76">
        <f t="shared" ref="AL515:AL526" si="2181">($U515*((AJ515+AK515))/100)</f>
        <v>0</v>
      </c>
      <c r="AM515" s="112">
        <f t="shared" ref="AM515:AM526" si="2182">U515-AL515</f>
        <v>40</v>
      </c>
      <c r="AN515" s="132" t="s">
        <v>74</v>
      </c>
      <c r="AO515" s="76" t="s">
        <v>75</v>
      </c>
      <c r="AP515" s="85" t="s">
        <v>76</v>
      </c>
      <c r="AQ515" s="85" t="s">
        <v>1674</v>
      </c>
      <c r="AR515" s="134">
        <v>45292</v>
      </c>
      <c r="AS515" s="134">
        <v>45657</v>
      </c>
      <c r="AT515" s="76" t="s">
        <v>78</v>
      </c>
      <c r="AU515" s="85" t="s">
        <v>1291</v>
      </c>
    </row>
    <row r="516" spans="1:47" ht="141" customHeight="1">
      <c r="A516" s="76">
        <v>210</v>
      </c>
      <c r="B516" s="76" t="s">
        <v>1670</v>
      </c>
      <c r="C516" s="92" t="s">
        <v>1440</v>
      </c>
      <c r="D516" s="92" t="s">
        <v>1441</v>
      </c>
      <c r="E516" s="92" t="s">
        <v>114</v>
      </c>
      <c r="F516" s="92" t="s">
        <v>1675</v>
      </c>
      <c r="G516" s="92" t="s">
        <v>1676</v>
      </c>
      <c r="H516" s="92"/>
      <c r="I516" s="92"/>
      <c r="J516" s="92"/>
      <c r="K516" s="92"/>
      <c r="L516" s="74" t="str">
        <f t="shared" si="2176"/>
        <v>Posibilidad de pérdida reputacional ante nuestros grupos de valor por no brindar la asistencia técnica o de manera articulada</v>
      </c>
      <c r="M516" s="71" t="s">
        <v>62</v>
      </c>
      <c r="N516" s="71" t="s">
        <v>529</v>
      </c>
      <c r="O516" s="92" t="s">
        <v>63</v>
      </c>
      <c r="P516" s="92" t="s">
        <v>64</v>
      </c>
      <c r="Q516" s="71">
        <v>27</v>
      </c>
      <c r="R516" s="71" t="s">
        <v>65</v>
      </c>
      <c r="S516" s="71">
        <v>40</v>
      </c>
      <c r="T516" s="71" t="s">
        <v>74</v>
      </c>
      <c r="U516" s="71">
        <v>60</v>
      </c>
      <c r="V516" s="143" t="s">
        <v>74</v>
      </c>
      <c r="W516" s="85" t="s">
        <v>1677</v>
      </c>
      <c r="X516" s="76" t="s">
        <v>253</v>
      </c>
      <c r="Y516" s="76" t="s">
        <v>69</v>
      </c>
      <c r="Z516" s="76" t="s">
        <v>70</v>
      </c>
      <c r="AA516" s="76" t="s">
        <v>110</v>
      </c>
      <c r="AB516" s="76" t="s">
        <v>72</v>
      </c>
      <c r="AC516" s="76" t="s">
        <v>73</v>
      </c>
      <c r="AD516" s="120">
        <f t="shared" si="2177"/>
        <v>24</v>
      </c>
      <c r="AE516" s="76">
        <f t="shared" si="2164"/>
        <v>25</v>
      </c>
      <c r="AF516" s="76">
        <f t="shared" si="2165"/>
        <v>15</v>
      </c>
      <c r="AG516" s="76">
        <f t="shared" si="2178"/>
        <v>16</v>
      </c>
      <c r="AH516" s="76">
        <f t="shared" si="2179"/>
        <v>24</v>
      </c>
      <c r="AI516" s="120">
        <f t="shared" si="2180"/>
        <v>60</v>
      </c>
      <c r="AJ516" s="76">
        <f t="shared" si="2167"/>
        <v>0</v>
      </c>
      <c r="AK516" s="76">
        <f t="shared" si="2168"/>
        <v>0</v>
      </c>
      <c r="AL516" s="76">
        <f t="shared" si="2181"/>
        <v>0</v>
      </c>
      <c r="AM516" s="112">
        <f t="shared" si="2182"/>
        <v>60</v>
      </c>
      <c r="AN516" s="143" t="s">
        <v>74</v>
      </c>
      <c r="AO516" s="71" t="s">
        <v>75</v>
      </c>
      <c r="AP516" s="92" t="s">
        <v>76</v>
      </c>
      <c r="AQ516" s="92" t="s">
        <v>1678</v>
      </c>
      <c r="AR516" s="136">
        <v>45292</v>
      </c>
      <c r="AS516" s="136">
        <v>45657</v>
      </c>
      <c r="AT516" s="71" t="s">
        <v>78</v>
      </c>
      <c r="AU516" s="92" t="s">
        <v>1679</v>
      </c>
    </row>
    <row r="517" spans="1:47" ht="193.5" customHeight="1">
      <c r="A517" s="76">
        <v>211</v>
      </c>
      <c r="B517" s="76" t="s">
        <v>1670</v>
      </c>
      <c r="C517" s="85" t="s">
        <v>1491</v>
      </c>
      <c r="D517" s="85" t="s">
        <v>1451</v>
      </c>
      <c r="E517" s="85" t="s">
        <v>114</v>
      </c>
      <c r="F517" s="85" t="s">
        <v>1680</v>
      </c>
      <c r="G517" s="85" t="s">
        <v>1681</v>
      </c>
      <c r="H517" s="92"/>
      <c r="I517" s="92"/>
      <c r="J517" s="92"/>
      <c r="K517" s="92"/>
      <c r="L517" s="74" t="str">
        <f>CONCATENATE(E517," ",F517,)</f>
        <v>Posibilidad de pérdida reputacional ante nuestros grupos de valor por no cumplir con la agenda y fechas establecidas para el desarrollo de las jornadas de atención</v>
      </c>
      <c r="M517" s="76" t="s">
        <v>62</v>
      </c>
      <c r="N517" s="76" t="s">
        <v>529</v>
      </c>
      <c r="O517" s="85" t="s">
        <v>63</v>
      </c>
      <c r="P517" s="85" t="s">
        <v>64</v>
      </c>
      <c r="Q517" s="76">
        <v>22</v>
      </c>
      <c r="R517" s="76" t="s">
        <v>178</v>
      </c>
      <c r="S517" s="76">
        <v>20</v>
      </c>
      <c r="T517" s="76" t="s">
        <v>66</v>
      </c>
      <c r="U517" s="76">
        <v>80</v>
      </c>
      <c r="V517" s="130" t="s">
        <v>67</v>
      </c>
      <c r="W517" s="85" t="s">
        <v>1682</v>
      </c>
      <c r="X517" s="76" t="s">
        <v>253</v>
      </c>
      <c r="Y517" s="76" t="s">
        <v>91</v>
      </c>
      <c r="Z517" s="76" t="s">
        <v>70</v>
      </c>
      <c r="AA517" s="76" t="s">
        <v>71</v>
      </c>
      <c r="AB517" s="76" t="s">
        <v>72</v>
      </c>
      <c r="AC517" s="76" t="s">
        <v>73</v>
      </c>
      <c r="AD517" s="120">
        <f t="shared" si="2177"/>
        <v>14</v>
      </c>
      <c r="AE517" s="76">
        <f t="shared" si="2164"/>
        <v>15</v>
      </c>
      <c r="AF517" s="76">
        <f t="shared" si="2165"/>
        <v>15</v>
      </c>
      <c r="AG517" s="76">
        <f t="shared" si="2178"/>
        <v>6</v>
      </c>
      <c r="AH517" s="76">
        <f t="shared" si="2179"/>
        <v>14</v>
      </c>
      <c r="AI517" s="120">
        <f t="shared" si="2180"/>
        <v>80</v>
      </c>
      <c r="AJ517" s="76">
        <f t="shared" si="2167"/>
        <v>0</v>
      </c>
      <c r="AK517" s="76">
        <f t="shared" si="2168"/>
        <v>0</v>
      </c>
      <c r="AL517" s="76">
        <f t="shared" si="2181"/>
        <v>0</v>
      </c>
      <c r="AM517" s="112">
        <f t="shared" si="2182"/>
        <v>80</v>
      </c>
      <c r="AN517" s="130" t="s">
        <v>67</v>
      </c>
      <c r="AO517" s="76" t="s">
        <v>75</v>
      </c>
      <c r="AP517" s="85" t="s">
        <v>76</v>
      </c>
      <c r="AQ517" s="85" t="s">
        <v>1683</v>
      </c>
      <c r="AR517" s="134">
        <v>45292</v>
      </c>
      <c r="AS517" s="134">
        <v>45657</v>
      </c>
      <c r="AT517" s="76" t="s">
        <v>93</v>
      </c>
      <c r="AU517" s="85" t="s">
        <v>1684</v>
      </c>
    </row>
    <row r="518" spans="1:47" ht="102" customHeight="1">
      <c r="A518" s="71">
        <v>212</v>
      </c>
      <c r="B518" s="71" t="s">
        <v>1670</v>
      </c>
      <c r="C518" s="92" t="s">
        <v>1685</v>
      </c>
      <c r="D518" s="92" t="s">
        <v>1212</v>
      </c>
      <c r="E518" s="92" t="s">
        <v>114</v>
      </c>
      <c r="F518" s="92" t="s">
        <v>2046</v>
      </c>
      <c r="G518" s="92" t="s">
        <v>1686</v>
      </c>
      <c r="H518" s="92"/>
      <c r="I518" s="92"/>
      <c r="J518" s="92"/>
      <c r="K518" s="92"/>
      <c r="L518" s="74" t="str">
        <f t="shared" ref="L518:L528" si="2183">CONCATENATE(E518," ",F518,)</f>
        <v>Posibilidad de pérdida reputacional ante nuestras partes interesadas por no ejecutar las estrategias planificadas</v>
      </c>
      <c r="M518" s="71" t="s">
        <v>62</v>
      </c>
      <c r="N518" s="71" t="s">
        <v>529</v>
      </c>
      <c r="O518" s="92" t="s">
        <v>63</v>
      </c>
      <c r="P518" s="92" t="s">
        <v>64</v>
      </c>
      <c r="Q518" s="71">
        <v>1</v>
      </c>
      <c r="R518" s="71" t="s">
        <v>178</v>
      </c>
      <c r="S518" s="71">
        <v>20</v>
      </c>
      <c r="T518" s="71" t="s">
        <v>74</v>
      </c>
      <c r="U518" s="71">
        <v>60</v>
      </c>
      <c r="V518" s="143" t="s">
        <v>74</v>
      </c>
      <c r="W518" s="92" t="s">
        <v>1922</v>
      </c>
      <c r="X518" s="71" t="s">
        <v>253</v>
      </c>
      <c r="Y518" s="71" t="s">
        <v>91</v>
      </c>
      <c r="Z518" s="71" t="s">
        <v>70</v>
      </c>
      <c r="AA518" s="71" t="s">
        <v>71</v>
      </c>
      <c r="AB518" s="71" t="s">
        <v>72</v>
      </c>
      <c r="AC518" s="71" t="s">
        <v>73</v>
      </c>
      <c r="AD518" s="120">
        <f t="shared" si="2177"/>
        <v>14</v>
      </c>
      <c r="AE518" s="76">
        <f t="shared" si="2164"/>
        <v>15</v>
      </c>
      <c r="AF518" s="76">
        <f t="shared" si="2165"/>
        <v>15</v>
      </c>
      <c r="AG518" s="76">
        <f t="shared" si="2178"/>
        <v>6</v>
      </c>
      <c r="AH518" s="76">
        <f t="shared" si="2179"/>
        <v>14</v>
      </c>
      <c r="AI518" s="120">
        <f t="shared" si="2180"/>
        <v>60</v>
      </c>
      <c r="AJ518" s="76">
        <f t="shared" si="2167"/>
        <v>0</v>
      </c>
      <c r="AK518" s="76">
        <f t="shared" si="2168"/>
        <v>0</v>
      </c>
      <c r="AL518" s="76">
        <f t="shared" si="2181"/>
        <v>0</v>
      </c>
      <c r="AM518" s="112">
        <f t="shared" si="2182"/>
        <v>60</v>
      </c>
      <c r="AN518" s="143" t="s">
        <v>74</v>
      </c>
      <c r="AO518" s="71" t="s">
        <v>75</v>
      </c>
      <c r="AP518" s="92" t="s">
        <v>76</v>
      </c>
      <c r="AQ518" s="92"/>
      <c r="AR518" s="136">
        <v>45292</v>
      </c>
      <c r="AS518" s="136">
        <v>45657</v>
      </c>
      <c r="AT518" s="71" t="s">
        <v>78</v>
      </c>
      <c r="AU518" s="92" t="s">
        <v>1679</v>
      </c>
    </row>
    <row r="519" spans="1:47" ht="200.25" customHeight="1">
      <c r="A519" s="76">
        <v>213</v>
      </c>
      <c r="B519" s="76" t="s">
        <v>1687</v>
      </c>
      <c r="C519" s="85" t="s">
        <v>1252</v>
      </c>
      <c r="D519" s="85" t="s">
        <v>1688</v>
      </c>
      <c r="E519" s="85" t="s">
        <v>59</v>
      </c>
      <c r="F519" s="85" t="s">
        <v>1689</v>
      </c>
      <c r="G519" s="85" t="s">
        <v>1690</v>
      </c>
      <c r="H519" s="85"/>
      <c r="I519" s="85"/>
      <c r="J519" s="85"/>
      <c r="K519" s="85"/>
      <c r="L519" s="75" t="str">
        <f t="shared" si="2183"/>
        <v>Posibilidad de pérdida económica y reputacional Ante los sujetos de Reparación Colectiva y municipios donde se encuentran localizados, por la no implementación de las fases del programa de Reparación Colectiva</v>
      </c>
      <c r="M519" s="76" t="s">
        <v>62</v>
      </c>
      <c r="N519" s="76" t="s">
        <v>529</v>
      </c>
      <c r="O519" s="85" t="s">
        <v>63</v>
      </c>
      <c r="P519" s="85" t="s">
        <v>64</v>
      </c>
      <c r="Q519" s="76">
        <v>28</v>
      </c>
      <c r="R519" s="76" t="s">
        <v>65</v>
      </c>
      <c r="S519" s="76">
        <v>40</v>
      </c>
      <c r="T519" s="76" t="s">
        <v>66</v>
      </c>
      <c r="U519" s="76">
        <v>80</v>
      </c>
      <c r="V519" s="130" t="s">
        <v>67</v>
      </c>
      <c r="W519" s="85" t="s">
        <v>1691</v>
      </c>
      <c r="X519" s="76" t="s">
        <v>253</v>
      </c>
      <c r="Y519" s="76" t="s">
        <v>69</v>
      </c>
      <c r="Z519" s="76" t="s">
        <v>70</v>
      </c>
      <c r="AA519" s="76" t="s">
        <v>71</v>
      </c>
      <c r="AB519" s="76" t="s">
        <v>72</v>
      </c>
      <c r="AC519" s="76" t="s">
        <v>73</v>
      </c>
      <c r="AD519" s="120">
        <f t="shared" si="2177"/>
        <v>24</v>
      </c>
      <c r="AE519" s="76">
        <f t="shared" si="2164"/>
        <v>25</v>
      </c>
      <c r="AF519" s="76">
        <f t="shared" si="2165"/>
        <v>15</v>
      </c>
      <c r="AG519" s="76">
        <f t="shared" si="2178"/>
        <v>16</v>
      </c>
      <c r="AH519" s="76">
        <f t="shared" si="2179"/>
        <v>24</v>
      </c>
      <c r="AI519" s="120">
        <f t="shared" si="2180"/>
        <v>80</v>
      </c>
      <c r="AJ519" s="76">
        <f t="shared" si="2167"/>
        <v>0</v>
      </c>
      <c r="AK519" s="76">
        <f t="shared" si="2168"/>
        <v>0</v>
      </c>
      <c r="AL519" s="76">
        <f t="shared" si="2181"/>
        <v>0</v>
      </c>
      <c r="AM519" s="112">
        <f t="shared" si="2182"/>
        <v>80</v>
      </c>
      <c r="AN519" s="130" t="s">
        <v>67</v>
      </c>
      <c r="AO519" s="76" t="s">
        <v>75</v>
      </c>
      <c r="AP519" s="85" t="s">
        <v>1692</v>
      </c>
      <c r="AQ519" s="85" t="s">
        <v>1693</v>
      </c>
      <c r="AR519" s="154">
        <v>45292</v>
      </c>
      <c r="AS519" s="154">
        <v>45657</v>
      </c>
      <c r="AT519" s="76" t="s">
        <v>93</v>
      </c>
      <c r="AU519" s="85" t="s">
        <v>1694</v>
      </c>
    </row>
    <row r="520" spans="1:47" ht="201.75" customHeight="1">
      <c r="A520" s="76">
        <v>214</v>
      </c>
      <c r="B520" s="76" t="s">
        <v>1687</v>
      </c>
      <c r="C520" s="85" t="s">
        <v>1252</v>
      </c>
      <c r="D520" s="85" t="s">
        <v>1276</v>
      </c>
      <c r="E520" s="85" t="s">
        <v>59</v>
      </c>
      <c r="F520" s="85" t="s">
        <v>1695</v>
      </c>
      <c r="G520" s="85" t="s">
        <v>1696</v>
      </c>
      <c r="H520" s="85"/>
      <c r="I520" s="85"/>
      <c r="J520" s="85"/>
      <c r="K520" s="85"/>
      <c r="L520" s="75" t="str">
        <f t="shared" si="2183"/>
        <v>Posibilidad de pérdida económica y reputacional Ante la población victima del conflicto armado que cuenta con la medida de indemnización asignada para su cobro, por la no notificación de entrega de la carta de indemnización</v>
      </c>
      <c r="M520" s="76" t="s">
        <v>62</v>
      </c>
      <c r="N520" s="76" t="s">
        <v>317</v>
      </c>
      <c r="O520" s="85" t="s">
        <v>63</v>
      </c>
      <c r="P520" s="85" t="s">
        <v>64</v>
      </c>
      <c r="Q520" s="76">
        <v>365</v>
      </c>
      <c r="R520" s="76" t="s">
        <v>65</v>
      </c>
      <c r="S520" s="76">
        <v>40</v>
      </c>
      <c r="T520" s="76" t="s">
        <v>118</v>
      </c>
      <c r="U520" s="76">
        <v>40</v>
      </c>
      <c r="V520" s="132" t="s">
        <v>74</v>
      </c>
      <c r="W520" s="85" t="s">
        <v>1697</v>
      </c>
      <c r="X520" s="76" t="s">
        <v>253</v>
      </c>
      <c r="Y520" s="76" t="s">
        <v>69</v>
      </c>
      <c r="Z520" s="76" t="s">
        <v>70</v>
      </c>
      <c r="AA520" s="76" t="s">
        <v>71</v>
      </c>
      <c r="AB520" s="76" t="s">
        <v>72</v>
      </c>
      <c r="AC520" s="76" t="s">
        <v>73</v>
      </c>
      <c r="AD520" s="120">
        <f t="shared" si="2177"/>
        <v>24</v>
      </c>
      <c r="AE520" s="76">
        <f t="shared" si="2164"/>
        <v>25</v>
      </c>
      <c r="AF520" s="76">
        <f t="shared" si="2165"/>
        <v>15</v>
      </c>
      <c r="AG520" s="76">
        <f t="shared" si="2178"/>
        <v>16</v>
      </c>
      <c r="AH520" s="76">
        <f t="shared" si="2179"/>
        <v>24</v>
      </c>
      <c r="AI520" s="120">
        <f t="shared" si="2180"/>
        <v>40</v>
      </c>
      <c r="AJ520" s="76">
        <f t="shared" si="2167"/>
        <v>0</v>
      </c>
      <c r="AK520" s="76">
        <f t="shared" si="2168"/>
        <v>0</v>
      </c>
      <c r="AL520" s="76">
        <f t="shared" si="2181"/>
        <v>0</v>
      </c>
      <c r="AM520" s="112">
        <f t="shared" si="2182"/>
        <v>40</v>
      </c>
      <c r="AN520" s="133" t="s">
        <v>220</v>
      </c>
      <c r="AO520" s="76" t="s">
        <v>222</v>
      </c>
      <c r="AP520" s="85" t="s">
        <v>1698</v>
      </c>
      <c r="AQ520" s="76" t="s">
        <v>224</v>
      </c>
      <c r="AR520" s="137"/>
      <c r="AS520" s="137"/>
      <c r="AT520" s="76"/>
      <c r="AU520" s="85"/>
    </row>
    <row r="521" spans="1:47" ht="290.25" customHeight="1">
      <c r="A521" s="76">
        <v>215</v>
      </c>
      <c r="B521" s="76" t="s">
        <v>1687</v>
      </c>
      <c r="C521" s="85" t="s">
        <v>1252</v>
      </c>
      <c r="D521" s="85" t="s">
        <v>1276</v>
      </c>
      <c r="E521" s="85"/>
      <c r="F521" s="85"/>
      <c r="G521" s="85"/>
      <c r="H521" s="85" t="s">
        <v>1365</v>
      </c>
      <c r="I521" s="85" t="s">
        <v>1700</v>
      </c>
      <c r="J521" s="85" t="s">
        <v>1701</v>
      </c>
      <c r="K521" s="85" t="s">
        <v>1702</v>
      </c>
      <c r="L521" s="85" t="s">
        <v>1703</v>
      </c>
      <c r="M521" s="76" t="s">
        <v>86</v>
      </c>
      <c r="N521" s="76" t="s">
        <v>529</v>
      </c>
      <c r="O521" s="85" t="s">
        <v>87</v>
      </c>
      <c r="P521" s="85" t="s">
        <v>99</v>
      </c>
      <c r="Q521" s="76">
        <v>365</v>
      </c>
      <c r="R521" s="76" t="s">
        <v>89</v>
      </c>
      <c r="S521" s="76">
        <v>40</v>
      </c>
      <c r="T521" s="76" t="s">
        <v>137</v>
      </c>
      <c r="U521" s="76">
        <v>100</v>
      </c>
      <c r="V521" s="131" t="s">
        <v>138</v>
      </c>
      <c r="W521" s="85" t="s">
        <v>1704</v>
      </c>
      <c r="X521" s="76" t="s">
        <v>253</v>
      </c>
      <c r="Y521" s="76" t="s">
        <v>69</v>
      </c>
      <c r="Z521" s="76" t="s">
        <v>70</v>
      </c>
      <c r="AA521" s="76" t="s">
        <v>71</v>
      </c>
      <c r="AB521" s="76" t="s">
        <v>72</v>
      </c>
      <c r="AC521" s="76" t="s">
        <v>73</v>
      </c>
      <c r="AD521" s="120">
        <f t="shared" si="2177"/>
        <v>24</v>
      </c>
      <c r="AE521" s="76">
        <f t="shared" si="2164"/>
        <v>25</v>
      </c>
      <c r="AF521" s="76">
        <f t="shared" si="2165"/>
        <v>15</v>
      </c>
      <c r="AG521" s="76">
        <f t="shared" si="2178"/>
        <v>16</v>
      </c>
      <c r="AH521" s="76">
        <f t="shared" si="2179"/>
        <v>24</v>
      </c>
      <c r="AI521" s="120">
        <f t="shared" si="2180"/>
        <v>100</v>
      </c>
      <c r="AJ521" s="76">
        <f t="shared" si="2167"/>
        <v>0</v>
      </c>
      <c r="AK521" s="76">
        <f t="shared" si="2168"/>
        <v>0</v>
      </c>
      <c r="AL521" s="76">
        <f t="shared" si="2181"/>
        <v>0</v>
      </c>
      <c r="AM521" s="112">
        <f t="shared" si="2182"/>
        <v>100</v>
      </c>
      <c r="AN521" s="131" t="s">
        <v>138</v>
      </c>
      <c r="AO521" s="76" t="s">
        <v>75</v>
      </c>
      <c r="AP521" s="85" t="s">
        <v>1692</v>
      </c>
      <c r="AQ521" s="85" t="s">
        <v>1705</v>
      </c>
      <c r="AR521" s="137">
        <v>45292</v>
      </c>
      <c r="AS521" s="137">
        <v>45657</v>
      </c>
      <c r="AT521" s="76" t="s">
        <v>142</v>
      </c>
      <c r="AU521" s="85" t="s">
        <v>1699</v>
      </c>
    </row>
    <row r="522" spans="1:47" ht="180">
      <c r="A522" s="76">
        <v>216</v>
      </c>
      <c r="B522" s="76" t="s">
        <v>1687</v>
      </c>
      <c r="C522" s="85" t="s">
        <v>1252</v>
      </c>
      <c r="D522" s="85" t="s">
        <v>1492</v>
      </c>
      <c r="E522" s="85" t="s">
        <v>114</v>
      </c>
      <c r="F522" s="85" t="s">
        <v>1706</v>
      </c>
      <c r="G522" s="85" t="s">
        <v>1707</v>
      </c>
      <c r="H522" s="85"/>
      <c r="I522" s="85"/>
      <c r="J522" s="85"/>
      <c r="K522" s="85"/>
      <c r="L522" s="75" t="str">
        <f t="shared" si="2183"/>
        <v>Posibilidad de pérdida reputacional Ante los usuarios, entes territoriales y organismos de control,  por la no realización de las jornadas de atención y orientación</v>
      </c>
      <c r="M522" s="76" t="s">
        <v>62</v>
      </c>
      <c r="N522" s="76" t="s">
        <v>317</v>
      </c>
      <c r="O522" s="85" t="s">
        <v>63</v>
      </c>
      <c r="P522" s="85" t="s">
        <v>64</v>
      </c>
      <c r="Q522" s="76">
        <v>40</v>
      </c>
      <c r="R522" s="76" t="s">
        <v>65</v>
      </c>
      <c r="S522" s="76">
        <v>40</v>
      </c>
      <c r="T522" s="76" t="s">
        <v>118</v>
      </c>
      <c r="U522" s="76">
        <v>40</v>
      </c>
      <c r="V522" s="132" t="s">
        <v>74</v>
      </c>
      <c r="W522" s="85" t="s">
        <v>1708</v>
      </c>
      <c r="X522" s="76" t="s">
        <v>253</v>
      </c>
      <c r="Y522" s="76" t="s">
        <v>69</v>
      </c>
      <c r="Z522" s="76" t="s">
        <v>70</v>
      </c>
      <c r="AA522" s="76" t="s">
        <v>71</v>
      </c>
      <c r="AB522" s="76" t="s">
        <v>72</v>
      </c>
      <c r="AC522" s="76" t="s">
        <v>73</v>
      </c>
      <c r="AD522" s="86">
        <f t="shared" si="2177"/>
        <v>24</v>
      </c>
      <c r="AE522" s="76">
        <f t="shared" si="2164"/>
        <v>25</v>
      </c>
      <c r="AF522" s="76">
        <f t="shared" si="2165"/>
        <v>15</v>
      </c>
      <c r="AG522" s="76">
        <f t="shared" si="2178"/>
        <v>16</v>
      </c>
      <c r="AH522" s="76">
        <f t="shared" si="2179"/>
        <v>24</v>
      </c>
      <c r="AI522" s="120">
        <f t="shared" si="2180"/>
        <v>40</v>
      </c>
      <c r="AJ522" s="76">
        <f t="shared" si="2167"/>
        <v>0</v>
      </c>
      <c r="AK522" s="76">
        <f t="shared" si="2168"/>
        <v>0</v>
      </c>
      <c r="AL522" s="76">
        <f t="shared" si="2181"/>
        <v>0</v>
      </c>
      <c r="AM522" s="112">
        <f t="shared" si="2182"/>
        <v>40</v>
      </c>
      <c r="AN522" s="133" t="s">
        <v>220</v>
      </c>
      <c r="AO522" s="76" t="s">
        <v>222</v>
      </c>
      <c r="AP522" s="85" t="s">
        <v>1709</v>
      </c>
      <c r="AQ522" s="76" t="s">
        <v>224</v>
      </c>
      <c r="AR522" s="137"/>
      <c r="AS522" s="137"/>
      <c r="AT522" s="76"/>
      <c r="AU522" s="85"/>
    </row>
    <row r="523" spans="1:47" ht="301.5" customHeight="1">
      <c r="A523" s="76">
        <v>217</v>
      </c>
      <c r="B523" s="76" t="s">
        <v>1710</v>
      </c>
      <c r="C523" s="97" t="s">
        <v>1711</v>
      </c>
      <c r="D523" s="97" t="s">
        <v>1712</v>
      </c>
      <c r="E523" s="85" t="s">
        <v>59</v>
      </c>
      <c r="F523" s="85" t="s">
        <v>1713</v>
      </c>
      <c r="G523" s="85" t="s">
        <v>1714</v>
      </c>
      <c r="H523" s="92"/>
      <c r="I523" s="92"/>
      <c r="J523" s="92"/>
      <c r="K523" s="92"/>
      <c r="L523" s="74" t="str">
        <f t="shared" si="2183"/>
        <v>Posibilidad de pérdida económica y reputacional ante las victimas y entes territoriales, por no efectuar las jornadas de atención y/o jornadas de entrega de cartas de indemnización</v>
      </c>
      <c r="M523" s="76" t="s">
        <v>62</v>
      </c>
      <c r="N523" s="76" t="s">
        <v>529</v>
      </c>
      <c r="O523" s="85" t="s">
        <v>63</v>
      </c>
      <c r="P523" s="85" t="s">
        <v>64</v>
      </c>
      <c r="Q523" s="76" t="s">
        <v>1715</v>
      </c>
      <c r="R523" s="76" t="s">
        <v>409</v>
      </c>
      <c r="S523" s="76">
        <v>60</v>
      </c>
      <c r="T523" s="76" t="s">
        <v>66</v>
      </c>
      <c r="U523" s="76">
        <v>80</v>
      </c>
      <c r="V523" s="130" t="s">
        <v>67</v>
      </c>
      <c r="W523" s="85" t="s">
        <v>1716</v>
      </c>
      <c r="X523" s="76" t="s">
        <v>253</v>
      </c>
      <c r="Y523" s="76" t="s">
        <v>69</v>
      </c>
      <c r="Z523" s="76" t="s">
        <v>70</v>
      </c>
      <c r="AA523" s="76" t="s">
        <v>110</v>
      </c>
      <c r="AB523" s="76" t="s">
        <v>72</v>
      </c>
      <c r="AC523" s="76" t="s">
        <v>73</v>
      </c>
      <c r="AD523" s="120">
        <f t="shared" si="2177"/>
        <v>36</v>
      </c>
      <c r="AE523" s="76">
        <f t="shared" si="2164"/>
        <v>25</v>
      </c>
      <c r="AF523" s="76">
        <f t="shared" si="2165"/>
        <v>15</v>
      </c>
      <c r="AG523" s="76">
        <f t="shared" si="2178"/>
        <v>24</v>
      </c>
      <c r="AH523" s="76">
        <f t="shared" si="2179"/>
        <v>36</v>
      </c>
      <c r="AI523" s="120">
        <f t="shared" si="2180"/>
        <v>80</v>
      </c>
      <c r="AJ523" s="76">
        <f t="shared" si="2167"/>
        <v>0</v>
      </c>
      <c r="AK523" s="76">
        <f t="shared" si="2168"/>
        <v>0</v>
      </c>
      <c r="AL523" s="76">
        <f t="shared" si="2181"/>
        <v>0</v>
      </c>
      <c r="AM523" s="112">
        <f t="shared" si="2182"/>
        <v>80</v>
      </c>
      <c r="AN523" s="130" t="s">
        <v>67</v>
      </c>
      <c r="AO523" s="76" t="s">
        <v>222</v>
      </c>
      <c r="AP523" s="85" t="s">
        <v>1738</v>
      </c>
      <c r="AQ523" s="76" t="s">
        <v>224</v>
      </c>
      <c r="AR523" s="137"/>
      <c r="AS523" s="76"/>
      <c r="AT523" s="76"/>
      <c r="AU523" s="85"/>
    </row>
    <row r="524" spans="1:47" ht="409.5">
      <c r="A524" s="76">
        <v>218</v>
      </c>
      <c r="B524" s="76" t="s">
        <v>1710</v>
      </c>
      <c r="C524" s="97" t="s">
        <v>1717</v>
      </c>
      <c r="D524" s="97" t="s">
        <v>1718</v>
      </c>
      <c r="E524" s="85" t="s">
        <v>114</v>
      </c>
      <c r="F524" s="85" t="s">
        <v>1719</v>
      </c>
      <c r="G524" s="85" t="s">
        <v>1720</v>
      </c>
      <c r="H524" s="92"/>
      <c r="I524" s="92"/>
      <c r="J524" s="92"/>
      <c r="K524" s="92"/>
      <c r="L524" s="74" t="str">
        <f t="shared" si="2183"/>
        <v>Posibilidad de pérdida reputacional ante las victimas y entes territoriales, por no implementar las estrategias, fases, acciones, medidas o jornadas de entrega a las victimas en los planes integrales de reparación colectiva, planes de  enfoque diferencial o planes de retorno y reubicaciones</v>
      </c>
      <c r="M524" s="76" t="s">
        <v>62</v>
      </c>
      <c r="N524" s="76" t="s">
        <v>529</v>
      </c>
      <c r="O524" s="85" t="s">
        <v>63</v>
      </c>
      <c r="P524" s="85" t="s">
        <v>64</v>
      </c>
      <c r="Q524" s="76" t="s">
        <v>1715</v>
      </c>
      <c r="R524" s="76" t="s">
        <v>409</v>
      </c>
      <c r="S524" s="76">
        <v>60</v>
      </c>
      <c r="T524" s="76" t="s">
        <v>66</v>
      </c>
      <c r="U524" s="76">
        <v>80</v>
      </c>
      <c r="V524" s="130" t="s">
        <v>67</v>
      </c>
      <c r="W524" s="85" t="s">
        <v>1721</v>
      </c>
      <c r="X524" s="76" t="s">
        <v>253</v>
      </c>
      <c r="Y524" s="76" t="s">
        <v>69</v>
      </c>
      <c r="Z524" s="76" t="s">
        <v>70</v>
      </c>
      <c r="AA524" s="76" t="s">
        <v>110</v>
      </c>
      <c r="AB524" s="76" t="s">
        <v>72</v>
      </c>
      <c r="AC524" s="76" t="s">
        <v>73</v>
      </c>
      <c r="AD524" s="120"/>
      <c r="AE524" s="76">
        <f t="shared" si="2164"/>
        <v>25</v>
      </c>
      <c r="AF524" s="76">
        <f t="shared" si="2165"/>
        <v>15</v>
      </c>
      <c r="AG524" s="76">
        <f t="shared" si="2178"/>
        <v>24</v>
      </c>
      <c r="AH524" s="76">
        <f t="shared" si="2179"/>
        <v>36</v>
      </c>
      <c r="AI524" s="120">
        <f t="shared" si="2180"/>
        <v>80</v>
      </c>
      <c r="AJ524" s="76">
        <f t="shared" si="2167"/>
        <v>0</v>
      </c>
      <c r="AK524" s="76">
        <f t="shared" si="2168"/>
        <v>0</v>
      </c>
      <c r="AL524" s="76">
        <f t="shared" si="2181"/>
        <v>0</v>
      </c>
      <c r="AM524" s="112">
        <f t="shared" si="2182"/>
        <v>80</v>
      </c>
      <c r="AN524" s="130" t="s">
        <v>67</v>
      </c>
      <c r="AO524" s="76" t="s">
        <v>222</v>
      </c>
      <c r="AP524" s="85" t="s">
        <v>1738</v>
      </c>
      <c r="AQ524" s="76" t="s">
        <v>224</v>
      </c>
      <c r="AR524" s="137"/>
      <c r="AS524" s="76"/>
      <c r="AT524" s="76"/>
      <c r="AU524" s="85"/>
    </row>
    <row r="525" spans="1:47" ht="165">
      <c r="A525" s="76">
        <v>219</v>
      </c>
      <c r="B525" s="76" t="s">
        <v>1710</v>
      </c>
      <c r="C525" s="97" t="s">
        <v>1722</v>
      </c>
      <c r="D525" s="97" t="s">
        <v>1723</v>
      </c>
      <c r="E525" s="85" t="s">
        <v>114</v>
      </c>
      <c r="F525" s="85" t="s">
        <v>1724</v>
      </c>
      <c r="G525" s="85" t="s">
        <v>1725</v>
      </c>
      <c r="H525" s="92"/>
      <c r="I525" s="92"/>
      <c r="J525" s="92"/>
      <c r="K525" s="92"/>
      <c r="L525" s="74" t="str">
        <f t="shared" si="2183"/>
        <v>Posibilidad de pérdida reputacional ante las victimas, por no tramitar solicitud de apoyo para transporte, traslado de enceres y recursos de sostenibilidad a los procesos de retornos y reubicaciones familiares</v>
      </c>
      <c r="M525" s="76" t="s">
        <v>62</v>
      </c>
      <c r="N525" s="76" t="s">
        <v>529</v>
      </c>
      <c r="O525" s="85" t="s">
        <v>63</v>
      </c>
      <c r="P525" s="85" t="s">
        <v>64</v>
      </c>
      <c r="Q525" s="76" t="s">
        <v>1726</v>
      </c>
      <c r="R525" s="76" t="s">
        <v>65</v>
      </c>
      <c r="S525" s="76">
        <v>40</v>
      </c>
      <c r="T525" s="76" t="s">
        <v>74</v>
      </c>
      <c r="U525" s="76">
        <v>60</v>
      </c>
      <c r="V525" s="132" t="s">
        <v>74</v>
      </c>
      <c r="W525" s="85" t="s">
        <v>1727</v>
      </c>
      <c r="X525" s="76" t="s">
        <v>253</v>
      </c>
      <c r="Y525" s="76" t="s">
        <v>69</v>
      </c>
      <c r="Z525" s="76" t="s">
        <v>70</v>
      </c>
      <c r="AA525" s="76" t="s">
        <v>110</v>
      </c>
      <c r="AB525" s="76" t="s">
        <v>72</v>
      </c>
      <c r="AC525" s="76" t="s">
        <v>120</v>
      </c>
      <c r="AD525" s="86">
        <f>AH525</f>
        <v>24</v>
      </c>
      <c r="AE525" s="76">
        <f t="shared" si="2164"/>
        <v>25</v>
      </c>
      <c r="AF525" s="76">
        <f t="shared" si="2165"/>
        <v>15</v>
      </c>
      <c r="AG525" s="76">
        <f t="shared" si="2178"/>
        <v>16</v>
      </c>
      <c r="AH525" s="76">
        <f t="shared" si="2179"/>
        <v>24</v>
      </c>
      <c r="AI525" s="120">
        <f t="shared" si="2180"/>
        <v>60</v>
      </c>
      <c r="AJ525" s="76">
        <f t="shared" si="2167"/>
        <v>0</v>
      </c>
      <c r="AK525" s="76">
        <f t="shared" si="2168"/>
        <v>0</v>
      </c>
      <c r="AL525" s="76">
        <f t="shared" si="2181"/>
        <v>0</v>
      </c>
      <c r="AM525" s="112">
        <f t="shared" si="2182"/>
        <v>60</v>
      </c>
      <c r="AN525" s="132" t="s">
        <v>74</v>
      </c>
      <c r="AO525" s="76" t="s">
        <v>222</v>
      </c>
      <c r="AP525" s="85" t="s">
        <v>1738</v>
      </c>
      <c r="AQ525" s="76" t="s">
        <v>224</v>
      </c>
      <c r="AR525" s="76"/>
      <c r="AS525" s="76"/>
      <c r="AT525" s="76"/>
      <c r="AU525" s="85"/>
    </row>
    <row r="526" spans="1:47" ht="158.25" customHeight="1">
      <c r="A526" s="238">
        <v>220</v>
      </c>
      <c r="B526" s="238" t="s">
        <v>1710</v>
      </c>
      <c r="C526" s="248" t="s">
        <v>1728</v>
      </c>
      <c r="D526" s="248" t="s">
        <v>2047</v>
      </c>
      <c r="E526" s="247" t="s">
        <v>114</v>
      </c>
      <c r="F526" s="247" t="s">
        <v>1729</v>
      </c>
      <c r="G526" s="247" t="s">
        <v>1730</v>
      </c>
      <c r="H526" s="92"/>
      <c r="I526" s="92"/>
      <c r="J526" s="92"/>
      <c r="K526" s="92"/>
      <c r="L526" s="249" t="str">
        <f t="shared" si="2183"/>
        <v>Posibilidad de pérdida reputacional ante las victimas y entes territoriales, por no implementar las asistencias técnicas requeridas para la oportuna ejecución de la política publica de atención a victimas</v>
      </c>
      <c r="M526" s="238" t="s">
        <v>62</v>
      </c>
      <c r="N526" s="238" t="s">
        <v>529</v>
      </c>
      <c r="O526" s="247" t="s">
        <v>63</v>
      </c>
      <c r="P526" s="247" t="s">
        <v>64</v>
      </c>
      <c r="Q526" s="238" t="s">
        <v>1726</v>
      </c>
      <c r="R526" s="238" t="s">
        <v>65</v>
      </c>
      <c r="S526" s="238">
        <v>40</v>
      </c>
      <c r="T526" s="238" t="s">
        <v>66</v>
      </c>
      <c r="U526" s="238">
        <v>80</v>
      </c>
      <c r="V526" s="328" t="s">
        <v>67</v>
      </c>
      <c r="W526" s="85" t="s">
        <v>1731</v>
      </c>
      <c r="X526" s="76" t="s">
        <v>253</v>
      </c>
      <c r="Y526" s="76" t="s">
        <v>69</v>
      </c>
      <c r="Z526" s="76" t="s">
        <v>70</v>
      </c>
      <c r="AA526" s="76" t="s">
        <v>110</v>
      </c>
      <c r="AB526" s="76" t="s">
        <v>72</v>
      </c>
      <c r="AC526" s="76" t="s">
        <v>73</v>
      </c>
      <c r="AD526" s="218">
        <f>AH527</f>
        <v>14.4</v>
      </c>
      <c r="AE526" s="76">
        <f t="shared" ref="AE526:AE528" si="2184">IF(Y526="Preventivo",25,IF(Y526="Detectivo",15,0))</f>
        <v>25</v>
      </c>
      <c r="AF526" s="76">
        <f t="shared" ref="AF526:AF528" si="2185">IF(Y526="Correctivo",0,IF(Z526="Automatizado",25,IF(Z526="Manual",15,0)))</f>
        <v>15</v>
      </c>
      <c r="AG526" s="76">
        <f t="shared" si="2178"/>
        <v>16</v>
      </c>
      <c r="AH526" s="76">
        <f t="shared" ref="AH526" si="2186">S526-AG526</f>
        <v>24</v>
      </c>
      <c r="AI526" s="240">
        <f>AM527</f>
        <v>80</v>
      </c>
      <c r="AJ526" s="76">
        <f t="shared" ref="AJ526:AJ528" si="2187">IF(Y526="Correctivo",10,0)</f>
        <v>0</v>
      </c>
      <c r="AK526" s="76">
        <f t="shared" ref="AK526:AK528" si="2188">IF(X526="Probabilidad",0,IF(Z526="Automatizado",25,IF(Z526="Manual",15,0)))</f>
        <v>0</v>
      </c>
      <c r="AL526" s="76">
        <f t="shared" si="2181"/>
        <v>0</v>
      </c>
      <c r="AM526" s="112">
        <f t="shared" si="2182"/>
        <v>80</v>
      </c>
      <c r="AN526" s="329" t="s">
        <v>67</v>
      </c>
      <c r="AO526" s="212" t="s">
        <v>222</v>
      </c>
      <c r="AP526" s="312" t="s">
        <v>1738</v>
      </c>
      <c r="AQ526" s="212" t="s">
        <v>224</v>
      </c>
      <c r="AR526" s="212"/>
      <c r="AS526" s="212"/>
      <c r="AT526" s="212"/>
      <c r="AU526" s="312"/>
    </row>
    <row r="527" spans="1:47" ht="286.5" customHeight="1">
      <c r="A527" s="238"/>
      <c r="B527" s="238"/>
      <c r="C527" s="248"/>
      <c r="D527" s="248"/>
      <c r="E527" s="247"/>
      <c r="F527" s="247"/>
      <c r="G527" s="247"/>
      <c r="H527" s="100"/>
      <c r="I527" s="100"/>
      <c r="J527" s="100"/>
      <c r="K527" s="100"/>
      <c r="L527" s="250"/>
      <c r="M527" s="238"/>
      <c r="N527" s="238"/>
      <c r="O527" s="247"/>
      <c r="P527" s="247"/>
      <c r="Q527" s="238"/>
      <c r="R527" s="238"/>
      <c r="S527" s="238"/>
      <c r="T527" s="238"/>
      <c r="U527" s="238"/>
      <c r="V527" s="328"/>
      <c r="W527" s="85" t="s">
        <v>1732</v>
      </c>
      <c r="X527" s="76" t="s">
        <v>253</v>
      </c>
      <c r="Y527" s="76" t="s">
        <v>69</v>
      </c>
      <c r="Z527" s="76" t="s">
        <v>70</v>
      </c>
      <c r="AA527" s="76" t="s">
        <v>110</v>
      </c>
      <c r="AB527" s="76" t="s">
        <v>72</v>
      </c>
      <c r="AC527" s="76" t="s">
        <v>73</v>
      </c>
      <c r="AD527" s="218"/>
      <c r="AE527" s="76">
        <f t="shared" si="2184"/>
        <v>25</v>
      </c>
      <c r="AF527" s="76">
        <f t="shared" si="2185"/>
        <v>15</v>
      </c>
      <c r="AG527" s="76">
        <f>($AH526*((AE527+AF527))/100)</f>
        <v>9.6</v>
      </c>
      <c r="AH527" s="76">
        <f t="shared" ref="AH527" si="2189">AH526-AG527</f>
        <v>14.4</v>
      </c>
      <c r="AI527" s="240"/>
      <c r="AJ527" s="76">
        <f t="shared" si="2187"/>
        <v>0</v>
      </c>
      <c r="AK527" s="76">
        <f t="shared" si="2188"/>
        <v>0</v>
      </c>
      <c r="AL527" s="76">
        <f t="shared" ref="AL527" si="2190">($AM526*((AJ527+AK527))/100)</f>
        <v>0</v>
      </c>
      <c r="AM527" s="112">
        <f t="shared" ref="AM527" si="2191">AM526-AL527</f>
        <v>80</v>
      </c>
      <c r="AN527" s="401"/>
      <c r="AO527" s="213"/>
      <c r="AP527" s="314"/>
      <c r="AQ527" s="213"/>
      <c r="AR527" s="213"/>
      <c r="AS527" s="213"/>
      <c r="AT527" s="213"/>
      <c r="AU527" s="314"/>
    </row>
    <row r="528" spans="1:47" ht="116.25" customHeight="1">
      <c r="A528" s="76">
        <v>221</v>
      </c>
      <c r="B528" s="76" t="s">
        <v>1710</v>
      </c>
      <c r="C528" s="97" t="s">
        <v>1733</v>
      </c>
      <c r="D528" s="97" t="s">
        <v>1734</v>
      </c>
      <c r="E528" s="85" t="s">
        <v>114</v>
      </c>
      <c r="F528" s="85" t="s">
        <v>1735</v>
      </c>
      <c r="G528" s="85" t="s">
        <v>1736</v>
      </c>
      <c r="H528" s="92"/>
      <c r="I528" s="92"/>
      <c r="J528" s="92"/>
      <c r="K528" s="92"/>
      <c r="L528" s="74" t="str">
        <f t="shared" si="2183"/>
        <v>Posibilidad de pérdida reputacional ante las victimas y entidades del orden nacional y territorial, debido al  incumplimiento de las metas o programaciones definidas en el plan de acción</v>
      </c>
      <c r="M528" s="76" t="s">
        <v>62</v>
      </c>
      <c r="N528" s="76" t="s">
        <v>529</v>
      </c>
      <c r="O528" s="85" t="s">
        <v>63</v>
      </c>
      <c r="P528" s="85" t="s">
        <v>64</v>
      </c>
      <c r="Q528" s="76" t="s">
        <v>1715</v>
      </c>
      <c r="R528" s="76" t="s">
        <v>318</v>
      </c>
      <c r="S528" s="76">
        <v>80</v>
      </c>
      <c r="T528" s="76" t="s">
        <v>66</v>
      </c>
      <c r="U528" s="76">
        <v>80</v>
      </c>
      <c r="V528" s="130" t="s">
        <v>67</v>
      </c>
      <c r="W528" s="85" t="s">
        <v>1737</v>
      </c>
      <c r="X528" s="76" t="s">
        <v>253</v>
      </c>
      <c r="Y528" s="76" t="s">
        <v>69</v>
      </c>
      <c r="Z528" s="76" t="s">
        <v>70</v>
      </c>
      <c r="AA528" s="76" t="s">
        <v>71</v>
      </c>
      <c r="AB528" s="76" t="s">
        <v>72</v>
      </c>
      <c r="AC528" s="76" t="s">
        <v>73</v>
      </c>
      <c r="AD528" s="120">
        <f>AH528</f>
        <v>48</v>
      </c>
      <c r="AE528" s="76">
        <f t="shared" si="2184"/>
        <v>25</v>
      </c>
      <c r="AF528" s="76">
        <f t="shared" si="2185"/>
        <v>15</v>
      </c>
      <c r="AG528" s="76">
        <f>($S528*((AE528+AF528))/100)</f>
        <v>32</v>
      </c>
      <c r="AH528" s="76">
        <f t="shared" ref="AH528" si="2192">S528-AG528</f>
        <v>48</v>
      </c>
      <c r="AI528" s="120">
        <f>AM528</f>
        <v>80</v>
      </c>
      <c r="AJ528" s="76">
        <f t="shared" si="2187"/>
        <v>0</v>
      </c>
      <c r="AK528" s="76">
        <f t="shared" si="2188"/>
        <v>0</v>
      </c>
      <c r="AL528" s="76">
        <f>($U528*((AJ528+AK528))/100)</f>
        <v>0</v>
      </c>
      <c r="AM528" s="112">
        <f>U528-AL528</f>
        <v>80</v>
      </c>
      <c r="AN528" s="130" t="s">
        <v>67</v>
      </c>
      <c r="AO528" s="76" t="s">
        <v>75</v>
      </c>
      <c r="AP528" s="85" t="s">
        <v>1738</v>
      </c>
      <c r="AQ528" s="76" t="s">
        <v>224</v>
      </c>
      <c r="AR528" s="76"/>
      <c r="AS528" s="76"/>
      <c r="AT528" s="76"/>
      <c r="AU528" s="85"/>
    </row>
    <row r="529" spans="1:47" ht="78" customHeight="1">
      <c r="A529" s="238">
        <v>222</v>
      </c>
      <c r="B529" s="238" t="s">
        <v>1710</v>
      </c>
      <c r="C529" s="248" t="s">
        <v>1739</v>
      </c>
      <c r="D529" s="248" t="s">
        <v>1740</v>
      </c>
      <c r="E529" s="247"/>
      <c r="F529" s="247"/>
      <c r="G529" s="247"/>
      <c r="H529" s="212" t="s">
        <v>1741</v>
      </c>
      <c r="I529" s="212" t="s">
        <v>1742</v>
      </c>
      <c r="J529" s="212" t="s">
        <v>1743</v>
      </c>
      <c r="K529" s="212" t="s">
        <v>1744</v>
      </c>
      <c r="L529" s="247" t="s">
        <v>1745</v>
      </c>
      <c r="M529" s="238" t="s">
        <v>86</v>
      </c>
      <c r="N529" s="238" t="s">
        <v>529</v>
      </c>
      <c r="O529" s="247" t="s">
        <v>87</v>
      </c>
      <c r="P529" s="247" t="s">
        <v>88</v>
      </c>
      <c r="Q529" s="238" t="s">
        <v>1715</v>
      </c>
      <c r="R529" s="238" t="s">
        <v>655</v>
      </c>
      <c r="S529" s="238">
        <v>80</v>
      </c>
      <c r="T529" s="238" t="s">
        <v>66</v>
      </c>
      <c r="U529" s="238">
        <v>80</v>
      </c>
      <c r="V529" s="328" t="s">
        <v>67</v>
      </c>
      <c r="W529" s="312" t="s">
        <v>1746</v>
      </c>
      <c r="X529" s="212" t="s">
        <v>253</v>
      </c>
      <c r="Y529" s="212" t="s">
        <v>69</v>
      </c>
      <c r="Z529" s="212" t="s">
        <v>70</v>
      </c>
      <c r="AA529" s="212" t="s">
        <v>110</v>
      </c>
      <c r="AB529" s="212" t="s">
        <v>72</v>
      </c>
      <c r="AC529" s="212" t="s">
        <v>73</v>
      </c>
      <c r="AD529" s="240">
        <f>AH531</f>
        <v>48</v>
      </c>
      <c r="AE529" s="76">
        <f t="shared" ref="AE529:AE530" si="2193">IF(Y529="Preventivo",25,IF(Y529="Detectivo",15,0))</f>
        <v>25</v>
      </c>
      <c r="AF529" s="76">
        <f t="shared" ref="AF529:AF530" si="2194">IF(Y529="Correctivo",0,IF(Z529="Automatizado",25,IF(Z529="Manual",15,0)))</f>
        <v>15</v>
      </c>
      <c r="AG529" s="76">
        <f>($S529*((AE529+AF529))/100)</f>
        <v>32</v>
      </c>
      <c r="AH529" s="76">
        <f t="shared" ref="AH529" si="2195">S529-AG529</f>
        <v>48</v>
      </c>
      <c r="AI529" s="240">
        <f>AM531</f>
        <v>80</v>
      </c>
      <c r="AJ529" s="76">
        <f t="shared" ref="AJ529:AJ530" si="2196">IF(Y529="Correctivo",10,0)</f>
        <v>0</v>
      </c>
      <c r="AK529" s="76">
        <f t="shared" ref="AK529:AK530" si="2197">IF(X529="Probabilidad",0,IF(Z529="Automatizado",25,IF(Z529="Manual",15,0)))</f>
        <v>0</v>
      </c>
      <c r="AL529" s="76">
        <f>($U529*((AJ529+AK529))/100)</f>
        <v>0</v>
      </c>
      <c r="AM529" s="112">
        <f>U529-AL529</f>
        <v>80</v>
      </c>
      <c r="AN529" s="329" t="s">
        <v>67</v>
      </c>
      <c r="AO529" s="212" t="s">
        <v>75</v>
      </c>
      <c r="AP529" s="312" t="s">
        <v>1747</v>
      </c>
      <c r="AQ529" s="85" t="s">
        <v>1748</v>
      </c>
      <c r="AR529" s="134">
        <v>45292</v>
      </c>
      <c r="AS529" s="134">
        <v>45657</v>
      </c>
      <c r="AT529" s="212" t="s">
        <v>93</v>
      </c>
      <c r="AU529" s="85" t="s">
        <v>1749</v>
      </c>
    </row>
    <row r="530" spans="1:47" ht="96" customHeight="1">
      <c r="A530" s="238"/>
      <c r="B530" s="238"/>
      <c r="C530" s="248"/>
      <c r="D530" s="248"/>
      <c r="E530" s="247"/>
      <c r="F530" s="247"/>
      <c r="G530" s="247"/>
      <c r="H530" s="225"/>
      <c r="I530" s="225"/>
      <c r="J530" s="225"/>
      <c r="K530" s="225"/>
      <c r="L530" s="247"/>
      <c r="M530" s="238"/>
      <c r="N530" s="238"/>
      <c r="O530" s="247"/>
      <c r="P530" s="247"/>
      <c r="Q530" s="238"/>
      <c r="R530" s="238"/>
      <c r="S530" s="238"/>
      <c r="T530" s="238"/>
      <c r="U530" s="238"/>
      <c r="V530" s="328"/>
      <c r="W530" s="313"/>
      <c r="X530" s="225"/>
      <c r="Y530" s="225"/>
      <c r="Z530" s="225"/>
      <c r="AA530" s="225"/>
      <c r="AB530" s="225"/>
      <c r="AC530" s="225"/>
      <c r="AD530" s="240"/>
      <c r="AE530" s="76">
        <f t="shared" si="2193"/>
        <v>0</v>
      </c>
      <c r="AF530" s="76">
        <f t="shared" si="2194"/>
        <v>0</v>
      </c>
      <c r="AG530" s="76">
        <f>($AH529*((AE530+AF530))/100)</f>
        <v>0</v>
      </c>
      <c r="AH530" s="76">
        <f t="shared" ref="AH530" si="2198">AH529-AG530</f>
        <v>48</v>
      </c>
      <c r="AI530" s="240"/>
      <c r="AJ530" s="76">
        <f t="shared" si="2196"/>
        <v>0</v>
      </c>
      <c r="AK530" s="76">
        <f t="shared" si="2197"/>
        <v>0</v>
      </c>
      <c r="AL530" s="76">
        <f t="shared" ref="AL530" si="2199">($AM529*((AJ530+AK530))/100)</f>
        <v>0</v>
      </c>
      <c r="AM530" s="112">
        <f t="shared" ref="AM530" si="2200">AM529-AL530</f>
        <v>80</v>
      </c>
      <c r="AN530" s="400"/>
      <c r="AO530" s="225"/>
      <c r="AP530" s="313"/>
      <c r="AQ530" s="85" t="s">
        <v>1750</v>
      </c>
      <c r="AR530" s="137">
        <v>45292</v>
      </c>
      <c r="AS530" s="137">
        <v>45657</v>
      </c>
      <c r="AT530" s="225"/>
      <c r="AU530" s="85" t="s">
        <v>1751</v>
      </c>
    </row>
    <row r="531" spans="1:47" ht="92.25" customHeight="1">
      <c r="A531" s="238"/>
      <c r="B531" s="238"/>
      <c r="C531" s="248"/>
      <c r="D531" s="248"/>
      <c r="E531" s="247"/>
      <c r="F531" s="247"/>
      <c r="G531" s="247"/>
      <c r="H531" s="213"/>
      <c r="I531" s="213"/>
      <c r="J531" s="213"/>
      <c r="K531" s="213"/>
      <c r="L531" s="247"/>
      <c r="M531" s="238"/>
      <c r="N531" s="238"/>
      <c r="O531" s="247"/>
      <c r="P531" s="247"/>
      <c r="Q531" s="238"/>
      <c r="R531" s="238"/>
      <c r="S531" s="238"/>
      <c r="T531" s="238"/>
      <c r="U531" s="238"/>
      <c r="V531" s="328"/>
      <c r="W531" s="314"/>
      <c r="X531" s="213"/>
      <c r="Y531" s="213"/>
      <c r="Z531" s="213"/>
      <c r="AA531" s="213"/>
      <c r="AB531" s="213"/>
      <c r="AC531" s="213"/>
      <c r="AD531" s="240"/>
      <c r="AE531" s="76">
        <f t="shared" ref="AE531" si="2201">IF(Y531="Preventivo",25,IF(Y531="Detectivo",15,0))</f>
        <v>0</v>
      </c>
      <c r="AF531" s="76">
        <f t="shared" ref="AF531" si="2202">IF(Y531="Correctivo",0,IF(Z531="Automatizado",25,IF(Z531="Manual",15,0)))</f>
        <v>0</v>
      </c>
      <c r="AG531" s="76">
        <f>($AH530*((AE531+AF531))/100)</f>
        <v>0</v>
      </c>
      <c r="AH531" s="76">
        <f t="shared" ref="AH531" si="2203">AH530-AG531</f>
        <v>48</v>
      </c>
      <c r="AI531" s="240"/>
      <c r="AJ531" s="76">
        <f t="shared" ref="AJ531" si="2204">IF(Y531="Correctivo",10,0)</f>
        <v>0</v>
      </c>
      <c r="AK531" s="76">
        <f t="shared" ref="AK531" si="2205">IF(X531="Probabilidad",0,IF(Z531="Automatizado",25,IF(Z531="Manual",15,0)))</f>
        <v>0</v>
      </c>
      <c r="AL531" s="76">
        <f t="shared" ref="AL531" si="2206">($AM530*((AJ531+AK531))/100)</f>
        <v>0</v>
      </c>
      <c r="AM531" s="112">
        <f t="shared" ref="AM531" si="2207">AM530-AL531</f>
        <v>80</v>
      </c>
      <c r="AN531" s="401"/>
      <c r="AO531" s="213"/>
      <c r="AP531" s="314"/>
      <c r="AQ531" s="85" t="s">
        <v>1752</v>
      </c>
      <c r="AR531" s="137">
        <v>45292</v>
      </c>
      <c r="AS531" s="137">
        <v>45657</v>
      </c>
      <c r="AT531" s="213"/>
      <c r="AU531" s="85" t="s">
        <v>1749</v>
      </c>
    </row>
    <row r="532" spans="1:47" ht="118.5" customHeight="1">
      <c r="A532" s="238">
        <v>223</v>
      </c>
      <c r="B532" s="238" t="s">
        <v>1753</v>
      </c>
      <c r="C532" s="247" t="s">
        <v>1252</v>
      </c>
      <c r="D532" s="247" t="s">
        <v>1492</v>
      </c>
      <c r="E532" s="247" t="s">
        <v>114</v>
      </c>
      <c r="F532" s="247" t="s">
        <v>1754</v>
      </c>
      <c r="G532" s="247" t="s">
        <v>1755</v>
      </c>
      <c r="H532" s="92"/>
      <c r="I532" s="92"/>
      <c r="J532" s="92"/>
      <c r="K532" s="92"/>
      <c r="L532" s="249" t="str">
        <f t="shared" ref="L532:L537" si="2208">CONCATENATE(E532," ",F532,)</f>
        <v>Posibilidad de pérdida reputacional ante las víctimas y las Entidades Territoriales por no realizar las jornadas móviles y/o ferias de servicios</v>
      </c>
      <c r="M532" s="238" t="s">
        <v>62</v>
      </c>
      <c r="N532" s="238" t="s">
        <v>529</v>
      </c>
      <c r="O532" s="247" t="s">
        <v>63</v>
      </c>
      <c r="P532" s="247" t="s">
        <v>64</v>
      </c>
      <c r="Q532" s="238">
        <v>26</v>
      </c>
      <c r="R532" s="238" t="s">
        <v>65</v>
      </c>
      <c r="S532" s="238">
        <v>40</v>
      </c>
      <c r="T532" s="238" t="s">
        <v>118</v>
      </c>
      <c r="U532" s="238">
        <v>40</v>
      </c>
      <c r="V532" s="241" t="s">
        <v>74</v>
      </c>
      <c r="W532" s="85" t="s">
        <v>1756</v>
      </c>
      <c r="X532" s="76" t="s">
        <v>253</v>
      </c>
      <c r="Y532" s="76" t="s">
        <v>69</v>
      </c>
      <c r="Z532" s="76" t="s">
        <v>70</v>
      </c>
      <c r="AA532" s="76" t="s">
        <v>110</v>
      </c>
      <c r="AB532" s="76" t="s">
        <v>72</v>
      </c>
      <c r="AC532" s="76" t="s">
        <v>73</v>
      </c>
      <c r="AD532" s="240">
        <f>AH533</f>
        <v>24</v>
      </c>
      <c r="AE532" s="76">
        <f t="shared" ref="AE532:AE535" si="2209">IF(Y532="Preventivo",25,IF(Y532="Detectivo",15,0))</f>
        <v>25</v>
      </c>
      <c r="AF532" s="76">
        <f t="shared" ref="AF532:AF535" si="2210">IF(Y532="Correctivo",0,IF(Z532="Automatizado",25,IF(Z532="Manual",15,0)))</f>
        <v>15</v>
      </c>
      <c r="AG532" s="76">
        <f>($S532*((AE532+AF532))/100)</f>
        <v>16</v>
      </c>
      <c r="AH532" s="76">
        <f t="shared" ref="AH532" si="2211">S532-AG532</f>
        <v>24</v>
      </c>
      <c r="AI532" s="240">
        <f>AM533</f>
        <v>30</v>
      </c>
      <c r="AJ532" s="76">
        <f t="shared" ref="AJ532:AJ535" si="2212">IF(Y532="Correctivo",10,0)</f>
        <v>0</v>
      </c>
      <c r="AK532" s="76">
        <f t="shared" ref="AK532:AK535" si="2213">IF(X532="Probabilidad",0,IF(Z532="Automatizado",25,IF(Z532="Manual",15,0)))</f>
        <v>0</v>
      </c>
      <c r="AL532" s="76">
        <f>($U532*((AJ532+AK532))/100)</f>
        <v>0</v>
      </c>
      <c r="AM532" s="112">
        <f>U532-AL532</f>
        <v>40</v>
      </c>
      <c r="AN532" s="402" t="s">
        <v>220</v>
      </c>
      <c r="AO532" s="212" t="s">
        <v>222</v>
      </c>
      <c r="AP532" s="312" t="s">
        <v>1757</v>
      </c>
      <c r="AQ532" s="212" t="s">
        <v>224</v>
      </c>
      <c r="AR532" s="212"/>
      <c r="AS532" s="212"/>
      <c r="AT532" s="212"/>
      <c r="AU532" s="312"/>
    </row>
    <row r="533" spans="1:47" ht="191.25" customHeight="1">
      <c r="A533" s="238"/>
      <c r="B533" s="238"/>
      <c r="C533" s="247"/>
      <c r="D533" s="247"/>
      <c r="E533" s="247"/>
      <c r="F533" s="247"/>
      <c r="G533" s="247"/>
      <c r="H533" s="100"/>
      <c r="I533" s="100"/>
      <c r="J533" s="100"/>
      <c r="K533" s="100"/>
      <c r="L533" s="250"/>
      <c r="M533" s="238"/>
      <c r="N533" s="238"/>
      <c r="O533" s="247"/>
      <c r="P533" s="247"/>
      <c r="Q533" s="238"/>
      <c r="R533" s="238"/>
      <c r="S533" s="238"/>
      <c r="T533" s="238"/>
      <c r="U533" s="238"/>
      <c r="V533" s="241"/>
      <c r="W533" s="85" t="s">
        <v>1758</v>
      </c>
      <c r="X533" s="76" t="s">
        <v>43</v>
      </c>
      <c r="Y533" s="76" t="s">
        <v>81</v>
      </c>
      <c r="Z533" s="76" t="s">
        <v>70</v>
      </c>
      <c r="AA533" s="76" t="s">
        <v>110</v>
      </c>
      <c r="AB533" s="76" t="s">
        <v>72</v>
      </c>
      <c r="AC533" s="76" t="s">
        <v>73</v>
      </c>
      <c r="AD533" s="240"/>
      <c r="AE533" s="76">
        <f t="shared" si="2209"/>
        <v>0</v>
      </c>
      <c r="AF533" s="76">
        <f t="shared" si="2210"/>
        <v>0</v>
      </c>
      <c r="AG533" s="76">
        <f>($AH532*((AE533+AF533))/100)</f>
        <v>0</v>
      </c>
      <c r="AH533" s="76">
        <f t="shared" ref="AH533" si="2214">AH532-AG533</f>
        <v>24</v>
      </c>
      <c r="AI533" s="240"/>
      <c r="AJ533" s="76">
        <f t="shared" si="2212"/>
        <v>10</v>
      </c>
      <c r="AK533" s="76">
        <f t="shared" si="2213"/>
        <v>15</v>
      </c>
      <c r="AL533" s="76">
        <f t="shared" ref="AL533" si="2215">($AM532*((AJ533+AK533))/100)</f>
        <v>10</v>
      </c>
      <c r="AM533" s="112">
        <f t="shared" ref="AM533" si="2216">AM532-AL533</f>
        <v>30</v>
      </c>
      <c r="AN533" s="403"/>
      <c r="AO533" s="213"/>
      <c r="AP533" s="314"/>
      <c r="AQ533" s="213"/>
      <c r="AR533" s="213"/>
      <c r="AS533" s="213"/>
      <c r="AT533" s="213"/>
      <c r="AU533" s="314"/>
    </row>
    <row r="534" spans="1:47" ht="116.25" customHeight="1">
      <c r="A534" s="238">
        <v>224</v>
      </c>
      <c r="B534" s="238" t="s">
        <v>1753</v>
      </c>
      <c r="C534" s="247" t="s">
        <v>1252</v>
      </c>
      <c r="D534" s="247" t="s">
        <v>1276</v>
      </c>
      <c r="E534" s="247"/>
      <c r="F534" s="247"/>
      <c r="G534" s="247"/>
      <c r="H534" s="212" t="s">
        <v>1759</v>
      </c>
      <c r="I534" s="212" t="s">
        <v>1760</v>
      </c>
      <c r="J534" s="212" t="s">
        <v>1150</v>
      </c>
      <c r="K534" s="212" t="s">
        <v>1761</v>
      </c>
      <c r="L534" s="247" t="s">
        <v>1762</v>
      </c>
      <c r="M534" s="238" t="s">
        <v>86</v>
      </c>
      <c r="N534" s="238" t="s">
        <v>529</v>
      </c>
      <c r="O534" s="247" t="s">
        <v>87</v>
      </c>
      <c r="P534" s="247" t="s">
        <v>88</v>
      </c>
      <c r="Q534" s="238">
        <v>78</v>
      </c>
      <c r="R534" s="238" t="s">
        <v>89</v>
      </c>
      <c r="S534" s="238">
        <v>40</v>
      </c>
      <c r="T534" s="238" t="s">
        <v>66</v>
      </c>
      <c r="U534" s="238">
        <v>80</v>
      </c>
      <c r="V534" s="328" t="s">
        <v>67</v>
      </c>
      <c r="W534" s="85" t="s">
        <v>1763</v>
      </c>
      <c r="X534" s="76" t="s">
        <v>253</v>
      </c>
      <c r="Y534" s="76" t="s">
        <v>69</v>
      </c>
      <c r="Z534" s="76" t="s">
        <v>70</v>
      </c>
      <c r="AA534" s="76" t="s">
        <v>110</v>
      </c>
      <c r="AB534" s="76" t="s">
        <v>72</v>
      </c>
      <c r="AC534" s="76" t="s">
        <v>73</v>
      </c>
      <c r="AD534" s="240">
        <f>AH536</f>
        <v>14.4</v>
      </c>
      <c r="AE534" s="76">
        <f t="shared" si="2209"/>
        <v>25</v>
      </c>
      <c r="AF534" s="76">
        <f t="shared" si="2210"/>
        <v>15</v>
      </c>
      <c r="AG534" s="76">
        <f>($S534*((AE534+AF534))/100)</f>
        <v>16</v>
      </c>
      <c r="AH534" s="76">
        <f t="shared" ref="AH534" si="2217">S534-AG534</f>
        <v>24</v>
      </c>
      <c r="AI534" s="240">
        <f>AM536</f>
        <v>60</v>
      </c>
      <c r="AJ534" s="76">
        <f t="shared" si="2212"/>
        <v>0</v>
      </c>
      <c r="AK534" s="76">
        <f t="shared" si="2213"/>
        <v>0</v>
      </c>
      <c r="AL534" s="76">
        <f>($U534*((AJ534+AK534))/100)</f>
        <v>0</v>
      </c>
      <c r="AM534" s="112">
        <f>U534-AL534</f>
        <v>80</v>
      </c>
      <c r="AN534" s="219" t="s">
        <v>74</v>
      </c>
      <c r="AO534" s="212" t="s">
        <v>75</v>
      </c>
      <c r="AP534" s="312" t="s">
        <v>1764</v>
      </c>
      <c r="AQ534" s="312" t="s">
        <v>1765</v>
      </c>
      <c r="AR534" s="344">
        <v>45292</v>
      </c>
      <c r="AS534" s="344">
        <v>45657</v>
      </c>
      <c r="AT534" s="253" t="s">
        <v>78</v>
      </c>
      <c r="AU534" s="312" t="s">
        <v>1766</v>
      </c>
    </row>
    <row r="535" spans="1:47" ht="130.5" customHeight="1">
      <c r="A535" s="238"/>
      <c r="B535" s="238"/>
      <c r="C535" s="247"/>
      <c r="D535" s="247"/>
      <c r="E535" s="247"/>
      <c r="F535" s="247"/>
      <c r="G535" s="247"/>
      <c r="H535" s="225"/>
      <c r="I535" s="225"/>
      <c r="J535" s="225"/>
      <c r="K535" s="225"/>
      <c r="L535" s="247"/>
      <c r="M535" s="238"/>
      <c r="N535" s="238"/>
      <c r="O535" s="247"/>
      <c r="P535" s="247"/>
      <c r="Q535" s="238"/>
      <c r="R535" s="238"/>
      <c r="S535" s="238"/>
      <c r="T535" s="238"/>
      <c r="U535" s="238"/>
      <c r="V535" s="328"/>
      <c r="W535" s="85" t="s">
        <v>1767</v>
      </c>
      <c r="X535" s="76" t="s">
        <v>253</v>
      </c>
      <c r="Y535" s="76" t="s">
        <v>69</v>
      </c>
      <c r="Z535" s="76" t="s">
        <v>70</v>
      </c>
      <c r="AA535" s="76" t="s">
        <v>110</v>
      </c>
      <c r="AB535" s="76" t="s">
        <v>72</v>
      </c>
      <c r="AC535" s="76" t="s">
        <v>73</v>
      </c>
      <c r="AD535" s="240"/>
      <c r="AE535" s="76">
        <f t="shared" si="2209"/>
        <v>25</v>
      </c>
      <c r="AF535" s="76">
        <f t="shared" si="2210"/>
        <v>15</v>
      </c>
      <c r="AG535" s="76">
        <f>($AH534*((AE535+AF535))/100)</f>
        <v>9.6</v>
      </c>
      <c r="AH535" s="76">
        <f t="shared" ref="AH535" si="2218">AH534-AG535</f>
        <v>14.4</v>
      </c>
      <c r="AI535" s="240"/>
      <c r="AJ535" s="76">
        <f t="shared" si="2212"/>
        <v>0</v>
      </c>
      <c r="AK535" s="76">
        <f t="shared" si="2213"/>
        <v>0</v>
      </c>
      <c r="AL535" s="76">
        <f t="shared" ref="AL535" si="2219">($AM534*((AJ535+AK535))/100)</f>
        <v>0</v>
      </c>
      <c r="AM535" s="112">
        <f t="shared" ref="AM535" si="2220">AM534-AL535</f>
        <v>80</v>
      </c>
      <c r="AN535" s="343"/>
      <c r="AO535" s="225"/>
      <c r="AP535" s="313"/>
      <c r="AQ535" s="313"/>
      <c r="AR535" s="345"/>
      <c r="AS535" s="345"/>
      <c r="AT535" s="262"/>
      <c r="AU535" s="313"/>
    </row>
    <row r="536" spans="1:47" ht="96.75" customHeight="1">
      <c r="A536" s="238"/>
      <c r="B536" s="238"/>
      <c r="C536" s="247"/>
      <c r="D536" s="247"/>
      <c r="E536" s="247"/>
      <c r="F536" s="247"/>
      <c r="G536" s="247"/>
      <c r="H536" s="213"/>
      <c r="I536" s="213"/>
      <c r="J536" s="213"/>
      <c r="K536" s="213"/>
      <c r="L536" s="247"/>
      <c r="M536" s="238"/>
      <c r="N536" s="238"/>
      <c r="O536" s="247"/>
      <c r="P536" s="247"/>
      <c r="Q536" s="238"/>
      <c r="R536" s="238"/>
      <c r="S536" s="238"/>
      <c r="T536" s="238"/>
      <c r="U536" s="238"/>
      <c r="V536" s="328"/>
      <c r="W536" s="85" t="s">
        <v>1768</v>
      </c>
      <c r="X536" s="76" t="s">
        <v>43</v>
      </c>
      <c r="Y536" s="76" t="s">
        <v>81</v>
      </c>
      <c r="Z536" s="76" t="s">
        <v>70</v>
      </c>
      <c r="AA536" s="76" t="s">
        <v>110</v>
      </c>
      <c r="AB536" s="76" t="s">
        <v>72</v>
      </c>
      <c r="AC536" s="76" t="s">
        <v>73</v>
      </c>
      <c r="AD536" s="240"/>
      <c r="AE536" s="76">
        <f t="shared" ref="AE536" si="2221">IF(Y536="Preventivo",25,IF(Y536="Detectivo",15,0))</f>
        <v>0</v>
      </c>
      <c r="AF536" s="76">
        <f t="shared" ref="AF536" si="2222">IF(Y536="Correctivo",0,IF(Z536="Automatizado",25,IF(Z536="Manual",15,0)))</f>
        <v>0</v>
      </c>
      <c r="AG536" s="76">
        <f>($AH535*((AE536+AF536))/100)</f>
        <v>0</v>
      </c>
      <c r="AH536" s="76">
        <f t="shared" ref="AH536" si="2223">AH535-AG536</f>
        <v>14.4</v>
      </c>
      <c r="AI536" s="240"/>
      <c r="AJ536" s="76">
        <f t="shared" ref="AJ536" si="2224">IF(Y536="Correctivo",10,0)</f>
        <v>10</v>
      </c>
      <c r="AK536" s="76">
        <f t="shared" ref="AK536" si="2225">IF(X536="Probabilidad",0,IF(Z536="Automatizado",25,IF(Z536="Manual",15,0)))</f>
        <v>15</v>
      </c>
      <c r="AL536" s="76">
        <f t="shared" ref="AL536" si="2226">($AM535*((AJ536+AK536))/100)</f>
        <v>20</v>
      </c>
      <c r="AM536" s="112">
        <f t="shared" ref="AM536" si="2227">AM535-AL536</f>
        <v>60</v>
      </c>
      <c r="AN536" s="220"/>
      <c r="AO536" s="213"/>
      <c r="AP536" s="314"/>
      <c r="AQ536" s="314"/>
      <c r="AR536" s="346"/>
      <c r="AS536" s="346"/>
      <c r="AT536" s="263"/>
      <c r="AU536" s="314"/>
    </row>
    <row r="537" spans="1:47" ht="128.25" customHeight="1">
      <c r="A537" s="238">
        <v>225</v>
      </c>
      <c r="B537" s="238" t="s">
        <v>1753</v>
      </c>
      <c r="C537" s="247" t="s">
        <v>1685</v>
      </c>
      <c r="D537" s="247" t="s">
        <v>1441</v>
      </c>
      <c r="E537" s="247" t="s">
        <v>114</v>
      </c>
      <c r="F537" s="247" t="s">
        <v>1769</v>
      </c>
      <c r="G537" s="247" t="s">
        <v>1770</v>
      </c>
      <c r="H537" s="92"/>
      <c r="I537" s="92"/>
      <c r="J537" s="92"/>
      <c r="K537" s="92"/>
      <c r="L537" s="249" t="str">
        <f t="shared" si="2208"/>
        <v>Posibilidad de pérdida reputacional ante las entidades territoriales y sujetos colectivos priorizados por la DT, por no brindar asistencia técnica o no realizarla de forma efectiva</v>
      </c>
      <c r="M537" s="238" t="s">
        <v>62</v>
      </c>
      <c r="N537" s="238" t="s">
        <v>529</v>
      </c>
      <c r="O537" s="247" t="s">
        <v>63</v>
      </c>
      <c r="P537" s="247" t="s">
        <v>64</v>
      </c>
      <c r="Q537" s="238">
        <v>350</v>
      </c>
      <c r="R537" s="238" t="s">
        <v>65</v>
      </c>
      <c r="S537" s="238">
        <v>40</v>
      </c>
      <c r="T537" s="238" t="s">
        <v>74</v>
      </c>
      <c r="U537" s="238">
        <v>60</v>
      </c>
      <c r="V537" s="241" t="s">
        <v>74</v>
      </c>
      <c r="W537" s="85" t="s">
        <v>1771</v>
      </c>
      <c r="X537" s="76" t="s">
        <v>253</v>
      </c>
      <c r="Y537" s="76" t="s">
        <v>69</v>
      </c>
      <c r="Z537" s="76" t="s">
        <v>70</v>
      </c>
      <c r="AA537" s="76" t="s">
        <v>110</v>
      </c>
      <c r="AB537" s="76" t="s">
        <v>72</v>
      </c>
      <c r="AC537" s="76" t="s">
        <v>120</v>
      </c>
      <c r="AD537" s="240">
        <f>AH539</f>
        <v>24</v>
      </c>
      <c r="AE537" s="76">
        <f t="shared" ref="AE537:AE538" si="2228">IF(Y537="Preventivo",25,IF(Y537="Detectivo",15,0))</f>
        <v>25</v>
      </c>
      <c r="AF537" s="76">
        <f t="shared" ref="AF537:AF538" si="2229">IF(Y537="Correctivo",0,IF(Z537="Automatizado",25,IF(Z537="Manual",15,0)))</f>
        <v>15</v>
      </c>
      <c r="AG537" s="76">
        <f>($S537*((AE537+AF537))/100)</f>
        <v>16</v>
      </c>
      <c r="AH537" s="76">
        <f t="shared" ref="AH537" si="2230">S537-AG537</f>
        <v>24</v>
      </c>
      <c r="AI537" s="240">
        <f>AM539</f>
        <v>33.75</v>
      </c>
      <c r="AJ537" s="76">
        <f t="shared" ref="AJ537:AJ538" si="2231">IF(Y537="Correctivo",10,0)</f>
        <v>0</v>
      </c>
      <c r="AK537" s="76">
        <f t="shared" ref="AK537:AK538" si="2232">IF(X537="Probabilidad",0,IF(Z537="Automatizado",25,IF(Z537="Manual",15,0)))</f>
        <v>0</v>
      </c>
      <c r="AL537" s="76">
        <f>($U537*((AJ537+AK537))/100)</f>
        <v>0</v>
      </c>
      <c r="AM537" s="112">
        <f>U537-AL537</f>
        <v>60</v>
      </c>
      <c r="AN537" s="402" t="s">
        <v>220</v>
      </c>
      <c r="AO537" s="212" t="s">
        <v>75</v>
      </c>
      <c r="AP537" s="312" t="s">
        <v>1757</v>
      </c>
      <c r="AQ537" s="212" t="s">
        <v>224</v>
      </c>
      <c r="AR537" s="253"/>
      <c r="AS537" s="253"/>
      <c r="AT537" s="253"/>
      <c r="AU537" s="405"/>
    </row>
    <row r="538" spans="1:47" ht="103.5" customHeight="1">
      <c r="A538" s="238"/>
      <c r="B538" s="238"/>
      <c r="C538" s="247"/>
      <c r="D538" s="247"/>
      <c r="E538" s="247"/>
      <c r="F538" s="247"/>
      <c r="G538" s="247"/>
      <c r="H538" s="100"/>
      <c r="I538" s="100"/>
      <c r="J538" s="100"/>
      <c r="K538" s="100"/>
      <c r="L538" s="250"/>
      <c r="M538" s="238"/>
      <c r="N538" s="238"/>
      <c r="O538" s="247"/>
      <c r="P538" s="247"/>
      <c r="Q538" s="238"/>
      <c r="R538" s="238"/>
      <c r="S538" s="238"/>
      <c r="T538" s="238"/>
      <c r="U538" s="238"/>
      <c r="V538" s="241"/>
      <c r="W538" s="85" t="s">
        <v>1772</v>
      </c>
      <c r="X538" s="76" t="s">
        <v>43</v>
      </c>
      <c r="Y538" s="76" t="s">
        <v>81</v>
      </c>
      <c r="Z538" s="76" t="s">
        <v>70</v>
      </c>
      <c r="AA538" s="76" t="s">
        <v>110</v>
      </c>
      <c r="AB538" s="76" t="s">
        <v>72</v>
      </c>
      <c r="AC538" s="76" t="s">
        <v>120</v>
      </c>
      <c r="AD538" s="240"/>
      <c r="AE538" s="76">
        <f t="shared" si="2228"/>
        <v>0</v>
      </c>
      <c r="AF538" s="76">
        <f t="shared" si="2229"/>
        <v>0</v>
      </c>
      <c r="AG538" s="76">
        <f>($AH537*((AE538+AF538))/100)</f>
        <v>0</v>
      </c>
      <c r="AH538" s="76">
        <f t="shared" ref="AH538" si="2233">AH537-AG538</f>
        <v>24</v>
      </c>
      <c r="AI538" s="240"/>
      <c r="AJ538" s="76">
        <f t="shared" si="2231"/>
        <v>10</v>
      </c>
      <c r="AK538" s="76">
        <f t="shared" si="2232"/>
        <v>15</v>
      </c>
      <c r="AL538" s="76">
        <f t="shared" ref="AL538" si="2234">($AM537*((AJ538+AK538))/100)</f>
        <v>15</v>
      </c>
      <c r="AM538" s="112">
        <f t="shared" ref="AM538" si="2235">AM537-AL538</f>
        <v>45</v>
      </c>
      <c r="AN538" s="404"/>
      <c r="AO538" s="225"/>
      <c r="AP538" s="313"/>
      <c r="AQ538" s="225"/>
      <c r="AR538" s="262"/>
      <c r="AS538" s="262"/>
      <c r="AT538" s="262"/>
      <c r="AU538" s="406"/>
    </row>
    <row r="539" spans="1:47" ht="122.25" customHeight="1">
      <c r="A539" s="238"/>
      <c r="B539" s="238"/>
      <c r="C539" s="247"/>
      <c r="D539" s="247"/>
      <c r="E539" s="247"/>
      <c r="F539" s="247"/>
      <c r="G539" s="247"/>
      <c r="H539" s="101"/>
      <c r="I539" s="101"/>
      <c r="J539" s="101"/>
      <c r="K539" s="101"/>
      <c r="L539" s="251"/>
      <c r="M539" s="238"/>
      <c r="N539" s="238"/>
      <c r="O539" s="247"/>
      <c r="P539" s="247"/>
      <c r="Q539" s="238"/>
      <c r="R539" s="238"/>
      <c r="S539" s="238"/>
      <c r="T539" s="238"/>
      <c r="U539" s="238"/>
      <c r="V539" s="241"/>
      <c r="W539" s="85" t="s">
        <v>1773</v>
      </c>
      <c r="X539" s="76" t="s">
        <v>43</v>
      </c>
      <c r="Y539" s="76" t="s">
        <v>81</v>
      </c>
      <c r="Z539" s="76" t="s">
        <v>70</v>
      </c>
      <c r="AA539" s="76" t="s">
        <v>110</v>
      </c>
      <c r="AB539" s="76" t="s">
        <v>72</v>
      </c>
      <c r="AC539" s="76" t="s">
        <v>120</v>
      </c>
      <c r="AD539" s="240"/>
      <c r="AE539" s="76">
        <f t="shared" ref="AE539" si="2236">IF(Y539="Preventivo",25,IF(Y539="Detectivo",15,0))</f>
        <v>0</v>
      </c>
      <c r="AF539" s="76">
        <f t="shared" ref="AF539" si="2237">IF(Y539="Correctivo",0,IF(Z539="Automatizado",25,IF(Z539="Manual",15,0)))</f>
        <v>0</v>
      </c>
      <c r="AG539" s="76">
        <f>($AH538*((AE539+AF539))/100)</f>
        <v>0</v>
      </c>
      <c r="AH539" s="76">
        <f t="shared" ref="AH539" si="2238">AH538-AG539</f>
        <v>24</v>
      </c>
      <c r="AI539" s="240"/>
      <c r="AJ539" s="76">
        <f t="shared" ref="AJ539" si="2239">IF(Y539="Correctivo",10,0)</f>
        <v>10</v>
      </c>
      <c r="AK539" s="76">
        <f t="shared" ref="AK539" si="2240">IF(X539="Probabilidad",0,IF(Z539="Automatizado",25,IF(Z539="Manual",15,0)))</f>
        <v>15</v>
      </c>
      <c r="AL539" s="76">
        <f t="shared" ref="AL539" si="2241">($AM538*((AJ539+AK539))/100)</f>
        <v>11.25</v>
      </c>
      <c r="AM539" s="112">
        <f t="shared" ref="AM539" si="2242">AM538-AL539</f>
        <v>33.75</v>
      </c>
      <c r="AN539" s="403"/>
      <c r="AO539" s="213"/>
      <c r="AP539" s="314"/>
      <c r="AQ539" s="213"/>
      <c r="AR539" s="263"/>
      <c r="AS539" s="263"/>
      <c r="AT539" s="263"/>
      <c r="AU539" s="407"/>
    </row>
    <row r="540" spans="1:47" ht="144.75" customHeight="1">
      <c r="A540" s="238">
        <v>226</v>
      </c>
      <c r="B540" s="238" t="s">
        <v>1774</v>
      </c>
      <c r="C540" s="247" t="s">
        <v>1252</v>
      </c>
      <c r="D540" s="247" t="s">
        <v>1276</v>
      </c>
      <c r="E540" s="247" t="s">
        <v>114</v>
      </c>
      <c r="F540" s="247" t="s">
        <v>1775</v>
      </c>
      <c r="G540" s="247" t="s">
        <v>1776</v>
      </c>
      <c r="H540" s="106"/>
      <c r="I540" s="155"/>
      <c r="J540" s="155"/>
      <c r="K540" s="156"/>
      <c r="L540" s="249" t="str">
        <f t="shared" ref="L540" si="2243">CONCATENATE(E540," ",F540,)</f>
        <v>Posibilidad de pérdida reputacional ante victimas del conflicto armado y entidades del orden nacional y territorial, por  no efectuar  la entrega de cartas de indemnización aptas a las victimas localizadas</v>
      </c>
      <c r="M540" s="238" t="s">
        <v>62</v>
      </c>
      <c r="N540" s="238" t="s">
        <v>529</v>
      </c>
      <c r="O540" s="247" t="s">
        <v>63</v>
      </c>
      <c r="P540" s="247" t="s">
        <v>64</v>
      </c>
      <c r="Q540" s="238">
        <v>4349</v>
      </c>
      <c r="R540" s="238" t="s">
        <v>355</v>
      </c>
      <c r="S540" s="238">
        <v>100</v>
      </c>
      <c r="T540" s="238" t="s">
        <v>66</v>
      </c>
      <c r="U540" s="238">
        <v>80</v>
      </c>
      <c r="V540" s="328" t="s">
        <v>67</v>
      </c>
      <c r="W540" s="85" t="s">
        <v>1921</v>
      </c>
      <c r="X540" s="76" t="s">
        <v>253</v>
      </c>
      <c r="Y540" s="76" t="s">
        <v>69</v>
      </c>
      <c r="Z540" s="76" t="s">
        <v>70</v>
      </c>
      <c r="AA540" s="76" t="s">
        <v>110</v>
      </c>
      <c r="AB540" s="76" t="s">
        <v>72</v>
      </c>
      <c r="AC540" s="76" t="s">
        <v>73</v>
      </c>
      <c r="AD540" s="240">
        <f>AH541</f>
        <v>30</v>
      </c>
      <c r="AE540" s="76">
        <f t="shared" ref="AE540:AE545" si="2244">IF(Y540="Preventivo",25,IF(Y540="Detectivo",15,0))</f>
        <v>25</v>
      </c>
      <c r="AF540" s="76">
        <f t="shared" ref="AF540:AF545" si="2245">IF(Y540="Correctivo",0,IF(Z540="Automatizado",25,IF(Z540="Manual",15,0)))</f>
        <v>15</v>
      </c>
      <c r="AG540" s="76">
        <f>($S540*((AE540+AF540))/100)</f>
        <v>40</v>
      </c>
      <c r="AH540" s="76">
        <f t="shared" ref="AH540" si="2246">S540-AG540</f>
        <v>60</v>
      </c>
      <c r="AI540" s="240">
        <f>AM541</f>
        <v>80</v>
      </c>
      <c r="AJ540" s="76">
        <f t="shared" ref="AJ540:AJ545" si="2247">IF(Y540="Correctivo",10,0)</f>
        <v>0</v>
      </c>
      <c r="AK540" s="76">
        <f t="shared" ref="AK540:AK545" si="2248">IF(X540="Probabilidad",0,IF(Z540="Automatizado",25,IF(Z540="Manual",15,0)))</f>
        <v>0</v>
      </c>
      <c r="AL540" s="76">
        <f>($U540*((AJ540+AK540))/100)</f>
        <v>0</v>
      </c>
      <c r="AM540" s="112">
        <f>U540-AL540</f>
        <v>80</v>
      </c>
      <c r="AN540" s="219" t="s">
        <v>74</v>
      </c>
      <c r="AO540" s="212" t="s">
        <v>75</v>
      </c>
      <c r="AP540" s="312" t="s">
        <v>1777</v>
      </c>
      <c r="AQ540" s="312" t="s">
        <v>1778</v>
      </c>
      <c r="AR540" s="344">
        <v>45292</v>
      </c>
      <c r="AS540" s="344">
        <v>45657</v>
      </c>
      <c r="AT540" s="212" t="s">
        <v>78</v>
      </c>
      <c r="AU540" s="312" t="s">
        <v>1779</v>
      </c>
    </row>
    <row r="541" spans="1:47" ht="189.75" customHeight="1">
      <c r="A541" s="238"/>
      <c r="B541" s="238"/>
      <c r="C541" s="247"/>
      <c r="D541" s="247"/>
      <c r="E541" s="247"/>
      <c r="F541" s="247"/>
      <c r="G541" s="247"/>
      <c r="H541" s="108"/>
      <c r="I541" s="157"/>
      <c r="J541" s="157"/>
      <c r="K541" s="158"/>
      <c r="L541" s="250"/>
      <c r="M541" s="238"/>
      <c r="N541" s="238"/>
      <c r="O541" s="247"/>
      <c r="P541" s="247"/>
      <c r="Q541" s="238"/>
      <c r="R541" s="238"/>
      <c r="S541" s="238"/>
      <c r="T541" s="238"/>
      <c r="U541" s="238"/>
      <c r="V541" s="328"/>
      <c r="W541" s="85" t="s">
        <v>1780</v>
      </c>
      <c r="X541" s="76" t="s">
        <v>253</v>
      </c>
      <c r="Y541" s="76" t="s">
        <v>69</v>
      </c>
      <c r="Z541" s="76" t="s">
        <v>109</v>
      </c>
      <c r="AA541" s="76" t="s">
        <v>110</v>
      </c>
      <c r="AB541" s="76" t="s">
        <v>72</v>
      </c>
      <c r="AC541" s="76" t="s">
        <v>73</v>
      </c>
      <c r="AD541" s="240"/>
      <c r="AE541" s="76">
        <f t="shared" si="2244"/>
        <v>25</v>
      </c>
      <c r="AF541" s="76">
        <f t="shared" si="2245"/>
        <v>25</v>
      </c>
      <c r="AG541" s="76">
        <f>($AH540*((AE541+AF541))/100)</f>
        <v>30</v>
      </c>
      <c r="AH541" s="76">
        <f t="shared" ref="AH541" si="2249">AH540-AG541</f>
        <v>30</v>
      </c>
      <c r="AI541" s="240"/>
      <c r="AJ541" s="76">
        <f t="shared" si="2247"/>
        <v>0</v>
      </c>
      <c r="AK541" s="76">
        <f t="shared" si="2248"/>
        <v>0</v>
      </c>
      <c r="AL541" s="76">
        <f t="shared" ref="AL541" si="2250">($AM540*((AJ541+AK541))/100)</f>
        <v>0</v>
      </c>
      <c r="AM541" s="112">
        <f t="shared" ref="AM541" si="2251">AM540-AL541</f>
        <v>80</v>
      </c>
      <c r="AN541" s="343"/>
      <c r="AO541" s="225"/>
      <c r="AP541" s="313"/>
      <c r="AQ541" s="313"/>
      <c r="AR541" s="345"/>
      <c r="AS541" s="345"/>
      <c r="AT541" s="225"/>
      <c r="AU541" s="313"/>
    </row>
    <row r="542" spans="1:47" ht="185.25" customHeight="1">
      <c r="A542" s="238">
        <v>227</v>
      </c>
      <c r="B542" s="238" t="s">
        <v>1774</v>
      </c>
      <c r="C542" s="247" t="s">
        <v>1252</v>
      </c>
      <c r="D542" s="247" t="s">
        <v>1781</v>
      </c>
      <c r="E542" s="247"/>
      <c r="F542" s="247"/>
      <c r="G542" s="247"/>
      <c r="H542" s="212" t="s">
        <v>1782</v>
      </c>
      <c r="I542" s="212" t="s">
        <v>1783</v>
      </c>
      <c r="J542" s="212" t="s">
        <v>1784</v>
      </c>
      <c r="K542" s="212" t="s">
        <v>1785</v>
      </c>
      <c r="L542" s="247" t="s">
        <v>1786</v>
      </c>
      <c r="M542" s="238" t="s">
        <v>86</v>
      </c>
      <c r="N542" s="238" t="s">
        <v>529</v>
      </c>
      <c r="O542" s="247" t="s">
        <v>87</v>
      </c>
      <c r="P542" s="247" t="s">
        <v>88</v>
      </c>
      <c r="Q542" s="238">
        <v>4349</v>
      </c>
      <c r="R542" s="238" t="s">
        <v>731</v>
      </c>
      <c r="S542" s="238">
        <v>100</v>
      </c>
      <c r="T542" s="238" t="s">
        <v>137</v>
      </c>
      <c r="U542" s="238">
        <v>100</v>
      </c>
      <c r="V542" s="246" t="s">
        <v>138</v>
      </c>
      <c r="W542" s="85" t="s">
        <v>1787</v>
      </c>
      <c r="X542" s="76" t="s">
        <v>253</v>
      </c>
      <c r="Y542" s="76" t="s">
        <v>69</v>
      </c>
      <c r="Z542" s="76" t="s">
        <v>70</v>
      </c>
      <c r="AA542" s="76" t="s">
        <v>110</v>
      </c>
      <c r="AB542" s="76" t="s">
        <v>72</v>
      </c>
      <c r="AC542" s="76" t="s">
        <v>73</v>
      </c>
      <c r="AD542" s="240">
        <f>AH543</f>
        <v>60</v>
      </c>
      <c r="AE542" s="76">
        <f t="shared" si="2244"/>
        <v>25</v>
      </c>
      <c r="AF542" s="76">
        <f t="shared" si="2245"/>
        <v>15</v>
      </c>
      <c r="AG542" s="76">
        <f>($S542*((AE542+AF542))/100)</f>
        <v>40</v>
      </c>
      <c r="AH542" s="76">
        <f t="shared" ref="AH542" si="2252">S542-AG542</f>
        <v>60</v>
      </c>
      <c r="AI542" s="240">
        <f>AM543</f>
        <v>75</v>
      </c>
      <c r="AJ542" s="76">
        <f t="shared" si="2247"/>
        <v>0</v>
      </c>
      <c r="AK542" s="76">
        <f t="shared" si="2248"/>
        <v>0</v>
      </c>
      <c r="AL542" s="76">
        <f>($U542*((AJ542+AK542))/100)</f>
        <v>0</v>
      </c>
      <c r="AM542" s="112">
        <f>U542-AL542</f>
        <v>100</v>
      </c>
      <c r="AN542" s="219" t="s">
        <v>74</v>
      </c>
      <c r="AO542" s="212" t="s">
        <v>75</v>
      </c>
      <c r="AP542" s="312" t="s">
        <v>1777</v>
      </c>
      <c r="AQ542" s="312" t="s">
        <v>1788</v>
      </c>
      <c r="AR542" s="344">
        <v>45292</v>
      </c>
      <c r="AS542" s="344">
        <v>45657</v>
      </c>
      <c r="AT542" s="253" t="s">
        <v>78</v>
      </c>
      <c r="AU542" s="312" t="s">
        <v>1789</v>
      </c>
    </row>
    <row r="543" spans="1:47" ht="141.75" customHeight="1">
      <c r="A543" s="238"/>
      <c r="B543" s="238"/>
      <c r="C543" s="247"/>
      <c r="D543" s="247"/>
      <c r="E543" s="247"/>
      <c r="F543" s="247"/>
      <c r="G543" s="247"/>
      <c r="H543" s="225"/>
      <c r="I543" s="225"/>
      <c r="J543" s="225"/>
      <c r="K543" s="225"/>
      <c r="L543" s="247"/>
      <c r="M543" s="238"/>
      <c r="N543" s="238"/>
      <c r="O543" s="247"/>
      <c r="P543" s="247"/>
      <c r="Q543" s="238"/>
      <c r="R543" s="238"/>
      <c r="S543" s="238"/>
      <c r="T543" s="238"/>
      <c r="U543" s="238"/>
      <c r="V543" s="246"/>
      <c r="W543" s="85" t="s">
        <v>1790</v>
      </c>
      <c r="X543" s="76" t="s">
        <v>43</v>
      </c>
      <c r="Y543" s="76" t="s">
        <v>81</v>
      </c>
      <c r="Z543" s="76" t="s">
        <v>70</v>
      </c>
      <c r="AA543" s="76" t="s">
        <v>71</v>
      </c>
      <c r="AB543" s="76" t="s">
        <v>72</v>
      </c>
      <c r="AC543" s="71" t="s">
        <v>73</v>
      </c>
      <c r="AD543" s="240"/>
      <c r="AE543" s="76">
        <f t="shared" si="2244"/>
        <v>0</v>
      </c>
      <c r="AF543" s="76">
        <f t="shared" si="2245"/>
        <v>0</v>
      </c>
      <c r="AG543" s="76">
        <f>($AH542*((AE543+AF543))/100)</f>
        <v>0</v>
      </c>
      <c r="AH543" s="76">
        <f t="shared" ref="AH543" si="2253">AH542-AG543</f>
        <v>60</v>
      </c>
      <c r="AI543" s="240"/>
      <c r="AJ543" s="76">
        <f t="shared" si="2247"/>
        <v>10</v>
      </c>
      <c r="AK543" s="76">
        <f t="shared" si="2248"/>
        <v>15</v>
      </c>
      <c r="AL543" s="76">
        <f t="shared" ref="AL543" si="2254">($AM542*((AJ543+AK543))/100)</f>
        <v>25</v>
      </c>
      <c r="AM543" s="112">
        <f t="shared" ref="AM543" si="2255">AM542-AL543</f>
        <v>75</v>
      </c>
      <c r="AN543" s="343"/>
      <c r="AO543" s="225"/>
      <c r="AP543" s="313"/>
      <c r="AQ543" s="313"/>
      <c r="AR543" s="345"/>
      <c r="AS543" s="345"/>
      <c r="AT543" s="262"/>
      <c r="AU543" s="313"/>
    </row>
    <row r="544" spans="1:47" ht="160.5" customHeight="1">
      <c r="A544" s="238">
        <v>228</v>
      </c>
      <c r="B544" s="238" t="s">
        <v>1774</v>
      </c>
      <c r="C544" s="247" t="s">
        <v>1440</v>
      </c>
      <c r="D544" s="247" t="s">
        <v>1441</v>
      </c>
      <c r="E544" s="247" t="s">
        <v>114</v>
      </c>
      <c r="F544" s="247" t="s">
        <v>1791</v>
      </c>
      <c r="G544" s="247" t="s">
        <v>1792</v>
      </c>
      <c r="H544" s="212"/>
      <c r="I544" s="212"/>
      <c r="J544" s="212"/>
      <c r="K544" s="212"/>
      <c r="L544" s="244" t="str">
        <f t="shared" ref="L544" si="2256">CONCATENATE(E544," ",F544,)</f>
        <v>Posibilidad de pérdida reputacional ante los entes territoriales y/o  victimas del conflicto, por incumplimiento y/o efectividad  en el acompañamiento u asistencia técnica</v>
      </c>
      <c r="M544" s="238" t="s">
        <v>62</v>
      </c>
      <c r="N544" s="238" t="s">
        <v>529</v>
      </c>
      <c r="O544" s="247" t="s">
        <v>63</v>
      </c>
      <c r="P544" s="247" t="s">
        <v>64</v>
      </c>
      <c r="Q544" s="238">
        <v>1514</v>
      </c>
      <c r="R544" s="238" t="s">
        <v>318</v>
      </c>
      <c r="S544" s="238">
        <v>80</v>
      </c>
      <c r="T544" s="238" t="s">
        <v>66</v>
      </c>
      <c r="U544" s="238">
        <v>80</v>
      </c>
      <c r="V544" s="328" t="s">
        <v>67</v>
      </c>
      <c r="W544" s="85" t="s">
        <v>1793</v>
      </c>
      <c r="X544" s="76" t="s">
        <v>253</v>
      </c>
      <c r="Y544" s="76" t="s">
        <v>69</v>
      </c>
      <c r="Z544" s="76" t="s">
        <v>70</v>
      </c>
      <c r="AA544" s="76" t="s">
        <v>110</v>
      </c>
      <c r="AB544" s="76" t="s">
        <v>72</v>
      </c>
      <c r="AC544" s="76" t="s">
        <v>73</v>
      </c>
      <c r="AD544" s="240">
        <f>AH545</f>
        <v>28.8</v>
      </c>
      <c r="AE544" s="76">
        <f t="shared" si="2244"/>
        <v>25</v>
      </c>
      <c r="AF544" s="76">
        <f t="shared" si="2245"/>
        <v>15</v>
      </c>
      <c r="AG544" s="76">
        <f>($S544*((AE544+AF544))/100)</f>
        <v>32</v>
      </c>
      <c r="AH544" s="76">
        <f t="shared" ref="AH544" si="2257">S544-AG544</f>
        <v>48</v>
      </c>
      <c r="AI544" s="240">
        <f>AM545</f>
        <v>80</v>
      </c>
      <c r="AJ544" s="76">
        <f t="shared" si="2247"/>
        <v>0</v>
      </c>
      <c r="AK544" s="76">
        <f t="shared" si="2248"/>
        <v>0</v>
      </c>
      <c r="AL544" s="76">
        <f>($U544*((AJ544+AK544))/100)</f>
        <v>0</v>
      </c>
      <c r="AM544" s="112">
        <f>U544-AL544</f>
        <v>80</v>
      </c>
      <c r="AN544" s="241" t="s">
        <v>74</v>
      </c>
      <c r="AO544" s="238" t="s">
        <v>75</v>
      </c>
      <c r="AP544" s="247" t="s">
        <v>76</v>
      </c>
      <c r="AQ544" s="247" t="s">
        <v>2048</v>
      </c>
      <c r="AR544" s="363">
        <v>45292</v>
      </c>
      <c r="AS544" s="363">
        <v>45657</v>
      </c>
      <c r="AT544" s="369" t="s">
        <v>78</v>
      </c>
      <c r="AU544" s="247" t="s">
        <v>1789</v>
      </c>
    </row>
    <row r="545" spans="1:47" ht="130.5" customHeight="1">
      <c r="A545" s="238"/>
      <c r="B545" s="238"/>
      <c r="C545" s="247"/>
      <c r="D545" s="247"/>
      <c r="E545" s="247"/>
      <c r="F545" s="247"/>
      <c r="G545" s="247"/>
      <c r="H545" s="213"/>
      <c r="I545" s="213"/>
      <c r="J545" s="213"/>
      <c r="K545" s="213"/>
      <c r="L545" s="244"/>
      <c r="M545" s="238"/>
      <c r="N545" s="238"/>
      <c r="O545" s="247"/>
      <c r="P545" s="247"/>
      <c r="Q545" s="238"/>
      <c r="R545" s="238"/>
      <c r="S545" s="238"/>
      <c r="T545" s="238"/>
      <c r="U545" s="238"/>
      <c r="V545" s="328"/>
      <c r="W545" s="85" t="s">
        <v>1794</v>
      </c>
      <c r="X545" s="76" t="s">
        <v>253</v>
      </c>
      <c r="Y545" s="76" t="s">
        <v>69</v>
      </c>
      <c r="Z545" s="76" t="s">
        <v>70</v>
      </c>
      <c r="AA545" s="76" t="s">
        <v>110</v>
      </c>
      <c r="AB545" s="76" t="s">
        <v>72</v>
      </c>
      <c r="AC545" s="76" t="s">
        <v>120</v>
      </c>
      <c r="AD545" s="240"/>
      <c r="AE545" s="76">
        <f t="shared" si="2244"/>
        <v>25</v>
      </c>
      <c r="AF545" s="76">
        <f t="shared" si="2245"/>
        <v>15</v>
      </c>
      <c r="AG545" s="76">
        <f>($AH544*((AE545+AF545))/100)</f>
        <v>19.2</v>
      </c>
      <c r="AH545" s="76">
        <f t="shared" ref="AH545" si="2258">AH544-AG545</f>
        <v>28.8</v>
      </c>
      <c r="AI545" s="240"/>
      <c r="AJ545" s="76">
        <f t="shared" si="2247"/>
        <v>0</v>
      </c>
      <c r="AK545" s="76">
        <f t="shared" si="2248"/>
        <v>0</v>
      </c>
      <c r="AL545" s="76">
        <f t="shared" ref="AL545" si="2259">($AM544*((AJ545+AK545))/100)</f>
        <v>0</v>
      </c>
      <c r="AM545" s="112">
        <f t="shared" ref="AM545" si="2260">AM544-AL545</f>
        <v>80</v>
      </c>
      <c r="AN545" s="241"/>
      <c r="AO545" s="238"/>
      <c r="AP545" s="247"/>
      <c r="AQ545" s="247"/>
      <c r="AR545" s="363"/>
      <c r="AS545" s="363"/>
      <c r="AT545" s="238"/>
      <c r="AU545" s="247"/>
    </row>
    <row r="546" spans="1:47" ht="123.75" customHeight="1">
      <c r="A546" s="238">
        <v>229</v>
      </c>
      <c r="B546" s="238" t="s">
        <v>2050</v>
      </c>
      <c r="C546" s="238"/>
      <c r="D546" s="238" t="s">
        <v>2051</v>
      </c>
      <c r="E546" s="243" t="s">
        <v>59</v>
      </c>
      <c r="F546" s="244" t="s">
        <v>298</v>
      </c>
      <c r="G546" s="244" t="s">
        <v>2052</v>
      </c>
      <c r="H546" s="212"/>
      <c r="I546" s="212"/>
      <c r="J546" s="212"/>
      <c r="K546" s="212"/>
      <c r="L546" s="244" t="s">
        <v>2059</v>
      </c>
      <c r="M546" s="245" t="s">
        <v>288</v>
      </c>
      <c r="N546" s="245" t="s">
        <v>224</v>
      </c>
      <c r="O546" s="238" t="s">
        <v>63</v>
      </c>
      <c r="P546" s="238" t="s">
        <v>64</v>
      </c>
      <c r="Q546" s="238">
        <v>365</v>
      </c>
      <c r="R546" s="238" t="s">
        <v>65</v>
      </c>
      <c r="S546" s="238">
        <f>IF(R546="Muy alta",100,IF(R546="Alta",80,IF(R546="Media",60,IF(R546="Baja",40,IF(R546="Muy baja",20,0)))))</f>
        <v>40</v>
      </c>
      <c r="T546" s="238" t="s">
        <v>66</v>
      </c>
      <c r="U546" s="238">
        <f>IF(T546="Catastrófico",100,IF(T546="Mayor",80,IF(T546="Moderado",60,IF(T546="Menor",40,IF(T546="Leve",20,0)))))</f>
        <v>80</v>
      </c>
      <c r="V546" s="238" t="s">
        <v>67</v>
      </c>
      <c r="W546" s="85" t="s">
        <v>2053</v>
      </c>
      <c r="X546" s="76" t="str">
        <f t="shared" ref="X546:X550" si="2261">IF(OR(Y546="Preventivo",Y546="Detectivo"),"Probabilidad",IF(Y546="Correctivo","Impacto"," "))</f>
        <v>Probabilidad</v>
      </c>
      <c r="Y546" s="76" t="s">
        <v>69</v>
      </c>
      <c r="Z546" s="76" t="s">
        <v>70</v>
      </c>
      <c r="AA546" s="76" t="s">
        <v>71</v>
      </c>
      <c r="AB546" s="76" t="s">
        <v>72</v>
      </c>
      <c r="AC546" s="76" t="s">
        <v>120</v>
      </c>
      <c r="AD546" s="239">
        <f>AH551</f>
        <v>4.9392000000000005</v>
      </c>
      <c r="AE546" s="76">
        <f t="shared" ref="AE546:AE547" si="2262">IF(Y546="Preventivo",25,IF(Y546="Detectivo",15,0))</f>
        <v>25</v>
      </c>
      <c r="AF546" s="76">
        <f t="shared" ref="AF546:AF547" si="2263">IF(Y546="Correctivo",0,IF(Z546="Automatizado",25,IF(Z546="Manual",15,0)))</f>
        <v>15</v>
      </c>
      <c r="AG546" s="76">
        <f>($S546*((AE546+AF546))/100)</f>
        <v>16</v>
      </c>
      <c r="AH546" s="76">
        <f t="shared" ref="AH546" si="2264">S546-AG546</f>
        <v>24</v>
      </c>
      <c r="AI546" s="240">
        <f>AM551</f>
        <v>60</v>
      </c>
      <c r="AJ546" s="76">
        <f t="shared" ref="AJ546:AJ547" si="2265">IF(Y546="Correctivo",10,0)</f>
        <v>0</v>
      </c>
      <c r="AK546" s="76">
        <f t="shared" ref="AK546:AK547" si="2266">IF(X546="Probabilidad",0,IF(Z546="Automatizado",25,IF(Z546="Manual",15,0)))</f>
        <v>0</v>
      </c>
      <c r="AL546" s="76">
        <f>($U546*((AJ546+AK546))/100)</f>
        <v>0</v>
      </c>
      <c r="AM546" s="76">
        <f>U546-AL546</f>
        <v>80</v>
      </c>
      <c r="AN546" s="241" t="s">
        <v>74</v>
      </c>
      <c r="AO546" s="238" t="s">
        <v>75</v>
      </c>
      <c r="AP546" s="238" t="s">
        <v>76</v>
      </c>
      <c r="AQ546" s="85" t="s">
        <v>2060</v>
      </c>
      <c r="AR546" s="93">
        <v>45292</v>
      </c>
      <c r="AS546" s="93">
        <v>45657</v>
      </c>
      <c r="AT546" s="242" t="s">
        <v>78</v>
      </c>
      <c r="AU546" s="76" t="s">
        <v>2066</v>
      </c>
    </row>
    <row r="547" spans="1:47" ht="129" customHeight="1">
      <c r="A547" s="238"/>
      <c r="B547" s="238"/>
      <c r="C547" s="238"/>
      <c r="D547" s="238"/>
      <c r="E547" s="243"/>
      <c r="F547" s="244"/>
      <c r="G547" s="244"/>
      <c r="H547" s="225"/>
      <c r="I547" s="225"/>
      <c r="J547" s="225"/>
      <c r="K547" s="225"/>
      <c r="L547" s="244"/>
      <c r="M547" s="245"/>
      <c r="N547" s="245"/>
      <c r="O547" s="238"/>
      <c r="P547" s="238"/>
      <c r="Q547" s="238"/>
      <c r="R547" s="238"/>
      <c r="S547" s="238"/>
      <c r="T547" s="238"/>
      <c r="U547" s="238"/>
      <c r="V547" s="238"/>
      <c r="W547" s="85" t="s">
        <v>2054</v>
      </c>
      <c r="X547" s="76" t="str">
        <f t="shared" si="2261"/>
        <v>Probabilidad</v>
      </c>
      <c r="Y547" s="76" t="s">
        <v>91</v>
      </c>
      <c r="Z547" s="76" t="s">
        <v>70</v>
      </c>
      <c r="AA547" s="76" t="s">
        <v>71</v>
      </c>
      <c r="AB547" s="76" t="s">
        <v>72</v>
      </c>
      <c r="AC547" s="76" t="s">
        <v>120</v>
      </c>
      <c r="AD547" s="239"/>
      <c r="AE547" s="76">
        <f t="shared" si="2262"/>
        <v>15</v>
      </c>
      <c r="AF547" s="76">
        <f t="shared" si="2263"/>
        <v>15</v>
      </c>
      <c r="AG547" s="76">
        <f>($AH546*((AE547+AF547))/100)</f>
        <v>7.2</v>
      </c>
      <c r="AH547" s="76">
        <f t="shared" ref="AH547" si="2267">AH546-AG547</f>
        <v>16.8</v>
      </c>
      <c r="AI547" s="240"/>
      <c r="AJ547" s="76">
        <f t="shared" si="2265"/>
        <v>0</v>
      </c>
      <c r="AK547" s="76">
        <f t="shared" si="2266"/>
        <v>0</v>
      </c>
      <c r="AL547" s="76">
        <f t="shared" ref="AL547" si="2268">($AM546*((AJ547+AK547))/100)</f>
        <v>0</v>
      </c>
      <c r="AM547" s="76">
        <f t="shared" ref="AM547" si="2269">AM546-AL547</f>
        <v>80</v>
      </c>
      <c r="AN547" s="241"/>
      <c r="AO547" s="238"/>
      <c r="AP547" s="238"/>
      <c r="AQ547" s="85" t="s">
        <v>2061</v>
      </c>
      <c r="AR547" s="93">
        <v>45292</v>
      </c>
      <c r="AS547" s="93">
        <v>45657</v>
      </c>
      <c r="AT547" s="242"/>
      <c r="AU547" s="76" t="s">
        <v>2066</v>
      </c>
    </row>
    <row r="548" spans="1:47" ht="123.75" customHeight="1">
      <c r="A548" s="238"/>
      <c r="B548" s="238"/>
      <c r="C548" s="238"/>
      <c r="D548" s="238"/>
      <c r="E548" s="243"/>
      <c r="F548" s="244"/>
      <c r="G548" s="244"/>
      <c r="H548" s="225"/>
      <c r="I548" s="225"/>
      <c r="J548" s="225"/>
      <c r="K548" s="225"/>
      <c r="L548" s="244"/>
      <c r="M548" s="245"/>
      <c r="N548" s="245"/>
      <c r="O548" s="238"/>
      <c r="P548" s="238"/>
      <c r="Q548" s="238"/>
      <c r="R548" s="238"/>
      <c r="S548" s="238"/>
      <c r="T548" s="238"/>
      <c r="U548" s="238"/>
      <c r="V548" s="238"/>
      <c r="W548" s="85" t="s">
        <v>2055</v>
      </c>
      <c r="X548" s="76" t="str">
        <f t="shared" si="2261"/>
        <v>Probabilidad</v>
      </c>
      <c r="Y548" s="76" t="s">
        <v>69</v>
      </c>
      <c r="Z548" s="76" t="s">
        <v>70</v>
      </c>
      <c r="AA548" s="76" t="s">
        <v>71</v>
      </c>
      <c r="AB548" s="76" t="s">
        <v>72</v>
      </c>
      <c r="AC548" s="76" t="s">
        <v>73</v>
      </c>
      <c r="AD548" s="239"/>
      <c r="AE548" s="76">
        <f t="shared" ref="AE548:AE550" si="2270">IF(Y548="Preventivo",25,IF(Y548="Detectivo",15,0))</f>
        <v>25</v>
      </c>
      <c r="AF548" s="76">
        <f t="shared" ref="AF548:AF550" si="2271">IF(Y548="Correctivo",0,IF(Z548="Automatizado",25,IF(Z548="Manual",15,0)))</f>
        <v>15</v>
      </c>
      <c r="AG548" s="76">
        <f t="shared" ref="AG548:AG549" si="2272">($AH547*((AE548+AF548))/100)</f>
        <v>6.72</v>
      </c>
      <c r="AH548" s="76">
        <f t="shared" ref="AH548:AH550" si="2273">AH547-AG548</f>
        <v>10.080000000000002</v>
      </c>
      <c r="AI548" s="240"/>
      <c r="AJ548" s="76">
        <f t="shared" ref="AJ548:AJ551" si="2274">IF(Y548="Correctivo",10,0)</f>
        <v>0</v>
      </c>
      <c r="AK548" s="76">
        <f t="shared" ref="AK548:AK551" si="2275">IF(X548="Probabilidad",0,IF(Z548="Automatizado",25,IF(Z548="Manual",15,0)))</f>
        <v>0</v>
      </c>
      <c r="AL548" s="76">
        <f t="shared" ref="AL548:AL551" si="2276">($AM547*((AJ548+AK548))/100)</f>
        <v>0</v>
      </c>
      <c r="AM548" s="76">
        <f t="shared" ref="AM548:AM551" si="2277">AM547-AL548</f>
        <v>80</v>
      </c>
      <c r="AN548" s="241"/>
      <c r="AO548" s="238"/>
      <c r="AP548" s="238"/>
      <c r="AQ548" s="85" t="s">
        <v>2062</v>
      </c>
      <c r="AR548" s="93">
        <v>45292</v>
      </c>
      <c r="AS548" s="93">
        <v>45657</v>
      </c>
      <c r="AT548" s="242"/>
      <c r="AU548" s="76" t="s">
        <v>2066</v>
      </c>
    </row>
    <row r="549" spans="1:47" ht="136.5" customHeight="1">
      <c r="A549" s="238"/>
      <c r="B549" s="238"/>
      <c r="C549" s="238"/>
      <c r="D549" s="238"/>
      <c r="E549" s="243"/>
      <c r="F549" s="244"/>
      <c r="G549" s="244"/>
      <c r="H549" s="225"/>
      <c r="I549" s="225"/>
      <c r="J549" s="225"/>
      <c r="K549" s="225"/>
      <c r="L549" s="244"/>
      <c r="M549" s="245"/>
      <c r="N549" s="245"/>
      <c r="O549" s="238"/>
      <c r="P549" s="238"/>
      <c r="Q549" s="238"/>
      <c r="R549" s="238"/>
      <c r="S549" s="238"/>
      <c r="T549" s="238"/>
      <c r="U549" s="238"/>
      <c r="V549" s="238"/>
      <c r="W549" s="85" t="s">
        <v>2056</v>
      </c>
      <c r="X549" s="76" t="str">
        <f t="shared" si="2261"/>
        <v>Probabilidad</v>
      </c>
      <c r="Y549" s="76" t="s">
        <v>91</v>
      </c>
      <c r="Z549" s="76" t="s">
        <v>70</v>
      </c>
      <c r="AA549" s="76" t="s">
        <v>71</v>
      </c>
      <c r="AB549" s="76" t="s">
        <v>72</v>
      </c>
      <c r="AC549" s="76" t="s">
        <v>73</v>
      </c>
      <c r="AD549" s="239"/>
      <c r="AE549" s="76">
        <f t="shared" si="2270"/>
        <v>15</v>
      </c>
      <c r="AF549" s="76">
        <f t="shared" si="2271"/>
        <v>15</v>
      </c>
      <c r="AG549" s="76">
        <f t="shared" si="2272"/>
        <v>3.0240000000000005</v>
      </c>
      <c r="AH549" s="76">
        <f t="shared" si="2273"/>
        <v>7.0560000000000009</v>
      </c>
      <c r="AI549" s="240"/>
      <c r="AJ549" s="76">
        <f t="shared" si="2274"/>
        <v>0</v>
      </c>
      <c r="AK549" s="76">
        <f t="shared" si="2275"/>
        <v>0</v>
      </c>
      <c r="AL549" s="76">
        <f t="shared" si="2276"/>
        <v>0</v>
      </c>
      <c r="AM549" s="76">
        <f t="shared" si="2277"/>
        <v>80</v>
      </c>
      <c r="AN549" s="241"/>
      <c r="AO549" s="238"/>
      <c r="AP549" s="238"/>
      <c r="AQ549" s="85" t="s">
        <v>2063</v>
      </c>
      <c r="AR549" s="93">
        <v>45292</v>
      </c>
      <c r="AS549" s="93">
        <v>45657</v>
      </c>
      <c r="AT549" s="242"/>
      <c r="AU549" s="76" t="s">
        <v>2066</v>
      </c>
    </row>
    <row r="550" spans="1:47" ht="129.75" customHeight="1">
      <c r="A550" s="238"/>
      <c r="B550" s="238"/>
      <c r="C550" s="238"/>
      <c r="D550" s="238"/>
      <c r="E550" s="243"/>
      <c r="F550" s="244"/>
      <c r="G550" s="244"/>
      <c r="H550" s="225"/>
      <c r="I550" s="225"/>
      <c r="J550" s="225"/>
      <c r="K550" s="225"/>
      <c r="L550" s="244"/>
      <c r="M550" s="245"/>
      <c r="N550" s="245"/>
      <c r="O550" s="238"/>
      <c r="P550" s="238"/>
      <c r="Q550" s="238"/>
      <c r="R550" s="238"/>
      <c r="S550" s="238"/>
      <c r="T550" s="238"/>
      <c r="U550" s="238"/>
      <c r="V550" s="238"/>
      <c r="W550" s="85" t="s">
        <v>2057</v>
      </c>
      <c r="X550" s="76" t="str">
        <f t="shared" si="2261"/>
        <v>Probabilidad</v>
      </c>
      <c r="Y550" s="76" t="s">
        <v>91</v>
      </c>
      <c r="Z550" s="76" t="s">
        <v>70</v>
      </c>
      <c r="AA550" s="76" t="s">
        <v>110</v>
      </c>
      <c r="AB550" s="76" t="s">
        <v>72</v>
      </c>
      <c r="AC550" s="76" t="s">
        <v>73</v>
      </c>
      <c r="AD550" s="239"/>
      <c r="AE550" s="76">
        <f t="shared" si="2270"/>
        <v>15</v>
      </c>
      <c r="AF550" s="76">
        <f t="shared" si="2271"/>
        <v>15</v>
      </c>
      <c r="AG550" s="76">
        <f>($AH549*((AE550+AF550))/100)</f>
        <v>2.1168000000000005</v>
      </c>
      <c r="AH550" s="76">
        <f t="shared" si="2273"/>
        <v>4.9392000000000005</v>
      </c>
      <c r="AI550" s="240"/>
      <c r="AJ550" s="76">
        <f t="shared" si="2274"/>
        <v>0</v>
      </c>
      <c r="AK550" s="76">
        <f t="shared" si="2275"/>
        <v>0</v>
      </c>
      <c r="AL550" s="76">
        <f t="shared" si="2276"/>
        <v>0</v>
      </c>
      <c r="AM550" s="76">
        <f t="shared" si="2277"/>
        <v>80</v>
      </c>
      <c r="AN550" s="241"/>
      <c r="AO550" s="238"/>
      <c r="AP550" s="238"/>
      <c r="AQ550" s="85" t="s">
        <v>2064</v>
      </c>
      <c r="AR550" s="93">
        <v>45292</v>
      </c>
      <c r="AS550" s="93">
        <v>45657</v>
      </c>
      <c r="AT550" s="242"/>
      <c r="AU550" s="76" t="s">
        <v>2066</v>
      </c>
    </row>
    <row r="551" spans="1:47" ht="131.25" customHeight="1">
      <c r="A551" s="238"/>
      <c r="B551" s="238"/>
      <c r="C551" s="238"/>
      <c r="D551" s="238"/>
      <c r="E551" s="243"/>
      <c r="F551" s="244"/>
      <c r="G551" s="244"/>
      <c r="H551" s="213"/>
      <c r="I551" s="213"/>
      <c r="J551" s="213"/>
      <c r="K551" s="213"/>
      <c r="L551" s="244"/>
      <c r="M551" s="245"/>
      <c r="N551" s="245"/>
      <c r="O551" s="238"/>
      <c r="P551" s="238"/>
      <c r="Q551" s="238"/>
      <c r="R551" s="238"/>
      <c r="S551" s="238"/>
      <c r="T551" s="238"/>
      <c r="U551" s="238"/>
      <c r="V551" s="238"/>
      <c r="W551" s="85" t="s">
        <v>2058</v>
      </c>
      <c r="X551" s="76" t="s">
        <v>43</v>
      </c>
      <c r="Y551" s="76" t="s">
        <v>81</v>
      </c>
      <c r="Z551" s="76" t="s">
        <v>70</v>
      </c>
      <c r="AA551" s="76" t="s">
        <v>71</v>
      </c>
      <c r="AB551" s="76" t="s">
        <v>72</v>
      </c>
      <c r="AC551" s="76" t="s">
        <v>120</v>
      </c>
      <c r="AD551" s="239"/>
      <c r="AE551" s="76">
        <f t="shared" ref="AE551" si="2278">IF(Y551="Preventivo",25,IF(Y551="Detectivo",15,0))</f>
        <v>0</v>
      </c>
      <c r="AF551" s="76">
        <f t="shared" ref="AF551" si="2279">IF(Y551="Correctivo",0,IF(Z551="Automatizado",25,IF(Z551="Manual",15,0)))</f>
        <v>0</v>
      </c>
      <c r="AG551" s="76">
        <f t="shared" ref="AG551" si="2280">($AH550*((AE551+AF551))/100)</f>
        <v>0</v>
      </c>
      <c r="AH551" s="76">
        <f t="shared" ref="AH551" si="2281">AH550-AG551</f>
        <v>4.9392000000000005</v>
      </c>
      <c r="AI551" s="240"/>
      <c r="AJ551" s="76">
        <f t="shared" si="2274"/>
        <v>10</v>
      </c>
      <c r="AK551" s="76">
        <f t="shared" si="2275"/>
        <v>15</v>
      </c>
      <c r="AL551" s="76">
        <f t="shared" si="2276"/>
        <v>20</v>
      </c>
      <c r="AM551" s="76">
        <f t="shared" si="2277"/>
        <v>60</v>
      </c>
      <c r="AN551" s="241"/>
      <c r="AO551" s="238"/>
      <c r="AP551" s="238"/>
      <c r="AQ551" s="85" t="s">
        <v>2065</v>
      </c>
      <c r="AR551" s="93">
        <v>45292</v>
      </c>
      <c r="AS551" s="93">
        <v>45657</v>
      </c>
      <c r="AT551" s="242"/>
      <c r="AU551" s="76" t="s">
        <v>2066</v>
      </c>
    </row>
    <row r="552" spans="1:47" ht="84.75" customHeight="1">
      <c r="A552" s="79"/>
      <c r="B552" s="79"/>
      <c r="C552" s="79"/>
      <c r="D552" s="157"/>
      <c r="E552" s="159"/>
      <c r="F552" s="160"/>
      <c r="G552" s="160"/>
      <c r="H552" s="157"/>
      <c r="I552" s="157"/>
      <c r="J552" s="157"/>
      <c r="K552" s="157"/>
      <c r="L552" s="160"/>
      <c r="M552" s="157"/>
      <c r="N552" s="157"/>
      <c r="O552" s="157"/>
      <c r="P552" s="157"/>
      <c r="Q552" s="157"/>
      <c r="R552" s="157"/>
      <c r="S552" s="157"/>
      <c r="T552" s="157"/>
      <c r="U552" s="157"/>
      <c r="V552" s="157"/>
      <c r="W552" s="161"/>
      <c r="X552" s="162"/>
      <c r="Y552" s="162"/>
      <c r="Z552" s="157"/>
      <c r="AA552" s="157"/>
      <c r="AB552" s="157"/>
      <c r="AC552" s="157"/>
      <c r="AD552" s="163"/>
      <c r="AE552" s="157"/>
      <c r="AF552" s="157"/>
      <c r="AG552" s="157"/>
      <c r="AH552" s="157"/>
      <c r="AI552" s="163"/>
      <c r="AJ552" s="157"/>
      <c r="AK552" s="157"/>
      <c r="AL552" s="157"/>
      <c r="AM552" s="157"/>
      <c r="AN552" s="157"/>
      <c r="AO552" s="157"/>
      <c r="AP552" s="157"/>
      <c r="AQ552" s="160"/>
      <c r="AR552" s="164"/>
      <c r="AS552" s="164"/>
      <c r="AU552" s="165"/>
    </row>
    <row r="553" spans="1:47" ht="84.75" customHeight="1">
      <c r="A553" s="79"/>
      <c r="B553" s="79"/>
      <c r="C553" s="79"/>
      <c r="D553" s="157"/>
      <c r="E553" s="159"/>
      <c r="F553" s="160"/>
      <c r="G553" s="160"/>
      <c r="H553" s="157"/>
      <c r="I553" s="157"/>
      <c r="J553" s="157"/>
      <c r="K553" s="157"/>
      <c r="L553" s="160"/>
      <c r="M553" s="157"/>
      <c r="N553" s="157"/>
      <c r="O553" s="157"/>
      <c r="P553" s="157"/>
      <c r="Q553" s="157"/>
      <c r="R553" s="157"/>
      <c r="S553" s="157"/>
      <c r="T553" s="157"/>
      <c r="U553" s="157"/>
      <c r="V553" s="157"/>
      <c r="W553" s="161"/>
      <c r="X553" s="162"/>
      <c r="Y553" s="162"/>
      <c r="Z553" s="157"/>
      <c r="AA553" s="157"/>
      <c r="AB553" s="157"/>
      <c r="AC553" s="157"/>
      <c r="AD553" s="163"/>
      <c r="AE553" s="157"/>
      <c r="AF553" s="157"/>
      <c r="AG553" s="157"/>
      <c r="AH553" s="157"/>
      <c r="AI553" s="163"/>
      <c r="AJ553" s="157"/>
      <c r="AK553" s="157"/>
      <c r="AL553" s="157"/>
      <c r="AM553" s="157"/>
      <c r="AN553" s="157"/>
      <c r="AO553" s="157"/>
      <c r="AP553" s="157"/>
      <c r="AQ553" s="160"/>
      <c r="AR553" s="164"/>
      <c r="AS553" s="164"/>
      <c r="AU553" s="165"/>
    </row>
    <row r="554" spans="1:47" ht="84.75" customHeight="1">
      <c r="A554" s="79"/>
      <c r="B554" s="79"/>
      <c r="C554" s="79"/>
      <c r="D554" s="157"/>
      <c r="E554" s="159"/>
      <c r="F554" s="160"/>
      <c r="G554" s="160"/>
      <c r="H554" s="157"/>
      <c r="I554" s="157"/>
      <c r="J554" s="157"/>
      <c r="K554" s="157"/>
      <c r="L554" s="160"/>
      <c r="M554" s="157"/>
      <c r="N554" s="157"/>
      <c r="O554" s="157"/>
      <c r="P554" s="157"/>
      <c r="Q554" s="157"/>
      <c r="R554" s="157"/>
      <c r="S554" s="157"/>
      <c r="T554" s="157"/>
      <c r="U554" s="157"/>
      <c r="V554" s="157"/>
      <c r="W554" s="161"/>
      <c r="X554" s="162"/>
      <c r="Y554" s="162"/>
      <c r="Z554" s="157"/>
      <c r="AA554" s="157"/>
      <c r="AB554" s="157"/>
      <c r="AC554" s="157"/>
      <c r="AD554" s="163"/>
      <c r="AE554" s="157"/>
      <c r="AF554" s="157"/>
      <c r="AG554" s="157"/>
      <c r="AH554" s="157"/>
      <c r="AI554" s="163"/>
      <c r="AJ554" s="157"/>
      <c r="AK554" s="157"/>
      <c r="AL554" s="157"/>
      <c r="AM554" s="157"/>
      <c r="AN554" s="157"/>
      <c r="AO554" s="157"/>
      <c r="AP554" s="157"/>
      <c r="AQ554" s="160"/>
      <c r="AR554" s="164"/>
      <c r="AS554" s="164"/>
      <c r="AU554" s="165"/>
    </row>
    <row r="555" spans="1:47" ht="84.75" customHeight="1">
      <c r="A555" s="79"/>
      <c r="B555" s="79"/>
      <c r="C555" s="79"/>
      <c r="D555" s="157"/>
      <c r="E555" s="159"/>
      <c r="F555" s="160"/>
      <c r="G555" s="160"/>
      <c r="H555" s="157"/>
      <c r="I555" s="157"/>
      <c r="J555" s="157"/>
      <c r="K555" s="157"/>
      <c r="L555" s="160"/>
      <c r="M555" s="157"/>
      <c r="N555" s="157"/>
      <c r="O555" s="157"/>
      <c r="P555" s="157"/>
      <c r="Q555" s="157"/>
      <c r="R555" s="157"/>
      <c r="S555" s="157"/>
      <c r="T555" s="157"/>
      <c r="U555" s="157"/>
      <c r="V555" s="157"/>
      <c r="W555" s="161"/>
      <c r="X555" s="162"/>
      <c r="Y555" s="162"/>
      <c r="Z555" s="157"/>
      <c r="AA555" s="157"/>
      <c r="AB555" s="157"/>
      <c r="AC555" s="157"/>
      <c r="AD555" s="163"/>
      <c r="AE555" s="157"/>
      <c r="AF555" s="157"/>
      <c r="AG555" s="157"/>
      <c r="AH555" s="157"/>
      <c r="AI555" s="163"/>
      <c r="AJ555" s="157"/>
      <c r="AK555" s="157"/>
      <c r="AL555" s="157"/>
      <c r="AM555" s="157"/>
      <c r="AN555" s="157"/>
      <c r="AO555" s="157"/>
      <c r="AP555" s="157"/>
      <c r="AQ555" s="160"/>
      <c r="AR555" s="164"/>
      <c r="AS555" s="164"/>
      <c r="AU555" s="165"/>
    </row>
    <row r="556" spans="1:47" ht="84.75" customHeight="1">
      <c r="A556" s="79"/>
      <c r="B556" s="79"/>
      <c r="C556" s="79"/>
      <c r="D556" s="157"/>
      <c r="E556" s="159"/>
      <c r="F556" s="160"/>
      <c r="G556" s="160"/>
      <c r="H556" s="157"/>
      <c r="I556" s="157"/>
      <c r="J556" s="157"/>
      <c r="K556" s="157"/>
      <c r="L556" s="160"/>
      <c r="M556" s="157"/>
      <c r="N556" s="157"/>
      <c r="O556" s="157"/>
      <c r="P556" s="157"/>
      <c r="Q556" s="157"/>
      <c r="R556" s="157"/>
      <c r="S556" s="157"/>
      <c r="T556" s="157"/>
      <c r="U556" s="157"/>
      <c r="V556" s="157"/>
      <c r="W556" s="161"/>
      <c r="X556" s="162"/>
      <c r="Y556" s="162"/>
      <c r="Z556" s="157"/>
      <c r="AA556" s="157"/>
      <c r="AB556" s="157"/>
      <c r="AC556" s="157"/>
      <c r="AD556" s="163"/>
      <c r="AE556" s="157"/>
      <c r="AF556" s="157"/>
      <c r="AG556" s="157"/>
      <c r="AH556" s="157"/>
      <c r="AI556" s="163"/>
      <c r="AJ556" s="157"/>
      <c r="AK556" s="157"/>
      <c r="AL556" s="157"/>
      <c r="AM556" s="157"/>
      <c r="AN556" s="157"/>
      <c r="AO556" s="157"/>
      <c r="AP556" s="157"/>
      <c r="AQ556" s="160"/>
      <c r="AR556" s="164"/>
      <c r="AS556" s="164"/>
      <c r="AU556" s="165"/>
    </row>
    <row r="557" spans="1:47" ht="84.75" customHeight="1">
      <c r="A557" s="79"/>
      <c r="B557" s="79"/>
      <c r="C557" s="79"/>
      <c r="D557" s="157"/>
      <c r="E557" s="159"/>
      <c r="F557" s="160"/>
      <c r="G557" s="160"/>
      <c r="H557" s="157"/>
      <c r="I557" s="157"/>
      <c r="J557" s="157"/>
      <c r="K557" s="157"/>
      <c r="L557" s="160"/>
      <c r="M557" s="157"/>
      <c r="N557" s="157"/>
      <c r="O557" s="157"/>
      <c r="P557" s="157"/>
      <c r="Q557" s="157"/>
      <c r="R557" s="157"/>
      <c r="S557" s="157"/>
      <c r="T557" s="157"/>
      <c r="U557" s="157"/>
      <c r="V557" s="157"/>
      <c r="W557" s="161"/>
      <c r="X557" s="162"/>
      <c r="Y557" s="162"/>
      <c r="Z557" s="157"/>
      <c r="AA557" s="157"/>
      <c r="AB557" s="157"/>
      <c r="AC557" s="157"/>
      <c r="AD557" s="163"/>
      <c r="AE557" s="157"/>
      <c r="AF557" s="157"/>
      <c r="AG557" s="157"/>
      <c r="AH557" s="157"/>
      <c r="AI557" s="163"/>
      <c r="AJ557" s="157"/>
      <c r="AK557" s="157"/>
      <c r="AL557" s="157"/>
      <c r="AM557" s="157"/>
      <c r="AN557" s="157"/>
      <c r="AO557" s="157"/>
      <c r="AP557" s="157"/>
      <c r="AQ557" s="160"/>
      <c r="AR557" s="164"/>
      <c r="AS557" s="164"/>
      <c r="AU557" s="165"/>
    </row>
    <row r="558" spans="1:47" ht="84.75" customHeight="1">
      <c r="A558" s="79"/>
      <c r="B558" s="79"/>
      <c r="C558" s="79"/>
      <c r="D558" s="157"/>
      <c r="E558" s="159"/>
      <c r="F558" s="160"/>
      <c r="G558" s="160"/>
      <c r="H558" s="157"/>
      <c r="I558" s="157"/>
      <c r="J558" s="157"/>
      <c r="K558" s="157"/>
      <c r="L558" s="160"/>
      <c r="M558" s="157"/>
      <c r="N558" s="157"/>
      <c r="O558" s="157"/>
      <c r="P558" s="157"/>
      <c r="Q558" s="157"/>
      <c r="R558" s="157"/>
      <c r="S558" s="157"/>
      <c r="T558" s="157"/>
      <c r="U558" s="157"/>
      <c r="V558" s="157"/>
      <c r="W558" s="161"/>
      <c r="X558" s="162"/>
      <c r="Y558" s="162"/>
      <c r="Z558" s="157"/>
      <c r="AA558" s="157"/>
      <c r="AB558" s="157"/>
      <c r="AC558" s="157"/>
      <c r="AD558" s="163"/>
      <c r="AE558" s="157"/>
      <c r="AF558" s="157"/>
      <c r="AG558" s="157"/>
      <c r="AH558" s="157"/>
      <c r="AI558" s="163"/>
      <c r="AJ558" s="157"/>
      <c r="AK558" s="157"/>
      <c r="AL558" s="157"/>
      <c r="AM558" s="157"/>
      <c r="AN558" s="157"/>
      <c r="AO558" s="157"/>
      <c r="AP558" s="157"/>
      <c r="AQ558" s="160"/>
      <c r="AR558" s="164"/>
      <c r="AS558" s="164"/>
      <c r="AU558" s="165"/>
    </row>
    <row r="559" spans="1:47" ht="84.75" customHeight="1">
      <c r="A559" s="79"/>
      <c r="B559" s="79"/>
      <c r="C559" s="79"/>
      <c r="D559" s="157"/>
      <c r="E559" s="159"/>
      <c r="F559" s="160"/>
      <c r="G559" s="160"/>
      <c r="H559" s="157"/>
      <c r="I559" s="157"/>
      <c r="J559" s="157"/>
      <c r="K559" s="157"/>
      <c r="L559" s="160"/>
      <c r="M559" s="157"/>
      <c r="N559" s="157"/>
      <c r="O559" s="157"/>
      <c r="P559" s="157"/>
      <c r="Q559" s="157"/>
      <c r="R559" s="157"/>
      <c r="S559" s="157"/>
      <c r="T559" s="157"/>
      <c r="U559" s="157"/>
      <c r="V559" s="157"/>
      <c r="W559" s="161"/>
      <c r="X559" s="162"/>
      <c r="Y559" s="162"/>
      <c r="Z559" s="157"/>
      <c r="AA559" s="157"/>
      <c r="AB559" s="157"/>
      <c r="AC559" s="157"/>
      <c r="AD559" s="163"/>
      <c r="AE559" s="157"/>
      <c r="AF559" s="157"/>
      <c r="AG559" s="157"/>
      <c r="AH559" s="157"/>
      <c r="AI559" s="163"/>
      <c r="AJ559" s="157"/>
      <c r="AK559" s="157"/>
      <c r="AL559" s="157"/>
      <c r="AM559" s="157"/>
      <c r="AN559" s="157"/>
      <c r="AO559" s="157"/>
      <c r="AP559" s="157"/>
      <c r="AQ559" s="160"/>
      <c r="AR559" s="164"/>
      <c r="AS559" s="164"/>
      <c r="AU559" s="165"/>
    </row>
    <row r="560" spans="1:47" ht="84.75" customHeight="1">
      <c r="A560" s="79"/>
      <c r="B560" s="79"/>
      <c r="C560" s="79"/>
      <c r="D560" s="157"/>
      <c r="E560" s="159"/>
      <c r="F560" s="160"/>
      <c r="G560" s="160"/>
      <c r="H560" s="157"/>
      <c r="I560" s="157"/>
      <c r="J560" s="157"/>
      <c r="K560" s="157"/>
      <c r="L560" s="160"/>
      <c r="M560" s="157"/>
      <c r="N560" s="157"/>
      <c r="O560" s="157"/>
      <c r="P560" s="157"/>
      <c r="Q560" s="157"/>
      <c r="R560" s="157"/>
      <c r="S560" s="157"/>
      <c r="T560" s="157"/>
      <c r="U560" s="157"/>
      <c r="V560" s="157"/>
      <c r="W560" s="161"/>
      <c r="X560" s="162"/>
      <c r="Y560" s="162"/>
      <c r="Z560" s="157"/>
      <c r="AA560" s="157"/>
      <c r="AB560" s="157"/>
      <c r="AC560" s="157"/>
      <c r="AD560" s="163"/>
      <c r="AE560" s="157"/>
      <c r="AF560" s="157"/>
      <c r="AG560" s="157"/>
      <c r="AH560" s="157"/>
      <c r="AI560" s="163"/>
      <c r="AJ560" s="157"/>
      <c r="AK560" s="157"/>
      <c r="AL560" s="157"/>
      <c r="AM560" s="157"/>
      <c r="AN560" s="157"/>
      <c r="AO560" s="157"/>
      <c r="AP560" s="157"/>
      <c r="AQ560" s="160"/>
      <c r="AR560" s="164"/>
      <c r="AS560" s="164"/>
      <c r="AU560" s="165"/>
    </row>
    <row r="561" spans="1:47" ht="84.75" customHeight="1">
      <c r="A561" s="79"/>
      <c r="B561" s="79"/>
      <c r="C561" s="79"/>
      <c r="D561" s="157"/>
      <c r="E561" s="159"/>
      <c r="F561" s="160"/>
      <c r="G561" s="160"/>
      <c r="H561" s="157"/>
      <c r="I561" s="157"/>
      <c r="J561" s="157"/>
      <c r="K561" s="157"/>
      <c r="L561" s="160"/>
      <c r="M561" s="157"/>
      <c r="N561" s="157"/>
      <c r="O561" s="157"/>
      <c r="P561" s="157"/>
      <c r="Q561" s="157"/>
      <c r="R561" s="157"/>
      <c r="S561" s="157"/>
      <c r="T561" s="157"/>
      <c r="U561" s="157"/>
      <c r="V561" s="157"/>
      <c r="W561" s="161"/>
      <c r="X561" s="162"/>
      <c r="Y561" s="162"/>
      <c r="Z561" s="157"/>
      <c r="AA561" s="157"/>
      <c r="AB561" s="157"/>
      <c r="AC561" s="157"/>
      <c r="AD561" s="163"/>
      <c r="AE561" s="157"/>
      <c r="AF561" s="157"/>
      <c r="AG561" s="157"/>
      <c r="AH561" s="157"/>
      <c r="AI561" s="163"/>
      <c r="AJ561" s="157"/>
      <c r="AK561" s="157"/>
      <c r="AL561" s="157"/>
      <c r="AM561" s="157"/>
      <c r="AN561" s="157"/>
      <c r="AO561" s="157"/>
      <c r="AP561" s="157"/>
      <c r="AQ561" s="160"/>
      <c r="AR561" s="164"/>
      <c r="AS561" s="164"/>
      <c r="AU561" s="165"/>
    </row>
    <row r="562" spans="1:47" ht="84.75" customHeight="1">
      <c r="A562" s="79"/>
      <c r="B562" s="79"/>
      <c r="C562" s="79"/>
      <c r="D562" s="157"/>
      <c r="E562" s="159"/>
      <c r="F562" s="160"/>
      <c r="G562" s="160"/>
      <c r="H562" s="157"/>
      <c r="I562" s="157"/>
      <c r="J562" s="157"/>
      <c r="K562" s="157"/>
      <c r="L562" s="160"/>
      <c r="M562" s="157"/>
      <c r="N562" s="157"/>
      <c r="O562" s="157"/>
      <c r="P562" s="157"/>
      <c r="Q562" s="157"/>
      <c r="R562" s="157"/>
      <c r="S562" s="157"/>
      <c r="T562" s="157"/>
      <c r="U562" s="157"/>
      <c r="V562" s="157"/>
      <c r="W562" s="161"/>
      <c r="X562" s="162"/>
      <c r="Y562" s="162"/>
      <c r="Z562" s="157"/>
      <c r="AA562" s="157"/>
      <c r="AB562" s="157"/>
      <c r="AC562" s="157"/>
      <c r="AD562" s="163"/>
      <c r="AE562" s="157"/>
      <c r="AF562" s="157"/>
      <c r="AG562" s="157"/>
      <c r="AH562" s="157"/>
      <c r="AI562" s="163"/>
      <c r="AJ562" s="157"/>
      <c r="AK562" s="157"/>
      <c r="AL562" s="157"/>
      <c r="AM562" s="157"/>
      <c r="AN562" s="157"/>
      <c r="AO562" s="157"/>
      <c r="AP562" s="157"/>
      <c r="AQ562" s="160"/>
      <c r="AR562" s="164"/>
      <c r="AS562" s="164"/>
      <c r="AU562" s="165"/>
    </row>
    <row r="563" spans="1:47" ht="84.75" customHeight="1">
      <c r="A563" s="79"/>
      <c r="B563" s="79"/>
      <c r="C563" s="79"/>
      <c r="D563" s="157"/>
      <c r="E563" s="159"/>
      <c r="F563" s="160"/>
      <c r="G563" s="160"/>
      <c r="H563" s="157"/>
      <c r="I563" s="157"/>
      <c r="J563" s="157"/>
      <c r="K563" s="157"/>
      <c r="L563" s="160"/>
      <c r="M563" s="157"/>
      <c r="N563" s="157"/>
      <c r="O563" s="157"/>
      <c r="P563" s="157"/>
      <c r="Q563" s="157"/>
      <c r="R563" s="157"/>
      <c r="S563" s="157"/>
      <c r="T563" s="157"/>
      <c r="U563" s="157"/>
      <c r="V563" s="157"/>
      <c r="W563" s="161"/>
      <c r="X563" s="162"/>
      <c r="Y563" s="162"/>
      <c r="Z563" s="157"/>
      <c r="AA563" s="157"/>
      <c r="AB563" s="157"/>
      <c r="AC563" s="157"/>
      <c r="AD563" s="163"/>
      <c r="AE563" s="157"/>
      <c r="AF563" s="157"/>
      <c r="AG563" s="157"/>
      <c r="AH563" s="157"/>
      <c r="AI563" s="163"/>
      <c r="AJ563" s="157"/>
      <c r="AK563" s="157"/>
      <c r="AL563" s="157"/>
      <c r="AM563" s="157"/>
      <c r="AN563" s="157"/>
      <c r="AO563" s="157"/>
      <c r="AP563" s="157"/>
      <c r="AQ563" s="160"/>
      <c r="AR563" s="164"/>
      <c r="AS563" s="164"/>
      <c r="AU563" s="165"/>
    </row>
    <row r="564" spans="1:47" ht="84.75" customHeight="1">
      <c r="A564" s="79"/>
      <c r="B564" s="79"/>
      <c r="C564" s="79"/>
      <c r="D564" s="157"/>
      <c r="E564" s="159"/>
      <c r="F564" s="160"/>
      <c r="G564" s="160"/>
      <c r="H564" s="157"/>
      <c r="I564" s="157"/>
      <c r="J564" s="157"/>
      <c r="K564" s="157"/>
      <c r="L564" s="160"/>
      <c r="M564" s="157"/>
      <c r="N564" s="157"/>
      <c r="O564" s="157"/>
      <c r="P564" s="157"/>
      <c r="Q564" s="157"/>
      <c r="R564" s="157"/>
      <c r="S564" s="157"/>
      <c r="T564" s="157"/>
      <c r="U564" s="157"/>
      <c r="V564" s="157"/>
      <c r="W564" s="161"/>
      <c r="X564" s="162"/>
      <c r="Y564" s="162"/>
      <c r="Z564" s="157"/>
      <c r="AA564" s="157"/>
      <c r="AB564" s="157"/>
      <c r="AC564" s="157"/>
      <c r="AD564" s="163"/>
      <c r="AE564" s="157"/>
      <c r="AF564" s="157"/>
      <c r="AG564" s="157"/>
      <c r="AH564" s="157"/>
      <c r="AI564" s="163"/>
      <c r="AJ564" s="157"/>
      <c r="AK564" s="157"/>
      <c r="AL564" s="157"/>
      <c r="AM564" s="157"/>
      <c r="AN564" s="157"/>
      <c r="AO564" s="157"/>
      <c r="AP564" s="157"/>
      <c r="AQ564" s="160"/>
      <c r="AR564" s="164"/>
      <c r="AS564" s="164"/>
      <c r="AU564" s="165"/>
    </row>
    <row r="565" spans="1:47" ht="84.75" customHeight="1">
      <c r="A565" s="79"/>
      <c r="B565" s="79"/>
      <c r="C565" s="79"/>
      <c r="D565" s="157"/>
      <c r="E565" s="159"/>
      <c r="F565" s="160"/>
      <c r="G565" s="160"/>
      <c r="H565" s="157"/>
      <c r="I565" s="157"/>
      <c r="J565" s="157"/>
      <c r="K565" s="157"/>
      <c r="L565" s="160"/>
      <c r="M565" s="157"/>
      <c r="N565" s="157"/>
      <c r="O565" s="157"/>
      <c r="P565" s="157"/>
      <c r="Q565" s="157"/>
      <c r="R565" s="157"/>
      <c r="S565" s="157"/>
      <c r="T565" s="157"/>
      <c r="U565" s="157"/>
      <c r="V565" s="157"/>
      <c r="W565" s="161"/>
      <c r="X565" s="162"/>
      <c r="Y565" s="162"/>
      <c r="Z565" s="157"/>
      <c r="AA565" s="157"/>
      <c r="AB565" s="157"/>
      <c r="AC565" s="157"/>
      <c r="AD565" s="163"/>
      <c r="AE565" s="157"/>
      <c r="AF565" s="157"/>
      <c r="AG565" s="157"/>
      <c r="AH565" s="157"/>
      <c r="AI565" s="163"/>
      <c r="AJ565" s="157"/>
      <c r="AK565" s="157"/>
      <c r="AL565" s="157"/>
      <c r="AM565" s="157"/>
      <c r="AN565" s="157"/>
      <c r="AO565" s="157"/>
      <c r="AP565" s="157"/>
      <c r="AQ565" s="160"/>
      <c r="AR565" s="164"/>
      <c r="AS565" s="164"/>
      <c r="AU565" s="165"/>
    </row>
    <row r="566" spans="1:47" ht="84.75" customHeight="1">
      <c r="A566" s="79"/>
      <c r="B566" s="79"/>
      <c r="C566" s="79"/>
      <c r="D566" s="157"/>
      <c r="E566" s="159"/>
      <c r="F566" s="160"/>
      <c r="G566" s="160"/>
      <c r="H566" s="157"/>
      <c r="I566" s="157"/>
      <c r="J566" s="157"/>
      <c r="K566" s="157"/>
      <c r="L566" s="160"/>
      <c r="M566" s="157"/>
      <c r="N566" s="157"/>
      <c r="O566" s="157"/>
      <c r="P566" s="157"/>
      <c r="Q566" s="157"/>
      <c r="R566" s="157"/>
      <c r="S566" s="157"/>
      <c r="T566" s="157"/>
      <c r="U566" s="157"/>
      <c r="V566" s="157"/>
      <c r="W566" s="161"/>
      <c r="X566" s="162"/>
      <c r="Y566" s="162"/>
      <c r="Z566" s="157"/>
      <c r="AA566" s="157"/>
      <c r="AB566" s="157"/>
      <c r="AC566" s="157"/>
      <c r="AD566" s="163"/>
      <c r="AE566" s="157"/>
      <c r="AF566" s="157"/>
      <c r="AG566" s="157"/>
      <c r="AH566" s="157"/>
      <c r="AI566" s="163"/>
      <c r="AJ566" s="157"/>
      <c r="AK566" s="157"/>
      <c r="AL566" s="157"/>
      <c r="AM566" s="157"/>
      <c r="AN566" s="157"/>
      <c r="AO566" s="157"/>
      <c r="AP566" s="157"/>
      <c r="AQ566" s="160"/>
      <c r="AR566" s="164"/>
      <c r="AS566" s="164"/>
      <c r="AU566" s="165"/>
    </row>
    <row r="567" spans="1:47" ht="84.75" customHeight="1">
      <c r="A567" s="79"/>
      <c r="B567" s="79"/>
      <c r="C567" s="79"/>
      <c r="D567" s="157"/>
      <c r="E567" s="159"/>
      <c r="F567" s="160"/>
      <c r="G567" s="160"/>
      <c r="H567" s="157"/>
      <c r="I567" s="157"/>
      <c r="J567" s="157"/>
      <c r="K567" s="157"/>
      <c r="L567" s="160"/>
      <c r="M567" s="157"/>
      <c r="N567" s="157"/>
      <c r="O567" s="157"/>
      <c r="P567" s="157"/>
      <c r="Q567" s="157"/>
      <c r="R567" s="157"/>
      <c r="S567" s="157"/>
      <c r="T567" s="157"/>
      <c r="U567" s="157"/>
      <c r="V567" s="157"/>
      <c r="W567" s="161"/>
      <c r="X567" s="162"/>
      <c r="Y567" s="162"/>
      <c r="Z567" s="157"/>
      <c r="AA567" s="157"/>
      <c r="AB567" s="157"/>
      <c r="AC567" s="157"/>
      <c r="AD567" s="163"/>
      <c r="AE567" s="157"/>
      <c r="AF567" s="157"/>
      <c r="AG567" s="157"/>
      <c r="AH567" s="157"/>
      <c r="AI567" s="163"/>
      <c r="AJ567" s="157"/>
      <c r="AK567" s="157"/>
      <c r="AL567" s="157"/>
      <c r="AM567" s="157"/>
      <c r="AN567" s="157"/>
      <c r="AO567" s="157"/>
      <c r="AP567" s="157"/>
      <c r="AQ567" s="160"/>
      <c r="AR567" s="164"/>
      <c r="AS567" s="164"/>
      <c r="AU567" s="165"/>
    </row>
    <row r="568" spans="1:47" ht="84.75" customHeight="1">
      <c r="A568" s="79"/>
      <c r="B568" s="79"/>
      <c r="C568" s="79"/>
      <c r="D568" s="157"/>
      <c r="E568" s="159"/>
      <c r="F568" s="160"/>
      <c r="G568" s="160"/>
      <c r="H568" s="157"/>
      <c r="I568" s="157"/>
      <c r="J568" s="157"/>
      <c r="K568" s="157"/>
      <c r="L568" s="160"/>
      <c r="M568" s="157"/>
      <c r="N568" s="157"/>
      <c r="O568" s="157"/>
      <c r="P568" s="157"/>
      <c r="Q568" s="157"/>
      <c r="R568" s="157"/>
      <c r="S568" s="157"/>
      <c r="T568" s="157"/>
      <c r="U568" s="157"/>
      <c r="V568" s="157"/>
      <c r="W568" s="161"/>
      <c r="X568" s="162"/>
      <c r="Y568" s="162"/>
      <c r="Z568" s="157"/>
      <c r="AA568" s="157"/>
      <c r="AB568" s="157"/>
      <c r="AC568" s="157"/>
      <c r="AD568" s="163"/>
      <c r="AE568" s="157"/>
      <c r="AF568" s="157"/>
      <c r="AG568" s="157"/>
      <c r="AH568" s="157"/>
      <c r="AI568" s="163"/>
      <c r="AJ568" s="157"/>
      <c r="AK568" s="157"/>
      <c r="AL568" s="157"/>
      <c r="AM568" s="157"/>
      <c r="AN568" s="157"/>
      <c r="AO568" s="157"/>
      <c r="AP568" s="157"/>
      <c r="AQ568" s="160"/>
      <c r="AR568" s="164"/>
      <c r="AS568" s="164"/>
      <c r="AU568" s="165"/>
    </row>
    <row r="569" spans="1:47" ht="84.75" customHeight="1">
      <c r="A569" s="79"/>
      <c r="B569" s="79"/>
      <c r="C569" s="79"/>
      <c r="D569" s="157"/>
      <c r="E569" s="159"/>
      <c r="F569" s="160"/>
      <c r="G569" s="160"/>
      <c r="H569" s="157"/>
      <c r="I569" s="157"/>
      <c r="J569" s="157"/>
      <c r="K569" s="157"/>
      <c r="L569" s="160"/>
      <c r="M569" s="157"/>
      <c r="N569" s="157"/>
      <c r="O569" s="157"/>
      <c r="P569" s="157"/>
      <c r="Q569" s="157"/>
      <c r="R569" s="157"/>
      <c r="S569" s="157"/>
      <c r="T569" s="157"/>
      <c r="U569" s="157"/>
      <c r="V569" s="157"/>
      <c r="W569" s="161"/>
      <c r="X569" s="162"/>
      <c r="Y569" s="162"/>
      <c r="Z569" s="157"/>
      <c r="AA569" s="157"/>
      <c r="AB569" s="157"/>
      <c r="AC569" s="157"/>
      <c r="AD569" s="163"/>
      <c r="AE569" s="157"/>
      <c r="AF569" s="157"/>
      <c r="AG569" s="157"/>
      <c r="AH569" s="157"/>
      <c r="AI569" s="163"/>
      <c r="AJ569" s="157"/>
      <c r="AK569" s="157"/>
      <c r="AL569" s="157"/>
      <c r="AM569" s="157"/>
      <c r="AN569" s="157"/>
      <c r="AO569" s="157"/>
      <c r="AP569" s="157"/>
      <c r="AQ569" s="160"/>
      <c r="AR569" s="164"/>
      <c r="AS569" s="164"/>
      <c r="AU569" s="165"/>
    </row>
    <row r="570" spans="1:47" ht="84.75" customHeight="1">
      <c r="A570" s="79"/>
      <c r="B570" s="79"/>
      <c r="C570" s="79"/>
      <c r="D570" s="157"/>
      <c r="E570" s="159"/>
      <c r="F570" s="160"/>
      <c r="G570" s="160"/>
      <c r="H570" s="157"/>
      <c r="I570" s="157"/>
      <c r="J570" s="157"/>
      <c r="K570" s="157"/>
      <c r="L570" s="160"/>
      <c r="M570" s="157"/>
      <c r="N570" s="157"/>
      <c r="O570" s="157"/>
      <c r="P570" s="157"/>
      <c r="Q570" s="157"/>
      <c r="R570" s="157"/>
      <c r="S570" s="157"/>
      <c r="T570" s="157"/>
      <c r="U570" s="157"/>
      <c r="V570" s="157"/>
      <c r="W570" s="161"/>
      <c r="X570" s="162"/>
      <c r="Y570" s="162"/>
      <c r="Z570" s="157"/>
      <c r="AA570" s="157"/>
      <c r="AB570" s="157"/>
      <c r="AC570" s="157"/>
      <c r="AD570" s="163"/>
      <c r="AE570" s="157"/>
      <c r="AF570" s="157"/>
      <c r="AG570" s="157"/>
      <c r="AH570" s="157"/>
      <c r="AI570" s="163"/>
      <c r="AJ570" s="157"/>
      <c r="AK570" s="157"/>
      <c r="AL570" s="157"/>
      <c r="AM570" s="157"/>
      <c r="AN570" s="157"/>
      <c r="AO570" s="157"/>
      <c r="AP570" s="157"/>
      <c r="AQ570" s="160"/>
      <c r="AR570" s="164"/>
      <c r="AS570" s="164"/>
      <c r="AU570" s="165"/>
    </row>
    <row r="571" spans="1:47" ht="84.75" customHeight="1">
      <c r="A571" s="79"/>
      <c r="B571" s="79"/>
      <c r="C571" s="79"/>
      <c r="D571" s="157"/>
      <c r="E571" s="159"/>
      <c r="F571" s="160"/>
      <c r="G571" s="160"/>
      <c r="H571" s="157"/>
      <c r="I571" s="157"/>
      <c r="J571" s="157"/>
      <c r="K571" s="157"/>
      <c r="L571" s="160"/>
      <c r="M571" s="157"/>
      <c r="N571" s="157"/>
      <c r="O571" s="157"/>
      <c r="P571" s="157"/>
      <c r="Q571" s="157"/>
      <c r="R571" s="157"/>
      <c r="S571" s="157"/>
      <c r="T571" s="157"/>
      <c r="U571" s="157"/>
      <c r="V571" s="157"/>
      <c r="W571" s="161"/>
      <c r="X571" s="162"/>
      <c r="Y571" s="162"/>
      <c r="Z571" s="157"/>
      <c r="AA571" s="157"/>
      <c r="AB571" s="157"/>
      <c r="AC571" s="157"/>
      <c r="AD571" s="163"/>
      <c r="AE571" s="157"/>
      <c r="AF571" s="157"/>
      <c r="AG571" s="157"/>
      <c r="AH571" s="157"/>
      <c r="AI571" s="163"/>
      <c r="AJ571" s="157"/>
      <c r="AK571" s="157"/>
      <c r="AL571" s="157"/>
      <c r="AM571" s="157"/>
      <c r="AN571" s="157"/>
      <c r="AO571" s="157"/>
      <c r="AP571" s="157"/>
      <c r="AQ571" s="160"/>
      <c r="AR571" s="164"/>
      <c r="AS571" s="164"/>
      <c r="AU571" s="165"/>
    </row>
    <row r="572" spans="1:47" ht="84.75" customHeight="1">
      <c r="A572" s="79"/>
      <c r="B572" s="79"/>
      <c r="C572" s="79"/>
      <c r="D572" s="157"/>
      <c r="E572" s="159"/>
      <c r="F572" s="160"/>
      <c r="G572" s="160"/>
      <c r="H572" s="157"/>
      <c r="I572" s="157"/>
      <c r="J572" s="157"/>
      <c r="K572" s="157"/>
      <c r="L572" s="160"/>
      <c r="M572" s="157"/>
      <c r="N572" s="157"/>
      <c r="O572" s="157"/>
      <c r="P572" s="157"/>
      <c r="Q572" s="157"/>
      <c r="R572" s="157"/>
      <c r="S572" s="157"/>
      <c r="T572" s="157"/>
      <c r="U572" s="157"/>
      <c r="V572" s="157"/>
      <c r="W572" s="161"/>
      <c r="X572" s="162"/>
      <c r="Y572" s="162"/>
      <c r="Z572" s="157"/>
      <c r="AA572" s="157"/>
      <c r="AB572" s="157"/>
      <c r="AC572" s="157"/>
      <c r="AD572" s="163"/>
      <c r="AE572" s="157"/>
      <c r="AF572" s="157"/>
      <c r="AG572" s="157"/>
      <c r="AH572" s="157"/>
      <c r="AI572" s="163"/>
      <c r="AJ572" s="157"/>
      <c r="AK572" s="157"/>
      <c r="AL572" s="157"/>
      <c r="AM572" s="157"/>
      <c r="AN572" s="157"/>
      <c r="AO572" s="157"/>
      <c r="AP572" s="157"/>
      <c r="AQ572" s="160"/>
      <c r="AR572" s="164"/>
      <c r="AS572" s="164"/>
      <c r="AU572" s="165"/>
    </row>
    <row r="573" spans="1:47" ht="84.75" customHeight="1">
      <c r="A573" s="79"/>
      <c r="B573" s="79"/>
      <c r="C573" s="79"/>
      <c r="D573" s="157"/>
      <c r="E573" s="159"/>
      <c r="F573" s="160"/>
      <c r="G573" s="160"/>
      <c r="H573" s="157"/>
      <c r="I573" s="157"/>
      <c r="J573" s="157"/>
      <c r="K573" s="157"/>
      <c r="L573" s="160"/>
      <c r="M573" s="157"/>
      <c r="N573" s="157"/>
      <c r="O573" s="157"/>
      <c r="P573" s="157"/>
      <c r="Q573" s="157"/>
      <c r="R573" s="157"/>
      <c r="S573" s="157"/>
      <c r="T573" s="157"/>
      <c r="U573" s="157"/>
      <c r="V573" s="157"/>
      <c r="W573" s="161"/>
      <c r="X573" s="162"/>
      <c r="Y573" s="162"/>
      <c r="Z573" s="157"/>
      <c r="AA573" s="157"/>
      <c r="AB573" s="157"/>
      <c r="AC573" s="157"/>
      <c r="AD573" s="163"/>
      <c r="AE573" s="157"/>
      <c r="AF573" s="157"/>
      <c r="AG573" s="157"/>
      <c r="AH573" s="157"/>
      <c r="AI573" s="163"/>
      <c r="AJ573" s="157"/>
      <c r="AK573" s="157"/>
      <c r="AL573" s="157"/>
      <c r="AM573" s="157"/>
      <c r="AN573" s="157"/>
      <c r="AO573" s="157"/>
      <c r="AP573" s="157"/>
      <c r="AQ573" s="160"/>
      <c r="AR573" s="164"/>
      <c r="AS573" s="164"/>
      <c r="AU573" s="165"/>
    </row>
    <row r="574" spans="1:47" ht="84.75" customHeight="1">
      <c r="A574" s="79"/>
      <c r="B574" s="79"/>
      <c r="C574" s="79"/>
      <c r="D574" s="157"/>
      <c r="E574" s="159"/>
      <c r="F574" s="160"/>
      <c r="G574" s="160"/>
      <c r="H574" s="157"/>
      <c r="I574" s="157"/>
      <c r="J574" s="157"/>
      <c r="K574" s="157"/>
      <c r="L574" s="160"/>
      <c r="M574" s="157"/>
      <c r="N574" s="157"/>
      <c r="O574" s="157"/>
      <c r="P574" s="157"/>
      <c r="Q574" s="157"/>
      <c r="R574" s="157"/>
      <c r="S574" s="157"/>
      <c r="T574" s="157"/>
      <c r="U574" s="157"/>
      <c r="V574" s="157"/>
      <c r="W574" s="161"/>
      <c r="X574" s="162"/>
      <c r="Y574" s="162"/>
      <c r="Z574" s="157"/>
      <c r="AA574" s="157"/>
      <c r="AB574" s="157"/>
      <c r="AC574" s="157"/>
      <c r="AD574" s="163"/>
      <c r="AE574" s="157"/>
      <c r="AF574" s="157"/>
      <c r="AG574" s="157"/>
      <c r="AH574" s="157"/>
      <c r="AI574" s="163"/>
      <c r="AJ574" s="157"/>
      <c r="AK574" s="157"/>
      <c r="AL574" s="157"/>
      <c r="AM574" s="157"/>
      <c r="AN574" s="157"/>
      <c r="AO574" s="157"/>
      <c r="AP574" s="157"/>
      <c r="AQ574" s="160"/>
      <c r="AR574" s="164"/>
      <c r="AS574" s="164"/>
      <c r="AU574" s="165"/>
    </row>
    <row r="575" spans="1:47" ht="84.75" customHeight="1">
      <c r="A575" s="79"/>
      <c r="B575" s="79"/>
      <c r="C575" s="79"/>
      <c r="D575" s="157"/>
      <c r="E575" s="159"/>
      <c r="F575" s="160"/>
      <c r="G575" s="160"/>
      <c r="H575" s="166"/>
      <c r="I575" s="166"/>
      <c r="J575" s="166"/>
      <c r="K575" s="166"/>
      <c r="L575" s="167"/>
      <c r="M575" s="166"/>
      <c r="N575" s="166"/>
      <c r="O575" s="157"/>
      <c r="P575" s="157"/>
      <c r="Q575" s="157"/>
      <c r="R575" s="157"/>
      <c r="S575" s="157"/>
      <c r="T575" s="157"/>
      <c r="U575" s="157"/>
      <c r="V575" s="157"/>
      <c r="W575" s="161"/>
      <c r="X575" s="168"/>
      <c r="Y575" s="168"/>
      <c r="Z575" s="157"/>
      <c r="AA575" s="157"/>
      <c r="AB575" s="157"/>
      <c r="AC575" s="157"/>
      <c r="AD575" s="163"/>
      <c r="AE575" s="157"/>
      <c r="AF575" s="157"/>
      <c r="AG575" s="157"/>
      <c r="AH575" s="157"/>
      <c r="AI575" s="163"/>
      <c r="AJ575" s="157"/>
      <c r="AK575" s="157"/>
      <c r="AL575" s="157"/>
      <c r="AM575" s="157"/>
      <c r="AN575" s="157"/>
      <c r="AO575" s="157"/>
      <c r="AP575" s="157"/>
      <c r="AQ575" s="160"/>
      <c r="AR575" s="164"/>
      <c r="AS575" s="164"/>
      <c r="AU575" s="165"/>
    </row>
    <row r="576" spans="1:47" ht="84.75" customHeight="1">
      <c r="A576" s="79"/>
      <c r="B576" s="79"/>
      <c r="C576" s="79"/>
      <c r="D576" s="157"/>
      <c r="E576" s="159"/>
      <c r="F576" s="160"/>
      <c r="G576" s="160"/>
      <c r="H576" s="166"/>
      <c r="I576" s="166"/>
      <c r="J576" s="166"/>
      <c r="K576" s="166"/>
      <c r="L576" s="167"/>
      <c r="M576" s="166"/>
      <c r="N576" s="166"/>
      <c r="O576" s="157"/>
      <c r="P576" s="157"/>
      <c r="Q576" s="157"/>
      <c r="R576" s="157"/>
      <c r="S576" s="157"/>
      <c r="T576" s="157"/>
      <c r="U576" s="157"/>
      <c r="V576" s="157"/>
      <c r="W576" s="161"/>
      <c r="X576" s="168"/>
      <c r="Y576" s="168"/>
      <c r="Z576" s="157"/>
      <c r="AA576" s="157"/>
      <c r="AB576" s="157"/>
      <c r="AC576" s="157"/>
      <c r="AD576" s="163"/>
      <c r="AE576" s="157"/>
      <c r="AF576" s="157"/>
      <c r="AG576" s="157"/>
      <c r="AH576" s="157"/>
      <c r="AI576" s="163"/>
      <c r="AJ576" s="157"/>
      <c r="AK576" s="157"/>
      <c r="AL576" s="157"/>
      <c r="AM576" s="157"/>
      <c r="AN576" s="157"/>
      <c r="AO576" s="157"/>
      <c r="AP576" s="157"/>
      <c r="AQ576" s="160"/>
      <c r="AR576" s="164"/>
      <c r="AS576" s="164"/>
      <c r="AU576" s="165"/>
    </row>
    <row r="577" spans="1:47" ht="84.75" customHeight="1">
      <c r="A577" s="79"/>
      <c r="B577" s="79"/>
      <c r="C577" s="79"/>
      <c r="D577" s="157"/>
      <c r="E577" s="159"/>
      <c r="F577" s="160"/>
      <c r="G577" s="160"/>
      <c r="H577" s="166"/>
      <c r="I577" s="166"/>
      <c r="J577" s="166"/>
      <c r="K577" s="166"/>
      <c r="L577" s="167"/>
      <c r="M577" s="166"/>
      <c r="N577" s="166"/>
      <c r="O577" s="157"/>
      <c r="P577" s="157"/>
      <c r="Q577" s="157"/>
      <c r="R577" s="157"/>
      <c r="S577" s="157"/>
      <c r="T577" s="157"/>
      <c r="U577" s="157"/>
      <c r="V577" s="157"/>
      <c r="W577" s="161"/>
      <c r="X577" s="168"/>
      <c r="Y577" s="168"/>
      <c r="Z577" s="157"/>
      <c r="AA577" s="157"/>
      <c r="AB577" s="157"/>
      <c r="AC577" s="157"/>
      <c r="AD577" s="163"/>
      <c r="AE577" s="157"/>
      <c r="AF577" s="157"/>
      <c r="AG577" s="157"/>
      <c r="AH577" s="157"/>
      <c r="AI577" s="163"/>
      <c r="AJ577" s="157"/>
      <c r="AK577" s="157"/>
      <c r="AL577" s="157"/>
      <c r="AM577" s="157"/>
      <c r="AN577" s="157"/>
      <c r="AO577" s="157"/>
      <c r="AP577" s="157"/>
      <c r="AQ577" s="160"/>
      <c r="AR577" s="164"/>
      <c r="AS577" s="164"/>
      <c r="AU577" s="165"/>
    </row>
    <row r="578" spans="1:47" ht="84.75" customHeight="1">
      <c r="A578" s="79"/>
      <c r="B578" s="79"/>
      <c r="C578" s="79"/>
      <c r="D578" s="157"/>
      <c r="E578" s="159"/>
      <c r="F578" s="160"/>
      <c r="G578" s="160"/>
      <c r="H578" s="166"/>
      <c r="I578" s="166"/>
      <c r="J578" s="166"/>
      <c r="K578" s="166"/>
      <c r="L578" s="167"/>
      <c r="M578" s="166"/>
      <c r="N578" s="166"/>
      <c r="O578" s="157"/>
      <c r="P578" s="157"/>
      <c r="Q578" s="157"/>
      <c r="R578" s="157"/>
      <c r="S578" s="157"/>
      <c r="T578" s="157"/>
      <c r="U578" s="157"/>
      <c r="V578" s="157"/>
      <c r="W578" s="161"/>
      <c r="X578" s="168"/>
      <c r="Y578" s="168"/>
      <c r="Z578" s="157"/>
      <c r="AA578" s="157"/>
      <c r="AB578" s="157"/>
      <c r="AC578" s="157"/>
      <c r="AD578" s="163"/>
      <c r="AE578" s="157"/>
      <c r="AF578" s="157"/>
      <c r="AG578" s="157"/>
      <c r="AH578" s="157"/>
      <c r="AI578" s="163"/>
      <c r="AJ578" s="157"/>
      <c r="AK578" s="157"/>
      <c r="AL578" s="157"/>
      <c r="AM578" s="157"/>
      <c r="AN578" s="157"/>
      <c r="AO578" s="157"/>
      <c r="AP578" s="157"/>
      <c r="AQ578" s="160"/>
      <c r="AR578" s="164"/>
      <c r="AS578" s="164"/>
      <c r="AU578" s="165"/>
    </row>
    <row r="579" spans="1:47" ht="84.75" customHeight="1">
      <c r="A579" s="79"/>
      <c r="B579" s="79"/>
      <c r="C579" s="79"/>
      <c r="D579" s="157"/>
      <c r="E579" s="159"/>
      <c r="F579" s="160"/>
      <c r="G579" s="160"/>
      <c r="H579" s="166"/>
      <c r="I579" s="166"/>
      <c r="J579" s="166"/>
      <c r="K579" s="166"/>
      <c r="L579" s="167"/>
      <c r="M579" s="166"/>
      <c r="N579" s="166"/>
      <c r="O579" s="157"/>
      <c r="P579" s="157"/>
      <c r="Q579" s="157"/>
      <c r="R579" s="157"/>
      <c r="S579" s="157"/>
      <c r="T579" s="157"/>
      <c r="U579" s="157"/>
      <c r="V579" s="157"/>
      <c r="W579" s="161"/>
      <c r="X579" s="168"/>
      <c r="Y579" s="168"/>
      <c r="Z579" s="157"/>
      <c r="AA579" s="157"/>
      <c r="AB579" s="157"/>
      <c r="AC579" s="157"/>
      <c r="AD579" s="163"/>
      <c r="AE579" s="157"/>
      <c r="AF579" s="157"/>
      <c r="AG579" s="157"/>
      <c r="AH579" s="157"/>
      <c r="AI579" s="163"/>
      <c r="AJ579" s="157"/>
      <c r="AK579" s="157"/>
      <c r="AL579" s="157"/>
      <c r="AM579" s="157"/>
      <c r="AN579" s="157"/>
      <c r="AO579" s="157"/>
      <c r="AP579" s="157"/>
      <c r="AQ579" s="160"/>
      <c r="AR579" s="164"/>
      <c r="AS579" s="164"/>
      <c r="AU579" s="165"/>
    </row>
    <row r="580" spans="1:47" ht="84.75" customHeight="1">
      <c r="A580" s="79"/>
      <c r="B580" s="79"/>
      <c r="C580" s="79"/>
      <c r="D580" s="157"/>
      <c r="E580" s="159"/>
      <c r="F580" s="160"/>
      <c r="G580" s="160"/>
      <c r="H580" s="166"/>
      <c r="I580" s="166"/>
      <c r="J580" s="166"/>
      <c r="K580" s="166"/>
      <c r="L580" s="167"/>
      <c r="M580" s="166"/>
      <c r="N580" s="166"/>
      <c r="O580" s="157"/>
      <c r="P580" s="157"/>
      <c r="Q580" s="157"/>
      <c r="R580" s="157"/>
      <c r="S580" s="157"/>
      <c r="T580" s="157"/>
      <c r="U580" s="157"/>
      <c r="V580" s="157"/>
      <c r="W580" s="161"/>
      <c r="X580" s="168"/>
      <c r="Y580" s="168"/>
      <c r="Z580" s="157"/>
      <c r="AA580" s="157"/>
      <c r="AB580" s="157"/>
      <c r="AC580" s="157"/>
      <c r="AD580" s="163"/>
      <c r="AE580" s="157"/>
      <c r="AF580" s="157"/>
      <c r="AG580" s="157"/>
      <c r="AH580" s="157"/>
      <c r="AI580" s="163"/>
      <c r="AJ580" s="157"/>
      <c r="AK580" s="157"/>
      <c r="AL580" s="157"/>
      <c r="AM580" s="157"/>
      <c r="AN580" s="157"/>
      <c r="AO580" s="157"/>
      <c r="AP580" s="157"/>
      <c r="AQ580" s="160"/>
      <c r="AR580" s="164"/>
      <c r="AS580" s="164"/>
      <c r="AU580" s="165"/>
    </row>
    <row r="581" spans="1:47" ht="84.75" customHeight="1">
      <c r="A581" s="79"/>
      <c r="B581" s="79"/>
      <c r="C581" s="79"/>
      <c r="D581" s="157"/>
      <c r="E581" s="159"/>
      <c r="F581" s="160"/>
      <c r="G581" s="160"/>
      <c r="H581" s="166"/>
      <c r="I581" s="166"/>
      <c r="J581" s="166"/>
      <c r="K581" s="166"/>
      <c r="L581" s="167"/>
      <c r="M581" s="166"/>
      <c r="N581" s="166"/>
      <c r="O581" s="157"/>
      <c r="P581" s="157"/>
      <c r="Q581" s="157"/>
      <c r="R581" s="157"/>
      <c r="S581" s="157"/>
      <c r="T581" s="157"/>
      <c r="U581" s="157"/>
      <c r="V581" s="157"/>
      <c r="W581" s="161"/>
      <c r="X581" s="168"/>
      <c r="Y581" s="168"/>
      <c r="Z581" s="157"/>
      <c r="AA581" s="157"/>
      <c r="AB581" s="157"/>
      <c r="AC581" s="157"/>
      <c r="AD581" s="163"/>
      <c r="AE581" s="157"/>
      <c r="AF581" s="157"/>
      <c r="AG581" s="157"/>
      <c r="AH581" s="157"/>
      <c r="AI581" s="163"/>
      <c r="AJ581" s="157"/>
      <c r="AK581" s="157"/>
      <c r="AL581" s="157"/>
      <c r="AM581" s="157"/>
      <c r="AN581" s="157"/>
      <c r="AO581" s="157"/>
      <c r="AP581" s="157"/>
      <c r="AQ581" s="160"/>
      <c r="AR581" s="164"/>
      <c r="AS581" s="164"/>
      <c r="AU581" s="165"/>
    </row>
    <row r="582" spans="1:47" ht="84.75" customHeight="1">
      <c r="A582" s="79"/>
      <c r="B582" s="79"/>
      <c r="C582" s="79"/>
      <c r="D582" s="157"/>
      <c r="E582" s="159"/>
      <c r="F582" s="160"/>
      <c r="G582" s="160"/>
      <c r="H582" s="166"/>
      <c r="I582" s="166"/>
      <c r="J582" s="166"/>
      <c r="K582" s="166"/>
      <c r="L582" s="167"/>
      <c r="M582" s="166"/>
      <c r="N582" s="166"/>
      <c r="O582" s="157"/>
      <c r="P582" s="157"/>
      <c r="Q582" s="157"/>
      <c r="R582" s="157"/>
      <c r="S582" s="157"/>
      <c r="T582" s="157"/>
      <c r="U582" s="157"/>
      <c r="V582" s="157"/>
      <c r="W582" s="161"/>
      <c r="X582" s="168"/>
      <c r="Y582" s="168"/>
      <c r="Z582" s="157"/>
      <c r="AA582" s="157"/>
      <c r="AB582" s="157"/>
      <c r="AC582" s="157"/>
      <c r="AD582" s="163"/>
      <c r="AE582" s="157"/>
      <c r="AF582" s="157"/>
      <c r="AG582" s="157"/>
      <c r="AH582" s="157"/>
      <c r="AI582" s="163"/>
      <c r="AJ582" s="157"/>
      <c r="AK582" s="157"/>
      <c r="AL582" s="157"/>
      <c r="AM582" s="157"/>
      <c r="AN582" s="157"/>
      <c r="AO582" s="157"/>
      <c r="AP582" s="157"/>
      <c r="AQ582" s="160"/>
      <c r="AR582" s="164"/>
      <c r="AS582" s="164"/>
      <c r="AU582" s="165"/>
    </row>
    <row r="583" spans="1:47" ht="84.75" customHeight="1">
      <c r="A583" s="79"/>
      <c r="B583" s="79"/>
      <c r="C583" s="79"/>
      <c r="D583" s="157"/>
      <c r="E583" s="159"/>
      <c r="F583" s="160"/>
      <c r="G583" s="160"/>
      <c r="H583" s="166"/>
      <c r="I583" s="166"/>
      <c r="J583" s="166"/>
      <c r="K583" s="166"/>
      <c r="L583" s="167"/>
      <c r="M583" s="166"/>
      <c r="N583" s="166"/>
      <c r="O583" s="157"/>
      <c r="P583" s="157"/>
      <c r="Q583" s="157"/>
      <c r="R583" s="157"/>
      <c r="S583" s="157"/>
      <c r="T583" s="157"/>
      <c r="U583" s="157"/>
      <c r="V583" s="157"/>
      <c r="W583" s="161"/>
      <c r="X583" s="168"/>
      <c r="Y583" s="168"/>
      <c r="Z583" s="157"/>
      <c r="AA583" s="157"/>
      <c r="AB583" s="157"/>
      <c r="AC583" s="157"/>
      <c r="AD583" s="163"/>
      <c r="AE583" s="157"/>
      <c r="AF583" s="157"/>
      <c r="AG583" s="157"/>
      <c r="AH583" s="157"/>
      <c r="AI583" s="163"/>
      <c r="AJ583" s="157"/>
      <c r="AK583" s="157"/>
      <c r="AL583" s="157"/>
      <c r="AM583" s="157"/>
      <c r="AN583" s="157"/>
      <c r="AO583" s="157"/>
      <c r="AP583" s="157"/>
      <c r="AQ583" s="160"/>
      <c r="AR583" s="164"/>
      <c r="AS583" s="164"/>
      <c r="AU583" s="165"/>
    </row>
    <row r="584" spans="1:47" ht="84.75" customHeight="1">
      <c r="A584" s="79"/>
      <c r="B584" s="79"/>
      <c r="C584" s="79"/>
      <c r="D584" s="157"/>
      <c r="E584" s="159"/>
      <c r="F584" s="160"/>
      <c r="G584" s="160"/>
      <c r="H584" s="166"/>
      <c r="I584" s="166"/>
      <c r="J584" s="166"/>
      <c r="K584" s="166"/>
      <c r="L584" s="167"/>
      <c r="M584" s="166"/>
      <c r="N584" s="166"/>
      <c r="O584" s="157"/>
      <c r="P584" s="157"/>
      <c r="Q584" s="157"/>
      <c r="R584" s="157"/>
      <c r="S584" s="157"/>
      <c r="T584" s="157"/>
      <c r="U584" s="157"/>
      <c r="V584" s="157"/>
      <c r="W584" s="161"/>
      <c r="X584" s="168"/>
      <c r="Y584" s="168"/>
      <c r="Z584" s="157"/>
      <c r="AA584" s="157"/>
      <c r="AB584" s="157"/>
      <c r="AC584" s="157"/>
      <c r="AD584" s="163"/>
      <c r="AE584" s="157"/>
      <c r="AF584" s="157"/>
      <c r="AG584" s="157"/>
      <c r="AH584" s="157"/>
      <c r="AI584" s="163"/>
      <c r="AJ584" s="157"/>
      <c r="AK584" s="157"/>
      <c r="AL584" s="157"/>
      <c r="AM584" s="157"/>
      <c r="AN584" s="157"/>
      <c r="AO584" s="157"/>
      <c r="AP584" s="157"/>
      <c r="AQ584" s="160"/>
      <c r="AR584" s="164"/>
      <c r="AS584" s="164"/>
      <c r="AU584" s="165"/>
    </row>
    <row r="585" spans="1:47" ht="84.75" customHeight="1">
      <c r="A585" s="79"/>
      <c r="B585" s="79"/>
      <c r="C585" s="79"/>
      <c r="D585" s="157"/>
      <c r="E585" s="159"/>
      <c r="F585" s="160"/>
      <c r="G585" s="160"/>
      <c r="H585" s="166"/>
      <c r="I585" s="166"/>
      <c r="J585" s="166"/>
      <c r="K585" s="166"/>
      <c r="L585" s="167"/>
      <c r="M585" s="166"/>
      <c r="N585" s="166"/>
      <c r="O585" s="157"/>
      <c r="P585" s="157"/>
      <c r="Q585" s="157"/>
      <c r="R585" s="157"/>
      <c r="S585" s="157"/>
      <c r="T585" s="157"/>
      <c r="U585" s="157"/>
      <c r="V585" s="157"/>
      <c r="W585" s="161"/>
      <c r="X585" s="168"/>
      <c r="Y585" s="168"/>
      <c r="Z585" s="157"/>
      <c r="AA585" s="157"/>
      <c r="AB585" s="157"/>
      <c r="AC585" s="157"/>
      <c r="AD585" s="163"/>
      <c r="AE585" s="157"/>
      <c r="AF585" s="157"/>
      <c r="AG585" s="157"/>
      <c r="AH585" s="157"/>
      <c r="AI585" s="163"/>
      <c r="AJ585" s="157"/>
      <c r="AK585" s="157"/>
      <c r="AL585" s="157"/>
      <c r="AM585" s="157"/>
      <c r="AN585" s="157"/>
      <c r="AO585" s="157"/>
      <c r="AP585" s="157"/>
      <c r="AQ585" s="160"/>
      <c r="AR585" s="164"/>
      <c r="AS585" s="164"/>
      <c r="AU585" s="165"/>
    </row>
    <row r="586" spans="1:47" ht="84.75" customHeight="1">
      <c r="A586" s="79"/>
      <c r="B586" s="79"/>
      <c r="C586" s="79"/>
      <c r="D586" s="157"/>
      <c r="E586" s="159"/>
      <c r="F586" s="160"/>
      <c r="G586" s="160"/>
      <c r="H586" s="166"/>
      <c r="I586" s="166"/>
      <c r="J586" s="166"/>
      <c r="K586" s="166"/>
      <c r="L586" s="167"/>
      <c r="M586" s="166"/>
      <c r="N586" s="166"/>
      <c r="O586" s="157"/>
      <c r="P586" s="157"/>
      <c r="Q586" s="157"/>
      <c r="R586" s="157"/>
      <c r="S586" s="157"/>
      <c r="T586" s="157"/>
      <c r="U586" s="157"/>
      <c r="V586" s="157"/>
      <c r="W586" s="161"/>
      <c r="X586" s="168"/>
      <c r="Y586" s="168"/>
      <c r="Z586" s="157"/>
      <c r="AA586" s="157"/>
      <c r="AB586" s="157"/>
      <c r="AC586" s="157"/>
      <c r="AD586" s="163"/>
      <c r="AE586" s="157"/>
      <c r="AF586" s="157"/>
      <c r="AG586" s="157"/>
      <c r="AH586" s="157"/>
      <c r="AI586" s="163"/>
      <c r="AJ586" s="157"/>
      <c r="AK586" s="157"/>
      <c r="AL586" s="157"/>
      <c r="AM586" s="157"/>
      <c r="AN586" s="157"/>
      <c r="AO586" s="157"/>
      <c r="AP586" s="157"/>
      <c r="AQ586" s="160"/>
      <c r="AR586" s="164"/>
      <c r="AS586" s="164"/>
      <c r="AU586" s="165"/>
    </row>
    <row r="587" spans="1:47" ht="84.75" customHeight="1">
      <c r="A587" s="79"/>
      <c r="B587" s="79"/>
      <c r="C587" s="79"/>
      <c r="D587" s="157"/>
      <c r="E587" s="159"/>
      <c r="F587" s="160"/>
      <c r="G587" s="160"/>
      <c r="H587" s="166"/>
      <c r="I587" s="166"/>
      <c r="J587" s="166"/>
      <c r="K587" s="166"/>
      <c r="L587" s="167"/>
      <c r="M587" s="166"/>
      <c r="N587" s="166"/>
      <c r="O587" s="157"/>
      <c r="P587" s="157"/>
      <c r="Q587" s="157"/>
      <c r="R587" s="157"/>
      <c r="S587" s="157"/>
      <c r="T587" s="157"/>
      <c r="U587" s="157"/>
      <c r="V587" s="157"/>
      <c r="W587" s="161"/>
      <c r="X587" s="168"/>
      <c r="Y587" s="168"/>
      <c r="Z587" s="157"/>
      <c r="AA587" s="157"/>
      <c r="AB587" s="157"/>
      <c r="AC587" s="157"/>
      <c r="AD587" s="163"/>
      <c r="AE587" s="157"/>
      <c r="AF587" s="157"/>
      <c r="AG587" s="157"/>
      <c r="AH587" s="157"/>
      <c r="AI587" s="163"/>
      <c r="AJ587" s="157"/>
      <c r="AK587" s="157"/>
      <c r="AL587" s="157"/>
      <c r="AM587" s="157"/>
      <c r="AN587" s="157"/>
      <c r="AO587" s="157"/>
      <c r="AP587" s="157"/>
      <c r="AQ587" s="160"/>
      <c r="AR587" s="164"/>
      <c r="AS587" s="164"/>
      <c r="AU587" s="165"/>
    </row>
    <row r="588" spans="1:47" ht="84.75" customHeight="1">
      <c r="A588" s="79"/>
      <c r="B588" s="79"/>
      <c r="C588" s="79"/>
      <c r="D588" s="157"/>
      <c r="E588" s="159"/>
      <c r="F588" s="160"/>
      <c r="G588" s="160"/>
      <c r="H588" s="166"/>
      <c r="I588" s="166"/>
      <c r="J588" s="166"/>
      <c r="K588" s="166"/>
      <c r="L588" s="167"/>
      <c r="M588" s="166"/>
      <c r="N588" s="166"/>
      <c r="O588" s="157"/>
      <c r="P588" s="157"/>
      <c r="Q588" s="157"/>
      <c r="R588" s="157"/>
      <c r="S588" s="157"/>
      <c r="T588" s="157"/>
      <c r="U588" s="157"/>
      <c r="V588" s="157"/>
      <c r="W588" s="161"/>
      <c r="X588" s="168"/>
      <c r="Y588" s="168"/>
      <c r="Z588" s="157"/>
      <c r="AA588" s="157"/>
      <c r="AB588" s="157"/>
      <c r="AC588" s="157"/>
      <c r="AD588" s="163"/>
      <c r="AE588" s="157"/>
      <c r="AF588" s="157"/>
      <c r="AG588" s="157"/>
      <c r="AH588" s="157"/>
      <c r="AI588" s="163"/>
      <c r="AJ588" s="157"/>
      <c r="AK588" s="157"/>
      <c r="AL588" s="157"/>
      <c r="AM588" s="157"/>
      <c r="AN588" s="157"/>
      <c r="AO588" s="157"/>
      <c r="AP588" s="157"/>
      <c r="AQ588" s="160"/>
      <c r="AR588" s="164"/>
      <c r="AS588" s="164"/>
      <c r="AU588" s="165"/>
    </row>
    <row r="589" spans="1:47" ht="84.75" customHeight="1">
      <c r="A589" s="79"/>
      <c r="B589" s="79"/>
      <c r="C589" s="79"/>
      <c r="D589" s="157"/>
      <c r="E589" s="159"/>
      <c r="F589" s="160"/>
      <c r="G589" s="160"/>
      <c r="H589" s="166"/>
      <c r="I589" s="166"/>
      <c r="J589" s="166"/>
      <c r="K589" s="166"/>
      <c r="L589" s="167"/>
      <c r="M589" s="166"/>
      <c r="N589" s="166"/>
      <c r="O589" s="157"/>
      <c r="P589" s="157"/>
      <c r="Q589" s="157"/>
      <c r="R589" s="157"/>
      <c r="S589" s="157"/>
      <c r="T589" s="157"/>
      <c r="U589" s="157"/>
      <c r="V589" s="157"/>
      <c r="W589" s="161"/>
      <c r="X589" s="168"/>
      <c r="Y589" s="168"/>
      <c r="Z589" s="157"/>
      <c r="AA589" s="157"/>
      <c r="AB589" s="157"/>
      <c r="AC589" s="157"/>
      <c r="AD589" s="163"/>
      <c r="AE589" s="157"/>
      <c r="AF589" s="157"/>
      <c r="AG589" s="157"/>
      <c r="AH589" s="157"/>
      <c r="AI589" s="163"/>
      <c r="AJ589" s="157"/>
      <c r="AK589" s="157"/>
      <c r="AL589" s="157"/>
      <c r="AM589" s="157"/>
      <c r="AN589" s="157"/>
      <c r="AO589" s="157"/>
      <c r="AP589" s="157"/>
      <c r="AQ589" s="160"/>
      <c r="AR589" s="164"/>
      <c r="AS589" s="164"/>
      <c r="AU589" s="165"/>
    </row>
    <row r="590" spans="1:47" ht="84.75" customHeight="1">
      <c r="A590" s="79"/>
      <c r="B590" s="79"/>
      <c r="C590" s="79"/>
      <c r="D590" s="157"/>
      <c r="E590" s="159"/>
      <c r="F590" s="160"/>
      <c r="G590" s="160"/>
      <c r="H590" s="166"/>
      <c r="I590" s="166"/>
      <c r="J590" s="166"/>
      <c r="K590" s="166"/>
      <c r="L590" s="167"/>
      <c r="M590" s="166"/>
      <c r="N590" s="166"/>
      <c r="O590" s="157"/>
      <c r="P590" s="157"/>
      <c r="Q590" s="157"/>
      <c r="R590" s="157"/>
      <c r="S590" s="157"/>
      <c r="T590" s="157"/>
      <c r="U590" s="157"/>
      <c r="V590" s="157"/>
      <c r="W590" s="161"/>
      <c r="X590" s="168"/>
      <c r="Y590" s="168"/>
      <c r="Z590" s="157"/>
      <c r="AA590" s="157"/>
      <c r="AB590" s="157"/>
      <c r="AC590" s="157"/>
      <c r="AD590" s="163"/>
      <c r="AE590" s="157"/>
      <c r="AF590" s="157"/>
      <c r="AG590" s="157"/>
      <c r="AH590" s="157"/>
      <c r="AI590" s="163"/>
      <c r="AJ590" s="157"/>
      <c r="AK590" s="157"/>
      <c r="AL590" s="157"/>
      <c r="AM590" s="157"/>
      <c r="AN590" s="157"/>
      <c r="AO590" s="157"/>
      <c r="AP590" s="157"/>
      <c r="AQ590" s="160"/>
      <c r="AR590" s="164"/>
      <c r="AS590" s="164"/>
      <c r="AU590" s="165"/>
    </row>
    <row r="591" spans="1:47" ht="84.75" customHeight="1">
      <c r="A591" s="79"/>
      <c r="B591" s="79"/>
      <c r="C591" s="79"/>
      <c r="D591" s="157"/>
      <c r="E591" s="159"/>
      <c r="F591" s="160"/>
      <c r="G591" s="160"/>
      <c r="H591" s="166"/>
      <c r="I591" s="166"/>
      <c r="J591" s="166"/>
      <c r="K591" s="166"/>
      <c r="L591" s="167"/>
      <c r="M591" s="166"/>
      <c r="N591" s="166"/>
      <c r="O591" s="157"/>
      <c r="P591" s="157"/>
      <c r="Q591" s="157"/>
      <c r="R591" s="157"/>
      <c r="S591" s="157"/>
      <c r="T591" s="157"/>
      <c r="U591" s="157"/>
      <c r="V591" s="157"/>
      <c r="W591" s="161"/>
      <c r="X591" s="168"/>
      <c r="Y591" s="168"/>
      <c r="Z591" s="157"/>
      <c r="AA591" s="157"/>
      <c r="AB591" s="157"/>
      <c r="AC591" s="157"/>
      <c r="AD591" s="163"/>
      <c r="AE591" s="157"/>
      <c r="AF591" s="157"/>
      <c r="AG591" s="157"/>
      <c r="AH591" s="157"/>
      <c r="AI591" s="163"/>
      <c r="AJ591" s="157"/>
      <c r="AK591" s="157"/>
      <c r="AL591" s="157"/>
      <c r="AM591" s="157"/>
      <c r="AN591" s="157"/>
      <c r="AO591" s="157"/>
      <c r="AP591" s="157"/>
      <c r="AQ591" s="160"/>
      <c r="AR591" s="164"/>
      <c r="AS591" s="164"/>
      <c r="AU591" s="165"/>
    </row>
    <row r="592" spans="1:47" ht="84.75" customHeight="1">
      <c r="A592" s="79"/>
      <c r="B592" s="79"/>
      <c r="C592" s="79"/>
      <c r="D592" s="157"/>
      <c r="E592" s="159"/>
      <c r="F592" s="160"/>
      <c r="G592" s="160"/>
      <c r="H592" s="166"/>
      <c r="I592" s="166"/>
      <c r="J592" s="166"/>
      <c r="K592" s="166"/>
      <c r="L592" s="167"/>
      <c r="M592" s="166"/>
      <c r="N592" s="166"/>
      <c r="O592" s="157"/>
      <c r="P592" s="157"/>
      <c r="Q592" s="157"/>
      <c r="R592" s="157"/>
      <c r="S592" s="157"/>
      <c r="T592" s="157"/>
      <c r="U592" s="157"/>
      <c r="V592" s="157"/>
      <c r="W592" s="161"/>
      <c r="X592" s="168"/>
      <c r="Y592" s="168"/>
      <c r="Z592" s="157"/>
      <c r="AA592" s="157"/>
      <c r="AB592" s="157"/>
      <c r="AC592" s="157"/>
      <c r="AD592" s="163"/>
      <c r="AE592" s="157"/>
      <c r="AF592" s="157"/>
      <c r="AG592" s="157"/>
      <c r="AH592" s="157"/>
      <c r="AI592" s="163"/>
      <c r="AJ592" s="157"/>
      <c r="AK592" s="157"/>
      <c r="AL592" s="157"/>
      <c r="AM592" s="157"/>
      <c r="AN592" s="157"/>
      <c r="AO592" s="157"/>
      <c r="AP592" s="157"/>
      <c r="AQ592" s="160"/>
      <c r="AR592" s="164"/>
      <c r="AS592" s="164"/>
      <c r="AU592" s="165"/>
    </row>
    <row r="593" spans="1:47" ht="84.75" customHeight="1">
      <c r="A593" s="79"/>
      <c r="B593" s="79"/>
      <c r="C593" s="79"/>
      <c r="D593" s="157"/>
      <c r="E593" s="159"/>
      <c r="F593" s="160"/>
      <c r="G593" s="160"/>
      <c r="H593" s="166"/>
      <c r="I593" s="166"/>
      <c r="J593" s="166"/>
      <c r="K593" s="166"/>
      <c r="L593" s="167"/>
      <c r="M593" s="166"/>
      <c r="N593" s="166"/>
      <c r="O593" s="157"/>
      <c r="P593" s="157"/>
      <c r="Q593" s="157"/>
      <c r="R593" s="157"/>
      <c r="S593" s="157"/>
      <c r="T593" s="157"/>
      <c r="U593" s="157"/>
      <c r="V593" s="157"/>
      <c r="W593" s="161"/>
      <c r="X593" s="168"/>
      <c r="Y593" s="168"/>
      <c r="Z593" s="157"/>
      <c r="AA593" s="157"/>
      <c r="AB593" s="157"/>
      <c r="AC593" s="157"/>
      <c r="AD593" s="163"/>
      <c r="AE593" s="157"/>
      <c r="AF593" s="157"/>
      <c r="AG593" s="157"/>
      <c r="AH593" s="157"/>
      <c r="AI593" s="163"/>
      <c r="AJ593" s="157"/>
      <c r="AK593" s="157"/>
      <c r="AL593" s="157"/>
      <c r="AM593" s="157"/>
      <c r="AN593" s="157"/>
      <c r="AO593" s="157"/>
      <c r="AP593" s="157"/>
      <c r="AQ593" s="160"/>
      <c r="AR593" s="164"/>
      <c r="AS593" s="164"/>
      <c r="AU593" s="165"/>
    </row>
    <row r="594" spans="1:47" ht="84.75" customHeight="1">
      <c r="A594" s="79"/>
      <c r="B594" s="79"/>
      <c r="C594" s="79"/>
      <c r="D594" s="157"/>
      <c r="E594" s="159"/>
      <c r="F594" s="160"/>
      <c r="G594" s="160"/>
      <c r="H594" s="166"/>
      <c r="I594" s="166"/>
      <c r="J594" s="166"/>
      <c r="K594" s="166"/>
      <c r="L594" s="167"/>
      <c r="M594" s="166"/>
      <c r="N594" s="166"/>
      <c r="O594" s="157"/>
      <c r="P594" s="157"/>
      <c r="Q594" s="157"/>
      <c r="R594" s="157"/>
      <c r="S594" s="157"/>
      <c r="T594" s="157"/>
      <c r="U594" s="157"/>
      <c r="V594" s="157"/>
      <c r="W594" s="161"/>
      <c r="X594" s="168"/>
      <c r="Y594" s="168"/>
      <c r="Z594" s="157"/>
      <c r="AA594" s="157"/>
      <c r="AB594" s="157"/>
      <c r="AC594" s="157"/>
      <c r="AD594" s="163"/>
      <c r="AE594" s="157"/>
      <c r="AF594" s="157"/>
      <c r="AG594" s="157"/>
      <c r="AH594" s="157"/>
      <c r="AI594" s="163"/>
      <c r="AJ594" s="157"/>
      <c r="AK594" s="157"/>
      <c r="AL594" s="157"/>
      <c r="AM594" s="157"/>
      <c r="AN594" s="157"/>
      <c r="AO594" s="157"/>
      <c r="AP594" s="157"/>
      <c r="AQ594" s="160"/>
      <c r="AR594" s="164"/>
      <c r="AS594" s="164"/>
      <c r="AU594" s="165"/>
    </row>
    <row r="595" spans="1:47" ht="84.75" customHeight="1">
      <c r="A595" s="79"/>
      <c r="B595" s="79"/>
      <c r="C595" s="79"/>
      <c r="D595" s="157"/>
      <c r="E595" s="159"/>
      <c r="F595" s="160"/>
      <c r="G595" s="160"/>
      <c r="H595" s="166"/>
      <c r="I595" s="166"/>
      <c r="J595" s="166"/>
      <c r="K595" s="166"/>
      <c r="L595" s="167"/>
      <c r="M595" s="166"/>
      <c r="N595" s="166"/>
      <c r="O595" s="157"/>
      <c r="P595" s="157"/>
      <c r="Q595" s="157"/>
      <c r="R595" s="157"/>
      <c r="S595" s="157"/>
      <c r="T595" s="157"/>
      <c r="U595" s="157"/>
      <c r="V595" s="157"/>
      <c r="W595" s="161"/>
      <c r="X595" s="168"/>
      <c r="Y595" s="168"/>
      <c r="Z595" s="157"/>
      <c r="AA595" s="157"/>
      <c r="AB595" s="157"/>
      <c r="AC595" s="157"/>
      <c r="AD595" s="163"/>
      <c r="AE595" s="157"/>
      <c r="AF595" s="157"/>
      <c r="AG595" s="157"/>
      <c r="AH595" s="157"/>
      <c r="AI595" s="163"/>
      <c r="AJ595" s="157"/>
      <c r="AK595" s="157"/>
      <c r="AL595" s="157"/>
      <c r="AM595" s="157"/>
      <c r="AN595" s="157"/>
      <c r="AO595" s="157"/>
      <c r="AP595" s="157"/>
      <c r="AQ595" s="160"/>
      <c r="AR595" s="164"/>
      <c r="AS595" s="164"/>
      <c r="AU595" s="165"/>
    </row>
    <row r="596" spans="1:47" ht="84.75" customHeight="1">
      <c r="A596" s="79"/>
      <c r="B596" s="79"/>
      <c r="C596" s="79"/>
      <c r="D596" s="157"/>
      <c r="E596" s="159"/>
      <c r="F596" s="160"/>
      <c r="G596" s="160"/>
      <c r="H596" s="166"/>
      <c r="I596" s="166"/>
      <c r="J596" s="166"/>
      <c r="K596" s="166"/>
      <c r="L596" s="167"/>
      <c r="M596" s="166"/>
      <c r="N596" s="166"/>
      <c r="O596" s="157"/>
      <c r="P596" s="157"/>
      <c r="Q596" s="157"/>
      <c r="R596" s="157"/>
      <c r="S596" s="157"/>
      <c r="T596" s="157"/>
      <c r="U596" s="157"/>
      <c r="V596" s="157"/>
      <c r="W596" s="161"/>
      <c r="X596" s="168"/>
      <c r="Y596" s="168"/>
      <c r="Z596" s="157"/>
      <c r="AA596" s="157"/>
      <c r="AB596" s="157"/>
      <c r="AC596" s="157"/>
      <c r="AD596" s="163"/>
      <c r="AE596" s="157"/>
      <c r="AF596" s="157"/>
      <c r="AG596" s="157"/>
      <c r="AH596" s="157"/>
      <c r="AI596" s="163"/>
      <c r="AJ596" s="157"/>
      <c r="AK596" s="157"/>
      <c r="AL596" s="157"/>
      <c r="AM596" s="157"/>
      <c r="AN596" s="157"/>
      <c r="AO596" s="157"/>
      <c r="AP596" s="157"/>
      <c r="AQ596" s="160"/>
      <c r="AR596" s="164"/>
      <c r="AS596" s="164"/>
      <c r="AU596" s="165"/>
    </row>
    <row r="597" spans="1:47" ht="84.75" customHeight="1">
      <c r="A597" s="79"/>
      <c r="B597" s="79"/>
      <c r="C597" s="79"/>
      <c r="D597" s="157"/>
      <c r="E597" s="159"/>
      <c r="F597" s="160"/>
      <c r="G597" s="160"/>
      <c r="H597" s="166"/>
      <c r="I597" s="166"/>
      <c r="J597" s="166"/>
      <c r="K597" s="166"/>
      <c r="L597" s="167"/>
      <c r="M597" s="166"/>
      <c r="N597" s="166"/>
      <c r="O597" s="157"/>
      <c r="P597" s="157"/>
      <c r="Q597" s="157"/>
      <c r="R597" s="157"/>
      <c r="S597" s="157"/>
      <c r="T597" s="157"/>
      <c r="U597" s="157"/>
      <c r="V597" s="157"/>
      <c r="W597" s="161"/>
      <c r="X597" s="168"/>
      <c r="Y597" s="168"/>
      <c r="Z597" s="157"/>
      <c r="AA597" s="157"/>
      <c r="AB597" s="157"/>
      <c r="AC597" s="157"/>
      <c r="AD597" s="163"/>
      <c r="AE597" s="157"/>
      <c r="AF597" s="157"/>
      <c r="AG597" s="157"/>
      <c r="AH597" s="157"/>
      <c r="AI597" s="163"/>
      <c r="AJ597" s="157"/>
      <c r="AK597" s="157"/>
      <c r="AL597" s="157"/>
      <c r="AM597" s="157"/>
      <c r="AN597" s="157"/>
      <c r="AO597" s="157"/>
      <c r="AP597" s="157"/>
      <c r="AQ597" s="160"/>
      <c r="AR597" s="164"/>
      <c r="AS597" s="164"/>
      <c r="AU597" s="165"/>
    </row>
    <row r="598" spans="1:47" ht="84.75" customHeight="1">
      <c r="A598" s="79"/>
      <c r="B598" s="79"/>
      <c r="C598" s="79"/>
      <c r="D598" s="157"/>
      <c r="E598" s="159"/>
      <c r="F598" s="160"/>
      <c r="G598" s="160"/>
      <c r="H598" s="166"/>
      <c r="I598" s="166"/>
      <c r="J598" s="166"/>
      <c r="K598" s="166"/>
      <c r="L598" s="167"/>
      <c r="M598" s="166"/>
      <c r="N598" s="166"/>
      <c r="O598" s="157"/>
      <c r="P598" s="157"/>
      <c r="Q598" s="157"/>
      <c r="R598" s="157"/>
      <c r="S598" s="157"/>
      <c r="T598" s="157"/>
      <c r="U598" s="157"/>
      <c r="V598" s="157"/>
      <c r="W598" s="161"/>
      <c r="X598" s="168"/>
      <c r="Y598" s="168"/>
      <c r="Z598" s="157"/>
      <c r="AA598" s="157"/>
      <c r="AB598" s="157"/>
      <c r="AC598" s="157"/>
      <c r="AD598" s="163"/>
      <c r="AE598" s="157"/>
      <c r="AF598" s="157"/>
      <c r="AG598" s="157"/>
      <c r="AH598" s="157"/>
      <c r="AI598" s="163"/>
      <c r="AJ598" s="157"/>
      <c r="AK598" s="157"/>
      <c r="AL598" s="157"/>
      <c r="AM598" s="157"/>
      <c r="AN598" s="157"/>
      <c r="AO598" s="157"/>
      <c r="AP598" s="157"/>
      <c r="AQ598" s="160"/>
      <c r="AR598" s="164"/>
      <c r="AS598" s="164"/>
      <c r="AU598" s="165"/>
    </row>
    <row r="599" spans="1:47" ht="84.75" customHeight="1">
      <c r="A599" s="79"/>
      <c r="B599" s="79"/>
      <c r="C599" s="79"/>
      <c r="D599" s="157"/>
      <c r="E599" s="159"/>
      <c r="F599" s="160"/>
      <c r="G599" s="160"/>
      <c r="H599" s="166"/>
      <c r="I599" s="166"/>
      <c r="J599" s="166"/>
      <c r="K599" s="166"/>
      <c r="L599" s="167"/>
      <c r="M599" s="166"/>
      <c r="N599" s="166"/>
      <c r="O599" s="157"/>
      <c r="P599" s="157"/>
      <c r="Q599" s="157"/>
      <c r="R599" s="157"/>
      <c r="S599" s="157"/>
      <c r="T599" s="157"/>
      <c r="U599" s="157"/>
      <c r="V599" s="157"/>
      <c r="W599" s="161"/>
      <c r="X599" s="168"/>
      <c r="Y599" s="168"/>
      <c r="Z599" s="157"/>
      <c r="AA599" s="157"/>
      <c r="AB599" s="157"/>
      <c r="AC599" s="157"/>
      <c r="AD599" s="163"/>
      <c r="AE599" s="157"/>
      <c r="AF599" s="157"/>
      <c r="AG599" s="157"/>
      <c r="AH599" s="157"/>
      <c r="AI599" s="163"/>
      <c r="AJ599" s="157"/>
      <c r="AK599" s="157"/>
      <c r="AL599" s="157"/>
      <c r="AM599" s="157"/>
      <c r="AN599" s="157"/>
      <c r="AO599" s="157"/>
      <c r="AP599" s="157"/>
      <c r="AQ599" s="160"/>
      <c r="AR599" s="164"/>
      <c r="AS599" s="164"/>
      <c r="AU599" s="165"/>
    </row>
    <row r="600" spans="1:47" ht="84.75" customHeight="1">
      <c r="A600" s="79"/>
      <c r="B600" s="79"/>
      <c r="C600" s="79"/>
      <c r="D600" s="157"/>
      <c r="E600" s="159"/>
      <c r="F600" s="160"/>
      <c r="G600" s="160"/>
      <c r="H600" s="166"/>
      <c r="I600" s="166"/>
      <c r="J600" s="166"/>
      <c r="K600" s="166"/>
      <c r="L600" s="167"/>
      <c r="M600" s="166"/>
      <c r="N600" s="166"/>
      <c r="O600" s="157"/>
      <c r="P600" s="157"/>
      <c r="Q600" s="157"/>
      <c r="R600" s="157"/>
      <c r="S600" s="157"/>
      <c r="T600" s="157"/>
      <c r="U600" s="157"/>
      <c r="V600" s="157"/>
      <c r="W600" s="161"/>
      <c r="X600" s="168"/>
      <c r="Y600" s="168"/>
      <c r="Z600" s="157"/>
      <c r="AA600" s="157"/>
      <c r="AB600" s="157"/>
      <c r="AC600" s="157"/>
      <c r="AD600" s="163"/>
      <c r="AE600" s="157"/>
      <c r="AF600" s="157"/>
      <c r="AG600" s="157"/>
      <c r="AH600" s="157"/>
      <c r="AI600" s="163"/>
      <c r="AJ600" s="157"/>
      <c r="AK600" s="157"/>
      <c r="AL600" s="157"/>
      <c r="AM600" s="157"/>
      <c r="AN600" s="157"/>
      <c r="AO600" s="157"/>
      <c r="AP600" s="157"/>
      <c r="AQ600" s="160"/>
      <c r="AR600" s="164"/>
      <c r="AS600" s="164"/>
      <c r="AU600" s="165"/>
    </row>
    <row r="601" spans="1:47" ht="84.75" customHeight="1">
      <c r="A601" s="79"/>
      <c r="B601" s="79"/>
      <c r="C601" s="79"/>
      <c r="D601" s="157"/>
      <c r="E601" s="159"/>
      <c r="F601" s="160"/>
      <c r="G601" s="160"/>
      <c r="H601" s="166"/>
      <c r="I601" s="166"/>
      <c r="J601" s="166"/>
      <c r="K601" s="166"/>
      <c r="L601" s="167"/>
      <c r="M601" s="166"/>
      <c r="N601" s="166"/>
      <c r="O601" s="157"/>
      <c r="P601" s="157"/>
      <c r="Q601" s="157"/>
      <c r="R601" s="157"/>
      <c r="S601" s="157"/>
      <c r="T601" s="157"/>
      <c r="U601" s="157"/>
      <c r="V601" s="157"/>
      <c r="W601" s="161"/>
      <c r="X601" s="168"/>
      <c r="Y601" s="168"/>
      <c r="Z601" s="157"/>
      <c r="AA601" s="157"/>
      <c r="AB601" s="157"/>
      <c r="AC601" s="157"/>
      <c r="AD601" s="163"/>
      <c r="AE601" s="157"/>
      <c r="AF601" s="157"/>
      <c r="AG601" s="157"/>
      <c r="AH601" s="157"/>
      <c r="AI601" s="163"/>
      <c r="AJ601" s="157"/>
      <c r="AK601" s="157"/>
      <c r="AL601" s="157"/>
      <c r="AM601" s="157"/>
      <c r="AN601" s="157"/>
      <c r="AO601" s="157"/>
      <c r="AP601" s="157"/>
      <c r="AQ601" s="160"/>
      <c r="AR601" s="164"/>
      <c r="AS601" s="164"/>
      <c r="AU601" s="165"/>
    </row>
    <row r="602" spans="1:47" ht="84.75" customHeight="1">
      <c r="A602" s="79"/>
      <c r="B602" s="79"/>
      <c r="C602" s="79"/>
      <c r="D602" s="157"/>
      <c r="E602" s="159"/>
      <c r="F602" s="160"/>
      <c r="G602" s="160"/>
      <c r="H602" s="166"/>
      <c r="I602" s="166"/>
      <c r="J602" s="166"/>
      <c r="K602" s="166"/>
      <c r="L602" s="167"/>
      <c r="M602" s="166"/>
      <c r="N602" s="166"/>
      <c r="O602" s="157"/>
      <c r="P602" s="157"/>
      <c r="Q602" s="157"/>
      <c r="R602" s="157"/>
      <c r="S602" s="157"/>
      <c r="T602" s="157"/>
      <c r="U602" s="157"/>
      <c r="V602" s="157"/>
      <c r="W602" s="161"/>
      <c r="X602" s="168"/>
      <c r="Y602" s="168"/>
      <c r="Z602" s="157"/>
      <c r="AA602" s="157"/>
      <c r="AB602" s="157"/>
      <c r="AC602" s="157"/>
      <c r="AD602" s="163"/>
      <c r="AE602" s="157"/>
      <c r="AF602" s="157"/>
      <c r="AG602" s="157"/>
      <c r="AH602" s="157"/>
      <c r="AI602" s="163"/>
      <c r="AJ602" s="157"/>
      <c r="AK602" s="157"/>
      <c r="AL602" s="157"/>
      <c r="AM602" s="157"/>
      <c r="AN602" s="157"/>
      <c r="AO602" s="157"/>
      <c r="AP602" s="157"/>
      <c r="AQ602" s="160"/>
      <c r="AR602" s="164"/>
      <c r="AS602" s="164"/>
      <c r="AU602" s="165"/>
    </row>
    <row r="603" spans="1:47" ht="84.75" customHeight="1">
      <c r="A603" s="79"/>
      <c r="B603" s="79"/>
      <c r="C603" s="79"/>
      <c r="D603" s="157"/>
      <c r="E603" s="159"/>
      <c r="F603" s="160"/>
      <c r="G603" s="160"/>
      <c r="H603" s="166"/>
      <c r="I603" s="166"/>
      <c r="J603" s="166"/>
      <c r="K603" s="166"/>
      <c r="L603" s="167"/>
      <c r="M603" s="166"/>
      <c r="N603" s="166"/>
      <c r="O603" s="157"/>
      <c r="P603" s="157"/>
      <c r="Q603" s="157"/>
      <c r="R603" s="157"/>
      <c r="S603" s="157"/>
      <c r="T603" s="157"/>
      <c r="U603" s="157"/>
      <c r="V603" s="157"/>
      <c r="W603" s="161"/>
      <c r="X603" s="168"/>
      <c r="Y603" s="168"/>
      <c r="Z603" s="157"/>
      <c r="AA603" s="157"/>
      <c r="AB603" s="157"/>
      <c r="AC603" s="157"/>
      <c r="AD603" s="163"/>
      <c r="AE603" s="157"/>
      <c r="AF603" s="157"/>
      <c r="AG603" s="157"/>
      <c r="AH603" s="157"/>
      <c r="AI603" s="163"/>
      <c r="AJ603" s="157"/>
      <c r="AK603" s="157"/>
      <c r="AL603" s="157"/>
      <c r="AM603" s="157"/>
      <c r="AN603" s="157"/>
      <c r="AO603" s="157"/>
      <c r="AP603" s="157"/>
      <c r="AQ603" s="160"/>
      <c r="AR603" s="164"/>
      <c r="AS603" s="164"/>
      <c r="AU603" s="165"/>
    </row>
    <row r="604" spans="1:47" ht="84.75" customHeight="1">
      <c r="A604" s="79"/>
      <c r="B604" s="79"/>
      <c r="C604" s="79"/>
      <c r="D604" s="157"/>
      <c r="E604" s="159"/>
      <c r="F604" s="160"/>
      <c r="G604" s="160"/>
      <c r="H604" s="166"/>
      <c r="I604" s="166"/>
      <c r="J604" s="166"/>
      <c r="K604" s="166"/>
      <c r="L604" s="167"/>
      <c r="M604" s="166"/>
      <c r="N604" s="166"/>
      <c r="O604" s="157"/>
      <c r="P604" s="157"/>
      <c r="Q604" s="157"/>
      <c r="R604" s="157"/>
      <c r="S604" s="157"/>
      <c r="T604" s="157"/>
      <c r="U604" s="157"/>
      <c r="V604" s="157"/>
      <c r="W604" s="161"/>
      <c r="X604" s="168"/>
      <c r="Y604" s="168"/>
      <c r="Z604" s="157"/>
      <c r="AA604" s="157"/>
      <c r="AB604" s="157"/>
      <c r="AC604" s="157"/>
      <c r="AD604" s="163"/>
      <c r="AE604" s="157"/>
      <c r="AF604" s="157"/>
      <c r="AG604" s="157"/>
      <c r="AH604" s="157"/>
      <c r="AI604" s="163"/>
      <c r="AJ604" s="157"/>
      <c r="AK604" s="157"/>
      <c r="AL604" s="157"/>
      <c r="AM604" s="157"/>
      <c r="AN604" s="157"/>
      <c r="AO604" s="157"/>
      <c r="AP604" s="157"/>
      <c r="AQ604" s="160"/>
      <c r="AR604" s="164"/>
      <c r="AS604" s="164"/>
      <c r="AU604" s="165"/>
    </row>
    <row r="605" spans="1:47" ht="84.75" customHeight="1">
      <c r="A605" s="79"/>
      <c r="B605" s="79"/>
      <c r="C605" s="79"/>
      <c r="D605" s="157"/>
      <c r="E605" s="159"/>
      <c r="F605" s="160"/>
      <c r="G605" s="160"/>
      <c r="H605" s="166"/>
      <c r="I605" s="166"/>
      <c r="J605" s="166"/>
      <c r="K605" s="166"/>
      <c r="L605" s="167"/>
      <c r="M605" s="166"/>
      <c r="N605" s="166"/>
      <c r="O605" s="157"/>
      <c r="P605" s="157"/>
      <c r="Q605" s="157"/>
      <c r="R605" s="157"/>
      <c r="S605" s="157"/>
      <c r="T605" s="157"/>
      <c r="U605" s="157"/>
      <c r="V605" s="157"/>
      <c r="W605" s="161"/>
      <c r="X605" s="168"/>
      <c r="Y605" s="168"/>
      <c r="Z605" s="157"/>
      <c r="AA605" s="157"/>
      <c r="AB605" s="157"/>
      <c r="AC605" s="157"/>
      <c r="AD605" s="163"/>
      <c r="AE605" s="157"/>
      <c r="AF605" s="157"/>
      <c r="AG605" s="157"/>
      <c r="AH605" s="157"/>
      <c r="AI605" s="163"/>
      <c r="AJ605" s="157"/>
      <c r="AK605" s="157"/>
      <c r="AL605" s="157"/>
      <c r="AM605" s="157"/>
      <c r="AN605" s="157"/>
      <c r="AO605" s="157"/>
      <c r="AP605" s="157"/>
      <c r="AQ605" s="160"/>
      <c r="AR605" s="164"/>
      <c r="AS605" s="164"/>
      <c r="AU605" s="165"/>
    </row>
    <row r="606" spans="1:47" ht="84.75" customHeight="1">
      <c r="A606" s="79"/>
      <c r="B606" s="79"/>
      <c r="C606" s="79"/>
      <c r="D606" s="157"/>
      <c r="E606" s="159"/>
      <c r="F606" s="160"/>
      <c r="G606" s="160"/>
      <c r="H606" s="166"/>
      <c r="I606" s="166"/>
      <c r="J606" s="166"/>
      <c r="K606" s="166"/>
      <c r="L606" s="167"/>
      <c r="M606" s="166"/>
      <c r="N606" s="166"/>
      <c r="O606" s="157"/>
      <c r="P606" s="157"/>
      <c r="Q606" s="157"/>
      <c r="R606" s="157"/>
      <c r="S606" s="157"/>
      <c r="T606" s="157"/>
      <c r="U606" s="157"/>
      <c r="V606" s="157"/>
      <c r="W606" s="161"/>
      <c r="X606" s="168"/>
      <c r="Y606" s="168"/>
      <c r="Z606" s="157"/>
      <c r="AA606" s="157"/>
      <c r="AB606" s="157"/>
      <c r="AC606" s="157"/>
      <c r="AD606" s="163"/>
      <c r="AE606" s="157"/>
      <c r="AF606" s="157"/>
      <c r="AG606" s="157"/>
      <c r="AH606" s="157"/>
      <c r="AI606" s="163"/>
      <c r="AJ606" s="157"/>
      <c r="AK606" s="157"/>
      <c r="AL606" s="157"/>
      <c r="AM606" s="157"/>
      <c r="AN606" s="157"/>
      <c r="AO606" s="157"/>
      <c r="AP606" s="157"/>
      <c r="AQ606" s="160"/>
      <c r="AR606" s="164"/>
      <c r="AS606" s="164"/>
      <c r="AU606" s="165"/>
    </row>
    <row r="607" spans="1:47" ht="84.75" customHeight="1">
      <c r="A607" s="79"/>
      <c r="B607" s="79"/>
      <c r="C607" s="79"/>
      <c r="D607" s="157"/>
      <c r="E607" s="159"/>
      <c r="F607" s="160"/>
      <c r="G607" s="160"/>
      <c r="H607" s="166"/>
      <c r="I607" s="166"/>
      <c r="J607" s="166"/>
      <c r="K607" s="166"/>
      <c r="L607" s="167"/>
      <c r="M607" s="166"/>
      <c r="N607" s="166"/>
      <c r="O607" s="157"/>
      <c r="P607" s="157"/>
      <c r="Q607" s="157"/>
      <c r="R607" s="157"/>
      <c r="S607" s="157"/>
      <c r="T607" s="157"/>
      <c r="U607" s="157"/>
      <c r="V607" s="157"/>
      <c r="W607" s="161"/>
      <c r="X607" s="168"/>
      <c r="Y607" s="168"/>
      <c r="Z607" s="157"/>
      <c r="AA607" s="157"/>
      <c r="AB607" s="157"/>
      <c r="AC607" s="157"/>
      <c r="AD607" s="163"/>
      <c r="AE607" s="157"/>
      <c r="AF607" s="157"/>
      <c r="AG607" s="157"/>
      <c r="AH607" s="157"/>
      <c r="AI607" s="163"/>
      <c r="AJ607" s="157"/>
      <c r="AK607" s="157"/>
      <c r="AL607" s="157"/>
      <c r="AM607" s="157"/>
      <c r="AN607" s="157"/>
      <c r="AO607" s="157"/>
      <c r="AP607" s="157"/>
      <c r="AQ607" s="160"/>
      <c r="AR607" s="164"/>
      <c r="AS607" s="164"/>
      <c r="AU607" s="165"/>
    </row>
    <row r="608" spans="1:47" ht="84.75" customHeight="1">
      <c r="A608" s="79"/>
      <c r="B608" s="79"/>
      <c r="C608" s="79"/>
      <c r="D608" s="157"/>
      <c r="E608" s="159"/>
      <c r="F608" s="160"/>
      <c r="G608" s="160"/>
      <c r="H608" s="166"/>
      <c r="I608" s="166"/>
      <c r="J608" s="166"/>
      <c r="K608" s="166"/>
      <c r="L608" s="167"/>
      <c r="M608" s="166"/>
      <c r="N608" s="166"/>
      <c r="O608" s="157"/>
      <c r="P608" s="157"/>
      <c r="Q608" s="157"/>
      <c r="R608" s="157"/>
      <c r="S608" s="157"/>
      <c r="T608" s="157"/>
      <c r="U608" s="157"/>
      <c r="V608" s="157"/>
      <c r="W608" s="161"/>
      <c r="X608" s="168"/>
      <c r="Y608" s="168"/>
      <c r="Z608" s="157"/>
      <c r="AA608" s="157"/>
      <c r="AB608" s="157"/>
      <c r="AC608" s="157"/>
      <c r="AD608" s="163"/>
      <c r="AE608" s="157"/>
      <c r="AF608" s="157"/>
      <c r="AG608" s="157"/>
      <c r="AH608" s="157"/>
      <c r="AI608" s="163"/>
      <c r="AJ608" s="157"/>
      <c r="AK608" s="157"/>
      <c r="AL608" s="157"/>
      <c r="AM608" s="157"/>
      <c r="AN608" s="157"/>
      <c r="AO608" s="157"/>
      <c r="AP608" s="157"/>
      <c r="AQ608" s="160"/>
      <c r="AR608" s="164"/>
      <c r="AS608" s="164"/>
      <c r="AU608" s="165"/>
    </row>
    <row r="609" spans="1:47" ht="84.75" customHeight="1">
      <c r="A609" s="79"/>
      <c r="B609" s="79"/>
      <c r="C609" s="79"/>
      <c r="D609" s="157"/>
      <c r="E609" s="159"/>
      <c r="F609" s="160"/>
      <c r="G609" s="160"/>
      <c r="H609" s="166"/>
      <c r="I609" s="166"/>
      <c r="J609" s="166"/>
      <c r="K609" s="166"/>
      <c r="L609" s="167"/>
      <c r="M609" s="166"/>
      <c r="N609" s="166"/>
      <c r="O609" s="157"/>
      <c r="P609" s="157"/>
      <c r="Q609" s="157"/>
      <c r="R609" s="157"/>
      <c r="S609" s="157"/>
      <c r="T609" s="157"/>
      <c r="U609" s="157"/>
      <c r="V609" s="157"/>
      <c r="W609" s="161"/>
      <c r="X609" s="168"/>
      <c r="Y609" s="168"/>
      <c r="Z609" s="157"/>
      <c r="AA609" s="157"/>
      <c r="AB609" s="157"/>
      <c r="AC609" s="157"/>
      <c r="AD609" s="163"/>
      <c r="AE609" s="157"/>
      <c r="AF609" s="157"/>
      <c r="AG609" s="157"/>
      <c r="AH609" s="157"/>
      <c r="AI609" s="163"/>
      <c r="AJ609" s="157"/>
      <c r="AK609" s="157"/>
      <c r="AL609" s="157"/>
      <c r="AM609" s="157"/>
      <c r="AN609" s="157"/>
      <c r="AO609" s="157"/>
      <c r="AP609" s="157"/>
      <c r="AQ609" s="160"/>
      <c r="AR609" s="164"/>
      <c r="AS609" s="164"/>
      <c r="AU609" s="165"/>
    </row>
    <row r="610" spans="1:47" ht="84.75" customHeight="1">
      <c r="A610" s="79"/>
      <c r="B610" s="79"/>
      <c r="C610" s="79"/>
      <c r="D610" s="157"/>
      <c r="E610" s="159"/>
      <c r="F610" s="160"/>
      <c r="G610" s="160"/>
      <c r="H610" s="166"/>
      <c r="I610" s="166"/>
      <c r="J610" s="166"/>
      <c r="K610" s="166"/>
      <c r="L610" s="167"/>
      <c r="M610" s="166"/>
      <c r="N610" s="166"/>
      <c r="O610" s="157"/>
      <c r="P610" s="157"/>
      <c r="Q610" s="157"/>
      <c r="R610" s="157"/>
      <c r="S610" s="157"/>
      <c r="T610" s="157"/>
      <c r="U610" s="157"/>
      <c r="V610" s="157"/>
      <c r="W610" s="161"/>
      <c r="X610" s="168"/>
      <c r="Y610" s="168"/>
      <c r="Z610" s="157"/>
      <c r="AA610" s="157"/>
      <c r="AB610" s="157"/>
      <c r="AC610" s="157"/>
      <c r="AD610" s="163"/>
      <c r="AE610" s="157"/>
      <c r="AF610" s="157"/>
      <c r="AG610" s="157"/>
      <c r="AH610" s="157"/>
      <c r="AI610" s="163"/>
      <c r="AJ610" s="157"/>
      <c r="AK610" s="157"/>
      <c r="AL610" s="157"/>
      <c r="AM610" s="157"/>
      <c r="AN610" s="157"/>
      <c r="AO610" s="157"/>
      <c r="AP610" s="157"/>
      <c r="AQ610" s="160"/>
      <c r="AR610" s="164"/>
      <c r="AS610" s="164"/>
      <c r="AU610" s="165"/>
    </row>
    <row r="611" spans="1:47" ht="84.75" customHeight="1">
      <c r="A611" s="79"/>
      <c r="B611" s="79"/>
      <c r="C611" s="79"/>
      <c r="D611" s="157"/>
      <c r="E611" s="159"/>
      <c r="F611" s="160"/>
      <c r="G611" s="160"/>
      <c r="H611" s="166"/>
      <c r="I611" s="166"/>
      <c r="J611" s="166"/>
      <c r="K611" s="166"/>
      <c r="L611" s="167"/>
      <c r="M611" s="166"/>
      <c r="N611" s="166"/>
      <c r="O611" s="157"/>
      <c r="P611" s="157"/>
      <c r="Q611" s="157"/>
      <c r="R611" s="157"/>
      <c r="S611" s="157"/>
      <c r="T611" s="157"/>
      <c r="U611" s="157"/>
      <c r="V611" s="157"/>
      <c r="W611" s="161"/>
      <c r="X611" s="168"/>
      <c r="Y611" s="168"/>
      <c r="Z611" s="157"/>
      <c r="AA611" s="157"/>
      <c r="AB611" s="157"/>
      <c r="AC611" s="157"/>
      <c r="AD611" s="163"/>
      <c r="AE611" s="157"/>
      <c r="AF611" s="157"/>
      <c r="AG611" s="157"/>
      <c r="AH611" s="157"/>
      <c r="AI611" s="163"/>
      <c r="AJ611" s="157"/>
      <c r="AK611" s="157"/>
      <c r="AL611" s="157"/>
      <c r="AM611" s="157"/>
      <c r="AN611" s="157"/>
      <c r="AO611" s="157"/>
      <c r="AP611" s="157"/>
      <c r="AQ611" s="160"/>
      <c r="AR611" s="164"/>
      <c r="AS611" s="164"/>
      <c r="AU611" s="165"/>
    </row>
    <row r="612" spans="1:47" ht="84.75" customHeight="1">
      <c r="A612" s="79"/>
      <c r="B612" s="79"/>
      <c r="C612" s="79"/>
      <c r="D612" s="157"/>
      <c r="E612" s="159"/>
      <c r="F612" s="160"/>
      <c r="G612" s="160"/>
      <c r="H612" s="166"/>
      <c r="I612" s="166"/>
      <c r="J612" s="166"/>
      <c r="K612" s="166"/>
      <c r="L612" s="167"/>
      <c r="M612" s="166"/>
      <c r="N612" s="166"/>
      <c r="O612" s="157"/>
      <c r="P612" s="157"/>
      <c r="Q612" s="157"/>
      <c r="R612" s="157"/>
      <c r="S612" s="157"/>
      <c r="T612" s="157"/>
      <c r="U612" s="157"/>
      <c r="V612" s="157"/>
      <c r="W612" s="161"/>
      <c r="X612" s="168"/>
      <c r="Y612" s="168"/>
      <c r="Z612" s="157"/>
      <c r="AA612" s="157"/>
      <c r="AB612" s="157"/>
      <c r="AC612" s="157"/>
      <c r="AD612" s="163"/>
      <c r="AE612" s="157"/>
      <c r="AF612" s="157"/>
      <c r="AG612" s="157"/>
      <c r="AH612" s="157"/>
      <c r="AI612" s="163"/>
      <c r="AJ612" s="157"/>
      <c r="AK612" s="157"/>
      <c r="AL612" s="157"/>
      <c r="AM612" s="157"/>
      <c r="AN612" s="157"/>
      <c r="AO612" s="157"/>
      <c r="AP612" s="157"/>
      <c r="AQ612" s="160"/>
      <c r="AR612" s="164"/>
      <c r="AS612" s="164"/>
      <c r="AU612" s="165"/>
    </row>
    <row r="613" spans="1:47" ht="84.75" customHeight="1">
      <c r="A613" s="79"/>
      <c r="B613" s="79"/>
      <c r="C613" s="79"/>
      <c r="D613" s="157"/>
      <c r="E613" s="159"/>
      <c r="F613" s="160"/>
      <c r="G613" s="160"/>
      <c r="H613" s="166"/>
      <c r="I613" s="166"/>
      <c r="J613" s="166"/>
      <c r="K613" s="166"/>
      <c r="L613" s="167"/>
      <c r="M613" s="166"/>
      <c r="N613" s="166"/>
      <c r="O613" s="157"/>
      <c r="P613" s="157"/>
      <c r="Q613" s="157"/>
      <c r="R613" s="157"/>
      <c r="S613" s="157"/>
      <c r="T613" s="157"/>
      <c r="U613" s="157"/>
      <c r="V613" s="157"/>
      <c r="W613" s="161"/>
      <c r="X613" s="168"/>
      <c r="Y613" s="168"/>
      <c r="Z613" s="157"/>
      <c r="AA613" s="157"/>
      <c r="AB613" s="157"/>
      <c r="AC613" s="157"/>
      <c r="AD613" s="163"/>
      <c r="AE613" s="157"/>
      <c r="AF613" s="157"/>
      <c r="AG613" s="157"/>
      <c r="AH613" s="157"/>
      <c r="AI613" s="163"/>
      <c r="AJ613" s="157"/>
      <c r="AK613" s="157"/>
      <c r="AL613" s="157"/>
      <c r="AM613" s="157"/>
      <c r="AN613" s="157"/>
      <c r="AO613" s="157"/>
      <c r="AP613" s="157"/>
      <c r="AQ613" s="160"/>
      <c r="AR613" s="164"/>
      <c r="AS613" s="164"/>
      <c r="AU613" s="165"/>
    </row>
    <row r="614" spans="1:47" ht="84.75" customHeight="1">
      <c r="A614" s="79"/>
      <c r="B614" s="79"/>
      <c r="C614" s="79"/>
      <c r="D614" s="157"/>
      <c r="E614" s="159"/>
      <c r="F614" s="160"/>
      <c r="G614" s="160"/>
      <c r="H614" s="166"/>
      <c r="I614" s="166"/>
      <c r="J614" s="166"/>
      <c r="K614" s="166"/>
      <c r="L614" s="167"/>
      <c r="M614" s="166"/>
      <c r="N614" s="166"/>
      <c r="O614" s="157"/>
      <c r="P614" s="157"/>
      <c r="Q614" s="157"/>
      <c r="R614" s="157"/>
      <c r="S614" s="157"/>
      <c r="T614" s="157"/>
      <c r="U614" s="157"/>
      <c r="V614" s="157"/>
      <c r="W614" s="161"/>
      <c r="X614" s="168"/>
      <c r="Y614" s="168"/>
      <c r="Z614" s="157"/>
      <c r="AA614" s="157"/>
      <c r="AB614" s="157"/>
      <c r="AC614" s="157"/>
      <c r="AD614" s="163"/>
      <c r="AE614" s="157"/>
      <c r="AF614" s="157"/>
      <c r="AG614" s="157"/>
      <c r="AH614" s="157"/>
      <c r="AI614" s="163"/>
      <c r="AJ614" s="157"/>
      <c r="AK614" s="157"/>
      <c r="AL614" s="157"/>
      <c r="AM614" s="157"/>
      <c r="AN614" s="157"/>
      <c r="AO614" s="157"/>
      <c r="AP614" s="157"/>
      <c r="AQ614" s="160"/>
      <c r="AR614" s="164"/>
      <c r="AS614" s="164"/>
      <c r="AU614" s="165"/>
    </row>
    <row r="615" spans="1:47" ht="84.75" customHeight="1">
      <c r="A615" s="79"/>
      <c r="B615" s="79"/>
      <c r="C615" s="79"/>
      <c r="D615" s="157"/>
      <c r="E615" s="159"/>
      <c r="F615" s="160"/>
      <c r="G615" s="160"/>
      <c r="H615" s="166"/>
      <c r="I615" s="166"/>
      <c r="J615" s="166"/>
      <c r="K615" s="166"/>
      <c r="L615" s="167"/>
      <c r="M615" s="166"/>
      <c r="N615" s="166"/>
      <c r="O615" s="157"/>
      <c r="P615" s="157"/>
      <c r="Q615" s="157"/>
      <c r="R615" s="157"/>
      <c r="S615" s="157"/>
      <c r="T615" s="157"/>
      <c r="U615" s="157"/>
      <c r="V615" s="157"/>
      <c r="W615" s="161"/>
      <c r="X615" s="168"/>
      <c r="Y615" s="168"/>
      <c r="Z615" s="157"/>
      <c r="AA615" s="157"/>
      <c r="AB615" s="157"/>
      <c r="AC615" s="157"/>
      <c r="AD615" s="163"/>
      <c r="AE615" s="157"/>
      <c r="AF615" s="157"/>
      <c r="AG615" s="157"/>
      <c r="AH615" s="157"/>
      <c r="AI615" s="163"/>
      <c r="AJ615" s="157"/>
      <c r="AK615" s="157"/>
      <c r="AL615" s="157"/>
      <c r="AM615" s="157"/>
      <c r="AN615" s="157"/>
      <c r="AO615" s="157"/>
      <c r="AP615" s="157"/>
      <c r="AQ615" s="160"/>
      <c r="AR615" s="164"/>
      <c r="AS615" s="164"/>
      <c r="AU615" s="165"/>
    </row>
    <row r="616" spans="1:47" ht="84.75" customHeight="1">
      <c r="A616" s="79"/>
      <c r="B616" s="79"/>
      <c r="C616" s="79"/>
      <c r="D616" s="157"/>
      <c r="E616" s="159"/>
      <c r="F616" s="160"/>
      <c r="G616" s="160"/>
      <c r="H616" s="166"/>
      <c r="I616" s="166"/>
      <c r="J616" s="166"/>
      <c r="K616" s="166"/>
      <c r="L616" s="167"/>
      <c r="M616" s="166"/>
      <c r="N616" s="166"/>
      <c r="O616" s="157"/>
      <c r="P616" s="157"/>
      <c r="Q616" s="157"/>
      <c r="R616" s="157"/>
      <c r="S616" s="157"/>
      <c r="T616" s="157"/>
      <c r="U616" s="157"/>
      <c r="V616" s="157"/>
      <c r="W616" s="161"/>
      <c r="X616" s="168"/>
      <c r="Y616" s="168"/>
      <c r="Z616" s="157"/>
      <c r="AA616" s="157"/>
      <c r="AB616" s="157"/>
      <c r="AC616" s="157"/>
      <c r="AD616" s="163"/>
      <c r="AE616" s="157"/>
      <c r="AF616" s="157"/>
      <c r="AG616" s="157"/>
      <c r="AH616" s="157"/>
      <c r="AI616" s="163"/>
      <c r="AJ616" s="157"/>
      <c r="AK616" s="157"/>
      <c r="AL616" s="157"/>
      <c r="AM616" s="157"/>
      <c r="AN616" s="157"/>
      <c r="AO616" s="157"/>
      <c r="AP616" s="157"/>
      <c r="AQ616" s="160"/>
      <c r="AR616" s="164"/>
      <c r="AS616" s="164"/>
      <c r="AU616" s="165"/>
    </row>
    <row r="617" spans="1:47" ht="84.75" customHeight="1">
      <c r="A617" s="79"/>
      <c r="B617" s="79"/>
      <c r="C617" s="79"/>
      <c r="D617" s="157"/>
      <c r="E617" s="159"/>
      <c r="F617" s="160"/>
      <c r="G617" s="160"/>
      <c r="H617" s="166"/>
      <c r="I617" s="166"/>
      <c r="J617" s="166"/>
      <c r="K617" s="166"/>
      <c r="L617" s="167"/>
      <c r="M617" s="166"/>
      <c r="N617" s="166"/>
      <c r="O617" s="157"/>
      <c r="P617" s="157"/>
      <c r="Q617" s="157"/>
      <c r="R617" s="157"/>
      <c r="S617" s="157"/>
      <c r="T617" s="157"/>
      <c r="U617" s="157"/>
      <c r="V617" s="157"/>
      <c r="W617" s="161"/>
      <c r="X617" s="168"/>
      <c r="Y617" s="168"/>
      <c r="Z617" s="157"/>
      <c r="AA617" s="157"/>
      <c r="AB617" s="157"/>
      <c r="AC617" s="157"/>
      <c r="AD617" s="163"/>
      <c r="AE617" s="157"/>
      <c r="AF617" s="157"/>
      <c r="AG617" s="157"/>
      <c r="AH617" s="157"/>
      <c r="AI617" s="163"/>
      <c r="AJ617" s="157"/>
      <c r="AK617" s="157"/>
      <c r="AL617" s="157"/>
      <c r="AM617" s="157"/>
      <c r="AN617" s="157"/>
      <c r="AO617" s="157"/>
      <c r="AP617" s="157"/>
      <c r="AQ617" s="160"/>
      <c r="AR617" s="164"/>
      <c r="AS617" s="164"/>
      <c r="AU617" s="165"/>
    </row>
    <row r="618" spans="1:47" ht="84.75" customHeight="1">
      <c r="A618" s="79"/>
      <c r="B618" s="79"/>
      <c r="C618" s="79"/>
      <c r="D618" s="157"/>
      <c r="E618" s="159"/>
      <c r="F618" s="160"/>
      <c r="G618" s="160"/>
      <c r="H618" s="166"/>
      <c r="I618" s="166"/>
      <c r="J618" s="166"/>
      <c r="K618" s="166"/>
      <c r="L618" s="167"/>
      <c r="M618" s="166"/>
      <c r="N618" s="166"/>
      <c r="O618" s="157"/>
      <c r="P618" s="157"/>
      <c r="Q618" s="157"/>
      <c r="R618" s="157"/>
      <c r="S618" s="157"/>
      <c r="T618" s="157"/>
      <c r="U618" s="157"/>
      <c r="V618" s="157"/>
      <c r="W618" s="161"/>
      <c r="X618" s="168"/>
      <c r="Y618" s="168"/>
      <c r="Z618" s="157"/>
      <c r="AA618" s="157"/>
      <c r="AB618" s="157"/>
      <c r="AC618" s="157"/>
      <c r="AD618" s="163"/>
      <c r="AE618" s="157"/>
      <c r="AF618" s="157"/>
      <c r="AG618" s="157"/>
      <c r="AH618" s="157"/>
      <c r="AI618" s="163"/>
      <c r="AJ618" s="157"/>
      <c r="AK618" s="157"/>
      <c r="AL618" s="157"/>
      <c r="AM618" s="157"/>
      <c r="AN618" s="157"/>
      <c r="AO618" s="157"/>
      <c r="AP618" s="157"/>
      <c r="AQ618" s="160"/>
      <c r="AR618" s="164"/>
      <c r="AS618" s="164"/>
      <c r="AU618" s="165"/>
    </row>
    <row r="619" spans="1:47" ht="84.75" customHeight="1">
      <c r="A619" s="79"/>
      <c r="B619" s="79"/>
      <c r="C619" s="79"/>
      <c r="D619" s="157"/>
      <c r="E619" s="159"/>
      <c r="F619" s="160"/>
      <c r="G619" s="160"/>
      <c r="H619" s="166"/>
      <c r="I619" s="166"/>
      <c r="J619" s="166"/>
      <c r="K619" s="166"/>
      <c r="L619" s="167"/>
      <c r="M619" s="166"/>
      <c r="N619" s="166"/>
      <c r="O619" s="157"/>
      <c r="P619" s="157"/>
      <c r="Q619" s="157"/>
      <c r="R619" s="157"/>
      <c r="S619" s="157"/>
      <c r="T619" s="157"/>
      <c r="U619" s="157"/>
      <c r="V619" s="157"/>
      <c r="W619" s="161"/>
      <c r="X619" s="168"/>
      <c r="Y619" s="168"/>
      <c r="Z619" s="157"/>
      <c r="AA619" s="157"/>
      <c r="AB619" s="157"/>
      <c r="AC619" s="157"/>
      <c r="AD619" s="163"/>
      <c r="AE619" s="157"/>
      <c r="AF619" s="157"/>
      <c r="AG619" s="157"/>
      <c r="AH619" s="157"/>
      <c r="AI619" s="163"/>
      <c r="AJ619" s="157"/>
      <c r="AK619" s="157"/>
      <c r="AL619" s="157"/>
      <c r="AM619" s="157"/>
      <c r="AN619" s="157"/>
      <c r="AO619" s="157"/>
      <c r="AP619" s="157"/>
      <c r="AQ619" s="160"/>
      <c r="AR619" s="164"/>
      <c r="AS619" s="164"/>
      <c r="AU619" s="165"/>
    </row>
    <row r="620" spans="1:47" ht="84.75" customHeight="1">
      <c r="A620" s="79"/>
      <c r="B620" s="79"/>
      <c r="C620" s="79"/>
      <c r="D620" s="157"/>
      <c r="E620" s="159"/>
      <c r="F620" s="160"/>
      <c r="G620" s="160"/>
      <c r="H620" s="166"/>
      <c r="I620" s="166"/>
      <c r="J620" s="166"/>
      <c r="K620" s="166"/>
      <c r="L620" s="167"/>
      <c r="M620" s="166"/>
      <c r="N620" s="166"/>
      <c r="O620" s="157"/>
      <c r="P620" s="157"/>
      <c r="Q620" s="157"/>
      <c r="R620" s="157"/>
      <c r="S620" s="157"/>
      <c r="T620" s="157"/>
      <c r="U620" s="157"/>
      <c r="V620" s="157"/>
      <c r="W620" s="161"/>
      <c r="X620" s="168"/>
      <c r="Y620" s="168"/>
      <c r="Z620" s="157"/>
      <c r="AA620" s="157"/>
      <c r="AB620" s="157"/>
      <c r="AC620" s="157"/>
      <c r="AD620" s="163"/>
      <c r="AE620" s="157"/>
      <c r="AF620" s="157"/>
      <c r="AG620" s="157"/>
      <c r="AH620" s="157"/>
      <c r="AI620" s="163"/>
      <c r="AJ620" s="157"/>
      <c r="AK620" s="157"/>
      <c r="AL620" s="157"/>
      <c r="AM620" s="157"/>
      <c r="AN620" s="157"/>
      <c r="AO620" s="157"/>
      <c r="AP620" s="157"/>
      <c r="AQ620" s="160"/>
      <c r="AR620" s="164"/>
      <c r="AS620" s="164"/>
      <c r="AU620" s="165"/>
    </row>
    <row r="621" spans="1:47" ht="84.75" customHeight="1">
      <c r="A621" s="79"/>
      <c r="B621" s="79"/>
      <c r="C621" s="79"/>
      <c r="D621" s="157"/>
      <c r="E621" s="159"/>
      <c r="F621" s="160"/>
      <c r="G621" s="160"/>
      <c r="H621" s="166"/>
      <c r="I621" s="166"/>
      <c r="J621" s="166"/>
      <c r="K621" s="166"/>
      <c r="L621" s="167"/>
      <c r="M621" s="166"/>
      <c r="N621" s="166"/>
      <c r="O621" s="157"/>
      <c r="P621" s="157"/>
      <c r="Q621" s="157"/>
      <c r="R621" s="157"/>
      <c r="S621" s="157"/>
      <c r="T621" s="157"/>
      <c r="U621" s="157"/>
      <c r="V621" s="157"/>
      <c r="W621" s="161"/>
      <c r="X621" s="168"/>
      <c r="Y621" s="168"/>
      <c r="Z621" s="157"/>
      <c r="AA621" s="157"/>
      <c r="AB621" s="157"/>
      <c r="AC621" s="157"/>
      <c r="AD621" s="163"/>
      <c r="AE621" s="157"/>
      <c r="AF621" s="157"/>
      <c r="AG621" s="157"/>
      <c r="AH621" s="157"/>
      <c r="AI621" s="163"/>
      <c r="AJ621" s="157"/>
      <c r="AK621" s="157"/>
      <c r="AL621" s="157"/>
      <c r="AM621" s="157"/>
      <c r="AN621" s="157"/>
      <c r="AO621" s="157"/>
      <c r="AP621" s="157"/>
      <c r="AQ621" s="160"/>
      <c r="AR621" s="164"/>
      <c r="AS621" s="164"/>
      <c r="AU621" s="165"/>
    </row>
    <row r="622" spans="1:47" ht="84.75" customHeight="1">
      <c r="A622" s="79"/>
      <c r="B622" s="79"/>
      <c r="C622" s="79"/>
      <c r="D622" s="157"/>
      <c r="E622" s="159"/>
      <c r="F622" s="160"/>
      <c r="G622" s="160"/>
      <c r="H622" s="166"/>
      <c r="I622" s="166"/>
      <c r="J622" s="166"/>
      <c r="K622" s="166"/>
      <c r="L622" s="167"/>
      <c r="M622" s="166"/>
      <c r="N622" s="166"/>
      <c r="O622" s="157"/>
      <c r="P622" s="157"/>
      <c r="Q622" s="157"/>
      <c r="R622" s="157"/>
      <c r="S622" s="157"/>
      <c r="T622" s="157"/>
      <c r="U622" s="157"/>
      <c r="V622" s="157"/>
      <c r="W622" s="161"/>
      <c r="X622" s="168"/>
      <c r="Y622" s="168"/>
      <c r="Z622" s="157"/>
      <c r="AA622" s="157"/>
      <c r="AB622" s="157"/>
      <c r="AC622" s="157"/>
      <c r="AD622" s="163"/>
      <c r="AE622" s="157"/>
      <c r="AF622" s="157"/>
      <c r="AG622" s="157"/>
      <c r="AH622" s="157"/>
      <c r="AI622" s="163"/>
      <c r="AJ622" s="157"/>
      <c r="AK622" s="157"/>
      <c r="AL622" s="157"/>
      <c r="AM622" s="157"/>
      <c r="AN622" s="157"/>
      <c r="AO622" s="157"/>
      <c r="AP622" s="157"/>
      <c r="AQ622" s="160"/>
      <c r="AR622" s="164"/>
      <c r="AS622" s="164"/>
      <c r="AU622" s="165"/>
    </row>
    <row r="623" spans="1:47" ht="84.75" customHeight="1">
      <c r="A623" s="79"/>
      <c r="B623" s="79"/>
      <c r="C623" s="79"/>
      <c r="D623" s="157"/>
      <c r="E623" s="159"/>
      <c r="F623" s="160"/>
      <c r="G623" s="160"/>
      <c r="H623" s="166"/>
      <c r="I623" s="166"/>
      <c r="J623" s="166"/>
      <c r="K623" s="166"/>
      <c r="L623" s="167"/>
      <c r="M623" s="166"/>
      <c r="N623" s="166"/>
      <c r="O623" s="157"/>
      <c r="P623" s="157"/>
      <c r="Q623" s="157"/>
      <c r="R623" s="157"/>
      <c r="S623" s="157"/>
      <c r="T623" s="157"/>
      <c r="U623" s="157"/>
      <c r="V623" s="157"/>
      <c r="W623" s="161"/>
      <c r="X623" s="168"/>
      <c r="Y623" s="168"/>
      <c r="Z623" s="157"/>
      <c r="AA623" s="157"/>
      <c r="AB623" s="157"/>
      <c r="AC623" s="157"/>
      <c r="AD623" s="163"/>
      <c r="AE623" s="157"/>
      <c r="AF623" s="157"/>
      <c r="AG623" s="157"/>
      <c r="AH623" s="157"/>
      <c r="AI623" s="163"/>
      <c r="AJ623" s="157"/>
      <c r="AK623" s="157"/>
      <c r="AL623" s="157"/>
      <c r="AM623" s="157"/>
      <c r="AN623" s="157"/>
      <c r="AO623" s="157"/>
      <c r="AP623" s="157"/>
      <c r="AQ623" s="160"/>
      <c r="AR623" s="164"/>
      <c r="AS623" s="164"/>
      <c r="AU623" s="165"/>
    </row>
    <row r="624" spans="1:47" ht="84.75" customHeight="1">
      <c r="A624" s="79"/>
      <c r="B624" s="79"/>
      <c r="C624" s="79"/>
      <c r="D624" s="157"/>
      <c r="E624" s="159"/>
      <c r="F624" s="160"/>
      <c r="G624" s="160"/>
      <c r="H624" s="166"/>
      <c r="I624" s="166"/>
      <c r="J624" s="166"/>
      <c r="K624" s="166"/>
      <c r="L624" s="167"/>
      <c r="M624" s="166"/>
      <c r="N624" s="166"/>
      <c r="O624" s="157"/>
      <c r="P624" s="157"/>
      <c r="Q624" s="157"/>
      <c r="R624" s="157"/>
      <c r="S624" s="157"/>
      <c r="T624" s="157"/>
      <c r="U624" s="157"/>
      <c r="V624" s="157"/>
      <c r="W624" s="161"/>
      <c r="X624" s="168"/>
      <c r="Y624" s="168"/>
      <c r="Z624" s="157"/>
      <c r="AA624" s="157"/>
      <c r="AB624" s="157"/>
      <c r="AC624" s="157"/>
      <c r="AD624" s="163"/>
      <c r="AE624" s="157"/>
      <c r="AF624" s="157"/>
      <c r="AG624" s="157"/>
      <c r="AH624" s="157"/>
      <c r="AI624" s="163"/>
      <c r="AJ624" s="157"/>
      <c r="AK624" s="157"/>
      <c r="AL624" s="157"/>
      <c r="AM624" s="157"/>
      <c r="AN624" s="157"/>
      <c r="AO624" s="157"/>
      <c r="AP624" s="157"/>
      <c r="AQ624" s="160"/>
      <c r="AR624" s="164"/>
      <c r="AS624" s="164"/>
      <c r="AU624" s="165"/>
    </row>
    <row r="625" spans="1:47" ht="84.75" customHeight="1">
      <c r="A625" s="79"/>
      <c r="B625" s="79"/>
      <c r="C625" s="79"/>
      <c r="D625" s="157"/>
      <c r="E625" s="159"/>
      <c r="F625" s="160"/>
      <c r="G625" s="160"/>
      <c r="H625" s="166"/>
      <c r="I625" s="166"/>
      <c r="J625" s="166"/>
      <c r="K625" s="166"/>
      <c r="L625" s="167"/>
      <c r="M625" s="166"/>
      <c r="N625" s="166"/>
      <c r="O625" s="157"/>
      <c r="P625" s="157"/>
      <c r="Q625" s="157"/>
      <c r="R625" s="157"/>
      <c r="S625" s="157"/>
      <c r="T625" s="157"/>
      <c r="U625" s="157"/>
      <c r="V625" s="157"/>
      <c r="W625" s="161"/>
      <c r="X625" s="168"/>
      <c r="Y625" s="168"/>
      <c r="Z625" s="157"/>
      <c r="AA625" s="157"/>
      <c r="AB625" s="157"/>
      <c r="AC625" s="157"/>
      <c r="AD625" s="163"/>
      <c r="AE625" s="157"/>
      <c r="AF625" s="157"/>
      <c r="AG625" s="157"/>
      <c r="AH625" s="157"/>
      <c r="AI625" s="163"/>
      <c r="AJ625" s="157"/>
      <c r="AK625" s="157"/>
      <c r="AL625" s="157"/>
      <c r="AM625" s="157"/>
      <c r="AN625" s="157"/>
      <c r="AO625" s="157"/>
      <c r="AP625" s="157"/>
      <c r="AQ625" s="160"/>
      <c r="AR625" s="164"/>
      <c r="AS625" s="164"/>
      <c r="AU625" s="165"/>
    </row>
    <row r="626" spans="1:47" ht="84.75" customHeight="1">
      <c r="A626" s="79"/>
      <c r="B626" s="79"/>
      <c r="C626" s="79"/>
      <c r="D626" s="157"/>
      <c r="E626" s="159"/>
      <c r="F626" s="160"/>
      <c r="G626" s="160"/>
      <c r="H626" s="166"/>
      <c r="I626" s="166"/>
      <c r="J626" s="166"/>
      <c r="K626" s="166"/>
      <c r="L626" s="167"/>
      <c r="M626" s="166"/>
      <c r="N626" s="166"/>
      <c r="O626" s="157"/>
      <c r="P626" s="157"/>
      <c r="Q626" s="157"/>
      <c r="R626" s="157"/>
      <c r="S626" s="157"/>
      <c r="T626" s="157"/>
      <c r="U626" s="157"/>
      <c r="V626" s="157"/>
      <c r="W626" s="161"/>
      <c r="X626" s="168"/>
      <c r="Y626" s="168"/>
      <c r="Z626" s="157"/>
      <c r="AA626" s="157"/>
      <c r="AB626" s="157"/>
      <c r="AC626" s="157"/>
      <c r="AD626" s="163"/>
      <c r="AE626" s="157"/>
      <c r="AF626" s="157"/>
      <c r="AG626" s="157"/>
      <c r="AH626" s="157"/>
      <c r="AI626" s="163"/>
      <c r="AJ626" s="157"/>
      <c r="AK626" s="157"/>
      <c r="AL626" s="157"/>
      <c r="AM626" s="157"/>
      <c r="AN626" s="157"/>
      <c r="AO626" s="157"/>
      <c r="AP626" s="157"/>
      <c r="AQ626" s="160"/>
      <c r="AR626" s="164"/>
      <c r="AS626" s="164"/>
      <c r="AU626" s="165"/>
    </row>
    <row r="627" spans="1:47" ht="84.75" customHeight="1">
      <c r="A627" s="79"/>
      <c r="B627" s="79"/>
      <c r="C627" s="79"/>
      <c r="D627" s="157"/>
      <c r="E627" s="159"/>
      <c r="F627" s="160"/>
      <c r="G627" s="160"/>
      <c r="H627" s="166"/>
      <c r="I627" s="166"/>
      <c r="J627" s="166"/>
      <c r="K627" s="166"/>
      <c r="L627" s="167"/>
      <c r="M627" s="166"/>
      <c r="N627" s="166"/>
      <c r="O627" s="157"/>
      <c r="P627" s="157"/>
      <c r="Q627" s="157"/>
      <c r="R627" s="157"/>
      <c r="S627" s="157"/>
      <c r="T627" s="157"/>
      <c r="U627" s="157"/>
      <c r="V627" s="157"/>
      <c r="W627" s="161"/>
      <c r="X627" s="168"/>
      <c r="Y627" s="168"/>
      <c r="Z627" s="157"/>
      <c r="AA627" s="157"/>
      <c r="AB627" s="157"/>
      <c r="AC627" s="157"/>
      <c r="AD627" s="163"/>
      <c r="AE627" s="157"/>
      <c r="AF627" s="157"/>
      <c r="AG627" s="157"/>
      <c r="AH627" s="157"/>
      <c r="AI627" s="163"/>
      <c r="AJ627" s="157"/>
      <c r="AK627" s="157"/>
      <c r="AL627" s="157"/>
      <c r="AM627" s="157"/>
      <c r="AN627" s="157"/>
      <c r="AO627" s="157"/>
      <c r="AP627" s="157"/>
      <c r="AQ627" s="160"/>
      <c r="AR627" s="164"/>
      <c r="AS627" s="164"/>
      <c r="AU627" s="165"/>
    </row>
    <row r="628" spans="1:47" ht="84.75" customHeight="1">
      <c r="A628" s="79"/>
      <c r="B628" s="79"/>
      <c r="C628" s="79"/>
      <c r="D628" s="157"/>
      <c r="E628" s="159"/>
      <c r="F628" s="160"/>
      <c r="G628" s="160"/>
      <c r="H628" s="166"/>
      <c r="I628" s="166"/>
      <c r="J628" s="166"/>
      <c r="K628" s="166"/>
      <c r="L628" s="167"/>
      <c r="M628" s="166"/>
      <c r="N628" s="166"/>
      <c r="O628" s="157"/>
      <c r="P628" s="157"/>
      <c r="Q628" s="157"/>
      <c r="R628" s="157"/>
      <c r="S628" s="157"/>
      <c r="T628" s="157"/>
      <c r="U628" s="157"/>
      <c r="V628" s="157"/>
      <c r="W628" s="161"/>
      <c r="X628" s="168"/>
      <c r="Y628" s="168"/>
      <c r="Z628" s="157"/>
      <c r="AA628" s="157"/>
      <c r="AB628" s="157"/>
      <c r="AC628" s="157"/>
      <c r="AD628" s="163"/>
      <c r="AE628" s="157"/>
      <c r="AF628" s="157"/>
      <c r="AG628" s="157"/>
      <c r="AH628" s="157"/>
      <c r="AI628" s="163"/>
      <c r="AJ628" s="157"/>
      <c r="AK628" s="157"/>
      <c r="AL628" s="157"/>
      <c r="AM628" s="157"/>
      <c r="AN628" s="157"/>
      <c r="AO628" s="157"/>
      <c r="AP628" s="157"/>
      <c r="AQ628" s="160"/>
      <c r="AR628" s="164"/>
      <c r="AS628" s="164"/>
      <c r="AU628" s="165"/>
    </row>
    <row r="629" spans="1:47" ht="84.75" customHeight="1">
      <c r="A629" s="79"/>
      <c r="B629" s="79"/>
      <c r="C629" s="79"/>
      <c r="D629" s="157"/>
      <c r="E629" s="159"/>
      <c r="F629" s="160"/>
      <c r="G629" s="160"/>
      <c r="H629" s="166"/>
      <c r="I629" s="166"/>
      <c r="J629" s="166"/>
      <c r="K629" s="166"/>
      <c r="L629" s="167"/>
      <c r="M629" s="166"/>
      <c r="N629" s="166"/>
      <c r="O629" s="157"/>
      <c r="P629" s="157"/>
      <c r="Q629" s="157"/>
      <c r="R629" s="157"/>
      <c r="S629" s="157"/>
      <c r="T629" s="157"/>
      <c r="U629" s="157"/>
      <c r="V629" s="157"/>
      <c r="W629" s="161"/>
      <c r="X629" s="168"/>
      <c r="Y629" s="168"/>
      <c r="Z629" s="157"/>
      <c r="AA629" s="157"/>
      <c r="AB629" s="157"/>
      <c r="AC629" s="157"/>
      <c r="AD629" s="163"/>
      <c r="AE629" s="157"/>
      <c r="AF629" s="157"/>
      <c r="AG629" s="157"/>
      <c r="AH629" s="157"/>
      <c r="AI629" s="163"/>
      <c r="AJ629" s="157"/>
      <c r="AK629" s="157"/>
      <c r="AL629" s="157"/>
      <c r="AM629" s="157"/>
      <c r="AN629" s="157"/>
      <c r="AO629" s="157"/>
      <c r="AP629" s="157"/>
      <c r="AQ629" s="160"/>
      <c r="AR629" s="164"/>
      <c r="AS629" s="164"/>
      <c r="AU629" s="165"/>
    </row>
    <row r="630" spans="1:47" ht="84.75" customHeight="1">
      <c r="A630" s="79"/>
      <c r="B630" s="79"/>
      <c r="C630" s="79"/>
      <c r="D630" s="157"/>
      <c r="E630" s="159"/>
      <c r="F630" s="160"/>
      <c r="G630" s="160"/>
      <c r="H630" s="166"/>
      <c r="I630" s="166"/>
      <c r="J630" s="166"/>
      <c r="K630" s="166"/>
      <c r="L630" s="167"/>
      <c r="M630" s="166"/>
      <c r="N630" s="166"/>
      <c r="O630" s="157"/>
      <c r="P630" s="157"/>
      <c r="Q630" s="157"/>
      <c r="R630" s="157"/>
      <c r="S630" s="157"/>
      <c r="T630" s="157"/>
      <c r="U630" s="157"/>
      <c r="V630" s="157"/>
      <c r="W630" s="161"/>
      <c r="X630" s="168"/>
      <c r="Y630" s="168"/>
      <c r="Z630" s="157"/>
      <c r="AA630" s="157"/>
      <c r="AB630" s="157"/>
      <c r="AC630" s="157"/>
      <c r="AD630" s="163"/>
      <c r="AE630" s="157"/>
      <c r="AF630" s="157"/>
      <c r="AG630" s="157"/>
      <c r="AH630" s="157"/>
      <c r="AI630" s="163"/>
      <c r="AJ630" s="157"/>
      <c r="AK630" s="157"/>
      <c r="AL630" s="157"/>
      <c r="AM630" s="157"/>
      <c r="AN630" s="157"/>
      <c r="AO630" s="157"/>
      <c r="AP630" s="157"/>
      <c r="AQ630" s="160"/>
      <c r="AR630" s="164"/>
      <c r="AS630" s="164"/>
      <c r="AU630" s="165"/>
    </row>
    <row r="631" spans="1:47" ht="84.75" customHeight="1">
      <c r="A631" s="79"/>
      <c r="B631" s="79"/>
      <c r="C631" s="79"/>
      <c r="D631" s="157"/>
      <c r="E631" s="159"/>
      <c r="F631" s="160"/>
      <c r="G631" s="160"/>
      <c r="H631" s="166"/>
      <c r="I631" s="166"/>
      <c r="J631" s="166"/>
      <c r="K631" s="166"/>
      <c r="L631" s="167"/>
      <c r="M631" s="166"/>
      <c r="N631" s="166"/>
      <c r="O631" s="157"/>
      <c r="P631" s="157"/>
      <c r="Q631" s="157"/>
      <c r="R631" s="157"/>
      <c r="S631" s="157"/>
      <c r="T631" s="157"/>
      <c r="U631" s="157"/>
      <c r="V631" s="157"/>
      <c r="W631" s="161"/>
      <c r="X631" s="168"/>
      <c r="Y631" s="168"/>
      <c r="Z631" s="157"/>
      <c r="AA631" s="157"/>
      <c r="AB631" s="157"/>
      <c r="AC631" s="157"/>
      <c r="AD631" s="163"/>
      <c r="AE631" s="157"/>
      <c r="AF631" s="157"/>
      <c r="AG631" s="157"/>
      <c r="AH631" s="157"/>
      <c r="AI631" s="163"/>
      <c r="AJ631" s="157"/>
      <c r="AK631" s="157"/>
      <c r="AL631" s="157"/>
      <c r="AM631" s="157"/>
      <c r="AN631" s="157"/>
      <c r="AO631" s="157"/>
      <c r="AP631" s="157"/>
      <c r="AQ631" s="160"/>
      <c r="AR631" s="164"/>
      <c r="AS631" s="164"/>
      <c r="AU631" s="165"/>
    </row>
    <row r="632" spans="1:47" ht="84.75" customHeight="1">
      <c r="A632" s="79"/>
      <c r="B632" s="79"/>
      <c r="C632" s="79"/>
      <c r="D632" s="157"/>
      <c r="E632" s="159"/>
      <c r="F632" s="160"/>
      <c r="G632" s="160"/>
      <c r="H632" s="166"/>
      <c r="I632" s="166"/>
      <c r="J632" s="166"/>
      <c r="K632" s="166"/>
      <c r="L632" s="167"/>
      <c r="M632" s="166"/>
      <c r="N632" s="166"/>
      <c r="O632" s="157"/>
      <c r="P632" s="157"/>
      <c r="Q632" s="157"/>
      <c r="R632" s="157"/>
      <c r="S632" s="157"/>
      <c r="T632" s="157"/>
      <c r="U632" s="157"/>
      <c r="V632" s="157"/>
      <c r="W632" s="161"/>
      <c r="X632" s="168"/>
      <c r="Y632" s="168"/>
      <c r="Z632" s="157"/>
      <c r="AA632" s="157"/>
      <c r="AB632" s="157"/>
      <c r="AC632" s="157"/>
      <c r="AD632" s="163"/>
      <c r="AE632" s="157"/>
      <c r="AF632" s="157"/>
      <c r="AG632" s="157"/>
      <c r="AH632" s="157"/>
      <c r="AI632" s="163"/>
      <c r="AJ632" s="157"/>
      <c r="AK632" s="157"/>
      <c r="AL632" s="157"/>
      <c r="AM632" s="157"/>
      <c r="AN632" s="157"/>
      <c r="AO632" s="157"/>
      <c r="AP632" s="157"/>
      <c r="AQ632" s="160"/>
      <c r="AR632" s="164"/>
      <c r="AS632" s="164"/>
      <c r="AU632" s="165"/>
    </row>
    <row r="633" spans="1:47" ht="84.75" customHeight="1">
      <c r="A633" s="79"/>
      <c r="B633" s="79"/>
      <c r="C633" s="79"/>
      <c r="D633" s="157"/>
      <c r="E633" s="159"/>
      <c r="F633" s="160"/>
      <c r="G633" s="160"/>
      <c r="H633" s="166"/>
      <c r="I633" s="166"/>
      <c r="J633" s="166"/>
      <c r="K633" s="166"/>
      <c r="L633" s="167"/>
      <c r="M633" s="166"/>
      <c r="N633" s="166"/>
      <c r="O633" s="157"/>
      <c r="P633" s="157"/>
      <c r="Q633" s="157"/>
      <c r="R633" s="157"/>
      <c r="S633" s="157"/>
      <c r="T633" s="157"/>
      <c r="U633" s="157"/>
      <c r="V633" s="157"/>
      <c r="W633" s="161"/>
      <c r="X633" s="168"/>
      <c r="Y633" s="168"/>
      <c r="Z633" s="157"/>
      <c r="AA633" s="157"/>
      <c r="AB633" s="157"/>
      <c r="AC633" s="157"/>
      <c r="AD633" s="163"/>
      <c r="AE633" s="157"/>
      <c r="AF633" s="157"/>
      <c r="AG633" s="157"/>
      <c r="AH633" s="157"/>
      <c r="AI633" s="163"/>
      <c r="AJ633" s="157"/>
      <c r="AK633" s="157"/>
      <c r="AL633" s="157"/>
      <c r="AM633" s="157"/>
      <c r="AN633" s="157"/>
      <c r="AO633" s="157"/>
      <c r="AP633" s="157"/>
      <c r="AQ633" s="160"/>
      <c r="AR633" s="164"/>
      <c r="AS633" s="164"/>
      <c r="AU633" s="165"/>
    </row>
    <row r="634" spans="1:47" ht="84.75" customHeight="1">
      <c r="A634" s="79"/>
      <c r="B634" s="79"/>
      <c r="C634" s="79"/>
      <c r="D634" s="157"/>
      <c r="E634" s="159"/>
      <c r="F634" s="160"/>
      <c r="G634" s="160"/>
      <c r="H634" s="166"/>
      <c r="I634" s="166"/>
      <c r="J634" s="166"/>
      <c r="K634" s="166"/>
      <c r="L634" s="167"/>
      <c r="M634" s="166"/>
      <c r="N634" s="166"/>
      <c r="O634" s="157"/>
      <c r="P634" s="157"/>
      <c r="Q634" s="157"/>
      <c r="R634" s="157"/>
      <c r="S634" s="157"/>
      <c r="T634" s="157"/>
      <c r="U634" s="157"/>
      <c r="V634" s="157"/>
      <c r="W634" s="161"/>
      <c r="X634" s="168"/>
      <c r="Y634" s="168"/>
      <c r="Z634" s="157"/>
      <c r="AA634" s="157"/>
      <c r="AB634" s="157"/>
      <c r="AC634" s="157"/>
      <c r="AD634" s="163"/>
      <c r="AE634" s="157"/>
      <c r="AF634" s="157"/>
      <c r="AG634" s="157"/>
      <c r="AH634" s="157"/>
      <c r="AI634" s="163"/>
      <c r="AJ634" s="157"/>
      <c r="AK634" s="157"/>
      <c r="AL634" s="157"/>
      <c r="AM634" s="157"/>
      <c r="AN634" s="157"/>
      <c r="AO634" s="157"/>
      <c r="AP634" s="157"/>
      <c r="AQ634" s="160"/>
      <c r="AR634" s="164"/>
      <c r="AS634" s="164"/>
      <c r="AU634" s="165"/>
    </row>
    <row r="635" spans="1:47" ht="84.75" customHeight="1">
      <c r="A635" s="79"/>
      <c r="B635" s="79"/>
      <c r="C635" s="79"/>
      <c r="D635" s="157"/>
      <c r="E635" s="159"/>
      <c r="F635" s="160"/>
      <c r="G635" s="160"/>
      <c r="H635" s="166"/>
      <c r="I635" s="166"/>
      <c r="J635" s="166"/>
      <c r="K635" s="166"/>
      <c r="L635" s="167"/>
      <c r="M635" s="166"/>
      <c r="N635" s="166"/>
      <c r="O635" s="157"/>
      <c r="P635" s="157"/>
      <c r="Q635" s="157"/>
      <c r="R635" s="157"/>
      <c r="S635" s="157"/>
      <c r="T635" s="157"/>
      <c r="U635" s="157"/>
      <c r="V635" s="157"/>
      <c r="W635" s="161"/>
      <c r="X635" s="168"/>
      <c r="Y635" s="168"/>
      <c r="Z635" s="157"/>
      <c r="AA635" s="157"/>
      <c r="AB635" s="157"/>
      <c r="AC635" s="157"/>
      <c r="AD635" s="163"/>
      <c r="AE635" s="157"/>
      <c r="AF635" s="157"/>
      <c r="AG635" s="157"/>
      <c r="AH635" s="157"/>
      <c r="AI635" s="163"/>
      <c r="AJ635" s="157"/>
      <c r="AK635" s="157"/>
      <c r="AL635" s="157"/>
      <c r="AM635" s="157"/>
      <c r="AN635" s="157"/>
      <c r="AO635" s="157"/>
      <c r="AP635" s="157"/>
      <c r="AQ635" s="160"/>
      <c r="AR635" s="164"/>
      <c r="AS635" s="164"/>
      <c r="AU635" s="165"/>
    </row>
    <row r="636" spans="1:47" ht="84.75" customHeight="1">
      <c r="A636" s="79"/>
      <c r="B636" s="79"/>
      <c r="C636" s="79"/>
      <c r="D636" s="157"/>
      <c r="E636" s="159"/>
      <c r="F636" s="160"/>
      <c r="G636" s="160"/>
      <c r="H636" s="166"/>
      <c r="I636" s="166"/>
      <c r="J636" s="166"/>
      <c r="K636" s="166"/>
      <c r="L636" s="167"/>
      <c r="M636" s="166"/>
      <c r="N636" s="166"/>
      <c r="O636" s="157"/>
      <c r="P636" s="157"/>
      <c r="Q636" s="157"/>
      <c r="R636" s="157"/>
      <c r="S636" s="157"/>
      <c r="T636" s="157"/>
      <c r="U636" s="157"/>
      <c r="V636" s="157"/>
      <c r="W636" s="161"/>
      <c r="X636" s="168"/>
      <c r="Y636" s="168"/>
      <c r="Z636" s="157"/>
      <c r="AA636" s="157"/>
      <c r="AB636" s="157"/>
      <c r="AC636" s="157"/>
      <c r="AD636" s="163"/>
      <c r="AE636" s="157"/>
      <c r="AF636" s="157"/>
      <c r="AG636" s="157"/>
      <c r="AH636" s="157"/>
      <c r="AI636" s="163"/>
      <c r="AJ636" s="157"/>
      <c r="AK636" s="157"/>
      <c r="AL636" s="157"/>
      <c r="AM636" s="157"/>
      <c r="AN636" s="157"/>
      <c r="AO636" s="157"/>
      <c r="AP636" s="157"/>
      <c r="AQ636" s="160"/>
      <c r="AR636" s="164"/>
      <c r="AS636" s="164"/>
      <c r="AU636" s="165"/>
    </row>
    <row r="637" spans="1:47" ht="84.75" customHeight="1">
      <c r="A637" s="79"/>
      <c r="B637" s="79"/>
      <c r="C637" s="79"/>
      <c r="D637" s="157"/>
      <c r="E637" s="159"/>
      <c r="F637" s="160"/>
      <c r="G637" s="160"/>
      <c r="H637" s="166"/>
      <c r="I637" s="166"/>
      <c r="J637" s="166"/>
      <c r="K637" s="166"/>
      <c r="L637" s="167"/>
      <c r="M637" s="166"/>
      <c r="N637" s="166"/>
      <c r="O637" s="157"/>
      <c r="P637" s="157"/>
      <c r="Q637" s="157"/>
      <c r="R637" s="157"/>
      <c r="S637" s="157"/>
      <c r="T637" s="157"/>
      <c r="U637" s="157"/>
      <c r="V637" s="157"/>
      <c r="W637" s="161"/>
      <c r="X637" s="168"/>
      <c r="Y637" s="168"/>
      <c r="Z637" s="157"/>
      <c r="AA637" s="157"/>
      <c r="AB637" s="157"/>
      <c r="AC637" s="157"/>
      <c r="AD637" s="163"/>
      <c r="AE637" s="157"/>
      <c r="AF637" s="157"/>
      <c r="AG637" s="157"/>
      <c r="AH637" s="157"/>
      <c r="AI637" s="163"/>
      <c r="AJ637" s="157"/>
      <c r="AK637" s="157"/>
      <c r="AL637" s="157"/>
      <c r="AM637" s="157"/>
      <c r="AN637" s="157"/>
      <c r="AO637" s="157"/>
      <c r="AP637" s="157"/>
      <c r="AQ637" s="160"/>
      <c r="AR637" s="164"/>
      <c r="AS637" s="164"/>
      <c r="AU637" s="165"/>
    </row>
    <row r="638" spans="1:47" ht="84.75" customHeight="1">
      <c r="A638" s="79"/>
      <c r="B638" s="79"/>
      <c r="C638" s="79"/>
      <c r="D638" s="157"/>
      <c r="E638" s="159"/>
      <c r="F638" s="160"/>
      <c r="G638" s="160"/>
      <c r="H638" s="166"/>
      <c r="I638" s="166"/>
      <c r="J638" s="166"/>
      <c r="K638" s="166"/>
      <c r="L638" s="167"/>
      <c r="M638" s="166"/>
      <c r="N638" s="166"/>
      <c r="O638" s="157"/>
      <c r="P638" s="157"/>
      <c r="Q638" s="157"/>
      <c r="R638" s="157"/>
      <c r="S638" s="157"/>
      <c r="T638" s="157"/>
      <c r="U638" s="157"/>
      <c r="V638" s="157"/>
      <c r="W638" s="161"/>
      <c r="X638" s="168"/>
      <c r="Y638" s="168"/>
      <c r="Z638" s="157"/>
      <c r="AA638" s="157"/>
      <c r="AB638" s="157"/>
      <c r="AC638" s="157"/>
      <c r="AD638" s="163"/>
      <c r="AE638" s="157"/>
      <c r="AF638" s="157"/>
      <c r="AG638" s="157"/>
      <c r="AH638" s="157"/>
      <c r="AI638" s="163"/>
      <c r="AJ638" s="157"/>
      <c r="AK638" s="157"/>
      <c r="AL638" s="157"/>
      <c r="AM638" s="157"/>
      <c r="AN638" s="157"/>
      <c r="AO638" s="157"/>
      <c r="AP638" s="157"/>
      <c r="AQ638" s="160"/>
      <c r="AR638" s="164"/>
      <c r="AS638" s="164"/>
      <c r="AU638" s="165"/>
    </row>
    <row r="639" spans="1:47" ht="84.75" customHeight="1">
      <c r="A639" s="79"/>
      <c r="B639" s="79"/>
      <c r="C639" s="79"/>
      <c r="D639" s="157"/>
      <c r="E639" s="159"/>
      <c r="F639" s="160"/>
      <c r="G639" s="160"/>
      <c r="H639" s="166"/>
      <c r="I639" s="166"/>
      <c r="J639" s="166"/>
      <c r="K639" s="166"/>
      <c r="L639" s="167"/>
      <c r="M639" s="166"/>
      <c r="N639" s="166"/>
      <c r="O639" s="157"/>
      <c r="P639" s="157"/>
      <c r="Q639" s="157"/>
      <c r="R639" s="157"/>
      <c r="S639" s="157"/>
      <c r="T639" s="157"/>
      <c r="U639" s="157"/>
      <c r="V639" s="157"/>
      <c r="W639" s="161"/>
      <c r="X639" s="168"/>
      <c r="Y639" s="168"/>
      <c r="Z639" s="157"/>
      <c r="AA639" s="157"/>
      <c r="AB639" s="157"/>
      <c r="AC639" s="157"/>
      <c r="AD639" s="163"/>
      <c r="AE639" s="157"/>
      <c r="AF639" s="157"/>
      <c r="AG639" s="157"/>
      <c r="AH639" s="157"/>
      <c r="AI639" s="163"/>
      <c r="AJ639" s="157"/>
      <c r="AK639" s="157"/>
      <c r="AL639" s="157"/>
      <c r="AM639" s="157"/>
      <c r="AN639" s="157"/>
      <c r="AO639" s="157"/>
      <c r="AP639" s="157"/>
      <c r="AQ639" s="160"/>
      <c r="AR639" s="164"/>
      <c r="AS639" s="164"/>
      <c r="AU639" s="165"/>
    </row>
    <row r="640" spans="1:47" ht="84.75" customHeight="1">
      <c r="A640" s="79"/>
      <c r="B640" s="79"/>
      <c r="C640" s="79"/>
      <c r="D640" s="157"/>
      <c r="E640" s="159"/>
      <c r="F640" s="160"/>
      <c r="G640" s="160"/>
      <c r="H640" s="166"/>
      <c r="I640" s="166"/>
      <c r="J640" s="166"/>
      <c r="K640" s="166"/>
      <c r="L640" s="167"/>
      <c r="M640" s="166"/>
      <c r="N640" s="166"/>
      <c r="O640" s="157"/>
      <c r="P640" s="157"/>
      <c r="Q640" s="157"/>
      <c r="R640" s="157"/>
      <c r="S640" s="157"/>
      <c r="T640" s="157"/>
      <c r="U640" s="157"/>
      <c r="V640" s="157"/>
      <c r="W640" s="161"/>
      <c r="X640" s="168"/>
      <c r="Y640" s="168"/>
      <c r="Z640" s="157"/>
      <c r="AA640" s="157"/>
      <c r="AB640" s="157"/>
      <c r="AC640" s="157"/>
      <c r="AD640" s="163"/>
      <c r="AE640" s="157"/>
      <c r="AF640" s="157"/>
      <c r="AG640" s="157"/>
      <c r="AH640" s="157"/>
      <c r="AI640" s="163"/>
      <c r="AJ640" s="157"/>
      <c r="AK640" s="157"/>
      <c r="AL640" s="157"/>
      <c r="AM640" s="157"/>
      <c r="AN640" s="157"/>
      <c r="AO640" s="157"/>
      <c r="AP640" s="157"/>
      <c r="AQ640" s="160"/>
      <c r="AR640" s="164"/>
      <c r="AS640" s="164"/>
      <c r="AU640" s="165"/>
    </row>
    <row r="641" spans="1:47" ht="84.75" customHeight="1">
      <c r="A641" s="79"/>
      <c r="B641" s="79"/>
      <c r="C641" s="79"/>
      <c r="D641" s="157"/>
      <c r="E641" s="159"/>
      <c r="F641" s="160"/>
      <c r="G641" s="160"/>
      <c r="H641" s="166"/>
      <c r="I641" s="166"/>
      <c r="J641" s="166"/>
      <c r="K641" s="166"/>
      <c r="L641" s="167"/>
      <c r="M641" s="166"/>
      <c r="N641" s="166"/>
      <c r="O641" s="157"/>
      <c r="P641" s="157"/>
      <c r="Q641" s="157"/>
      <c r="R641" s="157"/>
      <c r="S641" s="157"/>
      <c r="T641" s="157"/>
      <c r="U641" s="157"/>
      <c r="V641" s="157"/>
      <c r="W641" s="161"/>
      <c r="X641" s="168"/>
      <c r="Y641" s="168"/>
      <c r="Z641" s="157"/>
      <c r="AA641" s="157"/>
      <c r="AB641" s="157"/>
      <c r="AC641" s="157"/>
      <c r="AD641" s="163"/>
      <c r="AE641" s="157"/>
      <c r="AF641" s="157"/>
      <c r="AG641" s="157"/>
      <c r="AH641" s="157"/>
      <c r="AI641" s="163"/>
      <c r="AJ641" s="157"/>
      <c r="AK641" s="157"/>
      <c r="AL641" s="157"/>
      <c r="AM641" s="157"/>
      <c r="AN641" s="157"/>
      <c r="AO641" s="157"/>
      <c r="AP641" s="157"/>
      <c r="AQ641" s="160"/>
      <c r="AR641" s="164"/>
      <c r="AS641" s="164"/>
      <c r="AU641" s="165"/>
    </row>
    <row r="642" spans="1:47" ht="84.75" customHeight="1">
      <c r="A642" s="79"/>
      <c r="B642" s="79"/>
      <c r="C642" s="79"/>
      <c r="D642" s="157"/>
      <c r="E642" s="159"/>
      <c r="F642" s="160"/>
      <c r="G642" s="160"/>
      <c r="H642" s="166"/>
      <c r="I642" s="166"/>
      <c r="J642" s="166"/>
      <c r="K642" s="166"/>
      <c r="L642" s="167"/>
      <c r="M642" s="166"/>
      <c r="N642" s="166"/>
      <c r="O642" s="157"/>
      <c r="P642" s="157"/>
      <c r="Q642" s="157"/>
      <c r="R642" s="157"/>
      <c r="S642" s="157"/>
      <c r="T642" s="157"/>
      <c r="U642" s="157"/>
      <c r="V642" s="157"/>
      <c r="W642" s="161"/>
      <c r="X642" s="168"/>
      <c r="Y642" s="168"/>
      <c r="Z642" s="157"/>
      <c r="AA642" s="157"/>
      <c r="AB642" s="157"/>
      <c r="AC642" s="157"/>
      <c r="AD642" s="163"/>
      <c r="AE642" s="157"/>
      <c r="AF642" s="157"/>
      <c r="AG642" s="157"/>
      <c r="AH642" s="157"/>
      <c r="AI642" s="163"/>
      <c r="AJ642" s="157"/>
      <c r="AK642" s="157"/>
      <c r="AL642" s="157"/>
      <c r="AM642" s="157"/>
      <c r="AN642" s="157"/>
      <c r="AO642" s="157"/>
      <c r="AP642" s="157"/>
      <c r="AQ642" s="160"/>
      <c r="AR642" s="164"/>
      <c r="AS642" s="164"/>
      <c r="AU642" s="165"/>
    </row>
    <row r="643" spans="1:47" ht="84.75" customHeight="1">
      <c r="A643" s="79"/>
      <c r="B643" s="79"/>
      <c r="C643" s="79"/>
      <c r="D643" s="157"/>
      <c r="E643" s="159"/>
      <c r="F643" s="160"/>
      <c r="G643" s="160"/>
      <c r="H643" s="166"/>
      <c r="I643" s="166"/>
      <c r="J643" s="166"/>
      <c r="K643" s="166"/>
      <c r="L643" s="167"/>
      <c r="M643" s="166"/>
      <c r="N643" s="166"/>
      <c r="O643" s="157"/>
      <c r="P643" s="157"/>
      <c r="Q643" s="157"/>
      <c r="R643" s="157"/>
      <c r="S643" s="157"/>
      <c r="T643" s="157"/>
      <c r="U643" s="157"/>
      <c r="V643" s="157"/>
      <c r="W643" s="161"/>
      <c r="X643" s="168"/>
      <c r="Y643" s="168"/>
      <c r="Z643" s="157"/>
      <c r="AA643" s="157"/>
      <c r="AB643" s="157"/>
      <c r="AC643" s="157"/>
      <c r="AD643" s="163"/>
      <c r="AE643" s="157"/>
      <c r="AF643" s="157"/>
      <c r="AG643" s="157"/>
      <c r="AH643" s="157"/>
      <c r="AI643" s="163"/>
      <c r="AJ643" s="157"/>
      <c r="AK643" s="157"/>
      <c r="AL643" s="157"/>
      <c r="AM643" s="157"/>
      <c r="AN643" s="157"/>
      <c r="AO643" s="157"/>
      <c r="AP643" s="157"/>
      <c r="AQ643" s="160"/>
      <c r="AR643" s="164"/>
      <c r="AS643" s="164"/>
      <c r="AU643" s="165"/>
    </row>
    <row r="644" spans="1:47" ht="84.75" customHeight="1">
      <c r="A644" s="79"/>
      <c r="B644" s="79"/>
      <c r="C644" s="79"/>
      <c r="D644" s="157"/>
      <c r="E644" s="159"/>
      <c r="F644" s="160"/>
      <c r="G644" s="160"/>
      <c r="H644" s="166"/>
      <c r="I644" s="166"/>
      <c r="J644" s="166"/>
      <c r="K644" s="166"/>
      <c r="L644" s="167"/>
      <c r="M644" s="166"/>
      <c r="N644" s="166"/>
      <c r="O644" s="157"/>
      <c r="P644" s="157"/>
      <c r="Q644" s="157"/>
      <c r="R644" s="157"/>
      <c r="S644" s="157"/>
      <c r="T644" s="157"/>
      <c r="U644" s="157"/>
      <c r="V644" s="157"/>
      <c r="W644" s="161"/>
      <c r="X644" s="168"/>
      <c r="Y644" s="168"/>
      <c r="Z644" s="157"/>
      <c r="AA644" s="157"/>
      <c r="AB644" s="157"/>
      <c r="AC644" s="157"/>
      <c r="AD644" s="163"/>
      <c r="AE644" s="157"/>
      <c r="AF644" s="157"/>
      <c r="AG644" s="157"/>
      <c r="AH644" s="157"/>
      <c r="AI644" s="163"/>
      <c r="AJ644" s="157"/>
      <c r="AK644" s="157"/>
      <c r="AL644" s="157"/>
      <c r="AM644" s="157"/>
      <c r="AN644" s="157"/>
      <c r="AO644" s="157"/>
      <c r="AP644" s="157"/>
      <c r="AQ644" s="160"/>
      <c r="AR644" s="164"/>
      <c r="AS644" s="164"/>
      <c r="AU644" s="165"/>
    </row>
    <row r="645" spans="1:47" ht="84.75" customHeight="1">
      <c r="A645" s="79"/>
      <c r="B645" s="79"/>
      <c r="C645" s="79"/>
      <c r="D645" s="157"/>
      <c r="E645" s="159"/>
      <c r="F645" s="160"/>
      <c r="G645" s="160"/>
      <c r="H645" s="166"/>
      <c r="I645" s="166"/>
      <c r="J645" s="166"/>
      <c r="K645" s="166"/>
      <c r="L645" s="167"/>
      <c r="M645" s="166"/>
      <c r="N645" s="166"/>
      <c r="O645" s="157"/>
      <c r="P645" s="157"/>
      <c r="Q645" s="157"/>
      <c r="R645" s="157"/>
      <c r="S645" s="157"/>
      <c r="T645" s="157"/>
      <c r="U645" s="157"/>
      <c r="V645" s="157"/>
      <c r="W645" s="161"/>
      <c r="X645" s="168"/>
      <c r="Y645" s="168"/>
      <c r="Z645" s="157"/>
      <c r="AA645" s="157"/>
      <c r="AB645" s="157"/>
      <c r="AC645" s="157"/>
      <c r="AD645" s="163"/>
      <c r="AE645" s="157"/>
      <c r="AF645" s="157"/>
      <c r="AG645" s="157"/>
      <c r="AH645" s="157"/>
      <c r="AI645" s="163"/>
      <c r="AJ645" s="157"/>
      <c r="AK645" s="157"/>
      <c r="AL645" s="157"/>
      <c r="AM645" s="157"/>
      <c r="AN645" s="157"/>
      <c r="AO645" s="157"/>
      <c r="AP645" s="157"/>
      <c r="AQ645" s="160"/>
      <c r="AR645" s="164"/>
      <c r="AS645" s="164"/>
      <c r="AU645" s="165"/>
    </row>
    <row r="646" spans="1:47" ht="84.75" customHeight="1">
      <c r="A646" s="79"/>
      <c r="B646" s="79"/>
      <c r="C646" s="79"/>
      <c r="D646" s="157"/>
      <c r="E646" s="159"/>
      <c r="F646" s="160"/>
      <c r="G646" s="160"/>
      <c r="H646" s="166"/>
      <c r="I646" s="166"/>
      <c r="J646" s="166"/>
      <c r="K646" s="166"/>
      <c r="L646" s="167"/>
      <c r="M646" s="166"/>
      <c r="N646" s="166"/>
      <c r="O646" s="157"/>
      <c r="P646" s="157"/>
      <c r="Q646" s="157"/>
      <c r="R646" s="157"/>
      <c r="S646" s="157"/>
      <c r="T646" s="157"/>
      <c r="U646" s="157"/>
      <c r="V646" s="157"/>
      <c r="W646" s="161"/>
      <c r="X646" s="168"/>
      <c r="Y646" s="168"/>
      <c r="Z646" s="157"/>
      <c r="AA646" s="157"/>
      <c r="AB646" s="157"/>
      <c r="AC646" s="157"/>
      <c r="AD646" s="163"/>
      <c r="AE646" s="157"/>
      <c r="AF646" s="157"/>
      <c r="AG646" s="157"/>
      <c r="AH646" s="157"/>
      <c r="AI646" s="163"/>
      <c r="AJ646" s="157"/>
      <c r="AK646" s="157"/>
      <c r="AL646" s="157"/>
      <c r="AM646" s="157"/>
      <c r="AN646" s="157"/>
      <c r="AO646" s="157"/>
      <c r="AP646" s="157"/>
      <c r="AQ646" s="160"/>
      <c r="AR646" s="164"/>
      <c r="AS646" s="164"/>
      <c r="AU646" s="165"/>
    </row>
    <row r="647" spans="1:47" ht="84.75" customHeight="1">
      <c r="A647" s="79"/>
      <c r="B647" s="79"/>
      <c r="C647" s="79"/>
      <c r="D647" s="157"/>
      <c r="E647" s="159"/>
      <c r="F647" s="160"/>
      <c r="G647" s="160"/>
      <c r="H647" s="166"/>
      <c r="I647" s="166"/>
      <c r="J647" s="166"/>
      <c r="K647" s="166"/>
      <c r="L647" s="167"/>
      <c r="M647" s="166"/>
      <c r="N647" s="166"/>
      <c r="O647" s="157"/>
      <c r="P647" s="157"/>
      <c r="Q647" s="157"/>
      <c r="R647" s="157"/>
      <c r="S647" s="157"/>
      <c r="T647" s="157"/>
      <c r="U647" s="157"/>
      <c r="V647" s="157"/>
      <c r="W647" s="161"/>
      <c r="X647" s="168"/>
      <c r="Y647" s="168"/>
      <c r="Z647" s="157"/>
      <c r="AA647" s="157"/>
      <c r="AB647" s="157"/>
      <c r="AC647" s="157"/>
      <c r="AD647" s="163"/>
      <c r="AE647" s="157"/>
      <c r="AF647" s="157"/>
      <c r="AG647" s="157"/>
      <c r="AH647" s="157"/>
      <c r="AI647" s="163"/>
      <c r="AJ647" s="157"/>
      <c r="AK647" s="157"/>
      <c r="AL647" s="157"/>
      <c r="AM647" s="157"/>
      <c r="AN647" s="157"/>
      <c r="AO647" s="157"/>
      <c r="AP647" s="157"/>
      <c r="AQ647" s="160"/>
      <c r="AR647" s="164"/>
      <c r="AS647" s="164"/>
      <c r="AU647" s="165"/>
    </row>
    <row r="648" spans="1:47" ht="84.75" customHeight="1">
      <c r="A648" s="79"/>
      <c r="B648" s="79"/>
      <c r="C648" s="79"/>
      <c r="D648" s="157"/>
      <c r="E648" s="159"/>
      <c r="F648" s="160"/>
      <c r="G648" s="160"/>
      <c r="H648" s="166"/>
      <c r="I648" s="166"/>
      <c r="J648" s="166"/>
      <c r="K648" s="166"/>
      <c r="L648" s="167"/>
      <c r="M648" s="166"/>
      <c r="N648" s="166"/>
      <c r="O648" s="157"/>
      <c r="P648" s="157"/>
      <c r="Q648" s="157"/>
      <c r="R648" s="157"/>
      <c r="S648" s="157"/>
      <c r="T648" s="157"/>
      <c r="U648" s="157"/>
      <c r="V648" s="157"/>
      <c r="W648" s="161"/>
      <c r="X648" s="168"/>
      <c r="Y648" s="168"/>
      <c r="Z648" s="157"/>
      <c r="AA648" s="157"/>
      <c r="AB648" s="157"/>
      <c r="AC648" s="157"/>
      <c r="AD648" s="163"/>
      <c r="AE648" s="157"/>
      <c r="AF648" s="157"/>
      <c r="AG648" s="157"/>
      <c r="AH648" s="157"/>
      <c r="AI648" s="163"/>
      <c r="AJ648" s="157"/>
      <c r="AK648" s="157"/>
      <c r="AL648" s="157"/>
      <c r="AM648" s="157"/>
      <c r="AN648" s="157"/>
      <c r="AO648" s="157"/>
      <c r="AP648" s="157"/>
      <c r="AQ648" s="160"/>
      <c r="AR648" s="164"/>
      <c r="AS648" s="164"/>
      <c r="AU648" s="165"/>
    </row>
    <row r="649" spans="1:47" ht="84.75" customHeight="1">
      <c r="A649" s="79"/>
      <c r="B649" s="79"/>
      <c r="C649" s="79"/>
      <c r="D649" s="157"/>
      <c r="E649" s="159"/>
      <c r="F649" s="160"/>
      <c r="G649" s="160"/>
      <c r="H649" s="166"/>
      <c r="I649" s="166"/>
      <c r="J649" s="166"/>
      <c r="K649" s="166"/>
      <c r="L649" s="167"/>
      <c r="M649" s="166"/>
      <c r="N649" s="166"/>
      <c r="O649" s="157"/>
      <c r="P649" s="157"/>
      <c r="Q649" s="157"/>
      <c r="R649" s="157"/>
      <c r="S649" s="157"/>
      <c r="T649" s="157"/>
      <c r="U649" s="157"/>
      <c r="V649" s="157"/>
      <c r="W649" s="161"/>
      <c r="X649" s="168"/>
      <c r="Y649" s="168"/>
      <c r="Z649" s="157"/>
      <c r="AA649" s="157"/>
      <c r="AB649" s="157"/>
      <c r="AC649" s="157"/>
      <c r="AD649" s="163"/>
      <c r="AE649" s="157"/>
      <c r="AF649" s="157"/>
      <c r="AG649" s="157"/>
      <c r="AH649" s="157"/>
      <c r="AI649" s="163"/>
      <c r="AJ649" s="157"/>
      <c r="AK649" s="157"/>
      <c r="AL649" s="157"/>
      <c r="AM649" s="157"/>
      <c r="AN649" s="157"/>
      <c r="AO649" s="157"/>
      <c r="AP649" s="157"/>
      <c r="AQ649" s="160"/>
      <c r="AR649" s="164"/>
      <c r="AS649" s="164"/>
      <c r="AU649" s="165"/>
    </row>
    <row r="650" spans="1:47" ht="84.75" customHeight="1">
      <c r="A650" s="79"/>
      <c r="B650" s="79"/>
      <c r="C650" s="79"/>
      <c r="D650" s="157"/>
      <c r="E650" s="159"/>
      <c r="F650" s="160"/>
      <c r="G650" s="160"/>
      <c r="H650" s="166"/>
      <c r="I650" s="166"/>
      <c r="J650" s="166"/>
      <c r="K650" s="166"/>
      <c r="L650" s="167"/>
      <c r="M650" s="166"/>
      <c r="N650" s="166"/>
      <c r="O650" s="157"/>
      <c r="P650" s="157"/>
      <c r="Q650" s="157"/>
      <c r="R650" s="157"/>
      <c r="S650" s="157"/>
      <c r="T650" s="157"/>
      <c r="U650" s="157"/>
      <c r="V650" s="157"/>
      <c r="W650" s="161"/>
      <c r="X650" s="168"/>
      <c r="Y650" s="168"/>
      <c r="Z650" s="157"/>
      <c r="AA650" s="157"/>
      <c r="AB650" s="157"/>
      <c r="AC650" s="157"/>
      <c r="AD650" s="163"/>
      <c r="AE650" s="157"/>
      <c r="AF650" s="157"/>
      <c r="AG650" s="157"/>
      <c r="AH650" s="157"/>
      <c r="AI650" s="163"/>
      <c r="AJ650" s="157"/>
      <c r="AK650" s="157"/>
      <c r="AL650" s="157"/>
      <c r="AM650" s="157"/>
      <c r="AN650" s="157"/>
      <c r="AO650" s="157"/>
      <c r="AP650" s="157"/>
      <c r="AQ650" s="160"/>
      <c r="AR650" s="164"/>
      <c r="AS650" s="164"/>
      <c r="AU650" s="165"/>
    </row>
    <row r="651" spans="1:47" ht="84.75" customHeight="1">
      <c r="A651" s="79"/>
      <c r="B651" s="79"/>
      <c r="C651" s="79"/>
      <c r="D651" s="157"/>
      <c r="E651" s="159"/>
      <c r="F651" s="160"/>
      <c r="G651" s="160"/>
      <c r="H651" s="166"/>
      <c r="I651" s="166"/>
      <c r="J651" s="166"/>
      <c r="K651" s="166"/>
      <c r="L651" s="167"/>
      <c r="M651" s="166"/>
      <c r="N651" s="166"/>
      <c r="O651" s="157"/>
      <c r="P651" s="157"/>
      <c r="Q651" s="157"/>
      <c r="R651" s="157"/>
      <c r="S651" s="157"/>
      <c r="T651" s="157"/>
      <c r="U651" s="157"/>
      <c r="V651" s="157"/>
      <c r="W651" s="161"/>
      <c r="X651" s="168"/>
      <c r="Y651" s="168"/>
      <c r="Z651" s="157"/>
      <c r="AA651" s="157"/>
      <c r="AB651" s="157"/>
      <c r="AC651" s="157"/>
      <c r="AD651" s="163"/>
      <c r="AE651" s="157"/>
      <c r="AF651" s="157"/>
      <c r="AG651" s="157"/>
      <c r="AH651" s="157"/>
      <c r="AI651" s="163"/>
      <c r="AJ651" s="157"/>
      <c r="AK651" s="157"/>
      <c r="AL651" s="157"/>
      <c r="AM651" s="157"/>
      <c r="AN651" s="157"/>
      <c r="AO651" s="157"/>
      <c r="AP651" s="157"/>
      <c r="AQ651" s="160"/>
      <c r="AR651" s="164"/>
      <c r="AS651" s="164"/>
      <c r="AU651" s="165"/>
    </row>
    <row r="652" spans="1:47" ht="84.75" customHeight="1">
      <c r="A652" s="79"/>
      <c r="B652" s="79"/>
      <c r="C652" s="79"/>
      <c r="D652" s="157"/>
      <c r="E652" s="159"/>
      <c r="F652" s="160"/>
      <c r="G652" s="160"/>
      <c r="H652" s="166"/>
      <c r="I652" s="166"/>
      <c r="J652" s="166"/>
      <c r="K652" s="166"/>
      <c r="L652" s="167"/>
      <c r="M652" s="166"/>
      <c r="N652" s="166"/>
      <c r="O652" s="157"/>
      <c r="P652" s="157"/>
      <c r="Q652" s="157"/>
      <c r="R652" s="157"/>
      <c r="S652" s="157"/>
      <c r="T652" s="157"/>
      <c r="U652" s="157"/>
      <c r="V652" s="157"/>
      <c r="W652" s="161"/>
      <c r="X652" s="168"/>
      <c r="Y652" s="168"/>
      <c r="Z652" s="157"/>
      <c r="AA652" s="157"/>
      <c r="AB652" s="157"/>
      <c r="AC652" s="157"/>
      <c r="AD652" s="163"/>
      <c r="AE652" s="157"/>
      <c r="AF652" s="157"/>
      <c r="AG652" s="157"/>
      <c r="AH652" s="157"/>
      <c r="AI652" s="163"/>
      <c r="AJ652" s="157"/>
      <c r="AK652" s="157"/>
      <c r="AL652" s="157"/>
      <c r="AM652" s="157"/>
      <c r="AN652" s="157"/>
      <c r="AO652" s="157"/>
      <c r="AP652" s="157"/>
      <c r="AQ652" s="160"/>
      <c r="AR652" s="164"/>
      <c r="AS652" s="164"/>
      <c r="AU652" s="165"/>
    </row>
    <row r="653" spans="1:47" ht="84.75" customHeight="1">
      <c r="A653" s="79"/>
      <c r="B653" s="79"/>
      <c r="C653" s="79"/>
      <c r="D653" s="157"/>
      <c r="E653" s="159"/>
      <c r="F653" s="160"/>
      <c r="G653" s="160"/>
      <c r="H653" s="166"/>
      <c r="I653" s="166"/>
      <c r="J653" s="166"/>
      <c r="K653" s="166"/>
      <c r="L653" s="167"/>
      <c r="M653" s="166"/>
      <c r="N653" s="166"/>
      <c r="O653" s="157"/>
      <c r="P653" s="157"/>
      <c r="Q653" s="157"/>
      <c r="R653" s="157"/>
      <c r="S653" s="157"/>
      <c r="T653" s="157"/>
      <c r="U653" s="157"/>
      <c r="V653" s="157"/>
      <c r="W653" s="161"/>
      <c r="X653" s="168"/>
      <c r="Y653" s="168"/>
      <c r="Z653" s="157"/>
      <c r="AA653" s="157"/>
      <c r="AB653" s="157"/>
      <c r="AC653" s="157"/>
      <c r="AD653" s="163"/>
      <c r="AE653" s="157"/>
      <c r="AF653" s="157"/>
      <c r="AG653" s="157"/>
      <c r="AH653" s="157"/>
      <c r="AI653" s="163"/>
      <c r="AJ653" s="157"/>
      <c r="AK653" s="157"/>
      <c r="AL653" s="157"/>
      <c r="AM653" s="157"/>
      <c r="AN653" s="157"/>
      <c r="AO653" s="157"/>
      <c r="AP653" s="157"/>
      <c r="AQ653" s="160"/>
      <c r="AR653" s="164"/>
      <c r="AS653" s="164"/>
      <c r="AU653" s="165"/>
    </row>
    <row r="654" spans="1:47" ht="84.75" customHeight="1">
      <c r="A654" s="79"/>
      <c r="B654" s="79"/>
      <c r="C654" s="79"/>
      <c r="D654" s="157"/>
      <c r="E654" s="159"/>
      <c r="F654" s="160"/>
      <c r="G654" s="160"/>
      <c r="H654" s="166"/>
      <c r="I654" s="166"/>
      <c r="J654" s="166"/>
      <c r="K654" s="166"/>
      <c r="L654" s="167"/>
      <c r="M654" s="166"/>
      <c r="N654" s="166"/>
      <c r="O654" s="157"/>
      <c r="P654" s="157"/>
      <c r="Q654" s="157"/>
      <c r="R654" s="157"/>
      <c r="S654" s="157"/>
      <c r="T654" s="157"/>
      <c r="U654" s="157"/>
      <c r="V654" s="157"/>
      <c r="W654" s="161"/>
      <c r="X654" s="168"/>
      <c r="Y654" s="168"/>
      <c r="Z654" s="157"/>
      <c r="AA654" s="157"/>
      <c r="AB654" s="157"/>
      <c r="AC654" s="157"/>
      <c r="AD654" s="163"/>
      <c r="AE654" s="157"/>
      <c r="AF654" s="157"/>
      <c r="AG654" s="157"/>
      <c r="AH654" s="157"/>
      <c r="AI654" s="163"/>
      <c r="AJ654" s="157"/>
      <c r="AK654" s="157"/>
      <c r="AL654" s="157"/>
      <c r="AM654" s="157"/>
      <c r="AN654" s="157"/>
      <c r="AO654" s="157"/>
      <c r="AP654" s="157"/>
      <c r="AQ654" s="160"/>
      <c r="AR654" s="164"/>
      <c r="AS654" s="164"/>
      <c r="AU654" s="165"/>
    </row>
    <row r="655" spans="1:47" ht="84.75" customHeight="1">
      <c r="A655" s="79"/>
      <c r="B655" s="79"/>
      <c r="C655" s="79"/>
      <c r="D655" s="157"/>
      <c r="E655" s="159"/>
      <c r="F655" s="160"/>
      <c r="G655" s="160"/>
      <c r="H655" s="166"/>
      <c r="I655" s="166"/>
      <c r="J655" s="166"/>
      <c r="K655" s="166"/>
      <c r="L655" s="167"/>
      <c r="M655" s="166"/>
      <c r="N655" s="166"/>
      <c r="O655" s="157"/>
      <c r="P655" s="157"/>
      <c r="Q655" s="157"/>
      <c r="R655" s="157"/>
      <c r="S655" s="157"/>
      <c r="T655" s="157"/>
      <c r="U655" s="157"/>
      <c r="V655" s="157"/>
      <c r="W655" s="161"/>
      <c r="X655" s="168"/>
      <c r="Y655" s="168"/>
      <c r="Z655" s="157"/>
      <c r="AA655" s="157"/>
      <c r="AB655" s="157"/>
      <c r="AC655" s="157"/>
      <c r="AD655" s="163"/>
      <c r="AE655" s="157"/>
      <c r="AF655" s="157"/>
      <c r="AG655" s="157"/>
      <c r="AH655" s="157"/>
      <c r="AI655" s="163"/>
      <c r="AJ655" s="157"/>
      <c r="AK655" s="157"/>
      <c r="AL655" s="157"/>
      <c r="AM655" s="157"/>
      <c r="AN655" s="157"/>
      <c r="AO655" s="157"/>
      <c r="AP655" s="157"/>
      <c r="AQ655" s="160"/>
      <c r="AR655" s="164"/>
      <c r="AS655" s="164"/>
      <c r="AU655" s="165"/>
    </row>
    <row r="656" spans="1:47" ht="84.75" customHeight="1">
      <c r="A656" s="79"/>
      <c r="B656" s="79"/>
      <c r="C656" s="79"/>
      <c r="D656" s="157"/>
      <c r="E656" s="159"/>
      <c r="F656" s="160"/>
      <c r="G656" s="160"/>
      <c r="H656" s="166"/>
      <c r="I656" s="166"/>
      <c r="J656" s="166"/>
      <c r="K656" s="166"/>
      <c r="L656" s="167"/>
      <c r="M656" s="166"/>
      <c r="N656" s="166"/>
      <c r="O656" s="157"/>
      <c r="P656" s="157"/>
      <c r="Q656" s="157"/>
      <c r="R656" s="157"/>
      <c r="S656" s="157"/>
      <c r="T656" s="157"/>
      <c r="U656" s="157"/>
      <c r="V656" s="157"/>
      <c r="W656" s="161"/>
      <c r="X656" s="168"/>
      <c r="Y656" s="168"/>
      <c r="Z656" s="157"/>
      <c r="AA656" s="157"/>
      <c r="AB656" s="157"/>
      <c r="AC656" s="157"/>
      <c r="AD656" s="163"/>
      <c r="AE656" s="157"/>
      <c r="AF656" s="157"/>
      <c r="AG656" s="157"/>
      <c r="AH656" s="157"/>
      <c r="AI656" s="163"/>
      <c r="AJ656" s="157"/>
      <c r="AK656" s="157"/>
      <c r="AL656" s="157"/>
      <c r="AM656" s="157"/>
      <c r="AN656" s="157"/>
      <c r="AO656" s="157"/>
      <c r="AP656" s="157"/>
      <c r="AQ656" s="160"/>
      <c r="AR656" s="164"/>
      <c r="AS656" s="164"/>
      <c r="AU656" s="165"/>
    </row>
    <row r="657" spans="1:47" ht="84.75" customHeight="1">
      <c r="A657" s="79"/>
      <c r="B657" s="79"/>
      <c r="C657" s="79"/>
      <c r="D657" s="157"/>
      <c r="E657" s="159"/>
      <c r="F657" s="160"/>
      <c r="G657" s="160"/>
      <c r="H657" s="166"/>
      <c r="I657" s="166"/>
      <c r="J657" s="166"/>
      <c r="K657" s="166"/>
      <c r="L657" s="167"/>
      <c r="M657" s="166"/>
      <c r="N657" s="166"/>
      <c r="O657" s="157"/>
      <c r="P657" s="157"/>
      <c r="Q657" s="157"/>
      <c r="R657" s="157"/>
      <c r="S657" s="157"/>
      <c r="T657" s="157"/>
      <c r="U657" s="157"/>
      <c r="V657" s="157"/>
      <c r="W657" s="161"/>
      <c r="X657" s="168"/>
      <c r="Y657" s="168"/>
      <c r="Z657" s="157"/>
      <c r="AA657" s="157"/>
      <c r="AB657" s="157"/>
      <c r="AC657" s="157"/>
      <c r="AD657" s="163"/>
      <c r="AE657" s="157"/>
      <c r="AF657" s="157"/>
      <c r="AG657" s="157"/>
      <c r="AH657" s="157"/>
      <c r="AI657" s="163"/>
      <c r="AJ657" s="157"/>
      <c r="AK657" s="157"/>
      <c r="AL657" s="157"/>
      <c r="AM657" s="157"/>
      <c r="AN657" s="157"/>
      <c r="AO657" s="157"/>
      <c r="AP657" s="157"/>
      <c r="AQ657" s="160"/>
      <c r="AR657" s="164"/>
      <c r="AS657" s="164"/>
      <c r="AU657" s="165"/>
    </row>
    <row r="658" spans="1:47" ht="84.75" customHeight="1">
      <c r="A658" s="79"/>
      <c r="B658" s="79"/>
      <c r="C658" s="79"/>
      <c r="D658" s="157"/>
      <c r="E658" s="159"/>
      <c r="F658" s="160"/>
      <c r="G658" s="160"/>
      <c r="H658" s="166"/>
      <c r="I658" s="166"/>
      <c r="J658" s="166"/>
      <c r="K658" s="166"/>
      <c r="L658" s="167"/>
      <c r="M658" s="166"/>
      <c r="N658" s="166"/>
      <c r="O658" s="157"/>
      <c r="P658" s="157"/>
      <c r="Q658" s="157"/>
      <c r="R658" s="157"/>
      <c r="S658" s="157"/>
      <c r="T658" s="157"/>
      <c r="U658" s="157"/>
      <c r="V658" s="157"/>
      <c r="W658" s="161"/>
      <c r="X658" s="168"/>
      <c r="Y658" s="168"/>
      <c r="Z658" s="157"/>
      <c r="AA658" s="157"/>
      <c r="AB658" s="157"/>
      <c r="AC658" s="157"/>
      <c r="AD658" s="163"/>
      <c r="AE658" s="157"/>
      <c r="AF658" s="157"/>
      <c r="AG658" s="157"/>
      <c r="AH658" s="157"/>
      <c r="AI658" s="163"/>
      <c r="AJ658" s="157"/>
      <c r="AK658" s="157"/>
      <c r="AL658" s="157"/>
      <c r="AM658" s="157"/>
      <c r="AN658" s="157"/>
      <c r="AO658" s="157"/>
      <c r="AP658" s="157"/>
      <c r="AQ658" s="160"/>
      <c r="AR658" s="164"/>
      <c r="AS658" s="164"/>
      <c r="AU658" s="165"/>
    </row>
    <row r="659" spans="1:47" ht="84.75" customHeight="1">
      <c r="A659" s="79"/>
      <c r="B659" s="79"/>
      <c r="C659" s="79"/>
      <c r="D659" s="157"/>
      <c r="E659" s="159"/>
      <c r="F659" s="160"/>
      <c r="G659" s="160"/>
      <c r="H659" s="166"/>
      <c r="I659" s="166"/>
      <c r="J659" s="166"/>
      <c r="K659" s="166"/>
      <c r="L659" s="167"/>
      <c r="M659" s="166"/>
      <c r="N659" s="166"/>
      <c r="O659" s="157"/>
      <c r="P659" s="157"/>
      <c r="Q659" s="157"/>
      <c r="R659" s="157"/>
      <c r="S659" s="157"/>
      <c r="T659" s="157"/>
      <c r="U659" s="157"/>
      <c r="V659" s="157"/>
      <c r="W659" s="161"/>
      <c r="X659" s="168"/>
      <c r="Y659" s="168"/>
      <c r="Z659" s="157"/>
      <c r="AA659" s="157"/>
      <c r="AB659" s="157"/>
      <c r="AC659" s="157"/>
      <c r="AD659" s="163"/>
      <c r="AE659" s="157"/>
      <c r="AF659" s="157"/>
      <c r="AG659" s="157"/>
      <c r="AH659" s="157"/>
      <c r="AI659" s="163"/>
      <c r="AJ659" s="157"/>
      <c r="AK659" s="157"/>
      <c r="AL659" s="157"/>
      <c r="AM659" s="157"/>
      <c r="AN659" s="157"/>
      <c r="AO659" s="157"/>
      <c r="AP659" s="157"/>
      <c r="AQ659" s="160"/>
      <c r="AR659" s="164"/>
      <c r="AS659" s="164"/>
      <c r="AU659" s="165"/>
    </row>
    <row r="660" spans="1:47" ht="84.75" customHeight="1">
      <c r="A660" s="79"/>
      <c r="B660" s="79"/>
      <c r="C660" s="79"/>
      <c r="D660" s="157"/>
      <c r="E660" s="159"/>
      <c r="F660" s="160"/>
      <c r="G660" s="160"/>
      <c r="H660" s="166"/>
      <c r="I660" s="166"/>
      <c r="J660" s="166"/>
      <c r="K660" s="166"/>
      <c r="L660" s="167"/>
      <c r="M660" s="166"/>
      <c r="N660" s="166"/>
      <c r="O660" s="157"/>
      <c r="P660" s="157"/>
      <c r="Q660" s="157"/>
      <c r="R660" s="157"/>
      <c r="S660" s="157"/>
      <c r="T660" s="157"/>
      <c r="U660" s="157"/>
      <c r="V660" s="157"/>
      <c r="W660" s="161"/>
      <c r="X660" s="168"/>
      <c r="Y660" s="168"/>
      <c r="Z660" s="157"/>
      <c r="AA660" s="157"/>
      <c r="AB660" s="157"/>
      <c r="AC660" s="157"/>
      <c r="AD660" s="163"/>
      <c r="AE660" s="157"/>
      <c r="AF660" s="157"/>
      <c r="AG660" s="157"/>
      <c r="AH660" s="157"/>
      <c r="AI660" s="163"/>
      <c r="AJ660" s="157"/>
      <c r="AK660" s="157"/>
      <c r="AL660" s="157"/>
      <c r="AM660" s="157"/>
      <c r="AN660" s="157"/>
      <c r="AO660" s="157"/>
      <c r="AP660" s="157"/>
      <c r="AQ660" s="160"/>
      <c r="AR660" s="164"/>
      <c r="AS660" s="164"/>
      <c r="AU660" s="165"/>
    </row>
    <row r="661" spans="1:47" ht="84.75" customHeight="1">
      <c r="A661" s="79"/>
      <c r="B661" s="79"/>
      <c r="C661" s="79"/>
      <c r="D661" s="157"/>
      <c r="E661" s="159"/>
      <c r="F661" s="160"/>
      <c r="G661" s="160"/>
      <c r="H661" s="166"/>
      <c r="I661" s="166"/>
      <c r="J661" s="166"/>
      <c r="K661" s="166"/>
      <c r="L661" s="167"/>
      <c r="M661" s="166"/>
      <c r="N661" s="166"/>
      <c r="O661" s="157"/>
      <c r="P661" s="157"/>
      <c r="Q661" s="157"/>
      <c r="R661" s="157"/>
      <c r="S661" s="157"/>
      <c r="T661" s="157"/>
      <c r="U661" s="157"/>
      <c r="V661" s="157"/>
      <c r="W661" s="161"/>
      <c r="X661" s="168"/>
      <c r="Y661" s="168"/>
      <c r="Z661" s="157"/>
      <c r="AA661" s="157"/>
      <c r="AB661" s="157"/>
      <c r="AC661" s="157"/>
      <c r="AD661" s="163"/>
      <c r="AE661" s="157"/>
      <c r="AF661" s="157"/>
      <c r="AG661" s="157"/>
      <c r="AH661" s="157"/>
      <c r="AI661" s="163"/>
      <c r="AJ661" s="157"/>
      <c r="AK661" s="157"/>
      <c r="AL661" s="157"/>
      <c r="AM661" s="157"/>
      <c r="AN661" s="157"/>
      <c r="AO661" s="157"/>
      <c r="AP661" s="157"/>
      <c r="AQ661" s="160"/>
      <c r="AR661" s="164"/>
      <c r="AS661" s="164"/>
      <c r="AU661" s="165"/>
    </row>
    <row r="662" spans="1:47" ht="84.75" customHeight="1">
      <c r="A662" s="79"/>
      <c r="B662" s="79"/>
      <c r="C662" s="79"/>
      <c r="D662" s="157"/>
      <c r="E662" s="159"/>
      <c r="F662" s="160"/>
      <c r="G662" s="160"/>
      <c r="H662" s="166"/>
      <c r="I662" s="166"/>
      <c r="J662" s="166"/>
      <c r="K662" s="166"/>
      <c r="L662" s="167"/>
      <c r="M662" s="166"/>
      <c r="N662" s="166"/>
      <c r="O662" s="157"/>
      <c r="P662" s="157"/>
      <c r="Q662" s="157"/>
      <c r="R662" s="157"/>
      <c r="S662" s="157"/>
      <c r="T662" s="157"/>
      <c r="U662" s="157"/>
      <c r="V662" s="157"/>
      <c r="W662" s="161"/>
      <c r="X662" s="168"/>
      <c r="Y662" s="168"/>
      <c r="Z662" s="157"/>
      <c r="AA662" s="157"/>
      <c r="AB662" s="157"/>
      <c r="AC662" s="157"/>
      <c r="AD662" s="163"/>
      <c r="AE662" s="157"/>
      <c r="AF662" s="157"/>
      <c r="AG662" s="157"/>
      <c r="AH662" s="157"/>
      <c r="AI662" s="163"/>
      <c r="AJ662" s="157"/>
      <c r="AK662" s="157"/>
      <c r="AL662" s="157"/>
      <c r="AM662" s="157"/>
      <c r="AN662" s="157"/>
      <c r="AO662" s="157"/>
      <c r="AP662" s="157"/>
      <c r="AQ662" s="160"/>
      <c r="AR662" s="164"/>
      <c r="AS662" s="164"/>
      <c r="AU662" s="165"/>
    </row>
    <row r="663" spans="1:47" ht="84.75" customHeight="1">
      <c r="A663" s="79"/>
      <c r="B663" s="79"/>
      <c r="C663" s="79"/>
      <c r="D663" s="157"/>
      <c r="E663" s="159"/>
      <c r="F663" s="160"/>
      <c r="G663" s="160"/>
      <c r="H663" s="166"/>
      <c r="I663" s="166"/>
      <c r="J663" s="166"/>
      <c r="K663" s="166"/>
      <c r="L663" s="167"/>
      <c r="M663" s="166"/>
      <c r="N663" s="166"/>
      <c r="O663" s="157"/>
      <c r="P663" s="157"/>
      <c r="Q663" s="157"/>
      <c r="R663" s="157"/>
      <c r="S663" s="157"/>
      <c r="T663" s="157"/>
      <c r="U663" s="157"/>
      <c r="V663" s="157"/>
      <c r="W663" s="161"/>
      <c r="X663" s="168"/>
      <c r="Y663" s="168"/>
      <c r="Z663" s="157"/>
      <c r="AA663" s="157"/>
      <c r="AB663" s="157"/>
      <c r="AC663" s="157"/>
      <c r="AD663" s="163"/>
      <c r="AE663" s="157"/>
      <c r="AF663" s="157"/>
      <c r="AG663" s="157"/>
      <c r="AH663" s="157"/>
      <c r="AI663" s="163"/>
      <c r="AJ663" s="157"/>
      <c r="AK663" s="157"/>
      <c r="AL663" s="157"/>
      <c r="AM663" s="157"/>
      <c r="AN663" s="157"/>
      <c r="AO663" s="157"/>
      <c r="AP663" s="157"/>
      <c r="AQ663" s="160"/>
      <c r="AR663" s="164"/>
      <c r="AS663" s="164"/>
      <c r="AU663" s="165"/>
    </row>
    <row r="664" spans="1:47" ht="84.75" customHeight="1">
      <c r="A664" s="79"/>
      <c r="B664" s="79"/>
      <c r="C664" s="79"/>
      <c r="D664" s="157"/>
      <c r="E664" s="159"/>
      <c r="F664" s="160"/>
      <c r="G664" s="160"/>
      <c r="H664" s="166"/>
      <c r="I664" s="166"/>
      <c r="J664" s="166"/>
      <c r="K664" s="166"/>
      <c r="L664" s="167"/>
      <c r="M664" s="166"/>
      <c r="N664" s="166"/>
      <c r="O664" s="157"/>
      <c r="P664" s="157"/>
      <c r="Q664" s="157"/>
      <c r="R664" s="157"/>
      <c r="S664" s="157"/>
      <c r="T664" s="157"/>
      <c r="U664" s="157"/>
      <c r="V664" s="157"/>
      <c r="W664" s="161"/>
      <c r="X664" s="168"/>
      <c r="Y664" s="168"/>
      <c r="Z664" s="157"/>
      <c r="AA664" s="157"/>
      <c r="AB664" s="157"/>
      <c r="AC664" s="157"/>
      <c r="AD664" s="163"/>
      <c r="AE664" s="157"/>
      <c r="AF664" s="157"/>
      <c r="AG664" s="157"/>
      <c r="AH664" s="157"/>
      <c r="AI664" s="163"/>
      <c r="AJ664" s="157"/>
      <c r="AK664" s="157"/>
      <c r="AL664" s="157"/>
      <c r="AM664" s="157"/>
      <c r="AN664" s="157"/>
      <c r="AO664" s="157"/>
      <c r="AP664" s="157"/>
      <c r="AQ664" s="160"/>
      <c r="AR664" s="164"/>
      <c r="AS664" s="164"/>
      <c r="AU664" s="165"/>
    </row>
    <row r="665" spans="1:47" ht="84.75" customHeight="1">
      <c r="A665" s="79"/>
      <c r="B665" s="79"/>
      <c r="C665" s="79"/>
      <c r="D665" s="157"/>
      <c r="E665" s="159"/>
      <c r="F665" s="160"/>
      <c r="G665" s="160"/>
      <c r="H665" s="166"/>
      <c r="I665" s="166"/>
      <c r="J665" s="166"/>
      <c r="K665" s="166"/>
      <c r="L665" s="167"/>
      <c r="M665" s="166"/>
      <c r="N665" s="166"/>
      <c r="O665" s="157"/>
      <c r="P665" s="157"/>
      <c r="Q665" s="157"/>
      <c r="R665" s="157"/>
      <c r="S665" s="157"/>
      <c r="T665" s="157"/>
      <c r="U665" s="157"/>
      <c r="V665" s="157"/>
      <c r="W665" s="161"/>
      <c r="X665" s="168"/>
      <c r="Y665" s="168"/>
      <c r="Z665" s="157"/>
      <c r="AA665" s="157"/>
      <c r="AB665" s="157"/>
      <c r="AC665" s="157"/>
      <c r="AD665" s="163"/>
      <c r="AE665" s="157"/>
      <c r="AF665" s="157"/>
      <c r="AG665" s="157"/>
      <c r="AH665" s="157"/>
      <c r="AI665" s="163"/>
      <c r="AJ665" s="157"/>
      <c r="AK665" s="157"/>
      <c r="AL665" s="157"/>
      <c r="AM665" s="157"/>
      <c r="AN665" s="157"/>
      <c r="AO665" s="157"/>
      <c r="AP665" s="157"/>
      <c r="AQ665" s="160"/>
      <c r="AR665" s="164"/>
      <c r="AS665" s="164"/>
      <c r="AU665" s="165"/>
    </row>
    <row r="666" spans="1:47" ht="84.75" customHeight="1">
      <c r="A666" s="79"/>
      <c r="B666" s="79"/>
      <c r="C666" s="79"/>
      <c r="D666" s="157"/>
      <c r="E666" s="159"/>
      <c r="F666" s="160"/>
      <c r="G666" s="160"/>
      <c r="H666" s="166"/>
      <c r="I666" s="166"/>
      <c r="J666" s="166"/>
      <c r="K666" s="166"/>
      <c r="L666" s="167"/>
      <c r="M666" s="166"/>
      <c r="N666" s="166"/>
      <c r="O666" s="157"/>
      <c r="P666" s="157"/>
      <c r="Q666" s="157"/>
      <c r="R666" s="157"/>
      <c r="S666" s="157"/>
      <c r="T666" s="157"/>
      <c r="U666" s="157"/>
      <c r="V666" s="157"/>
      <c r="W666" s="161"/>
      <c r="X666" s="168"/>
      <c r="Y666" s="168"/>
      <c r="Z666" s="157"/>
      <c r="AA666" s="157"/>
      <c r="AB666" s="157"/>
      <c r="AC666" s="157"/>
      <c r="AD666" s="163"/>
      <c r="AE666" s="157"/>
      <c r="AF666" s="157"/>
      <c r="AG666" s="157"/>
      <c r="AH666" s="157"/>
      <c r="AI666" s="163"/>
      <c r="AJ666" s="157"/>
      <c r="AK666" s="157"/>
      <c r="AL666" s="157"/>
      <c r="AM666" s="157"/>
      <c r="AN666" s="157"/>
      <c r="AO666" s="157"/>
      <c r="AP666" s="157"/>
      <c r="AQ666" s="160"/>
      <c r="AR666" s="164"/>
      <c r="AS666" s="164"/>
      <c r="AU666" s="165"/>
    </row>
    <row r="667" spans="1:47" ht="84.75" customHeight="1">
      <c r="A667" s="79"/>
      <c r="B667" s="79"/>
      <c r="C667" s="79"/>
      <c r="D667" s="157"/>
      <c r="E667" s="159"/>
      <c r="F667" s="160"/>
      <c r="G667" s="160"/>
      <c r="H667" s="166"/>
      <c r="I667" s="166"/>
      <c r="J667" s="166"/>
      <c r="K667" s="166"/>
      <c r="L667" s="167"/>
      <c r="M667" s="166"/>
      <c r="N667" s="166"/>
      <c r="O667" s="157"/>
      <c r="P667" s="157"/>
      <c r="Q667" s="157"/>
      <c r="R667" s="157"/>
      <c r="S667" s="157"/>
      <c r="T667" s="157"/>
      <c r="U667" s="157"/>
      <c r="V667" s="157"/>
      <c r="W667" s="161"/>
      <c r="X667" s="168"/>
      <c r="Y667" s="168"/>
      <c r="Z667" s="157"/>
      <c r="AA667" s="157"/>
      <c r="AB667" s="157"/>
      <c r="AC667" s="157"/>
      <c r="AD667" s="163"/>
      <c r="AE667" s="157"/>
      <c r="AF667" s="157"/>
      <c r="AG667" s="157"/>
      <c r="AH667" s="157"/>
      <c r="AI667" s="163"/>
      <c r="AJ667" s="157"/>
      <c r="AK667" s="157"/>
      <c r="AL667" s="157"/>
      <c r="AM667" s="157"/>
      <c r="AN667" s="157"/>
      <c r="AO667" s="157"/>
      <c r="AP667" s="157"/>
      <c r="AQ667" s="160"/>
      <c r="AR667" s="164"/>
      <c r="AS667" s="164"/>
      <c r="AU667" s="165"/>
    </row>
    <row r="668" spans="1:47" ht="84.75" customHeight="1">
      <c r="A668" s="79"/>
      <c r="B668" s="79"/>
      <c r="C668" s="79"/>
      <c r="D668" s="157"/>
      <c r="E668" s="159"/>
      <c r="F668" s="160"/>
      <c r="G668" s="160"/>
      <c r="H668" s="166"/>
      <c r="I668" s="166"/>
      <c r="J668" s="166"/>
      <c r="K668" s="166"/>
      <c r="L668" s="167"/>
      <c r="M668" s="166"/>
      <c r="N668" s="166"/>
      <c r="O668" s="157"/>
      <c r="P668" s="157"/>
      <c r="Q668" s="157"/>
      <c r="R668" s="157"/>
      <c r="S668" s="157"/>
      <c r="T668" s="157"/>
      <c r="U668" s="157"/>
      <c r="V668" s="157"/>
      <c r="W668" s="161"/>
      <c r="X668" s="168"/>
      <c r="Y668" s="168"/>
      <c r="Z668" s="157"/>
      <c r="AA668" s="157"/>
      <c r="AB668" s="157"/>
      <c r="AC668" s="157"/>
      <c r="AD668" s="163"/>
      <c r="AE668" s="157"/>
      <c r="AF668" s="157"/>
      <c r="AG668" s="157"/>
      <c r="AH668" s="157"/>
      <c r="AI668" s="163"/>
      <c r="AJ668" s="157"/>
      <c r="AK668" s="157"/>
      <c r="AL668" s="157"/>
      <c r="AM668" s="157"/>
      <c r="AN668" s="157"/>
      <c r="AO668" s="157"/>
      <c r="AP668" s="157"/>
      <c r="AQ668" s="160"/>
      <c r="AR668" s="164"/>
      <c r="AS668" s="164"/>
      <c r="AU668" s="165"/>
    </row>
    <row r="669" spans="1:47" ht="84.75" customHeight="1">
      <c r="A669" s="79"/>
      <c r="B669" s="79"/>
      <c r="C669" s="79"/>
      <c r="D669" s="157"/>
      <c r="E669" s="159"/>
      <c r="F669" s="160"/>
      <c r="G669" s="160"/>
      <c r="H669" s="166"/>
      <c r="I669" s="166"/>
      <c r="J669" s="166"/>
      <c r="K669" s="166"/>
      <c r="L669" s="167"/>
      <c r="M669" s="166"/>
      <c r="N669" s="166"/>
      <c r="O669" s="157"/>
      <c r="P669" s="157"/>
      <c r="Q669" s="157"/>
      <c r="R669" s="157"/>
      <c r="S669" s="157"/>
      <c r="T669" s="157"/>
      <c r="U669" s="157"/>
      <c r="V669" s="157"/>
      <c r="W669" s="161"/>
      <c r="X669" s="168"/>
      <c r="Y669" s="168"/>
      <c r="Z669" s="157"/>
      <c r="AA669" s="157"/>
      <c r="AB669" s="157"/>
      <c r="AC669" s="157"/>
      <c r="AD669" s="163"/>
      <c r="AE669" s="157"/>
      <c r="AF669" s="157"/>
      <c r="AG669" s="157"/>
      <c r="AH669" s="157"/>
      <c r="AI669" s="163"/>
      <c r="AJ669" s="157"/>
      <c r="AK669" s="157"/>
      <c r="AL669" s="157"/>
      <c r="AM669" s="157"/>
      <c r="AN669" s="157"/>
      <c r="AO669" s="157"/>
      <c r="AP669" s="157"/>
      <c r="AQ669" s="160"/>
      <c r="AR669" s="164"/>
      <c r="AS669" s="164"/>
      <c r="AU669" s="165"/>
    </row>
    <row r="670" spans="1:47" ht="84.75" customHeight="1">
      <c r="A670" s="79"/>
      <c r="B670" s="79"/>
      <c r="C670" s="79"/>
      <c r="D670" s="157"/>
      <c r="E670" s="159"/>
      <c r="F670" s="160"/>
      <c r="G670" s="160"/>
      <c r="H670" s="166"/>
      <c r="I670" s="166"/>
      <c r="J670" s="166"/>
      <c r="K670" s="166"/>
      <c r="L670" s="167"/>
      <c r="M670" s="166"/>
      <c r="N670" s="166"/>
      <c r="O670" s="157"/>
      <c r="P670" s="157"/>
      <c r="Q670" s="157"/>
      <c r="R670" s="157"/>
      <c r="S670" s="157"/>
      <c r="T670" s="157"/>
      <c r="U670" s="157"/>
      <c r="V670" s="157"/>
      <c r="W670" s="161"/>
      <c r="X670" s="168"/>
      <c r="Y670" s="168"/>
      <c r="Z670" s="157"/>
      <c r="AA670" s="157"/>
      <c r="AB670" s="157"/>
      <c r="AC670" s="157"/>
      <c r="AD670" s="163"/>
      <c r="AE670" s="157"/>
      <c r="AF670" s="157"/>
      <c r="AG670" s="157"/>
      <c r="AH670" s="157"/>
      <c r="AI670" s="163"/>
      <c r="AJ670" s="157"/>
      <c r="AK670" s="157"/>
      <c r="AL670" s="157"/>
      <c r="AM670" s="157"/>
      <c r="AN670" s="157"/>
      <c r="AO670" s="157"/>
      <c r="AP670" s="157"/>
      <c r="AQ670" s="160"/>
      <c r="AR670" s="164"/>
      <c r="AS670" s="164"/>
      <c r="AU670" s="165"/>
    </row>
    <row r="671" spans="1:47" ht="84.75" customHeight="1">
      <c r="A671" s="79"/>
      <c r="B671" s="79"/>
      <c r="C671" s="79"/>
      <c r="D671" s="157"/>
      <c r="E671" s="159"/>
      <c r="F671" s="160"/>
      <c r="G671" s="160"/>
      <c r="H671" s="166"/>
      <c r="I671" s="166"/>
      <c r="J671" s="166"/>
      <c r="K671" s="166"/>
      <c r="L671" s="167"/>
      <c r="M671" s="166"/>
      <c r="N671" s="166"/>
      <c r="O671" s="157"/>
      <c r="P671" s="157"/>
      <c r="Q671" s="157"/>
      <c r="R671" s="157"/>
      <c r="S671" s="157"/>
      <c r="T671" s="157"/>
      <c r="U671" s="157"/>
      <c r="V671" s="157"/>
      <c r="W671" s="161"/>
      <c r="X671" s="168"/>
      <c r="Y671" s="168"/>
      <c r="Z671" s="157"/>
      <c r="AA671" s="157"/>
      <c r="AB671" s="157"/>
      <c r="AC671" s="157"/>
      <c r="AD671" s="163"/>
      <c r="AE671" s="157"/>
      <c r="AF671" s="157"/>
      <c r="AG671" s="157"/>
      <c r="AH671" s="157"/>
      <c r="AI671" s="163"/>
      <c r="AJ671" s="157"/>
      <c r="AK671" s="157"/>
      <c r="AL671" s="157"/>
      <c r="AM671" s="157"/>
      <c r="AN671" s="157"/>
      <c r="AO671" s="157"/>
      <c r="AP671" s="157"/>
      <c r="AQ671" s="160"/>
      <c r="AR671" s="164"/>
      <c r="AS671" s="164"/>
      <c r="AU671" s="165"/>
    </row>
    <row r="672" spans="1:47" ht="84.75" customHeight="1">
      <c r="A672" s="79"/>
      <c r="B672" s="79"/>
      <c r="C672" s="79"/>
      <c r="D672" s="157"/>
      <c r="E672" s="159"/>
      <c r="F672" s="160"/>
      <c r="G672" s="160"/>
      <c r="H672" s="166"/>
      <c r="I672" s="166"/>
      <c r="J672" s="166"/>
      <c r="K672" s="166"/>
      <c r="L672" s="167"/>
      <c r="M672" s="166"/>
      <c r="N672" s="166"/>
      <c r="O672" s="157"/>
      <c r="P672" s="157"/>
      <c r="Q672" s="157"/>
      <c r="R672" s="157"/>
      <c r="S672" s="157"/>
      <c r="T672" s="157"/>
      <c r="U672" s="157"/>
      <c r="V672" s="157"/>
      <c r="W672" s="161"/>
      <c r="X672" s="168"/>
      <c r="Y672" s="168"/>
      <c r="Z672" s="157"/>
      <c r="AA672" s="157"/>
      <c r="AB672" s="157"/>
      <c r="AC672" s="157"/>
      <c r="AD672" s="163"/>
      <c r="AE672" s="157"/>
      <c r="AF672" s="157"/>
      <c r="AG672" s="157"/>
      <c r="AH672" s="157"/>
      <c r="AI672" s="163"/>
      <c r="AJ672" s="157"/>
      <c r="AK672" s="157"/>
      <c r="AL672" s="157"/>
      <c r="AM672" s="157"/>
      <c r="AN672" s="157"/>
      <c r="AO672" s="157"/>
      <c r="AP672" s="157"/>
      <c r="AQ672" s="160"/>
      <c r="AR672" s="164"/>
      <c r="AS672" s="164"/>
      <c r="AU672" s="165"/>
    </row>
    <row r="673" spans="1:47" ht="84.75" customHeight="1">
      <c r="A673" s="79"/>
      <c r="B673" s="79"/>
      <c r="C673" s="79"/>
      <c r="D673" s="157"/>
      <c r="E673" s="159"/>
      <c r="F673" s="160"/>
      <c r="G673" s="160"/>
      <c r="H673" s="166"/>
      <c r="I673" s="166"/>
      <c r="J673" s="166"/>
      <c r="K673" s="166"/>
      <c r="L673" s="167"/>
      <c r="M673" s="166"/>
      <c r="N673" s="166"/>
      <c r="O673" s="157"/>
      <c r="P673" s="157"/>
      <c r="Q673" s="157"/>
      <c r="R673" s="157"/>
      <c r="S673" s="157"/>
      <c r="T673" s="157"/>
      <c r="U673" s="157"/>
      <c r="V673" s="157"/>
      <c r="W673" s="161"/>
      <c r="X673" s="168"/>
      <c r="Y673" s="168"/>
      <c r="Z673" s="157"/>
      <c r="AA673" s="157"/>
      <c r="AB673" s="157"/>
      <c r="AC673" s="157"/>
      <c r="AD673" s="163"/>
      <c r="AE673" s="157"/>
      <c r="AF673" s="157"/>
      <c r="AG673" s="157"/>
      <c r="AH673" s="157"/>
      <c r="AI673" s="163"/>
      <c r="AJ673" s="157"/>
      <c r="AK673" s="157"/>
      <c r="AL673" s="157"/>
      <c r="AM673" s="157"/>
      <c r="AN673" s="157"/>
      <c r="AO673" s="157"/>
      <c r="AP673" s="157"/>
      <c r="AQ673" s="160"/>
      <c r="AR673" s="164"/>
      <c r="AS673" s="164"/>
      <c r="AU673" s="165"/>
    </row>
    <row r="674" spans="1:47" ht="84.75" customHeight="1">
      <c r="A674" s="79"/>
      <c r="B674" s="79"/>
      <c r="C674" s="79"/>
      <c r="D674" s="157"/>
      <c r="E674" s="159"/>
      <c r="F674" s="160"/>
      <c r="G674" s="160"/>
      <c r="H674" s="166"/>
      <c r="I674" s="166"/>
      <c r="J674" s="166"/>
      <c r="K674" s="166"/>
      <c r="L674" s="167"/>
      <c r="M674" s="166"/>
      <c r="N674" s="166"/>
      <c r="O674" s="157"/>
      <c r="P674" s="157"/>
      <c r="Q674" s="157"/>
      <c r="R674" s="157"/>
      <c r="S674" s="157"/>
      <c r="T674" s="157"/>
      <c r="U674" s="157"/>
      <c r="V674" s="157"/>
      <c r="W674" s="161"/>
      <c r="X674" s="168"/>
      <c r="Y674" s="168"/>
      <c r="Z674" s="157"/>
      <c r="AA674" s="157"/>
      <c r="AB674" s="157"/>
      <c r="AC674" s="157"/>
      <c r="AD674" s="163"/>
      <c r="AE674" s="157"/>
      <c r="AF674" s="157"/>
      <c r="AG674" s="157"/>
      <c r="AH674" s="157"/>
      <c r="AI674" s="163"/>
      <c r="AJ674" s="157"/>
      <c r="AK674" s="157"/>
      <c r="AL674" s="157"/>
      <c r="AM674" s="157"/>
      <c r="AN674" s="157"/>
      <c r="AO674" s="157"/>
      <c r="AP674" s="157"/>
      <c r="AQ674" s="160"/>
      <c r="AR674" s="164"/>
      <c r="AS674" s="164"/>
      <c r="AU674" s="165"/>
    </row>
    <row r="675" spans="1:47" ht="84.75" customHeight="1">
      <c r="A675" s="79"/>
      <c r="B675" s="79"/>
      <c r="C675" s="79"/>
      <c r="D675" s="157"/>
      <c r="E675" s="159"/>
      <c r="F675" s="160"/>
      <c r="G675" s="160"/>
      <c r="H675" s="166"/>
      <c r="I675" s="166"/>
      <c r="J675" s="166"/>
      <c r="K675" s="166"/>
      <c r="L675" s="167"/>
      <c r="M675" s="166"/>
      <c r="N675" s="166"/>
      <c r="O675" s="157"/>
      <c r="P675" s="157"/>
      <c r="Q675" s="157"/>
      <c r="R675" s="157"/>
      <c r="S675" s="157"/>
      <c r="T675" s="157"/>
      <c r="U675" s="157"/>
      <c r="V675" s="157"/>
      <c r="W675" s="161"/>
      <c r="X675" s="168"/>
      <c r="Y675" s="168"/>
      <c r="Z675" s="157"/>
      <c r="AA675" s="157"/>
      <c r="AB675" s="157"/>
      <c r="AC675" s="157"/>
      <c r="AD675" s="163"/>
      <c r="AE675" s="157"/>
      <c r="AF675" s="157"/>
      <c r="AG675" s="157"/>
      <c r="AH675" s="157"/>
      <c r="AI675" s="163"/>
      <c r="AJ675" s="157"/>
      <c r="AK675" s="157"/>
      <c r="AL675" s="157"/>
      <c r="AM675" s="157"/>
      <c r="AN675" s="157"/>
      <c r="AO675" s="157"/>
      <c r="AP675" s="157"/>
      <c r="AQ675" s="160"/>
      <c r="AR675" s="164"/>
      <c r="AS675" s="164"/>
      <c r="AU675" s="165"/>
    </row>
    <row r="676" spans="1:47" ht="84.75" customHeight="1">
      <c r="A676" s="79"/>
      <c r="B676" s="79"/>
      <c r="C676" s="79"/>
      <c r="D676" s="157"/>
      <c r="E676" s="159"/>
      <c r="F676" s="160"/>
      <c r="G676" s="160"/>
      <c r="H676" s="166"/>
      <c r="I676" s="166"/>
      <c r="J676" s="166"/>
      <c r="K676" s="166"/>
      <c r="L676" s="167"/>
      <c r="M676" s="166"/>
      <c r="N676" s="166"/>
      <c r="O676" s="157"/>
      <c r="P676" s="157"/>
      <c r="Q676" s="157"/>
      <c r="R676" s="157"/>
      <c r="S676" s="157"/>
      <c r="T676" s="157"/>
      <c r="U676" s="157"/>
      <c r="V676" s="157"/>
      <c r="W676" s="161"/>
      <c r="X676" s="168"/>
      <c r="Y676" s="168"/>
      <c r="Z676" s="157"/>
      <c r="AA676" s="157"/>
      <c r="AB676" s="157"/>
      <c r="AC676" s="157"/>
      <c r="AD676" s="163"/>
      <c r="AE676" s="157"/>
      <c r="AF676" s="157"/>
      <c r="AG676" s="157"/>
      <c r="AH676" s="157"/>
      <c r="AI676" s="163"/>
      <c r="AJ676" s="157"/>
      <c r="AK676" s="157"/>
      <c r="AL676" s="157"/>
      <c r="AM676" s="157"/>
      <c r="AN676" s="157"/>
      <c r="AO676" s="157"/>
      <c r="AP676" s="157"/>
      <c r="AQ676" s="160"/>
      <c r="AR676" s="164"/>
      <c r="AS676" s="164"/>
      <c r="AU676" s="165"/>
    </row>
    <row r="677" spans="1:47" ht="84.75" customHeight="1">
      <c r="A677" s="79"/>
      <c r="B677" s="79"/>
      <c r="C677" s="79"/>
      <c r="D677" s="157"/>
      <c r="E677" s="159"/>
      <c r="F677" s="160"/>
      <c r="G677" s="160"/>
      <c r="H677" s="166"/>
      <c r="I677" s="166"/>
      <c r="J677" s="166"/>
      <c r="K677" s="166"/>
      <c r="L677" s="167"/>
      <c r="M677" s="166"/>
      <c r="N677" s="166"/>
      <c r="O677" s="157"/>
      <c r="P677" s="157"/>
      <c r="Q677" s="157"/>
      <c r="R677" s="157"/>
      <c r="S677" s="157"/>
      <c r="T677" s="157"/>
      <c r="U677" s="157"/>
      <c r="V677" s="157"/>
      <c r="W677" s="161"/>
      <c r="X677" s="168"/>
      <c r="Y677" s="168"/>
      <c r="Z677" s="157"/>
      <c r="AA677" s="157"/>
      <c r="AB677" s="157"/>
      <c r="AC677" s="157"/>
      <c r="AD677" s="163"/>
      <c r="AE677" s="157"/>
      <c r="AF677" s="157"/>
      <c r="AG677" s="157"/>
      <c r="AH677" s="157"/>
      <c r="AI677" s="163"/>
      <c r="AJ677" s="157"/>
      <c r="AK677" s="157"/>
      <c r="AL677" s="157"/>
      <c r="AM677" s="157"/>
      <c r="AN677" s="157"/>
      <c r="AO677" s="157"/>
      <c r="AP677" s="157"/>
      <c r="AQ677" s="160"/>
      <c r="AR677" s="164"/>
      <c r="AS677" s="164"/>
      <c r="AU677" s="165"/>
    </row>
    <row r="678" spans="1:47" ht="84.75" customHeight="1">
      <c r="A678" s="79"/>
      <c r="B678" s="79"/>
      <c r="C678" s="79"/>
      <c r="D678" s="157"/>
      <c r="E678" s="159"/>
      <c r="F678" s="160"/>
      <c r="G678" s="160"/>
      <c r="H678" s="166"/>
      <c r="I678" s="166"/>
      <c r="J678" s="166"/>
      <c r="K678" s="166"/>
      <c r="L678" s="167"/>
      <c r="M678" s="166"/>
      <c r="N678" s="166"/>
      <c r="O678" s="157"/>
      <c r="P678" s="157"/>
      <c r="Q678" s="157"/>
      <c r="R678" s="157"/>
      <c r="S678" s="157"/>
      <c r="T678" s="157"/>
      <c r="U678" s="157"/>
      <c r="V678" s="157"/>
      <c r="W678" s="161"/>
      <c r="X678" s="168"/>
      <c r="Y678" s="168"/>
      <c r="Z678" s="157"/>
      <c r="AA678" s="157"/>
      <c r="AB678" s="157"/>
      <c r="AC678" s="157"/>
      <c r="AD678" s="163"/>
      <c r="AE678" s="157"/>
      <c r="AF678" s="157"/>
      <c r="AG678" s="157"/>
      <c r="AH678" s="157"/>
      <c r="AI678" s="163"/>
      <c r="AJ678" s="157"/>
      <c r="AK678" s="157"/>
      <c r="AL678" s="157"/>
      <c r="AM678" s="157"/>
      <c r="AN678" s="157"/>
      <c r="AO678" s="157"/>
      <c r="AP678" s="157"/>
      <c r="AQ678" s="160"/>
      <c r="AR678" s="164"/>
      <c r="AS678" s="164"/>
      <c r="AU678" s="165"/>
    </row>
    <row r="679" spans="1:47" ht="84.75" customHeight="1">
      <c r="A679" s="79"/>
      <c r="B679" s="79"/>
      <c r="C679" s="79"/>
      <c r="D679" s="157"/>
      <c r="E679" s="159"/>
      <c r="F679" s="160"/>
      <c r="G679" s="160"/>
      <c r="H679" s="166"/>
      <c r="I679" s="166"/>
      <c r="J679" s="166"/>
      <c r="K679" s="166"/>
      <c r="L679" s="167"/>
      <c r="M679" s="166"/>
      <c r="N679" s="166"/>
      <c r="O679" s="157"/>
      <c r="P679" s="157"/>
      <c r="Q679" s="157"/>
      <c r="R679" s="157"/>
      <c r="S679" s="157"/>
      <c r="T679" s="157"/>
      <c r="U679" s="157"/>
      <c r="V679" s="157"/>
      <c r="W679" s="161"/>
      <c r="X679" s="168"/>
      <c r="Y679" s="168"/>
      <c r="Z679" s="157"/>
      <c r="AA679" s="157"/>
      <c r="AB679" s="157"/>
      <c r="AC679" s="157"/>
      <c r="AD679" s="163"/>
      <c r="AE679" s="157"/>
      <c r="AF679" s="157"/>
      <c r="AG679" s="157"/>
      <c r="AH679" s="157"/>
      <c r="AI679" s="163"/>
      <c r="AJ679" s="157"/>
      <c r="AK679" s="157"/>
      <c r="AL679" s="157"/>
      <c r="AM679" s="157"/>
      <c r="AN679" s="157"/>
      <c r="AO679" s="157"/>
      <c r="AP679" s="157"/>
      <c r="AQ679" s="160"/>
      <c r="AR679" s="164"/>
      <c r="AS679" s="164"/>
      <c r="AU679" s="165"/>
    </row>
    <row r="680" spans="1:47" ht="84.75" customHeight="1">
      <c r="A680" s="79"/>
      <c r="B680" s="79"/>
      <c r="C680" s="79"/>
      <c r="D680" s="157"/>
      <c r="E680" s="159"/>
      <c r="F680" s="160"/>
      <c r="G680" s="160"/>
      <c r="H680" s="166"/>
      <c r="I680" s="166"/>
      <c r="J680" s="166"/>
      <c r="K680" s="166"/>
      <c r="L680" s="167"/>
      <c r="M680" s="166"/>
      <c r="N680" s="166"/>
      <c r="O680" s="157"/>
      <c r="P680" s="157"/>
      <c r="Q680" s="157"/>
      <c r="R680" s="157"/>
      <c r="S680" s="157"/>
      <c r="T680" s="157"/>
      <c r="U680" s="157"/>
      <c r="V680" s="157"/>
      <c r="W680" s="161"/>
      <c r="X680" s="168"/>
      <c r="Y680" s="168"/>
      <c r="Z680" s="157"/>
      <c r="AA680" s="157"/>
      <c r="AB680" s="157"/>
      <c r="AC680" s="157"/>
      <c r="AD680" s="163"/>
      <c r="AE680" s="157"/>
      <c r="AF680" s="157"/>
      <c r="AG680" s="157"/>
      <c r="AH680" s="157"/>
      <c r="AI680" s="163"/>
      <c r="AJ680" s="157"/>
      <c r="AK680" s="157"/>
      <c r="AL680" s="157"/>
      <c r="AM680" s="157"/>
      <c r="AN680" s="157"/>
      <c r="AO680" s="157"/>
      <c r="AP680" s="157"/>
      <c r="AQ680" s="160"/>
      <c r="AR680" s="164"/>
      <c r="AS680" s="164"/>
      <c r="AU680" s="165"/>
    </row>
    <row r="681" spans="1:47" ht="84.75" customHeight="1">
      <c r="A681" s="79"/>
      <c r="B681" s="79"/>
      <c r="C681" s="79"/>
      <c r="D681" s="157"/>
      <c r="E681" s="159"/>
      <c r="F681" s="160"/>
      <c r="G681" s="160"/>
      <c r="H681" s="166"/>
      <c r="I681" s="166"/>
      <c r="J681" s="166"/>
      <c r="K681" s="166"/>
      <c r="L681" s="167"/>
      <c r="M681" s="166"/>
      <c r="N681" s="166"/>
      <c r="O681" s="157"/>
      <c r="P681" s="157"/>
      <c r="Q681" s="157"/>
      <c r="R681" s="157"/>
      <c r="S681" s="157"/>
      <c r="T681" s="157"/>
      <c r="U681" s="157"/>
      <c r="V681" s="157"/>
      <c r="W681" s="161"/>
      <c r="X681" s="168"/>
      <c r="Y681" s="168"/>
      <c r="Z681" s="157"/>
      <c r="AA681" s="157"/>
      <c r="AB681" s="157"/>
      <c r="AC681" s="157"/>
      <c r="AD681" s="163"/>
      <c r="AE681" s="157"/>
      <c r="AF681" s="157"/>
      <c r="AG681" s="157"/>
      <c r="AH681" s="157"/>
      <c r="AI681" s="163"/>
      <c r="AJ681" s="157"/>
      <c r="AK681" s="157"/>
      <c r="AL681" s="157"/>
      <c r="AM681" s="157"/>
      <c r="AN681" s="157"/>
      <c r="AO681" s="157"/>
      <c r="AP681" s="157"/>
      <c r="AQ681" s="160"/>
      <c r="AR681" s="164"/>
      <c r="AS681" s="164"/>
      <c r="AU681" s="165"/>
    </row>
    <row r="682" spans="1:47" ht="84.75" customHeight="1">
      <c r="A682" s="79"/>
      <c r="B682" s="79"/>
      <c r="C682" s="79"/>
      <c r="D682" s="157"/>
      <c r="E682" s="159"/>
      <c r="F682" s="160"/>
      <c r="G682" s="160"/>
      <c r="H682" s="166"/>
      <c r="I682" s="166"/>
      <c r="J682" s="166"/>
      <c r="K682" s="166"/>
      <c r="L682" s="167"/>
      <c r="M682" s="166"/>
      <c r="N682" s="166"/>
      <c r="O682" s="157"/>
      <c r="P682" s="157"/>
      <c r="Q682" s="157"/>
      <c r="R682" s="157"/>
      <c r="S682" s="157"/>
      <c r="T682" s="157"/>
      <c r="U682" s="157"/>
      <c r="V682" s="157"/>
      <c r="W682" s="161"/>
      <c r="X682" s="168"/>
      <c r="Y682" s="168"/>
      <c r="Z682" s="157"/>
      <c r="AA682" s="157"/>
      <c r="AB682" s="157"/>
      <c r="AC682" s="157"/>
      <c r="AD682" s="163"/>
      <c r="AE682" s="157"/>
      <c r="AF682" s="157"/>
      <c r="AG682" s="157"/>
      <c r="AH682" s="157"/>
      <c r="AI682" s="163"/>
      <c r="AJ682" s="157"/>
      <c r="AK682" s="157"/>
      <c r="AL682" s="157"/>
      <c r="AM682" s="157"/>
      <c r="AN682" s="157"/>
      <c r="AO682" s="157"/>
      <c r="AP682" s="157"/>
      <c r="AQ682" s="160"/>
      <c r="AR682" s="164"/>
      <c r="AS682" s="164"/>
      <c r="AU682" s="165"/>
    </row>
    <row r="683" spans="1:47" ht="84.75" customHeight="1">
      <c r="A683" s="79"/>
      <c r="B683" s="79"/>
      <c r="C683" s="79"/>
      <c r="D683" s="157"/>
      <c r="E683" s="159"/>
      <c r="F683" s="160"/>
      <c r="G683" s="160"/>
      <c r="H683" s="166"/>
      <c r="I683" s="166"/>
      <c r="J683" s="166"/>
      <c r="K683" s="166"/>
      <c r="L683" s="167"/>
      <c r="M683" s="166"/>
      <c r="N683" s="166"/>
      <c r="O683" s="157"/>
      <c r="P683" s="157"/>
      <c r="Q683" s="157"/>
      <c r="R683" s="157"/>
      <c r="S683" s="157"/>
      <c r="T683" s="157"/>
      <c r="U683" s="157"/>
      <c r="V683" s="157"/>
      <c r="W683" s="161"/>
      <c r="X683" s="168"/>
      <c r="Y683" s="168"/>
      <c r="Z683" s="157"/>
      <c r="AA683" s="157"/>
      <c r="AB683" s="157"/>
      <c r="AC683" s="157"/>
      <c r="AD683" s="163"/>
      <c r="AE683" s="157"/>
      <c r="AF683" s="157"/>
      <c r="AG683" s="157"/>
      <c r="AH683" s="157"/>
      <c r="AI683" s="163"/>
      <c r="AJ683" s="157"/>
      <c r="AK683" s="157"/>
      <c r="AL683" s="157"/>
      <c r="AM683" s="157"/>
      <c r="AN683" s="157"/>
      <c r="AO683" s="157"/>
      <c r="AP683" s="157"/>
      <c r="AQ683" s="160"/>
      <c r="AR683" s="164"/>
      <c r="AS683" s="164"/>
      <c r="AU683" s="165"/>
    </row>
    <row r="684" spans="1:47" ht="84.75" customHeight="1">
      <c r="A684" s="79"/>
      <c r="B684" s="79"/>
      <c r="C684" s="79"/>
      <c r="D684" s="157"/>
      <c r="E684" s="159"/>
      <c r="F684" s="160"/>
      <c r="G684" s="160"/>
      <c r="H684" s="166"/>
      <c r="I684" s="166"/>
      <c r="J684" s="166"/>
      <c r="K684" s="166"/>
      <c r="L684" s="167"/>
      <c r="M684" s="166"/>
      <c r="N684" s="166"/>
      <c r="O684" s="157"/>
      <c r="P684" s="157"/>
      <c r="Q684" s="157"/>
      <c r="R684" s="157"/>
      <c r="S684" s="157"/>
      <c r="T684" s="157"/>
      <c r="U684" s="157"/>
      <c r="V684" s="157"/>
      <c r="W684" s="161"/>
      <c r="X684" s="168"/>
      <c r="Y684" s="168"/>
      <c r="Z684" s="157"/>
      <c r="AA684" s="157"/>
      <c r="AB684" s="157"/>
      <c r="AC684" s="157"/>
      <c r="AD684" s="163"/>
      <c r="AE684" s="157"/>
      <c r="AF684" s="157"/>
      <c r="AG684" s="157"/>
      <c r="AH684" s="157"/>
      <c r="AI684" s="163"/>
      <c r="AJ684" s="157"/>
      <c r="AK684" s="157"/>
      <c r="AL684" s="157"/>
      <c r="AM684" s="157"/>
      <c r="AN684" s="157"/>
      <c r="AO684" s="157"/>
      <c r="AP684" s="157"/>
      <c r="AQ684" s="160"/>
      <c r="AR684" s="164"/>
      <c r="AS684" s="164"/>
      <c r="AU684" s="165"/>
    </row>
    <row r="685" spans="1:47" ht="84.75" customHeight="1">
      <c r="A685" s="79"/>
      <c r="B685" s="79"/>
      <c r="C685" s="79"/>
      <c r="D685" s="157"/>
      <c r="E685" s="159"/>
      <c r="F685" s="160"/>
      <c r="G685" s="160"/>
      <c r="H685" s="166"/>
      <c r="I685" s="166"/>
      <c r="J685" s="166"/>
      <c r="K685" s="166"/>
      <c r="L685" s="167"/>
      <c r="M685" s="166"/>
      <c r="N685" s="166"/>
      <c r="O685" s="157"/>
      <c r="P685" s="157"/>
      <c r="Q685" s="157"/>
      <c r="R685" s="157"/>
      <c r="S685" s="157"/>
      <c r="T685" s="157"/>
      <c r="U685" s="157"/>
      <c r="V685" s="157"/>
      <c r="W685" s="161"/>
      <c r="X685" s="168"/>
      <c r="Y685" s="168"/>
      <c r="Z685" s="157"/>
      <c r="AA685" s="157"/>
      <c r="AB685" s="157"/>
      <c r="AC685" s="157"/>
      <c r="AD685" s="163"/>
      <c r="AE685" s="157"/>
      <c r="AF685" s="157"/>
      <c r="AG685" s="157"/>
      <c r="AH685" s="157"/>
      <c r="AI685" s="163"/>
      <c r="AJ685" s="157"/>
      <c r="AK685" s="157"/>
      <c r="AL685" s="157"/>
      <c r="AM685" s="157"/>
      <c r="AN685" s="157"/>
      <c r="AO685" s="157"/>
      <c r="AP685" s="157"/>
      <c r="AQ685" s="160"/>
      <c r="AR685" s="164"/>
      <c r="AS685" s="164"/>
      <c r="AU685" s="165"/>
    </row>
    <row r="686" spans="1:47" ht="84.75" customHeight="1">
      <c r="A686" s="79"/>
      <c r="B686" s="79"/>
      <c r="C686" s="79"/>
      <c r="D686" s="157"/>
      <c r="E686" s="159"/>
      <c r="F686" s="160"/>
      <c r="G686" s="160"/>
      <c r="H686" s="166"/>
      <c r="I686" s="166"/>
      <c r="J686" s="166"/>
      <c r="K686" s="166"/>
      <c r="L686" s="167"/>
      <c r="M686" s="166"/>
      <c r="N686" s="166"/>
      <c r="O686" s="157"/>
      <c r="P686" s="157"/>
      <c r="Q686" s="157"/>
      <c r="R686" s="157"/>
      <c r="S686" s="157"/>
      <c r="T686" s="157"/>
      <c r="U686" s="157"/>
      <c r="V686" s="157"/>
      <c r="W686" s="161"/>
      <c r="X686" s="168"/>
      <c r="Y686" s="168"/>
      <c r="Z686" s="157"/>
      <c r="AA686" s="157"/>
      <c r="AB686" s="157"/>
      <c r="AC686" s="157"/>
      <c r="AD686" s="163"/>
      <c r="AE686" s="157"/>
      <c r="AF686" s="157"/>
      <c r="AG686" s="157"/>
      <c r="AH686" s="157"/>
      <c r="AI686" s="163"/>
      <c r="AJ686" s="157"/>
      <c r="AK686" s="157"/>
      <c r="AL686" s="157"/>
      <c r="AM686" s="157"/>
      <c r="AN686" s="157"/>
      <c r="AO686" s="157"/>
      <c r="AP686" s="157"/>
      <c r="AQ686" s="160"/>
      <c r="AR686" s="164"/>
      <c r="AS686" s="164"/>
      <c r="AU686" s="165"/>
    </row>
    <row r="687" spans="1:47" ht="84.75" customHeight="1">
      <c r="A687" s="79"/>
      <c r="B687" s="79"/>
      <c r="C687" s="79"/>
      <c r="D687" s="157"/>
      <c r="E687" s="159"/>
      <c r="F687" s="160"/>
      <c r="G687" s="160"/>
      <c r="H687" s="166"/>
      <c r="I687" s="166"/>
      <c r="J687" s="166"/>
      <c r="K687" s="166"/>
      <c r="L687" s="167"/>
      <c r="M687" s="166"/>
      <c r="N687" s="166"/>
      <c r="O687" s="157"/>
      <c r="P687" s="157"/>
      <c r="Q687" s="157"/>
      <c r="R687" s="157"/>
      <c r="S687" s="157"/>
      <c r="T687" s="157"/>
      <c r="U687" s="157"/>
      <c r="V687" s="157"/>
      <c r="W687" s="161"/>
      <c r="X687" s="168"/>
      <c r="Y687" s="168"/>
      <c r="Z687" s="157"/>
      <c r="AA687" s="157"/>
      <c r="AB687" s="157"/>
      <c r="AC687" s="157"/>
      <c r="AD687" s="163"/>
      <c r="AE687" s="157"/>
      <c r="AF687" s="157"/>
      <c r="AG687" s="157"/>
      <c r="AH687" s="157"/>
      <c r="AI687" s="163"/>
      <c r="AJ687" s="157"/>
      <c r="AK687" s="157"/>
      <c r="AL687" s="157"/>
      <c r="AM687" s="157"/>
      <c r="AN687" s="157"/>
      <c r="AO687" s="157"/>
      <c r="AP687" s="157"/>
      <c r="AQ687" s="160"/>
      <c r="AR687" s="164"/>
      <c r="AS687" s="164"/>
      <c r="AU687" s="165"/>
    </row>
    <row r="688" spans="1:47" ht="84.75" customHeight="1">
      <c r="A688" s="79"/>
      <c r="B688" s="79"/>
      <c r="C688" s="79"/>
      <c r="D688" s="157"/>
      <c r="E688" s="159"/>
      <c r="F688" s="160"/>
      <c r="G688" s="160"/>
      <c r="H688" s="166"/>
      <c r="I688" s="166"/>
      <c r="J688" s="166"/>
      <c r="K688" s="166"/>
      <c r="L688" s="167"/>
      <c r="M688" s="166"/>
      <c r="N688" s="166"/>
      <c r="O688" s="157"/>
      <c r="P688" s="157"/>
      <c r="Q688" s="157"/>
      <c r="R688" s="157"/>
      <c r="S688" s="157"/>
      <c r="T688" s="157"/>
      <c r="U688" s="157"/>
      <c r="V688" s="157"/>
      <c r="W688" s="161"/>
      <c r="X688" s="168"/>
      <c r="Y688" s="168"/>
      <c r="Z688" s="157"/>
      <c r="AA688" s="157"/>
      <c r="AB688" s="157"/>
      <c r="AC688" s="157"/>
      <c r="AD688" s="163"/>
      <c r="AE688" s="157"/>
      <c r="AF688" s="157"/>
      <c r="AG688" s="157"/>
      <c r="AH688" s="157"/>
      <c r="AI688" s="163"/>
      <c r="AJ688" s="157"/>
      <c r="AK688" s="157"/>
      <c r="AL688" s="157"/>
      <c r="AM688" s="157"/>
      <c r="AN688" s="157"/>
      <c r="AO688" s="157"/>
      <c r="AP688" s="157"/>
      <c r="AQ688" s="160"/>
      <c r="AR688" s="164"/>
      <c r="AS688" s="164"/>
      <c r="AU688" s="165"/>
    </row>
    <row r="689" spans="1:47" ht="84.75" customHeight="1">
      <c r="A689" s="79"/>
      <c r="B689" s="79"/>
      <c r="C689" s="79"/>
      <c r="D689" s="157"/>
      <c r="E689" s="159"/>
      <c r="F689" s="160"/>
      <c r="G689" s="160"/>
      <c r="H689" s="166"/>
      <c r="I689" s="166"/>
      <c r="J689" s="166"/>
      <c r="K689" s="166"/>
      <c r="L689" s="167"/>
      <c r="M689" s="166"/>
      <c r="N689" s="166"/>
      <c r="O689" s="157"/>
      <c r="P689" s="157"/>
      <c r="Q689" s="157"/>
      <c r="R689" s="157"/>
      <c r="S689" s="157"/>
      <c r="T689" s="157"/>
      <c r="U689" s="157"/>
      <c r="V689" s="157"/>
      <c r="W689" s="161"/>
      <c r="X689" s="168"/>
      <c r="Y689" s="168"/>
      <c r="Z689" s="157"/>
      <c r="AA689" s="157"/>
      <c r="AB689" s="157"/>
      <c r="AC689" s="157"/>
      <c r="AD689" s="163"/>
      <c r="AE689" s="157"/>
      <c r="AF689" s="157"/>
      <c r="AG689" s="157"/>
      <c r="AH689" s="157"/>
      <c r="AI689" s="163"/>
      <c r="AJ689" s="157"/>
      <c r="AK689" s="157"/>
      <c r="AL689" s="157"/>
      <c r="AM689" s="157"/>
      <c r="AN689" s="157"/>
      <c r="AO689" s="157"/>
      <c r="AP689" s="157"/>
      <c r="AQ689" s="160"/>
      <c r="AR689" s="164"/>
      <c r="AS689" s="164"/>
      <c r="AU689" s="165"/>
    </row>
    <row r="690" spans="1:47" ht="84.75" customHeight="1">
      <c r="A690" s="79"/>
      <c r="B690" s="79"/>
      <c r="C690" s="79"/>
      <c r="D690" s="157"/>
      <c r="E690" s="159"/>
      <c r="F690" s="160"/>
      <c r="G690" s="160"/>
      <c r="H690" s="166"/>
      <c r="I690" s="166"/>
      <c r="J690" s="166"/>
      <c r="K690" s="166"/>
      <c r="L690" s="167"/>
      <c r="M690" s="166"/>
      <c r="N690" s="166"/>
      <c r="O690" s="157"/>
      <c r="P690" s="157"/>
      <c r="Q690" s="157"/>
      <c r="R690" s="157"/>
      <c r="S690" s="157"/>
      <c r="T690" s="157"/>
      <c r="U690" s="157"/>
      <c r="V690" s="157"/>
      <c r="W690" s="161"/>
      <c r="X690" s="168"/>
      <c r="Y690" s="168"/>
      <c r="Z690" s="157"/>
      <c r="AA690" s="157"/>
      <c r="AB690" s="157"/>
      <c r="AC690" s="157"/>
      <c r="AD690" s="163"/>
      <c r="AE690" s="157"/>
      <c r="AF690" s="157"/>
      <c r="AG690" s="157"/>
      <c r="AH690" s="157"/>
      <c r="AI690" s="163"/>
      <c r="AJ690" s="157"/>
      <c r="AK690" s="157"/>
      <c r="AL690" s="157"/>
      <c r="AM690" s="157"/>
      <c r="AN690" s="157"/>
      <c r="AO690" s="157"/>
      <c r="AP690" s="157"/>
      <c r="AQ690" s="160"/>
      <c r="AR690" s="164"/>
      <c r="AS690" s="164"/>
      <c r="AU690" s="165"/>
    </row>
    <row r="691" spans="1:47" ht="84.75" customHeight="1">
      <c r="A691" s="79"/>
      <c r="B691" s="79"/>
      <c r="C691" s="79"/>
      <c r="D691" s="157"/>
      <c r="E691" s="159"/>
      <c r="F691" s="160"/>
      <c r="G691" s="160"/>
      <c r="H691" s="166"/>
      <c r="I691" s="166"/>
      <c r="J691" s="166"/>
      <c r="K691" s="166"/>
      <c r="L691" s="167"/>
      <c r="M691" s="166"/>
      <c r="N691" s="166"/>
      <c r="O691" s="157"/>
      <c r="P691" s="157"/>
      <c r="Q691" s="157"/>
      <c r="R691" s="157"/>
      <c r="S691" s="157"/>
      <c r="T691" s="157"/>
      <c r="U691" s="157"/>
      <c r="V691" s="157"/>
      <c r="W691" s="161"/>
      <c r="X691" s="168"/>
      <c r="Y691" s="168"/>
      <c r="Z691" s="157"/>
      <c r="AA691" s="157"/>
      <c r="AB691" s="157"/>
      <c r="AC691" s="157"/>
      <c r="AD691" s="163"/>
      <c r="AE691" s="157"/>
      <c r="AF691" s="157"/>
      <c r="AG691" s="157"/>
      <c r="AH691" s="157"/>
      <c r="AI691" s="163"/>
      <c r="AJ691" s="157"/>
      <c r="AK691" s="157"/>
      <c r="AL691" s="157"/>
      <c r="AM691" s="157"/>
      <c r="AN691" s="157"/>
      <c r="AO691" s="157"/>
      <c r="AP691" s="157"/>
      <c r="AQ691" s="160"/>
      <c r="AR691" s="164"/>
      <c r="AS691" s="164"/>
      <c r="AU691" s="165"/>
    </row>
    <row r="692" spans="1:47" ht="84.75" customHeight="1">
      <c r="A692" s="79"/>
      <c r="B692" s="79"/>
      <c r="C692" s="79"/>
      <c r="D692" s="157"/>
      <c r="E692" s="159"/>
      <c r="F692" s="160"/>
      <c r="G692" s="160"/>
      <c r="H692" s="166"/>
      <c r="I692" s="166"/>
      <c r="J692" s="166"/>
      <c r="K692" s="166"/>
      <c r="L692" s="167"/>
      <c r="M692" s="166"/>
      <c r="N692" s="166"/>
      <c r="O692" s="157"/>
      <c r="P692" s="157"/>
      <c r="Q692" s="157"/>
      <c r="R692" s="157"/>
      <c r="S692" s="157"/>
      <c r="T692" s="157"/>
      <c r="U692" s="157"/>
      <c r="V692" s="157"/>
      <c r="W692" s="161"/>
      <c r="X692" s="168"/>
      <c r="Y692" s="168"/>
      <c r="Z692" s="157"/>
      <c r="AA692" s="157"/>
      <c r="AB692" s="157"/>
      <c r="AC692" s="157"/>
      <c r="AD692" s="163"/>
      <c r="AE692" s="157"/>
      <c r="AF692" s="157"/>
      <c r="AG692" s="157"/>
      <c r="AH692" s="157"/>
      <c r="AI692" s="163"/>
      <c r="AJ692" s="157"/>
      <c r="AK692" s="157"/>
      <c r="AL692" s="157"/>
      <c r="AM692" s="157"/>
      <c r="AN692" s="157"/>
      <c r="AO692" s="157"/>
      <c r="AP692" s="157"/>
      <c r="AQ692" s="160"/>
      <c r="AR692" s="164"/>
      <c r="AS692" s="164"/>
      <c r="AU692" s="165"/>
    </row>
    <row r="693" spans="1:47" ht="84.75" customHeight="1">
      <c r="A693" s="79"/>
      <c r="B693" s="79"/>
      <c r="C693" s="79"/>
      <c r="D693" s="157"/>
      <c r="E693" s="159"/>
      <c r="F693" s="160"/>
      <c r="G693" s="160"/>
      <c r="H693" s="166"/>
      <c r="I693" s="166"/>
      <c r="J693" s="166"/>
      <c r="K693" s="166"/>
      <c r="L693" s="167"/>
      <c r="M693" s="166"/>
      <c r="N693" s="166"/>
      <c r="O693" s="157"/>
      <c r="P693" s="157"/>
      <c r="Q693" s="157"/>
      <c r="R693" s="157"/>
      <c r="S693" s="157"/>
      <c r="T693" s="157"/>
      <c r="U693" s="157"/>
      <c r="V693" s="157"/>
      <c r="W693" s="161"/>
      <c r="X693" s="168"/>
      <c r="Y693" s="168"/>
      <c r="Z693" s="157"/>
      <c r="AA693" s="157"/>
      <c r="AB693" s="157"/>
      <c r="AC693" s="157"/>
      <c r="AD693" s="163"/>
      <c r="AE693" s="157"/>
      <c r="AF693" s="157"/>
      <c r="AG693" s="157"/>
      <c r="AH693" s="157"/>
      <c r="AI693" s="163"/>
      <c r="AJ693" s="157"/>
      <c r="AK693" s="157"/>
      <c r="AL693" s="157"/>
      <c r="AM693" s="157"/>
      <c r="AN693" s="157"/>
      <c r="AO693" s="157"/>
      <c r="AP693" s="157"/>
      <c r="AQ693" s="160"/>
      <c r="AR693" s="164"/>
      <c r="AS693" s="164"/>
      <c r="AU693" s="165"/>
    </row>
    <row r="694" spans="1:47" ht="84.75" customHeight="1">
      <c r="A694" s="79"/>
      <c r="B694" s="79"/>
      <c r="C694" s="79"/>
      <c r="D694" s="157"/>
      <c r="E694" s="159"/>
      <c r="F694" s="160"/>
      <c r="G694" s="160"/>
      <c r="H694" s="166"/>
      <c r="I694" s="166"/>
      <c r="J694" s="166"/>
      <c r="K694" s="166"/>
      <c r="L694" s="167"/>
      <c r="M694" s="166"/>
      <c r="N694" s="166"/>
      <c r="O694" s="157"/>
      <c r="P694" s="157"/>
      <c r="Q694" s="157"/>
      <c r="R694" s="157"/>
      <c r="S694" s="157"/>
      <c r="T694" s="157"/>
      <c r="U694" s="157"/>
      <c r="V694" s="157"/>
      <c r="W694" s="161"/>
      <c r="X694" s="168"/>
      <c r="Y694" s="168"/>
      <c r="Z694" s="157"/>
      <c r="AA694" s="157"/>
      <c r="AB694" s="157"/>
      <c r="AC694" s="157"/>
      <c r="AD694" s="163"/>
      <c r="AE694" s="157"/>
      <c r="AF694" s="157"/>
      <c r="AG694" s="157"/>
      <c r="AH694" s="157"/>
      <c r="AI694" s="163"/>
      <c r="AJ694" s="157"/>
      <c r="AK694" s="157"/>
      <c r="AL694" s="157"/>
      <c r="AM694" s="157"/>
      <c r="AN694" s="157"/>
      <c r="AO694" s="157"/>
      <c r="AP694" s="157"/>
      <c r="AQ694" s="160"/>
      <c r="AR694" s="164"/>
      <c r="AS694" s="164"/>
      <c r="AU694" s="165"/>
    </row>
    <row r="695" spans="1:47" ht="84.75" customHeight="1">
      <c r="A695" s="79"/>
      <c r="B695" s="79"/>
      <c r="C695" s="79"/>
      <c r="D695" s="157"/>
      <c r="E695" s="159"/>
      <c r="F695" s="160"/>
      <c r="G695" s="160"/>
      <c r="H695" s="166"/>
      <c r="I695" s="166"/>
      <c r="J695" s="166"/>
      <c r="K695" s="166"/>
      <c r="L695" s="167"/>
      <c r="M695" s="166"/>
      <c r="N695" s="166"/>
      <c r="O695" s="157"/>
      <c r="P695" s="157"/>
      <c r="Q695" s="157"/>
      <c r="R695" s="157"/>
      <c r="S695" s="157"/>
      <c r="T695" s="157"/>
      <c r="U695" s="157"/>
      <c r="V695" s="157"/>
      <c r="W695" s="161"/>
      <c r="X695" s="168"/>
      <c r="Y695" s="168"/>
      <c r="Z695" s="157"/>
      <c r="AA695" s="157"/>
      <c r="AB695" s="157"/>
      <c r="AC695" s="157"/>
      <c r="AD695" s="163"/>
      <c r="AE695" s="157"/>
      <c r="AF695" s="157"/>
      <c r="AG695" s="157"/>
      <c r="AH695" s="157"/>
      <c r="AI695" s="163"/>
      <c r="AJ695" s="157"/>
      <c r="AK695" s="157"/>
      <c r="AL695" s="157"/>
      <c r="AM695" s="157"/>
      <c r="AN695" s="157"/>
      <c r="AO695" s="157"/>
      <c r="AP695" s="157"/>
      <c r="AQ695" s="160"/>
      <c r="AR695" s="164"/>
      <c r="AS695" s="164"/>
      <c r="AU695" s="165"/>
    </row>
    <row r="696" spans="1:47" ht="84.75" customHeight="1">
      <c r="A696" s="79"/>
      <c r="B696" s="79"/>
      <c r="C696" s="79"/>
      <c r="D696" s="157"/>
      <c r="E696" s="159"/>
      <c r="F696" s="160"/>
      <c r="G696" s="160"/>
      <c r="H696" s="166"/>
      <c r="I696" s="166"/>
      <c r="J696" s="166"/>
      <c r="K696" s="166"/>
      <c r="L696" s="167"/>
      <c r="M696" s="166"/>
      <c r="N696" s="166"/>
      <c r="O696" s="157"/>
      <c r="P696" s="157"/>
      <c r="Q696" s="157"/>
      <c r="R696" s="157"/>
      <c r="S696" s="157"/>
      <c r="T696" s="157"/>
      <c r="U696" s="157"/>
      <c r="V696" s="157"/>
      <c r="W696" s="161"/>
      <c r="X696" s="168"/>
      <c r="Y696" s="168"/>
      <c r="Z696" s="157"/>
      <c r="AA696" s="157"/>
      <c r="AB696" s="157"/>
      <c r="AC696" s="157"/>
      <c r="AD696" s="163"/>
      <c r="AE696" s="157"/>
      <c r="AF696" s="157"/>
      <c r="AG696" s="157"/>
      <c r="AH696" s="157"/>
      <c r="AI696" s="163"/>
      <c r="AJ696" s="157"/>
      <c r="AK696" s="157"/>
      <c r="AL696" s="157"/>
      <c r="AM696" s="157"/>
      <c r="AN696" s="157"/>
      <c r="AO696" s="157"/>
      <c r="AP696" s="157"/>
      <c r="AQ696" s="160"/>
      <c r="AR696" s="164"/>
      <c r="AS696" s="164"/>
      <c r="AU696" s="165"/>
    </row>
    <row r="697" spans="1:47" ht="84.75" customHeight="1">
      <c r="A697" s="79"/>
      <c r="B697" s="79"/>
      <c r="C697" s="79"/>
      <c r="D697" s="157"/>
      <c r="E697" s="159"/>
      <c r="F697" s="160"/>
      <c r="G697" s="160"/>
      <c r="H697" s="166"/>
      <c r="I697" s="166"/>
      <c r="J697" s="166"/>
      <c r="K697" s="166"/>
      <c r="L697" s="167"/>
      <c r="M697" s="166"/>
      <c r="N697" s="166"/>
      <c r="O697" s="157"/>
      <c r="P697" s="157"/>
      <c r="Q697" s="157"/>
      <c r="R697" s="157"/>
      <c r="S697" s="157"/>
      <c r="T697" s="157"/>
      <c r="U697" s="157"/>
      <c r="V697" s="157"/>
      <c r="W697" s="161"/>
      <c r="X697" s="168"/>
      <c r="Y697" s="168"/>
      <c r="Z697" s="157"/>
      <c r="AA697" s="157"/>
      <c r="AB697" s="157"/>
      <c r="AC697" s="157"/>
      <c r="AD697" s="163"/>
      <c r="AE697" s="157"/>
      <c r="AF697" s="157"/>
      <c r="AG697" s="157"/>
      <c r="AH697" s="157"/>
      <c r="AI697" s="163"/>
      <c r="AJ697" s="157"/>
      <c r="AK697" s="157"/>
      <c r="AL697" s="157"/>
      <c r="AM697" s="157"/>
      <c r="AN697" s="157"/>
      <c r="AO697" s="157"/>
      <c r="AP697" s="157"/>
      <c r="AQ697" s="160"/>
      <c r="AR697" s="164"/>
      <c r="AS697" s="164"/>
      <c r="AU697" s="165"/>
    </row>
    <row r="698" spans="1:47" ht="84.75" customHeight="1">
      <c r="A698" s="79"/>
      <c r="B698" s="79"/>
      <c r="C698" s="79"/>
      <c r="D698" s="157"/>
      <c r="E698" s="159"/>
      <c r="F698" s="160"/>
      <c r="G698" s="160"/>
      <c r="H698" s="166"/>
      <c r="I698" s="166"/>
      <c r="J698" s="166"/>
      <c r="K698" s="166"/>
      <c r="L698" s="167"/>
      <c r="M698" s="166"/>
      <c r="N698" s="166"/>
      <c r="O698" s="157"/>
      <c r="P698" s="157"/>
      <c r="Q698" s="157"/>
      <c r="R698" s="157"/>
      <c r="S698" s="157"/>
      <c r="T698" s="157"/>
      <c r="U698" s="157"/>
      <c r="V698" s="157"/>
      <c r="W698" s="161"/>
      <c r="X698" s="168"/>
      <c r="Y698" s="168"/>
      <c r="Z698" s="157"/>
      <c r="AA698" s="157"/>
      <c r="AB698" s="157"/>
      <c r="AC698" s="157"/>
      <c r="AD698" s="163"/>
      <c r="AE698" s="157"/>
      <c r="AF698" s="157"/>
      <c r="AG698" s="157"/>
      <c r="AH698" s="157"/>
      <c r="AI698" s="163"/>
      <c r="AJ698" s="157"/>
      <c r="AK698" s="157"/>
      <c r="AL698" s="157"/>
      <c r="AM698" s="157"/>
      <c r="AN698" s="157"/>
      <c r="AO698" s="157"/>
      <c r="AP698" s="157"/>
      <c r="AQ698" s="160"/>
      <c r="AR698" s="164"/>
      <c r="AS698" s="164"/>
      <c r="AU698" s="165"/>
    </row>
    <row r="699" spans="1:47" ht="84.75" customHeight="1">
      <c r="A699" s="79"/>
      <c r="B699" s="79"/>
      <c r="C699" s="79"/>
      <c r="D699" s="157"/>
      <c r="E699" s="159"/>
      <c r="F699" s="160"/>
      <c r="G699" s="160"/>
      <c r="H699" s="166"/>
      <c r="I699" s="166"/>
      <c r="J699" s="166"/>
      <c r="K699" s="166"/>
      <c r="L699" s="167"/>
      <c r="M699" s="166"/>
      <c r="N699" s="166"/>
      <c r="O699" s="157"/>
      <c r="P699" s="157"/>
      <c r="Q699" s="157"/>
      <c r="R699" s="157"/>
      <c r="S699" s="157"/>
      <c r="T699" s="157"/>
      <c r="U699" s="157"/>
      <c r="V699" s="157"/>
      <c r="W699" s="161"/>
      <c r="X699" s="168"/>
      <c r="Y699" s="168"/>
      <c r="Z699" s="157"/>
      <c r="AA699" s="157"/>
      <c r="AB699" s="157"/>
      <c r="AC699" s="157"/>
      <c r="AD699" s="163"/>
      <c r="AE699" s="157"/>
      <c r="AF699" s="157"/>
      <c r="AG699" s="157"/>
      <c r="AH699" s="157"/>
      <c r="AI699" s="163"/>
      <c r="AJ699" s="157"/>
      <c r="AK699" s="157"/>
      <c r="AL699" s="157"/>
      <c r="AM699" s="157"/>
      <c r="AN699" s="157"/>
      <c r="AO699" s="157"/>
      <c r="AP699" s="157"/>
      <c r="AQ699" s="160"/>
      <c r="AR699" s="164"/>
      <c r="AS699" s="164"/>
      <c r="AU699" s="165"/>
    </row>
    <row r="700" spans="1:47" ht="84.75" customHeight="1">
      <c r="A700" s="79"/>
      <c r="B700" s="79"/>
      <c r="C700" s="79"/>
      <c r="D700" s="157"/>
      <c r="E700" s="159"/>
      <c r="F700" s="160"/>
      <c r="G700" s="160"/>
      <c r="H700" s="166"/>
      <c r="I700" s="166"/>
      <c r="J700" s="166"/>
      <c r="K700" s="166"/>
      <c r="L700" s="167"/>
      <c r="M700" s="166"/>
      <c r="N700" s="166"/>
      <c r="O700" s="157"/>
      <c r="P700" s="157"/>
      <c r="Q700" s="157"/>
      <c r="R700" s="157"/>
      <c r="S700" s="157"/>
      <c r="T700" s="157"/>
      <c r="U700" s="157"/>
      <c r="V700" s="157"/>
      <c r="W700" s="161"/>
      <c r="X700" s="168"/>
      <c r="Y700" s="168"/>
      <c r="Z700" s="157"/>
      <c r="AA700" s="157"/>
      <c r="AB700" s="157"/>
      <c r="AC700" s="157"/>
      <c r="AD700" s="163"/>
      <c r="AE700" s="157"/>
      <c r="AF700" s="157"/>
      <c r="AG700" s="157"/>
      <c r="AH700" s="157"/>
      <c r="AI700" s="163"/>
      <c r="AJ700" s="157"/>
      <c r="AK700" s="157"/>
      <c r="AL700" s="157"/>
      <c r="AM700" s="157"/>
      <c r="AN700" s="157"/>
      <c r="AO700" s="157"/>
      <c r="AP700" s="157"/>
      <c r="AQ700" s="160"/>
      <c r="AR700" s="164"/>
      <c r="AS700" s="164"/>
      <c r="AU700" s="165"/>
    </row>
    <row r="701" spans="1:47" ht="84.75" customHeight="1">
      <c r="A701" s="79"/>
      <c r="B701" s="79"/>
      <c r="C701" s="79"/>
      <c r="D701" s="157"/>
      <c r="E701" s="159"/>
      <c r="F701" s="160"/>
      <c r="G701" s="160"/>
      <c r="H701" s="166"/>
      <c r="I701" s="166"/>
      <c r="J701" s="166"/>
      <c r="K701" s="166"/>
      <c r="L701" s="167"/>
      <c r="M701" s="166"/>
      <c r="N701" s="166"/>
      <c r="O701" s="157"/>
      <c r="P701" s="157"/>
      <c r="Q701" s="157"/>
      <c r="R701" s="157"/>
      <c r="S701" s="157"/>
      <c r="T701" s="157"/>
      <c r="U701" s="157"/>
      <c r="V701" s="157"/>
      <c r="W701" s="161"/>
      <c r="X701" s="168"/>
      <c r="Y701" s="168"/>
      <c r="Z701" s="157"/>
      <c r="AA701" s="157"/>
      <c r="AB701" s="157"/>
      <c r="AC701" s="157"/>
      <c r="AD701" s="163"/>
      <c r="AE701" s="157"/>
      <c r="AF701" s="157"/>
      <c r="AG701" s="157"/>
      <c r="AH701" s="157"/>
      <c r="AI701" s="163"/>
      <c r="AJ701" s="157"/>
      <c r="AK701" s="157"/>
      <c r="AL701" s="157"/>
      <c r="AM701" s="157"/>
      <c r="AN701" s="157"/>
      <c r="AO701" s="157"/>
      <c r="AP701" s="157"/>
      <c r="AQ701" s="160"/>
      <c r="AR701" s="164"/>
      <c r="AS701" s="164"/>
      <c r="AU701" s="165"/>
    </row>
    <row r="702" spans="1:47" ht="84.75" customHeight="1">
      <c r="A702" s="79"/>
      <c r="B702" s="79"/>
      <c r="C702" s="79"/>
      <c r="D702" s="157"/>
      <c r="E702" s="159"/>
      <c r="F702" s="160"/>
      <c r="G702" s="160"/>
      <c r="H702" s="166"/>
      <c r="I702" s="166"/>
      <c r="J702" s="166"/>
      <c r="K702" s="166"/>
      <c r="L702" s="167"/>
      <c r="M702" s="166"/>
      <c r="N702" s="166"/>
      <c r="O702" s="157"/>
      <c r="P702" s="157"/>
      <c r="Q702" s="157"/>
      <c r="R702" s="157"/>
      <c r="S702" s="157"/>
      <c r="T702" s="157"/>
      <c r="U702" s="157"/>
      <c r="V702" s="157"/>
      <c r="W702" s="161"/>
      <c r="X702" s="168"/>
      <c r="Y702" s="168"/>
      <c r="Z702" s="157"/>
      <c r="AA702" s="157"/>
      <c r="AB702" s="157"/>
      <c r="AC702" s="157"/>
      <c r="AD702" s="163"/>
      <c r="AE702" s="157"/>
      <c r="AF702" s="157"/>
      <c r="AG702" s="157"/>
      <c r="AH702" s="157"/>
      <c r="AI702" s="163"/>
      <c r="AJ702" s="157"/>
      <c r="AK702" s="157"/>
      <c r="AL702" s="157"/>
      <c r="AM702" s="157"/>
      <c r="AN702" s="157"/>
      <c r="AO702" s="157"/>
      <c r="AP702" s="157"/>
      <c r="AQ702" s="160"/>
      <c r="AR702" s="164"/>
      <c r="AS702" s="164"/>
      <c r="AU702" s="165"/>
    </row>
    <row r="703" spans="1:47" ht="84.75" customHeight="1">
      <c r="A703" s="79"/>
      <c r="B703" s="79"/>
      <c r="C703" s="79"/>
      <c r="D703" s="157"/>
      <c r="E703" s="159"/>
      <c r="F703" s="160"/>
      <c r="G703" s="160"/>
      <c r="H703" s="166"/>
      <c r="I703" s="166"/>
      <c r="J703" s="166"/>
      <c r="K703" s="166"/>
      <c r="L703" s="167"/>
      <c r="M703" s="166"/>
      <c r="N703" s="166"/>
      <c r="O703" s="157"/>
      <c r="P703" s="157"/>
      <c r="Q703" s="157"/>
      <c r="R703" s="157"/>
      <c r="S703" s="157"/>
      <c r="T703" s="157"/>
      <c r="U703" s="157"/>
      <c r="V703" s="157"/>
      <c r="W703" s="161"/>
      <c r="X703" s="168"/>
      <c r="Y703" s="168"/>
      <c r="Z703" s="157"/>
      <c r="AA703" s="157"/>
      <c r="AB703" s="157"/>
      <c r="AC703" s="157"/>
      <c r="AD703" s="163"/>
      <c r="AE703" s="157"/>
      <c r="AF703" s="157"/>
      <c r="AG703" s="157"/>
      <c r="AH703" s="157"/>
      <c r="AI703" s="163"/>
      <c r="AJ703" s="157"/>
      <c r="AK703" s="157"/>
      <c r="AL703" s="157"/>
      <c r="AM703" s="157"/>
      <c r="AN703" s="157"/>
      <c r="AO703" s="157"/>
      <c r="AP703" s="157"/>
      <c r="AQ703" s="160"/>
      <c r="AR703" s="164"/>
      <c r="AS703" s="164"/>
      <c r="AU703" s="165"/>
    </row>
    <row r="704" spans="1:47" ht="84.75" customHeight="1">
      <c r="A704" s="79"/>
      <c r="B704" s="79"/>
      <c r="C704" s="79"/>
      <c r="D704" s="157"/>
      <c r="E704" s="159"/>
      <c r="F704" s="160"/>
      <c r="G704" s="160"/>
      <c r="H704" s="166"/>
      <c r="I704" s="166"/>
      <c r="J704" s="166"/>
      <c r="K704" s="166"/>
      <c r="L704" s="167"/>
      <c r="M704" s="166"/>
      <c r="N704" s="166"/>
      <c r="O704" s="157"/>
      <c r="P704" s="157"/>
      <c r="Q704" s="157"/>
      <c r="R704" s="157"/>
      <c r="S704" s="157"/>
      <c r="T704" s="157"/>
      <c r="U704" s="157"/>
      <c r="V704" s="157"/>
      <c r="W704" s="161"/>
      <c r="X704" s="168"/>
      <c r="Y704" s="168"/>
      <c r="Z704" s="157"/>
      <c r="AA704" s="157"/>
      <c r="AB704" s="157"/>
      <c r="AC704" s="157"/>
      <c r="AD704" s="163"/>
      <c r="AE704" s="157"/>
      <c r="AF704" s="157"/>
      <c r="AG704" s="157"/>
      <c r="AH704" s="157"/>
      <c r="AI704" s="163"/>
      <c r="AJ704" s="157"/>
      <c r="AK704" s="157"/>
      <c r="AL704" s="157"/>
      <c r="AM704" s="157"/>
      <c r="AN704" s="157"/>
      <c r="AO704" s="157"/>
      <c r="AP704" s="157"/>
      <c r="AQ704" s="160"/>
      <c r="AR704" s="164"/>
      <c r="AS704" s="164"/>
      <c r="AU704" s="165"/>
    </row>
    <row r="705" spans="1:47" ht="84.75" customHeight="1">
      <c r="A705" s="79"/>
      <c r="B705" s="79"/>
      <c r="C705" s="79"/>
      <c r="D705" s="157"/>
      <c r="E705" s="159"/>
      <c r="F705" s="160"/>
      <c r="G705" s="160"/>
      <c r="H705" s="166"/>
      <c r="I705" s="166"/>
      <c r="J705" s="166"/>
      <c r="K705" s="166"/>
      <c r="L705" s="167"/>
      <c r="M705" s="166"/>
      <c r="N705" s="166"/>
      <c r="O705" s="157"/>
      <c r="P705" s="157"/>
      <c r="Q705" s="157"/>
      <c r="R705" s="157"/>
      <c r="S705" s="157"/>
      <c r="T705" s="157"/>
      <c r="U705" s="157"/>
      <c r="V705" s="157"/>
      <c r="W705" s="161"/>
      <c r="X705" s="168"/>
      <c r="Y705" s="168"/>
      <c r="Z705" s="157"/>
      <c r="AA705" s="157"/>
      <c r="AB705" s="157"/>
      <c r="AC705" s="157"/>
      <c r="AD705" s="163"/>
      <c r="AE705" s="157"/>
      <c r="AF705" s="157"/>
      <c r="AG705" s="157"/>
      <c r="AH705" s="157"/>
      <c r="AI705" s="163"/>
      <c r="AJ705" s="157"/>
      <c r="AK705" s="157"/>
      <c r="AL705" s="157"/>
      <c r="AM705" s="157"/>
      <c r="AN705" s="157"/>
      <c r="AO705" s="157"/>
      <c r="AP705" s="157"/>
      <c r="AQ705" s="160"/>
      <c r="AR705" s="164"/>
      <c r="AS705" s="164"/>
      <c r="AU705" s="165"/>
    </row>
    <row r="706" spans="1:47" ht="84.75" customHeight="1">
      <c r="A706" s="79"/>
      <c r="B706" s="79"/>
      <c r="C706" s="79"/>
      <c r="D706" s="157"/>
      <c r="E706" s="159"/>
      <c r="F706" s="160"/>
      <c r="G706" s="160"/>
      <c r="H706" s="166"/>
      <c r="I706" s="166"/>
      <c r="J706" s="166"/>
      <c r="K706" s="166"/>
      <c r="L706" s="167"/>
      <c r="M706" s="166"/>
      <c r="N706" s="166"/>
      <c r="O706" s="157"/>
      <c r="P706" s="157"/>
      <c r="Q706" s="157"/>
      <c r="R706" s="157"/>
      <c r="S706" s="157"/>
      <c r="T706" s="157"/>
      <c r="U706" s="157"/>
      <c r="V706" s="157"/>
      <c r="W706" s="161"/>
      <c r="X706" s="168"/>
      <c r="Y706" s="168"/>
      <c r="Z706" s="157"/>
      <c r="AA706" s="157"/>
      <c r="AB706" s="157"/>
      <c r="AC706" s="157"/>
      <c r="AD706" s="163"/>
      <c r="AE706" s="157"/>
      <c r="AF706" s="157"/>
      <c r="AG706" s="157"/>
      <c r="AH706" s="157"/>
      <c r="AI706" s="163"/>
      <c r="AJ706" s="157"/>
      <c r="AK706" s="157"/>
      <c r="AL706" s="157"/>
      <c r="AM706" s="157"/>
      <c r="AN706" s="157"/>
      <c r="AO706" s="157"/>
      <c r="AP706" s="157"/>
      <c r="AQ706" s="160"/>
      <c r="AR706" s="164"/>
      <c r="AS706" s="164"/>
      <c r="AU706" s="165"/>
    </row>
    <row r="707" spans="1:47" ht="84.75" customHeight="1">
      <c r="A707" s="79"/>
      <c r="B707" s="79"/>
      <c r="C707" s="79"/>
      <c r="D707" s="157"/>
      <c r="E707" s="159"/>
      <c r="F707" s="160"/>
      <c r="G707" s="160"/>
      <c r="H707" s="166"/>
      <c r="I707" s="166"/>
      <c r="J707" s="166"/>
      <c r="K707" s="166"/>
      <c r="L707" s="167"/>
      <c r="M707" s="166"/>
      <c r="N707" s="166"/>
      <c r="O707" s="157"/>
      <c r="P707" s="157"/>
      <c r="Q707" s="157"/>
      <c r="R707" s="157"/>
      <c r="S707" s="157"/>
      <c r="T707" s="157"/>
      <c r="U707" s="157"/>
      <c r="V707" s="157"/>
      <c r="W707" s="161"/>
      <c r="X707" s="168"/>
      <c r="Y707" s="168"/>
      <c r="Z707" s="157"/>
      <c r="AA707" s="157"/>
      <c r="AB707" s="157"/>
      <c r="AC707" s="157"/>
      <c r="AD707" s="163"/>
      <c r="AE707" s="157"/>
      <c r="AF707" s="157"/>
      <c r="AG707" s="157"/>
      <c r="AH707" s="157"/>
      <c r="AI707" s="163"/>
      <c r="AJ707" s="157"/>
      <c r="AK707" s="157"/>
      <c r="AL707" s="157"/>
      <c r="AM707" s="157"/>
      <c r="AN707" s="157"/>
      <c r="AO707" s="157"/>
      <c r="AP707" s="157"/>
      <c r="AQ707" s="160"/>
      <c r="AR707" s="164"/>
      <c r="AS707" s="164"/>
      <c r="AU707" s="165"/>
    </row>
    <row r="708" spans="1:47" ht="84.75" customHeight="1">
      <c r="A708" s="79"/>
      <c r="B708" s="79"/>
      <c r="C708" s="79"/>
      <c r="D708" s="157"/>
      <c r="E708" s="159"/>
      <c r="F708" s="160"/>
      <c r="G708" s="160"/>
      <c r="H708" s="166"/>
      <c r="I708" s="166"/>
      <c r="J708" s="166"/>
      <c r="K708" s="166"/>
      <c r="L708" s="167"/>
      <c r="M708" s="166"/>
      <c r="N708" s="166"/>
      <c r="O708" s="157"/>
      <c r="P708" s="157"/>
      <c r="Q708" s="157"/>
      <c r="R708" s="157"/>
      <c r="S708" s="157"/>
      <c r="T708" s="157"/>
      <c r="U708" s="157"/>
      <c r="V708" s="157"/>
      <c r="W708" s="161"/>
      <c r="X708" s="168"/>
      <c r="Y708" s="168"/>
      <c r="Z708" s="157"/>
      <c r="AA708" s="157"/>
      <c r="AB708" s="157"/>
      <c r="AC708" s="157"/>
      <c r="AD708" s="163"/>
      <c r="AE708" s="157"/>
      <c r="AF708" s="157"/>
      <c r="AG708" s="157"/>
      <c r="AH708" s="157"/>
      <c r="AI708" s="163"/>
      <c r="AJ708" s="157"/>
      <c r="AK708" s="157"/>
      <c r="AL708" s="157"/>
      <c r="AM708" s="157"/>
      <c r="AN708" s="157"/>
      <c r="AO708" s="157"/>
      <c r="AP708" s="157"/>
      <c r="AQ708" s="160"/>
      <c r="AR708" s="164"/>
      <c r="AS708" s="164"/>
      <c r="AU708" s="165"/>
    </row>
    <row r="709" spans="1:47" ht="84.75" customHeight="1">
      <c r="A709" s="79"/>
      <c r="B709" s="79"/>
      <c r="C709" s="79"/>
      <c r="D709" s="157"/>
      <c r="E709" s="159"/>
      <c r="F709" s="160"/>
      <c r="G709" s="160"/>
      <c r="H709" s="166"/>
      <c r="I709" s="166"/>
      <c r="J709" s="166"/>
      <c r="K709" s="166"/>
      <c r="L709" s="167"/>
      <c r="M709" s="166"/>
      <c r="N709" s="166"/>
      <c r="O709" s="157"/>
      <c r="P709" s="157"/>
      <c r="Q709" s="157"/>
      <c r="R709" s="157"/>
      <c r="S709" s="157"/>
      <c r="T709" s="157"/>
      <c r="U709" s="157"/>
      <c r="V709" s="157"/>
      <c r="W709" s="161"/>
      <c r="X709" s="168"/>
      <c r="Y709" s="168"/>
      <c r="Z709" s="157"/>
      <c r="AA709" s="157"/>
      <c r="AB709" s="157"/>
      <c r="AC709" s="157"/>
      <c r="AD709" s="163"/>
      <c r="AE709" s="157"/>
      <c r="AF709" s="157"/>
      <c r="AG709" s="157"/>
      <c r="AH709" s="157"/>
      <c r="AI709" s="163"/>
      <c r="AJ709" s="157"/>
      <c r="AK709" s="157"/>
      <c r="AL709" s="157"/>
      <c r="AM709" s="157"/>
      <c r="AN709" s="157"/>
      <c r="AO709" s="157"/>
      <c r="AP709" s="157"/>
      <c r="AQ709" s="160"/>
      <c r="AR709" s="164"/>
      <c r="AS709" s="164"/>
      <c r="AU709" s="165"/>
    </row>
    <row r="710" spans="1:47" ht="84.75" customHeight="1">
      <c r="A710" s="79"/>
      <c r="B710" s="79"/>
      <c r="C710" s="79"/>
      <c r="D710" s="157"/>
      <c r="E710" s="159"/>
      <c r="F710" s="160"/>
      <c r="G710" s="160"/>
      <c r="H710" s="166"/>
      <c r="I710" s="166"/>
      <c r="J710" s="166"/>
      <c r="K710" s="166"/>
      <c r="L710" s="167"/>
      <c r="M710" s="166"/>
      <c r="N710" s="166"/>
      <c r="O710" s="157"/>
      <c r="P710" s="157"/>
      <c r="Q710" s="157"/>
      <c r="R710" s="157"/>
      <c r="S710" s="157"/>
      <c r="T710" s="157"/>
      <c r="U710" s="157"/>
      <c r="V710" s="157"/>
      <c r="W710" s="161"/>
      <c r="X710" s="168"/>
      <c r="Y710" s="168"/>
      <c r="Z710" s="157"/>
      <c r="AA710" s="157"/>
      <c r="AB710" s="157"/>
      <c r="AC710" s="157"/>
      <c r="AD710" s="163"/>
      <c r="AE710" s="157"/>
      <c r="AF710" s="157"/>
      <c r="AG710" s="157"/>
      <c r="AH710" s="157"/>
      <c r="AI710" s="163"/>
      <c r="AJ710" s="157"/>
      <c r="AK710" s="157"/>
      <c r="AL710" s="157"/>
      <c r="AM710" s="157"/>
      <c r="AN710" s="157"/>
      <c r="AO710" s="157"/>
      <c r="AP710" s="157"/>
      <c r="AQ710" s="160"/>
      <c r="AR710" s="164"/>
      <c r="AS710" s="164"/>
      <c r="AU710" s="165"/>
    </row>
    <row r="711" spans="1:47" ht="84.75" customHeight="1">
      <c r="A711" s="79"/>
      <c r="B711" s="79"/>
      <c r="C711" s="79"/>
      <c r="D711" s="157"/>
      <c r="E711" s="159"/>
      <c r="F711" s="160"/>
      <c r="G711" s="160"/>
      <c r="H711" s="166"/>
      <c r="I711" s="166"/>
      <c r="J711" s="166"/>
      <c r="K711" s="166"/>
      <c r="L711" s="167"/>
      <c r="M711" s="166"/>
      <c r="N711" s="166"/>
      <c r="O711" s="157"/>
      <c r="P711" s="157"/>
      <c r="Q711" s="157"/>
      <c r="R711" s="157"/>
      <c r="S711" s="157"/>
      <c r="T711" s="157"/>
      <c r="U711" s="157"/>
      <c r="V711" s="157"/>
      <c r="W711" s="161"/>
      <c r="X711" s="168"/>
      <c r="Y711" s="168"/>
      <c r="Z711" s="157"/>
      <c r="AA711" s="157"/>
      <c r="AB711" s="157"/>
      <c r="AC711" s="157"/>
      <c r="AD711" s="163"/>
      <c r="AE711" s="157"/>
      <c r="AF711" s="157"/>
      <c r="AG711" s="157"/>
      <c r="AH711" s="157"/>
      <c r="AI711" s="163"/>
      <c r="AJ711" s="157"/>
      <c r="AK711" s="157"/>
      <c r="AL711" s="157"/>
      <c r="AM711" s="157"/>
      <c r="AN711" s="157"/>
      <c r="AO711" s="157"/>
      <c r="AP711" s="157"/>
      <c r="AQ711" s="160"/>
      <c r="AR711" s="164"/>
      <c r="AS711" s="164"/>
      <c r="AU711" s="165"/>
    </row>
    <row r="712" spans="1:47" ht="84.75" customHeight="1">
      <c r="A712" s="79"/>
      <c r="B712" s="79"/>
      <c r="C712" s="79"/>
      <c r="D712" s="157"/>
      <c r="E712" s="159"/>
      <c r="F712" s="160"/>
      <c r="G712" s="160"/>
      <c r="H712" s="166"/>
      <c r="I712" s="166"/>
      <c r="J712" s="166"/>
      <c r="K712" s="166"/>
      <c r="L712" s="167"/>
      <c r="M712" s="166"/>
      <c r="N712" s="166"/>
      <c r="O712" s="157"/>
      <c r="P712" s="157"/>
      <c r="Q712" s="157"/>
      <c r="R712" s="157"/>
      <c r="S712" s="157"/>
      <c r="T712" s="157"/>
      <c r="U712" s="157"/>
      <c r="V712" s="157"/>
      <c r="W712" s="161"/>
      <c r="X712" s="168"/>
      <c r="Y712" s="168"/>
      <c r="Z712" s="157"/>
      <c r="AA712" s="157"/>
      <c r="AB712" s="157"/>
      <c r="AC712" s="157"/>
      <c r="AD712" s="163"/>
      <c r="AE712" s="157"/>
      <c r="AF712" s="157"/>
      <c r="AG712" s="157"/>
      <c r="AH712" s="157"/>
      <c r="AI712" s="163"/>
      <c r="AJ712" s="157"/>
      <c r="AK712" s="157"/>
      <c r="AL712" s="157"/>
      <c r="AM712" s="157"/>
      <c r="AN712" s="157"/>
      <c r="AO712" s="157"/>
      <c r="AP712" s="157"/>
      <c r="AQ712" s="160"/>
      <c r="AR712" s="164"/>
      <c r="AS712" s="164"/>
      <c r="AU712" s="165"/>
    </row>
    <row r="713" spans="1:47" ht="84.75" customHeight="1">
      <c r="A713" s="79"/>
      <c r="B713" s="79"/>
      <c r="C713" s="79"/>
      <c r="D713" s="157"/>
      <c r="E713" s="159"/>
      <c r="F713" s="160"/>
      <c r="G713" s="160"/>
      <c r="H713" s="166"/>
      <c r="I713" s="166"/>
      <c r="J713" s="166"/>
      <c r="K713" s="166"/>
      <c r="L713" s="167"/>
      <c r="M713" s="166"/>
      <c r="N713" s="166"/>
      <c r="O713" s="157"/>
      <c r="P713" s="157"/>
      <c r="Q713" s="157"/>
      <c r="R713" s="157"/>
      <c r="S713" s="157"/>
      <c r="T713" s="157"/>
      <c r="U713" s="157"/>
      <c r="V713" s="157"/>
      <c r="W713" s="161"/>
      <c r="X713" s="168"/>
      <c r="Y713" s="168"/>
      <c r="Z713" s="157"/>
      <c r="AA713" s="157"/>
      <c r="AB713" s="157"/>
      <c r="AC713" s="157"/>
      <c r="AD713" s="163"/>
      <c r="AE713" s="157"/>
      <c r="AF713" s="157"/>
      <c r="AG713" s="157"/>
      <c r="AH713" s="157"/>
      <c r="AI713" s="163"/>
      <c r="AJ713" s="157"/>
      <c r="AK713" s="157"/>
      <c r="AL713" s="157"/>
      <c r="AM713" s="157"/>
      <c r="AN713" s="157"/>
      <c r="AO713" s="157"/>
      <c r="AP713" s="157"/>
      <c r="AQ713" s="160"/>
      <c r="AR713" s="164"/>
      <c r="AS713" s="164"/>
      <c r="AU713" s="165"/>
    </row>
    <row r="714" spans="1:47" ht="84.75" customHeight="1">
      <c r="A714" s="79"/>
      <c r="B714" s="79"/>
      <c r="C714" s="79"/>
      <c r="D714" s="157"/>
      <c r="E714" s="159"/>
      <c r="F714" s="160"/>
      <c r="G714" s="160"/>
      <c r="H714" s="166"/>
      <c r="I714" s="166"/>
      <c r="J714" s="166"/>
      <c r="K714" s="166"/>
      <c r="L714" s="167"/>
      <c r="M714" s="166"/>
      <c r="N714" s="166"/>
      <c r="O714" s="157"/>
      <c r="P714" s="157"/>
      <c r="Q714" s="157"/>
      <c r="R714" s="157"/>
      <c r="S714" s="157"/>
      <c r="T714" s="157"/>
      <c r="U714" s="157"/>
      <c r="V714" s="157"/>
      <c r="W714" s="161"/>
      <c r="X714" s="168"/>
      <c r="Y714" s="168"/>
      <c r="Z714" s="157"/>
      <c r="AA714" s="157"/>
      <c r="AB714" s="157"/>
      <c r="AC714" s="157"/>
      <c r="AD714" s="163"/>
      <c r="AE714" s="157"/>
      <c r="AF714" s="157"/>
      <c r="AG714" s="157"/>
      <c r="AH714" s="157"/>
      <c r="AI714" s="163"/>
      <c r="AJ714" s="157"/>
      <c r="AK714" s="157"/>
      <c r="AL714" s="157"/>
      <c r="AM714" s="157"/>
      <c r="AN714" s="157"/>
      <c r="AO714" s="157"/>
      <c r="AP714" s="157"/>
      <c r="AQ714" s="160"/>
      <c r="AR714" s="164"/>
      <c r="AS714" s="164"/>
      <c r="AU714" s="165"/>
    </row>
    <row r="715" spans="1:47" ht="84.75" customHeight="1">
      <c r="A715" s="79"/>
      <c r="B715" s="79"/>
      <c r="C715" s="79"/>
      <c r="D715" s="157"/>
      <c r="E715" s="159"/>
      <c r="F715" s="160"/>
      <c r="G715" s="160"/>
      <c r="H715" s="166"/>
      <c r="I715" s="166"/>
      <c r="J715" s="166"/>
      <c r="K715" s="166"/>
      <c r="L715" s="167"/>
      <c r="M715" s="166"/>
      <c r="N715" s="166"/>
      <c r="O715" s="157"/>
      <c r="P715" s="157"/>
      <c r="Q715" s="157"/>
      <c r="R715" s="157"/>
      <c r="S715" s="157"/>
      <c r="T715" s="157"/>
      <c r="U715" s="157"/>
      <c r="V715" s="157"/>
      <c r="W715" s="161"/>
      <c r="X715" s="168"/>
      <c r="Y715" s="168"/>
      <c r="Z715" s="157"/>
      <c r="AA715" s="157"/>
      <c r="AB715" s="157"/>
      <c r="AC715" s="157"/>
      <c r="AD715" s="163"/>
      <c r="AE715" s="157"/>
      <c r="AF715" s="157"/>
      <c r="AG715" s="157"/>
      <c r="AH715" s="157"/>
      <c r="AI715" s="163"/>
      <c r="AJ715" s="157"/>
      <c r="AK715" s="157"/>
      <c r="AL715" s="157"/>
      <c r="AM715" s="157"/>
      <c r="AN715" s="157"/>
      <c r="AO715" s="157"/>
      <c r="AP715" s="157"/>
      <c r="AQ715" s="160"/>
      <c r="AR715" s="164"/>
      <c r="AS715" s="164"/>
      <c r="AU715" s="165"/>
    </row>
    <row r="716" spans="1:47" ht="84.75" customHeight="1">
      <c r="A716" s="79"/>
      <c r="B716" s="79"/>
      <c r="C716" s="79"/>
      <c r="D716" s="157"/>
      <c r="E716" s="159"/>
      <c r="F716" s="160"/>
      <c r="G716" s="160"/>
      <c r="H716" s="166"/>
      <c r="I716" s="166"/>
      <c r="J716" s="166"/>
      <c r="K716" s="166"/>
      <c r="L716" s="167"/>
      <c r="M716" s="166"/>
      <c r="N716" s="166"/>
      <c r="O716" s="157"/>
      <c r="P716" s="157"/>
      <c r="Q716" s="157"/>
      <c r="R716" s="157"/>
      <c r="S716" s="157"/>
      <c r="T716" s="157"/>
      <c r="U716" s="157"/>
      <c r="V716" s="157"/>
      <c r="W716" s="161"/>
      <c r="X716" s="168"/>
      <c r="Y716" s="168"/>
      <c r="Z716" s="157"/>
      <c r="AA716" s="157"/>
      <c r="AB716" s="157"/>
      <c r="AC716" s="157"/>
      <c r="AD716" s="163"/>
      <c r="AE716" s="157"/>
      <c r="AF716" s="157"/>
      <c r="AG716" s="157"/>
      <c r="AH716" s="157"/>
      <c r="AI716" s="163"/>
      <c r="AJ716" s="157"/>
      <c r="AK716" s="157"/>
      <c r="AL716" s="157"/>
      <c r="AM716" s="157"/>
      <c r="AN716" s="157"/>
      <c r="AO716" s="157"/>
      <c r="AP716" s="157"/>
      <c r="AQ716" s="160"/>
      <c r="AR716" s="164"/>
      <c r="AS716" s="164"/>
      <c r="AU716" s="165"/>
    </row>
    <row r="717" spans="1:47" ht="84.75" customHeight="1">
      <c r="A717" s="79"/>
      <c r="B717" s="79"/>
      <c r="C717" s="79"/>
      <c r="D717" s="157"/>
      <c r="E717" s="159"/>
      <c r="F717" s="160"/>
      <c r="G717" s="160"/>
      <c r="H717" s="166"/>
      <c r="I717" s="166"/>
      <c r="J717" s="166"/>
      <c r="K717" s="166"/>
      <c r="L717" s="167"/>
      <c r="M717" s="166"/>
      <c r="N717" s="166"/>
      <c r="O717" s="157"/>
      <c r="P717" s="157"/>
      <c r="Q717" s="157"/>
      <c r="R717" s="157"/>
      <c r="S717" s="157"/>
      <c r="T717" s="157"/>
      <c r="U717" s="157"/>
      <c r="V717" s="157"/>
      <c r="W717" s="161"/>
      <c r="X717" s="168"/>
      <c r="Y717" s="168"/>
      <c r="Z717" s="157"/>
      <c r="AA717" s="157"/>
      <c r="AB717" s="157"/>
      <c r="AC717" s="157"/>
      <c r="AD717" s="163"/>
      <c r="AE717" s="157"/>
      <c r="AF717" s="157"/>
      <c r="AG717" s="157"/>
      <c r="AH717" s="157"/>
      <c r="AI717" s="163"/>
      <c r="AJ717" s="157"/>
      <c r="AK717" s="157"/>
      <c r="AL717" s="157"/>
      <c r="AM717" s="157"/>
      <c r="AN717" s="157"/>
      <c r="AO717" s="157"/>
      <c r="AP717" s="157"/>
      <c r="AQ717" s="160"/>
      <c r="AR717" s="164"/>
      <c r="AS717" s="164"/>
      <c r="AU717" s="165"/>
    </row>
    <row r="718" spans="1:47" ht="84.75" customHeight="1">
      <c r="A718" s="79"/>
      <c r="B718" s="79"/>
      <c r="C718" s="79"/>
      <c r="D718" s="157"/>
      <c r="E718" s="159"/>
      <c r="F718" s="160"/>
      <c r="G718" s="160"/>
      <c r="H718" s="166"/>
      <c r="I718" s="166"/>
      <c r="J718" s="166"/>
      <c r="K718" s="166"/>
      <c r="L718" s="167"/>
      <c r="M718" s="166"/>
      <c r="N718" s="166"/>
      <c r="O718" s="157"/>
      <c r="P718" s="157"/>
      <c r="Q718" s="157"/>
      <c r="R718" s="157"/>
      <c r="S718" s="157"/>
      <c r="T718" s="157"/>
      <c r="U718" s="157"/>
      <c r="V718" s="157"/>
      <c r="W718" s="161"/>
      <c r="X718" s="168"/>
      <c r="Y718" s="168"/>
      <c r="Z718" s="157"/>
      <c r="AA718" s="157"/>
      <c r="AB718" s="157"/>
      <c r="AC718" s="157"/>
      <c r="AD718" s="163"/>
      <c r="AE718" s="157"/>
      <c r="AF718" s="157"/>
      <c r="AG718" s="157"/>
      <c r="AH718" s="157"/>
      <c r="AI718" s="163"/>
      <c r="AJ718" s="157"/>
      <c r="AK718" s="157"/>
      <c r="AL718" s="157"/>
      <c r="AM718" s="157"/>
      <c r="AN718" s="157"/>
      <c r="AO718" s="157"/>
      <c r="AP718" s="157"/>
      <c r="AQ718" s="160"/>
      <c r="AR718" s="164"/>
      <c r="AS718" s="164"/>
      <c r="AU718" s="165"/>
    </row>
    <row r="719" spans="1:47" ht="84.75" customHeight="1">
      <c r="A719" s="79"/>
      <c r="B719" s="79"/>
      <c r="C719" s="79"/>
      <c r="D719" s="157"/>
      <c r="E719" s="159"/>
      <c r="F719" s="160"/>
      <c r="G719" s="160"/>
      <c r="H719" s="166"/>
      <c r="I719" s="166"/>
      <c r="J719" s="166"/>
      <c r="K719" s="166"/>
      <c r="L719" s="167"/>
      <c r="M719" s="166"/>
      <c r="N719" s="166"/>
      <c r="O719" s="157"/>
      <c r="P719" s="157"/>
      <c r="Q719" s="157"/>
      <c r="R719" s="157"/>
      <c r="S719" s="157"/>
      <c r="T719" s="157"/>
      <c r="U719" s="157"/>
      <c r="V719" s="157"/>
      <c r="W719" s="161"/>
      <c r="X719" s="168"/>
      <c r="Y719" s="168"/>
      <c r="Z719" s="157"/>
      <c r="AA719" s="157"/>
      <c r="AB719" s="157"/>
      <c r="AC719" s="157"/>
      <c r="AD719" s="163"/>
      <c r="AE719" s="157"/>
      <c r="AF719" s="157"/>
      <c r="AG719" s="157"/>
      <c r="AH719" s="157"/>
      <c r="AI719" s="163"/>
      <c r="AJ719" s="157"/>
      <c r="AK719" s="157"/>
      <c r="AL719" s="157"/>
      <c r="AM719" s="157"/>
      <c r="AN719" s="157"/>
      <c r="AO719" s="157"/>
      <c r="AP719" s="157"/>
      <c r="AQ719" s="160"/>
      <c r="AR719" s="164"/>
      <c r="AS719" s="164"/>
      <c r="AU719" s="165"/>
    </row>
    <row r="720" spans="1:47" ht="84.75" customHeight="1">
      <c r="A720" s="79"/>
      <c r="B720" s="79"/>
      <c r="C720" s="79"/>
      <c r="D720" s="157"/>
      <c r="E720" s="159"/>
      <c r="F720" s="160"/>
      <c r="G720" s="160"/>
      <c r="H720" s="166"/>
      <c r="I720" s="166"/>
      <c r="J720" s="166"/>
      <c r="K720" s="166"/>
      <c r="L720" s="167"/>
      <c r="M720" s="166"/>
      <c r="N720" s="166"/>
      <c r="O720" s="157"/>
      <c r="P720" s="157"/>
      <c r="Q720" s="157"/>
      <c r="R720" s="157"/>
      <c r="S720" s="157"/>
      <c r="T720" s="157"/>
      <c r="U720" s="157"/>
      <c r="V720" s="157"/>
      <c r="W720" s="161"/>
      <c r="X720" s="168"/>
      <c r="Y720" s="168"/>
      <c r="Z720" s="157"/>
      <c r="AA720" s="157"/>
      <c r="AB720" s="157"/>
      <c r="AC720" s="157"/>
      <c r="AD720" s="163"/>
      <c r="AE720" s="157"/>
      <c r="AF720" s="157"/>
      <c r="AG720" s="157"/>
      <c r="AH720" s="157"/>
      <c r="AI720" s="163"/>
      <c r="AJ720" s="157"/>
      <c r="AK720" s="157"/>
      <c r="AL720" s="157"/>
      <c r="AM720" s="157"/>
      <c r="AN720" s="157"/>
      <c r="AO720" s="157"/>
      <c r="AP720" s="157"/>
      <c r="AQ720" s="160"/>
      <c r="AR720" s="164"/>
      <c r="AS720" s="164"/>
      <c r="AU720" s="165"/>
    </row>
    <row r="721" spans="1:47" ht="84.75" customHeight="1">
      <c r="A721" s="79"/>
      <c r="B721" s="79"/>
      <c r="C721" s="79"/>
      <c r="D721" s="157"/>
      <c r="E721" s="159"/>
      <c r="F721" s="160"/>
      <c r="G721" s="160"/>
      <c r="H721" s="166"/>
      <c r="I721" s="166"/>
      <c r="J721" s="166"/>
      <c r="K721" s="166"/>
      <c r="L721" s="167"/>
      <c r="M721" s="166"/>
      <c r="N721" s="166"/>
      <c r="O721" s="157"/>
      <c r="P721" s="157"/>
      <c r="Q721" s="157"/>
      <c r="R721" s="157"/>
      <c r="S721" s="157"/>
      <c r="T721" s="157"/>
      <c r="U721" s="157"/>
      <c r="V721" s="157"/>
      <c r="W721" s="161"/>
      <c r="X721" s="168"/>
      <c r="Y721" s="168"/>
      <c r="Z721" s="157"/>
      <c r="AA721" s="157"/>
      <c r="AB721" s="157"/>
      <c r="AC721" s="157"/>
      <c r="AD721" s="163"/>
      <c r="AE721" s="157"/>
      <c r="AF721" s="157"/>
      <c r="AG721" s="157"/>
      <c r="AH721" s="157"/>
      <c r="AI721" s="163"/>
      <c r="AJ721" s="157"/>
      <c r="AK721" s="157"/>
      <c r="AL721" s="157"/>
      <c r="AM721" s="157"/>
      <c r="AN721" s="157"/>
      <c r="AO721" s="157"/>
      <c r="AP721" s="157"/>
      <c r="AQ721" s="160"/>
      <c r="AR721" s="164"/>
      <c r="AS721" s="164"/>
      <c r="AU721" s="165"/>
    </row>
    <row r="722" spans="1:47" ht="84.75" customHeight="1">
      <c r="A722" s="79"/>
      <c r="B722" s="79"/>
      <c r="C722" s="79"/>
      <c r="D722" s="157"/>
      <c r="E722" s="159"/>
      <c r="F722" s="160"/>
      <c r="G722" s="160"/>
      <c r="H722" s="166"/>
      <c r="I722" s="166"/>
      <c r="J722" s="166"/>
      <c r="K722" s="166"/>
      <c r="L722" s="167"/>
      <c r="M722" s="166"/>
      <c r="N722" s="166"/>
      <c r="O722" s="157"/>
      <c r="P722" s="157"/>
      <c r="Q722" s="157"/>
      <c r="R722" s="157"/>
      <c r="S722" s="157"/>
      <c r="T722" s="157"/>
      <c r="U722" s="157"/>
      <c r="V722" s="157"/>
      <c r="W722" s="161"/>
      <c r="X722" s="168"/>
      <c r="Y722" s="168"/>
      <c r="Z722" s="157"/>
      <c r="AA722" s="157"/>
      <c r="AB722" s="157"/>
      <c r="AC722" s="157"/>
      <c r="AD722" s="163"/>
      <c r="AE722" s="157"/>
      <c r="AF722" s="157"/>
      <c r="AG722" s="157"/>
      <c r="AH722" s="157"/>
      <c r="AI722" s="163"/>
      <c r="AJ722" s="157"/>
      <c r="AK722" s="157"/>
      <c r="AL722" s="157"/>
      <c r="AM722" s="157"/>
      <c r="AN722" s="157"/>
      <c r="AO722" s="157"/>
      <c r="AP722" s="157"/>
      <c r="AQ722" s="160"/>
      <c r="AR722" s="164"/>
      <c r="AS722" s="164"/>
      <c r="AU722" s="165"/>
    </row>
    <row r="723" spans="1:47" ht="84.75" customHeight="1">
      <c r="A723" s="79"/>
      <c r="B723" s="79"/>
      <c r="C723" s="79"/>
      <c r="D723" s="157"/>
      <c r="E723" s="159"/>
      <c r="F723" s="160"/>
      <c r="G723" s="160"/>
      <c r="H723" s="166"/>
      <c r="I723" s="166"/>
      <c r="J723" s="166"/>
      <c r="K723" s="166"/>
      <c r="L723" s="167"/>
      <c r="M723" s="166"/>
      <c r="N723" s="166"/>
      <c r="O723" s="157"/>
      <c r="P723" s="157"/>
      <c r="Q723" s="157"/>
      <c r="R723" s="157"/>
      <c r="S723" s="157"/>
      <c r="T723" s="157"/>
      <c r="U723" s="157"/>
      <c r="V723" s="157"/>
      <c r="W723" s="161"/>
      <c r="X723" s="168"/>
      <c r="Y723" s="168"/>
      <c r="Z723" s="157"/>
      <c r="AA723" s="157"/>
      <c r="AB723" s="157"/>
      <c r="AC723" s="157"/>
      <c r="AD723" s="163"/>
      <c r="AE723" s="157"/>
      <c r="AF723" s="157"/>
      <c r="AG723" s="157"/>
      <c r="AH723" s="157"/>
      <c r="AI723" s="163"/>
      <c r="AJ723" s="157"/>
      <c r="AK723" s="157"/>
      <c r="AL723" s="157"/>
      <c r="AM723" s="157"/>
      <c r="AN723" s="157"/>
      <c r="AO723" s="157"/>
      <c r="AP723" s="157"/>
      <c r="AQ723" s="160"/>
      <c r="AR723" s="164"/>
      <c r="AS723" s="164"/>
      <c r="AU723" s="165"/>
    </row>
    <row r="724" spans="1:47" ht="84.75" customHeight="1">
      <c r="A724" s="79"/>
      <c r="B724" s="79"/>
      <c r="C724" s="79"/>
      <c r="D724" s="157"/>
      <c r="E724" s="159"/>
      <c r="F724" s="160"/>
      <c r="G724" s="160"/>
      <c r="H724" s="166"/>
      <c r="I724" s="166"/>
      <c r="J724" s="166"/>
      <c r="K724" s="166"/>
      <c r="L724" s="167"/>
      <c r="M724" s="166"/>
      <c r="N724" s="166"/>
      <c r="O724" s="157"/>
      <c r="P724" s="157"/>
      <c r="Q724" s="157"/>
      <c r="R724" s="157"/>
      <c r="S724" s="157"/>
      <c r="T724" s="157"/>
      <c r="U724" s="157"/>
      <c r="V724" s="157"/>
      <c r="W724" s="161"/>
      <c r="X724" s="168"/>
      <c r="Y724" s="168"/>
      <c r="Z724" s="157"/>
      <c r="AA724" s="157"/>
      <c r="AB724" s="157"/>
      <c r="AC724" s="157"/>
      <c r="AD724" s="163"/>
      <c r="AE724" s="157"/>
      <c r="AF724" s="157"/>
      <c r="AG724" s="157"/>
      <c r="AH724" s="157"/>
      <c r="AI724" s="163"/>
      <c r="AJ724" s="157"/>
      <c r="AK724" s="157"/>
      <c r="AL724" s="157"/>
      <c r="AM724" s="157"/>
      <c r="AN724" s="157"/>
      <c r="AO724" s="157"/>
      <c r="AP724" s="157"/>
      <c r="AQ724" s="160"/>
      <c r="AR724" s="164"/>
      <c r="AS724" s="164"/>
      <c r="AU724" s="165"/>
    </row>
    <row r="725" spans="1:47" ht="84.75" customHeight="1">
      <c r="A725" s="79"/>
      <c r="B725" s="79"/>
      <c r="C725" s="79"/>
      <c r="D725" s="157"/>
      <c r="E725" s="159"/>
      <c r="F725" s="160"/>
      <c r="G725" s="160"/>
      <c r="H725" s="166"/>
      <c r="I725" s="166"/>
      <c r="J725" s="166"/>
      <c r="K725" s="166"/>
      <c r="L725" s="167"/>
      <c r="M725" s="166"/>
      <c r="N725" s="166"/>
      <c r="O725" s="157"/>
      <c r="P725" s="157"/>
      <c r="Q725" s="157"/>
      <c r="R725" s="157"/>
      <c r="S725" s="157"/>
      <c r="T725" s="157"/>
      <c r="U725" s="157"/>
      <c r="V725" s="157"/>
      <c r="W725" s="161"/>
      <c r="X725" s="168"/>
      <c r="Y725" s="168"/>
      <c r="Z725" s="157"/>
      <c r="AA725" s="157"/>
      <c r="AB725" s="157"/>
      <c r="AC725" s="157"/>
      <c r="AD725" s="163"/>
      <c r="AE725" s="157"/>
      <c r="AF725" s="157"/>
      <c r="AG725" s="157"/>
      <c r="AH725" s="157"/>
      <c r="AI725" s="163"/>
      <c r="AJ725" s="157"/>
      <c r="AK725" s="157"/>
      <c r="AL725" s="157"/>
      <c r="AM725" s="157"/>
      <c r="AN725" s="157"/>
      <c r="AO725" s="157"/>
      <c r="AP725" s="157"/>
      <c r="AQ725" s="160"/>
      <c r="AR725" s="164"/>
      <c r="AS725" s="164"/>
      <c r="AU725" s="165"/>
    </row>
    <row r="726" spans="1:47" ht="84.75" customHeight="1">
      <c r="A726" s="79"/>
      <c r="B726" s="79"/>
      <c r="C726" s="79"/>
      <c r="D726" s="157"/>
      <c r="E726" s="159"/>
      <c r="F726" s="160"/>
      <c r="G726" s="160"/>
      <c r="H726" s="166"/>
      <c r="I726" s="166"/>
      <c r="J726" s="166"/>
      <c r="K726" s="166"/>
      <c r="L726" s="167"/>
      <c r="M726" s="166"/>
      <c r="N726" s="166"/>
      <c r="O726" s="157"/>
      <c r="P726" s="157"/>
      <c r="Q726" s="157"/>
      <c r="R726" s="157"/>
      <c r="S726" s="157"/>
      <c r="T726" s="157"/>
      <c r="U726" s="157"/>
      <c r="V726" s="157"/>
      <c r="W726" s="161"/>
      <c r="X726" s="168"/>
      <c r="Y726" s="168"/>
      <c r="Z726" s="157"/>
      <c r="AA726" s="157"/>
      <c r="AB726" s="157"/>
      <c r="AC726" s="157"/>
      <c r="AD726" s="163"/>
      <c r="AE726" s="157"/>
      <c r="AF726" s="157"/>
      <c r="AG726" s="157"/>
      <c r="AH726" s="157"/>
      <c r="AI726" s="163"/>
      <c r="AJ726" s="157"/>
      <c r="AK726" s="157"/>
      <c r="AL726" s="157"/>
      <c r="AM726" s="157"/>
      <c r="AN726" s="157"/>
      <c r="AO726" s="157"/>
      <c r="AP726" s="157"/>
      <c r="AQ726" s="160"/>
      <c r="AR726" s="164"/>
      <c r="AS726" s="164"/>
      <c r="AU726" s="165"/>
    </row>
    <row r="727" spans="1:47" ht="84.75" customHeight="1">
      <c r="A727" s="79"/>
      <c r="B727" s="79"/>
      <c r="C727" s="79"/>
      <c r="D727" s="157"/>
      <c r="E727" s="159"/>
      <c r="F727" s="160"/>
      <c r="G727" s="160"/>
      <c r="H727" s="166"/>
      <c r="I727" s="166"/>
      <c r="J727" s="166"/>
      <c r="K727" s="166"/>
      <c r="L727" s="167"/>
      <c r="M727" s="166"/>
      <c r="N727" s="166"/>
      <c r="O727" s="157"/>
      <c r="P727" s="157"/>
      <c r="Q727" s="157"/>
      <c r="R727" s="157"/>
      <c r="S727" s="157"/>
      <c r="T727" s="157"/>
      <c r="U727" s="157"/>
      <c r="V727" s="157"/>
      <c r="W727" s="161"/>
      <c r="X727" s="168"/>
      <c r="Y727" s="168"/>
      <c r="Z727" s="157"/>
      <c r="AA727" s="157"/>
      <c r="AB727" s="157"/>
      <c r="AC727" s="157"/>
      <c r="AD727" s="163"/>
      <c r="AE727" s="157"/>
      <c r="AF727" s="157"/>
      <c r="AG727" s="157"/>
      <c r="AH727" s="157"/>
      <c r="AI727" s="163"/>
      <c r="AJ727" s="157"/>
      <c r="AK727" s="157"/>
      <c r="AL727" s="157"/>
      <c r="AM727" s="157"/>
      <c r="AN727" s="157"/>
      <c r="AO727" s="157"/>
      <c r="AP727" s="157"/>
      <c r="AQ727" s="160"/>
      <c r="AR727" s="164"/>
      <c r="AS727" s="164"/>
      <c r="AU727" s="165"/>
    </row>
    <row r="728" spans="1:47" ht="84.75" customHeight="1">
      <c r="A728" s="79"/>
      <c r="B728" s="79"/>
      <c r="C728" s="79"/>
      <c r="D728" s="157"/>
      <c r="E728" s="159"/>
      <c r="F728" s="160"/>
      <c r="G728" s="160"/>
      <c r="H728" s="166"/>
      <c r="I728" s="166"/>
      <c r="J728" s="166"/>
      <c r="K728" s="166"/>
      <c r="L728" s="167"/>
      <c r="M728" s="166"/>
      <c r="N728" s="166"/>
      <c r="O728" s="157"/>
      <c r="P728" s="157"/>
      <c r="Q728" s="157"/>
      <c r="R728" s="157"/>
      <c r="S728" s="157"/>
      <c r="T728" s="157"/>
      <c r="U728" s="157"/>
      <c r="V728" s="157"/>
      <c r="W728" s="161"/>
      <c r="X728" s="168"/>
      <c r="Y728" s="168"/>
      <c r="Z728" s="157"/>
      <c r="AA728" s="157"/>
      <c r="AB728" s="157"/>
      <c r="AC728" s="157"/>
      <c r="AD728" s="163"/>
      <c r="AE728" s="157"/>
      <c r="AF728" s="157"/>
      <c r="AG728" s="157"/>
      <c r="AH728" s="157"/>
      <c r="AI728" s="163"/>
      <c r="AJ728" s="157"/>
      <c r="AK728" s="157"/>
      <c r="AL728" s="157"/>
      <c r="AM728" s="157"/>
      <c r="AN728" s="157"/>
      <c r="AO728" s="157"/>
      <c r="AP728" s="157"/>
      <c r="AQ728" s="160"/>
      <c r="AR728" s="164"/>
      <c r="AS728" s="164"/>
      <c r="AU728" s="165"/>
    </row>
    <row r="729" spans="1:47" ht="84.75" customHeight="1">
      <c r="A729" s="79"/>
      <c r="B729" s="79"/>
      <c r="C729" s="79"/>
      <c r="D729" s="157"/>
      <c r="E729" s="159"/>
      <c r="F729" s="160"/>
      <c r="G729" s="160"/>
      <c r="H729" s="166"/>
      <c r="I729" s="166"/>
      <c r="J729" s="166"/>
      <c r="K729" s="166"/>
      <c r="L729" s="167"/>
      <c r="M729" s="166"/>
      <c r="N729" s="166"/>
      <c r="O729" s="157"/>
      <c r="P729" s="157"/>
      <c r="Q729" s="157"/>
      <c r="R729" s="157"/>
      <c r="S729" s="157"/>
      <c r="T729" s="157"/>
      <c r="U729" s="157"/>
      <c r="V729" s="157"/>
      <c r="W729" s="161"/>
      <c r="X729" s="168"/>
      <c r="Y729" s="168"/>
      <c r="Z729" s="157"/>
      <c r="AA729" s="157"/>
      <c r="AB729" s="157"/>
      <c r="AC729" s="157"/>
      <c r="AD729" s="163"/>
      <c r="AE729" s="157"/>
      <c r="AF729" s="157"/>
      <c r="AG729" s="157"/>
      <c r="AH729" s="157"/>
      <c r="AI729" s="163"/>
      <c r="AJ729" s="157"/>
      <c r="AK729" s="157"/>
      <c r="AL729" s="157"/>
      <c r="AM729" s="157"/>
      <c r="AN729" s="157"/>
      <c r="AO729" s="157"/>
      <c r="AP729" s="157"/>
      <c r="AQ729" s="160"/>
      <c r="AR729" s="164"/>
      <c r="AS729" s="164"/>
      <c r="AU729" s="165"/>
    </row>
    <row r="730" spans="1:47" ht="84.75" customHeight="1">
      <c r="A730" s="79"/>
      <c r="B730" s="79"/>
      <c r="C730" s="79"/>
      <c r="D730" s="157"/>
      <c r="E730" s="159"/>
      <c r="F730" s="160"/>
      <c r="G730" s="160"/>
      <c r="H730" s="166"/>
      <c r="I730" s="166"/>
      <c r="J730" s="166"/>
      <c r="K730" s="166"/>
      <c r="L730" s="167"/>
      <c r="M730" s="166"/>
      <c r="N730" s="166"/>
      <c r="O730" s="157"/>
      <c r="P730" s="157"/>
      <c r="Q730" s="157"/>
      <c r="R730" s="157"/>
      <c r="S730" s="157"/>
      <c r="T730" s="157"/>
      <c r="U730" s="157"/>
      <c r="V730" s="157"/>
      <c r="W730" s="161"/>
      <c r="X730" s="168"/>
      <c r="Y730" s="168"/>
      <c r="Z730" s="157"/>
      <c r="AA730" s="157"/>
      <c r="AB730" s="157"/>
      <c r="AC730" s="157"/>
      <c r="AD730" s="163"/>
      <c r="AE730" s="157"/>
      <c r="AF730" s="157"/>
      <c r="AG730" s="157"/>
      <c r="AH730" s="157"/>
      <c r="AI730" s="163"/>
      <c r="AJ730" s="157"/>
      <c r="AK730" s="157"/>
      <c r="AL730" s="157"/>
      <c r="AM730" s="157"/>
      <c r="AN730" s="157"/>
      <c r="AO730" s="157"/>
      <c r="AP730" s="157"/>
      <c r="AQ730" s="160"/>
      <c r="AR730" s="164"/>
      <c r="AS730" s="164"/>
      <c r="AU730" s="165"/>
    </row>
    <row r="731" spans="1:47" ht="84.75" customHeight="1">
      <c r="A731" s="79"/>
      <c r="B731" s="79"/>
      <c r="C731" s="79"/>
      <c r="D731" s="157"/>
      <c r="E731" s="159"/>
      <c r="F731" s="160"/>
      <c r="G731" s="160"/>
      <c r="H731" s="166"/>
      <c r="I731" s="166"/>
      <c r="J731" s="166"/>
      <c r="K731" s="166"/>
      <c r="L731" s="167"/>
      <c r="M731" s="166"/>
      <c r="N731" s="166"/>
      <c r="O731" s="157"/>
      <c r="P731" s="157"/>
      <c r="Q731" s="157"/>
      <c r="R731" s="157"/>
      <c r="S731" s="157"/>
      <c r="T731" s="157"/>
      <c r="U731" s="157"/>
      <c r="V731" s="157"/>
      <c r="W731" s="161"/>
      <c r="X731" s="168"/>
      <c r="Y731" s="168"/>
      <c r="Z731" s="157"/>
      <c r="AA731" s="157"/>
      <c r="AB731" s="157"/>
      <c r="AC731" s="157"/>
      <c r="AD731" s="163"/>
      <c r="AE731" s="157"/>
      <c r="AF731" s="157"/>
      <c r="AG731" s="157"/>
      <c r="AH731" s="157"/>
      <c r="AI731" s="163"/>
      <c r="AJ731" s="157"/>
      <c r="AK731" s="157"/>
      <c r="AL731" s="157"/>
      <c r="AM731" s="157"/>
      <c r="AN731" s="157"/>
      <c r="AO731" s="157"/>
      <c r="AP731" s="157"/>
      <c r="AQ731" s="160"/>
      <c r="AR731" s="164"/>
      <c r="AS731" s="164"/>
      <c r="AU731" s="165"/>
    </row>
    <row r="732" spans="1:47" ht="84.75" customHeight="1">
      <c r="A732" s="79"/>
      <c r="B732" s="79"/>
      <c r="C732" s="79"/>
      <c r="D732" s="157"/>
      <c r="E732" s="159"/>
      <c r="F732" s="160"/>
      <c r="G732" s="160"/>
      <c r="H732" s="166"/>
      <c r="I732" s="166"/>
      <c r="J732" s="166"/>
      <c r="K732" s="166"/>
      <c r="L732" s="167"/>
      <c r="M732" s="166"/>
      <c r="N732" s="166"/>
      <c r="O732" s="157"/>
      <c r="P732" s="157"/>
      <c r="Q732" s="157"/>
      <c r="R732" s="157"/>
      <c r="S732" s="157"/>
      <c r="T732" s="157"/>
      <c r="U732" s="157"/>
      <c r="V732" s="157"/>
      <c r="W732" s="161"/>
      <c r="X732" s="168"/>
      <c r="Y732" s="168"/>
      <c r="Z732" s="157"/>
      <c r="AA732" s="157"/>
      <c r="AB732" s="157"/>
      <c r="AC732" s="157"/>
      <c r="AD732" s="163"/>
      <c r="AE732" s="157"/>
      <c r="AF732" s="157"/>
      <c r="AG732" s="157"/>
      <c r="AH732" s="157"/>
      <c r="AI732" s="163"/>
      <c r="AJ732" s="157"/>
      <c r="AK732" s="157"/>
      <c r="AL732" s="157"/>
      <c r="AM732" s="157"/>
      <c r="AN732" s="157"/>
      <c r="AO732" s="157"/>
      <c r="AP732" s="157"/>
      <c r="AQ732" s="160"/>
      <c r="AR732" s="164"/>
      <c r="AS732" s="164"/>
      <c r="AU732" s="165"/>
    </row>
    <row r="733" spans="1:47" ht="84.75" customHeight="1">
      <c r="A733" s="79"/>
      <c r="B733" s="79"/>
      <c r="C733" s="79"/>
      <c r="D733" s="157"/>
      <c r="E733" s="159"/>
      <c r="F733" s="160"/>
      <c r="G733" s="160"/>
      <c r="H733" s="166"/>
      <c r="I733" s="166"/>
      <c r="J733" s="166"/>
      <c r="K733" s="166"/>
      <c r="L733" s="167"/>
      <c r="M733" s="166"/>
      <c r="N733" s="166"/>
      <c r="O733" s="157"/>
      <c r="P733" s="157"/>
      <c r="Q733" s="157"/>
      <c r="R733" s="157"/>
      <c r="S733" s="157"/>
      <c r="T733" s="157"/>
      <c r="U733" s="157"/>
      <c r="V733" s="157"/>
      <c r="W733" s="161"/>
      <c r="X733" s="168"/>
      <c r="Y733" s="168"/>
      <c r="Z733" s="157"/>
      <c r="AA733" s="157"/>
      <c r="AB733" s="157"/>
      <c r="AC733" s="157"/>
      <c r="AD733" s="163"/>
      <c r="AE733" s="157"/>
      <c r="AF733" s="157"/>
      <c r="AG733" s="157"/>
      <c r="AH733" s="157"/>
      <c r="AI733" s="163"/>
      <c r="AJ733" s="157"/>
      <c r="AK733" s="157"/>
      <c r="AL733" s="157"/>
      <c r="AM733" s="157"/>
      <c r="AN733" s="157"/>
      <c r="AO733" s="157"/>
      <c r="AP733" s="157"/>
      <c r="AQ733" s="160"/>
      <c r="AR733" s="164"/>
      <c r="AS733" s="164"/>
      <c r="AU733" s="165"/>
    </row>
    <row r="734" spans="1:47" ht="84.75" customHeight="1">
      <c r="A734" s="79"/>
      <c r="B734" s="79"/>
      <c r="C734" s="79"/>
      <c r="D734" s="157"/>
      <c r="E734" s="159"/>
      <c r="F734" s="160"/>
      <c r="G734" s="160"/>
      <c r="H734" s="166"/>
      <c r="I734" s="166"/>
      <c r="J734" s="166"/>
      <c r="K734" s="166"/>
      <c r="L734" s="167"/>
      <c r="M734" s="166"/>
      <c r="N734" s="166"/>
      <c r="O734" s="157"/>
      <c r="P734" s="157"/>
      <c r="Q734" s="157"/>
      <c r="R734" s="157"/>
      <c r="S734" s="157"/>
      <c r="T734" s="157"/>
      <c r="U734" s="157"/>
      <c r="V734" s="157"/>
      <c r="W734" s="161"/>
      <c r="X734" s="168"/>
      <c r="Y734" s="168"/>
      <c r="Z734" s="157"/>
      <c r="AA734" s="157"/>
      <c r="AB734" s="157"/>
      <c r="AC734" s="157"/>
      <c r="AD734" s="163"/>
      <c r="AE734" s="157"/>
      <c r="AF734" s="157"/>
      <c r="AG734" s="157"/>
      <c r="AH734" s="157"/>
      <c r="AI734" s="163"/>
      <c r="AJ734" s="157"/>
      <c r="AK734" s="157"/>
      <c r="AL734" s="157"/>
      <c r="AM734" s="157"/>
      <c r="AN734" s="157"/>
      <c r="AO734" s="157"/>
      <c r="AP734" s="157"/>
      <c r="AQ734" s="160"/>
      <c r="AR734" s="164"/>
      <c r="AS734" s="164"/>
      <c r="AU734" s="165"/>
    </row>
    <row r="735" spans="1:47" ht="84.75" customHeight="1">
      <c r="A735" s="79"/>
      <c r="B735" s="79"/>
      <c r="C735" s="79"/>
      <c r="D735" s="157"/>
      <c r="E735" s="159"/>
      <c r="F735" s="160"/>
      <c r="G735" s="160"/>
      <c r="H735" s="166"/>
      <c r="I735" s="166"/>
      <c r="J735" s="166"/>
      <c r="K735" s="166"/>
      <c r="L735" s="167"/>
      <c r="M735" s="166"/>
      <c r="N735" s="166"/>
      <c r="O735" s="157"/>
      <c r="P735" s="157"/>
      <c r="Q735" s="157"/>
      <c r="R735" s="157"/>
      <c r="S735" s="157"/>
      <c r="T735" s="157"/>
      <c r="U735" s="157"/>
      <c r="V735" s="157"/>
      <c r="W735" s="161"/>
      <c r="X735" s="168"/>
      <c r="Y735" s="168"/>
      <c r="Z735" s="157"/>
      <c r="AA735" s="157"/>
      <c r="AB735" s="157"/>
      <c r="AC735" s="157"/>
      <c r="AD735" s="163"/>
      <c r="AE735" s="157"/>
      <c r="AF735" s="157"/>
      <c r="AG735" s="157"/>
      <c r="AH735" s="157"/>
      <c r="AI735" s="163"/>
      <c r="AJ735" s="157"/>
      <c r="AK735" s="157"/>
      <c r="AL735" s="157"/>
      <c r="AM735" s="157"/>
      <c r="AN735" s="157"/>
      <c r="AO735" s="157"/>
      <c r="AP735" s="157"/>
      <c r="AQ735" s="160"/>
      <c r="AR735" s="164"/>
      <c r="AS735" s="164"/>
      <c r="AU735" s="165"/>
    </row>
    <row r="736" spans="1:47" ht="84.75" customHeight="1">
      <c r="A736" s="79"/>
      <c r="B736" s="79"/>
      <c r="C736" s="79"/>
      <c r="D736" s="157"/>
      <c r="E736" s="159"/>
      <c r="F736" s="160"/>
      <c r="G736" s="160"/>
      <c r="H736" s="166"/>
      <c r="I736" s="166"/>
      <c r="J736" s="166"/>
      <c r="K736" s="166"/>
      <c r="L736" s="167"/>
      <c r="M736" s="166"/>
      <c r="N736" s="166"/>
      <c r="O736" s="157"/>
      <c r="P736" s="157"/>
      <c r="Q736" s="157"/>
      <c r="R736" s="157"/>
      <c r="S736" s="157"/>
      <c r="T736" s="157"/>
      <c r="U736" s="157"/>
      <c r="V736" s="157"/>
      <c r="W736" s="161"/>
      <c r="X736" s="168"/>
      <c r="Y736" s="168"/>
      <c r="Z736" s="157"/>
      <c r="AA736" s="157"/>
      <c r="AB736" s="157"/>
      <c r="AC736" s="157"/>
      <c r="AD736" s="163"/>
      <c r="AE736" s="157"/>
      <c r="AF736" s="157"/>
      <c r="AG736" s="157"/>
      <c r="AH736" s="157"/>
      <c r="AI736" s="163"/>
      <c r="AJ736" s="157"/>
      <c r="AK736" s="157"/>
      <c r="AL736" s="157"/>
      <c r="AM736" s="157"/>
      <c r="AN736" s="157"/>
      <c r="AO736" s="157"/>
      <c r="AP736" s="157"/>
      <c r="AQ736" s="160"/>
      <c r="AR736" s="164"/>
      <c r="AS736" s="164"/>
      <c r="AU736" s="165"/>
    </row>
    <row r="737" spans="1:47" ht="84.75" customHeight="1">
      <c r="A737" s="79"/>
      <c r="B737" s="79"/>
      <c r="C737" s="79"/>
      <c r="D737" s="157"/>
      <c r="E737" s="159"/>
      <c r="F737" s="160"/>
      <c r="G737" s="160"/>
      <c r="H737" s="166"/>
      <c r="I737" s="166"/>
      <c r="J737" s="166"/>
      <c r="K737" s="166"/>
      <c r="L737" s="167"/>
      <c r="M737" s="166"/>
      <c r="N737" s="166"/>
      <c r="O737" s="157"/>
      <c r="P737" s="157"/>
      <c r="Q737" s="157"/>
      <c r="R737" s="157"/>
      <c r="S737" s="157"/>
      <c r="T737" s="157"/>
      <c r="U737" s="157"/>
      <c r="V737" s="157"/>
      <c r="W737" s="161"/>
      <c r="X737" s="168"/>
      <c r="Y737" s="168"/>
      <c r="Z737" s="157"/>
      <c r="AA737" s="157"/>
      <c r="AB737" s="157"/>
      <c r="AC737" s="157"/>
      <c r="AD737" s="163"/>
      <c r="AE737" s="157"/>
      <c r="AF737" s="157"/>
      <c r="AG737" s="157"/>
      <c r="AH737" s="157"/>
      <c r="AI737" s="163"/>
      <c r="AJ737" s="157"/>
      <c r="AK737" s="157"/>
      <c r="AL737" s="157"/>
      <c r="AM737" s="157"/>
      <c r="AN737" s="157"/>
      <c r="AO737" s="157"/>
      <c r="AP737" s="157"/>
      <c r="AQ737" s="160"/>
      <c r="AR737" s="164"/>
      <c r="AS737" s="164"/>
      <c r="AU737" s="165"/>
    </row>
    <row r="738" spans="1:47" ht="84.75" customHeight="1">
      <c r="A738" s="79"/>
      <c r="B738" s="79"/>
      <c r="C738" s="79"/>
      <c r="D738" s="157"/>
      <c r="E738" s="159"/>
      <c r="F738" s="160"/>
      <c r="G738" s="160"/>
      <c r="H738" s="166"/>
      <c r="I738" s="166"/>
      <c r="J738" s="166"/>
      <c r="K738" s="166"/>
      <c r="L738" s="167"/>
      <c r="M738" s="166"/>
      <c r="N738" s="166"/>
      <c r="O738" s="157"/>
      <c r="P738" s="157"/>
      <c r="Q738" s="157"/>
      <c r="R738" s="157"/>
      <c r="S738" s="157"/>
      <c r="T738" s="157"/>
      <c r="U738" s="157"/>
      <c r="V738" s="157"/>
      <c r="W738" s="161"/>
      <c r="X738" s="168"/>
      <c r="Y738" s="168"/>
      <c r="Z738" s="157"/>
      <c r="AA738" s="157"/>
      <c r="AB738" s="157"/>
      <c r="AC738" s="157"/>
      <c r="AD738" s="163"/>
      <c r="AE738" s="157"/>
      <c r="AF738" s="157"/>
      <c r="AG738" s="157"/>
      <c r="AH738" s="157"/>
      <c r="AI738" s="163"/>
      <c r="AJ738" s="157"/>
      <c r="AK738" s="157"/>
      <c r="AL738" s="157"/>
      <c r="AM738" s="157"/>
      <c r="AN738" s="157"/>
      <c r="AO738" s="157"/>
      <c r="AP738" s="157"/>
      <c r="AQ738" s="160"/>
      <c r="AR738" s="164"/>
      <c r="AS738" s="164"/>
      <c r="AU738" s="165"/>
    </row>
    <row r="739" spans="1:47" ht="84.75" customHeight="1">
      <c r="A739" s="79"/>
      <c r="B739" s="79"/>
      <c r="C739" s="79"/>
      <c r="D739" s="157"/>
      <c r="E739" s="159"/>
      <c r="F739" s="160"/>
      <c r="G739" s="160"/>
      <c r="H739" s="166"/>
      <c r="I739" s="166"/>
      <c r="J739" s="166"/>
      <c r="K739" s="166"/>
      <c r="L739" s="167"/>
      <c r="M739" s="166"/>
      <c r="N739" s="166"/>
      <c r="O739" s="157"/>
      <c r="P739" s="157"/>
      <c r="Q739" s="157"/>
      <c r="R739" s="157"/>
      <c r="S739" s="157"/>
      <c r="T739" s="157"/>
      <c r="U739" s="157"/>
      <c r="V739" s="157"/>
      <c r="W739" s="161"/>
      <c r="X739" s="168"/>
      <c r="Y739" s="168"/>
      <c r="Z739" s="157"/>
      <c r="AA739" s="157"/>
      <c r="AB739" s="157"/>
      <c r="AC739" s="157"/>
      <c r="AD739" s="163"/>
      <c r="AE739" s="157"/>
      <c r="AF739" s="157"/>
      <c r="AG739" s="157"/>
      <c r="AH739" s="157"/>
      <c r="AI739" s="163"/>
      <c r="AJ739" s="157"/>
      <c r="AK739" s="157"/>
      <c r="AL739" s="157"/>
      <c r="AM739" s="157"/>
      <c r="AN739" s="157"/>
      <c r="AO739" s="157"/>
      <c r="AP739" s="157"/>
      <c r="AQ739" s="160"/>
      <c r="AR739" s="164"/>
      <c r="AS739" s="164"/>
      <c r="AU739" s="165"/>
    </row>
    <row r="740" spans="1:47" ht="84.75" customHeight="1">
      <c r="A740" s="79"/>
      <c r="B740" s="79"/>
      <c r="C740" s="79"/>
      <c r="D740" s="157"/>
      <c r="E740" s="159"/>
      <c r="F740" s="160"/>
      <c r="G740" s="160"/>
      <c r="H740" s="166"/>
      <c r="I740" s="166"/>
      <c r="J740" s="166"/>
      <c r="K740" s="166"/>
      <c r="L740" s="167"/>
      <c r="M740" s="166"/>
      <c r="N740" s="166"/>
      <c r="O740" s="157"/>
      <c r="P740" s="157"/>
      <c r="Q740" s="157"/>
      <c r="R740" s="157"/>
      <c r="S740" s="157"/>
      <c r="T740" s="157"/>
      <c r="U740" s="157"/>
      <c r="V740" s="157"/>
      <c r="W740" s="161"/>
      <c r="X740" s="168"/>
      <c r="Y740" s="168"/>
      <c r="Z740" s="157"/>
      <c r="AA740" s="157"/>
      <c r="AB740" s="157"/>
      <c r="AC740" s="157"/>
      <c r="AD740" s="163"/>
      <c r="AE740" s="157"/>
      <c r="AF740" s="157"/>
      <c r="AG740" s="157"/>
      <c r="AH740" s="157"/>
      <c r="AI740" s="163"/>
      <c r="AJ740" s="157"/>
      <c r="AK740" s="157"/>
      <c r="AL740" s="157"/>
      <c r="AM740" s="157"/>
      <c r="AN740" s="157"/>
      <c r="AO740" s="157"/>
      <c r="AP740" s="157"/>
      <c r="AQ740" s="160"/>
      <c r="AR740" s="164"/>
      <c r="AS740" s="164"/>
      <c r="AU740" s="165"/>
    </row>
    <row r="741" spans="1:47" ht="84.75" customHeight="1">
      <c r="A741" s="79"/>
      <c r="B741" s="79"/>
      <c r="C741" s="79"/>
      <c r="D741" s="157"/>
      <c r="E741" s="159"/>
      <c r="F741" s="160"/>
      <c r="G741" s="160"/>
      <c r="H741" s="166"/>
      <c r="I741" s="166"/>
      <c r="J741" s="166"/>
      <c r="K741" s="166"/>
      <c r="L741" s="167"/>
      <c r="M741" s="166"/>
      <c r="N741" s="166"/>
      <c r="O741" s="157"/>
      <c r="P741" s="157"/>
      <c r="Q741" s="157"/>
      <c r="R741" s="157"/>
      <c r="S741" s="157"/>
      <c r="T741" s="157"/>
      <c r="U741" s="157"/>
      <c r="V741" s="157"/>
      <c r="W741" s="161"/>
      <c r="X741" s="168"/>
      <c r="Y741" s="168"/>
      <c r="Z741" s="157"/>
      <c r="AA741" s="157"/>
      <c r="AB741" s="157"/>
      <c r="AC741" s="157"/>
      <c r="AD741" s="163"/>
      <c r="AE741" s="157"/>
      <c r="AF741" s="157"/>
      <c r="AG741" s="157"/>
      <c r="AH741" s="157"/>
      <c r="AI741" s="163"/>
      <c r="AJ741" s="157"/>
      <c r="AK741" s="157"/>
      <c r="AL741" s="157"/>
      <c r="AM741" s="157"/>
      <c r="AN741" s="157"/>
      <c r="AO741" s="157"/>
      <c r="AP741" s="157"/>
      <c r="AQ741" s="160"/>
      <c r="AR741" s="164"/>
      <c r="AS741" s="164"/>
      <c r="AU741" s="165"/>
    </row>
    <row r="742" spans="1:47" ht="84.75" customHeight="1">
      <c r="A742" s="79"/>
      <c r="B742" s="79"/>
      <c r="C742" s="79"/>
      <c r="D742" s="157"/>
      <c r="E742" s="159"/>
      <c r="F742" s="160"/>
      <c r="G742" s="160"/>
      <c r="H742" s="166"/>
      <c r="I742" s="166"/>
      <c r="J742" s="166"/>
      <c r="K742" s="166"/>
      <c r="L742" s="167"/>
      <c r="M742" s="166"/>
      <c r="N742" s="166"/>
      <c r="O742" s="157"/>
      <c r="P742" s="157"/>
      <c r="Q742" s="157"/>
      <c r="R742" s="157"/>
      <c r="S742" s="157"/>
      <c r="T742" s="157"/>
      <c r="U742" s="157"/>
      <c r="V742" s="157"/>
      <c r="W742" s="161"/>
      <c r="X742" s="168"/>
      <c r="Y742" s="168"/>
      <c r="Z742" s="157"/>
      <c r="AA742" s="157"/>
      <c r="AB742" s="157"/>
      <c r="AC742" s="157"/>
      <c r="AD742" s="163"/>
      <c r="AE742" s="157"/>
      <c r="AF742" s="157"/>
      <c r="AG742" s="157"/>
      <c r="AH742" s="157"/>
      <c r="AI742" s="163"/>
      <c r="AJ742" s="157"/>
      <c r="AK742" s="157"/>
      <c r="AL742" s="157"/>
      <c r="AM742" s="157"/>
      <c r="AN742" s="157"/>
      <c r="AO742" s="157"/>
      <c r="AP742" s="157"/>
      <c r="AQ742" s="160"/>
      <c r="AR742" s="164"/>
      <c r="AS742" s="164"/>
      <c r="AU742" s="165"/>
    </row>
    <row r="743" spans="1:47" ht="84.75" customHeight="1">
      <c r="A743" s="79"/>
      <c r="B743" s="79"/>
      <c r="C743" s="79"/>
      <c r="D743" s="157"/>
      <c r="E743" s="159"/>
      <c r="F743" s="160"/>
      <c r="G743" s="160"/>
      <c r="H743" s="166"/>
      <c r="I743" s="166"/>
      <c r="J743" s="166"/>
      <c r="K743" s="166"/>
      <c r="L743" s="167"/>
      <c r="M743" s="166"/>
      <c r="N743" s="166"/>
      <c r="O743" s="157"/>
      <c r="P743" s="157"/>
      <c r="Q743" s="157"/>
      <c r="R743" s="157"/>
      <c r="S743" s="157"/>
      <c r="T743" s="157"/>
      <c r="U743" s="157"/>
      <c r="V743" s="157"/>
      <c r="W743" s="161"/>
      <c r="X743" s="168"/>
      <c r="Y743" s="168"/>
      <c r="Z743" s="157"/>
      <c r="AA743" s="157"/>
      <c r="AB743" s="157"/>
      <c r="AC743" s="157"/>
      <c r="AD743" s="163"/>
      <c r="AE743" s="157"/>
      <c r="AF743" s="157"/>
      <c r="AG743" s="157"/>
      <c r="AH743" s="157"/>
      <c r="AI743" s="163"/>
      <c r="AJ743" s="157"/>
      <c r="AK743" s="157"/>
      <c r="AL743" s="157"/>
      <c r="AM743" s="157"/>
      <c r="AN743" s="157"/>
      <c r="AO743" s="157"/>
      <c r="AP743" s="157"/>
      <c r="AQ743" s="160"/>
      <c r="AR743" s="164"/>
      <c r="AS743" s="164"/>
      <c r="AU743" s="165"/>
    </row>
    <row r="744" spans="1:47" ht="84.75" customHeight="1">
      <c r="A744" s="79"/>
      <c r="B744" s="79"/>
      <c r="C744" s="79"/>
      <c r="D744" s="157"/>
      <c r="E744" s="159"/>
      <c r="F744" s="160"/>
      <c r="G744" s="160"/>
      <c r="H744" s="166"/>
      <c r="I744" s="166"/>
      <c r="J744" s="166"/>
      <c r="K744" s="166"/>
      <c r="L744" s="167"/>
      <c r="M744" s="166"/>
      <c r="N744" s="166"/>
      <c r="O744" s="157"/>
      <c r="P744" s="157"/>
      <c r="Q744" s="157"/>
      <c r="R744" s="157"/>
      <c r="S744" s="157"/>
      <c r="T744" s="157"/>
      <c r="U744" s="157"/>
      <c r="V744" s="157"/>
      <c r="W744" s="161"/>
      <c r="X744" s="168"/>
      <c r="Y744" s="168"/>
      <c r="Z744" s="157"/>
      <c r="AA744" s="157"/>
      <c r="AB744" s="157"/>
      <c r="AC744" s="157"/>
      <c r="AD744" s="163"/>
      <c r="AE744" s="157"/>
      <c r="AF744" s="157"/>
      <c r="AG744" s="157"/>
      <c r="AH744" s="157"/>
      <c r="AI744" s="163"/>
      <c r="AJ744" s="157"/>
      <c r="AK744" s="157"/>
      <c r="AL744" s="157"/>
      <c r="AM744" s="157"/>
      <c r="AN744" s="157"/>
      <c r="AO744" s="157"/>
      <c r="AP744" s="157"/>
      <c r="AQ744" s="160"/>
      <c r="AR744" s="164"/>
      <c r="AS744" s="164"/>
      <c r="AU744" s="165"/>
    </row>
    <row r="745" spans="1:47" ht="84.75" customHeight="1">
      <c r="A745" s="79"/>
      <c r="B745" s="79"/>
      <c r="C745" s="79"/>
      <c r="D745" s="157"/>
      <c r="E745" s="159"/>
      <c r="F745" s="160"/>
      <c r="G745" s="160"/>
      <c r="H745" s="166"/>
      <c r="I745" s="166"/>
      <c r="J745" s="166"/>
      <c r="K745" s="166"/>
      <c r="L745" s="167"/>
      <c r="M745" s="166"/>
      <c r="N745" s="166"/>
      <c r="O745" s="157"/>
      <c r="P745" s="157"/>
      <c r="Q745" s="157"/>
      <c r="R745" s="157"/>
      <c r="S745" s="157"/>
      <c r="T745" s="157"/>
      <c r="U745" s="157"/>
      <c r="V745" s="157"/>
      <c r="W745" s="161"/>
      <c r="X745" s="168"/>
      <c r="Y745" s="168"/>
      <c r="Z745" s="157"/>
      <c r="AA745" s="157"/>
      <c r="AB745" s="157"/>
      <c r="AC745" s="157"/>
      <c r="AD745" s="163"/>
      <c r="AE745" s="157"/>
      <c r="AF745" s="157"/>
      <c r="AG745" s="157"/>
      <c r="AH745" s="157"/>
      <c r="AI745" s="163"/>
      <c r="AJ745" s="157"/>
      <c r="AK745" s="157"/>
      <c r="AL745" s="157"/>
      <c r="AM745" s="157"/>
      <c r="AN745" s="157"/>
      <c r="AO745" s="157"/>
      <c r="AP745" s="157"/>
      <c r="AQ745" s="160"/>
      <c r="AR745" s="164"/>
      <c r="AS745" s="164"/>
      <c r="AU745" s="165"/>
    </row>
    <row r="746" spans="1:47" ht="84.75" customHeight="1">
      <c r="A746" s="79"/>
      <c r="B746" s="79"/>
      <c r="C746" s="79"/>
      <c r="D746" s="157"/>
      <c r="E746" s="159"/>
      <c r="F746" s="160"/>
      <c r="G746" s="160"/>
      <c r="H746" s="166"/>
      <c r="I746" s="166"/>
      <c r="J746" s="166"/>
      <c r="K746" s="166"/>
      <c r="L746" s="167"/>
      <c r="M746" s="166"/>
      <c r="N746" s="166"/>
      <c r="O746" s="157"/>
      <c r="P746" s="157"/>
      <c r="Q746" s="157"/>
      <c r="R746" s="157"/>
      <c r="S746" s="157"/>
      <c r="T746" s="157"/>
      <c r="U746" s="157"/>
      <c r="V746" s="157"/>
      <c r="W746" s="161"/>
      <c r="X746" s="168"/>
      <c r="Y746" s="168"/>
      <c r="Z746" s="157"/>
      <c r="AA746" s="157"/>
      <c r="AB746" s="157"/>
      <c r="AC746" s="157"/>
      <c r="AD746" s="163"/>
      <c r="AE746" s="157"/>
      <c r="AF746" s="157"/>
      <c r="AG746" s="157"/>
      <c r="AH746" s="157"/>
      <c r="AI746" s="163"/>
      <c r="AJ746" s="157"/>
      <c r="AK746" s="157"/>
      <c r="AL746" s="157"/>
      <c r="AM746" s="157"/>
      <c r="AN746" s="157"/>
      <c r="AO746" s="157"/>
      <c r="AP746" s="157"/>
      <c r="AQ746" s="160"/>
      <c r="AR746" s="164"/>
      <c r="AS746" s="164"/>
      <c r="AU746" s="165"/>
    </row>
    <row r="747" spans="1:47" ht="84.75" customHeight="1">
      <c r="A747" s="79"/>
      <c r="B747" s="79"/>
      <c r="C747" s="79"/>
      <c r="D747" s="157"/>
      <c r="E747" s="159"/>
      <c r="F747" s="160"/>
      <c r="G747" s="160"/>
      <c r="H747" s="166"/>
      <c r="I747" s="166"/>
      <c r="J747" s="166"/>
      <c r="K747" s="166"/>
      <c r="L747" s="167"/>
      <c r="M747" s="166"/>
      <c r="N747" s="166"/>
      <c r="O747" s="157"/>
      <c r="P747" s="157"/>
      <c r="Q747" s="157"/>
      <c r="R747" s="157"/>
      <c r="S747" s="157"/>
      <c r="T747" s="157"/>
      <c r="U747" s="157"/>
      <c r="V747" s="157"/>
      <c r="W747" s="161"/>
      <c r="X747" s="168"/>
      <c r="Y747" s="168"/>
      <c r="Z747" s="157"/>
      <c r="AA747" s="157"/>
      <c r="AB747" s="157"/>
      <c r="AC747" s="157"/>
      <c r="AD747" s="163"/>
      <c r="AE747" s="157"/>
      <c r="AF747" s="157"/>
      <c r="AG747" s="157"/>
      <c r="AH747" s="157"/>
      <c r="AI747" s="163"/>
      <c r="AJ747" s="157"/>
      <c r="AK747" s="157"/>
      <c r="AL747" s="157"/>
      <c r="AM747" s="157"/>
      <c r="AN747" s="157"/>
      <c r="AO747" s="157"/>
      <c r="AP747" s="157"/>
      <c r="AQ747" s="160"/>
      <c r="AR747" s="164"/>
      <c r="AS747" s="164"/>
      <c r="AU747" s="165"/>
    </row>
    <row r="748" spans="1:47" ht="84.75" customHeight="1">
      <c r="A748" s="79"/>
      <c r="B748" s="79"/>
      <c r="C748" s="79"/>
      <c r="D748" s="157"/>
      <c r="E748" s="159"/>
      <c r="F748" s="160"/>
      <c r="G748" s="160"/>
      <c r="H748" s="166"/>
      <c r="I748" s="166"/>
      <c r="J748" s="166"/>
      <c r="K748" s="166"/>
      <c r="L748" s="167"/>
      <c r="M748" s="166"/>
      <c r="N748" s="166"/>
      <c r="O748" s="157"/>
      <c r="P748" s="157"/>
      <c r="Q748" s="157"/>
      <c r="R748" s="157"/>
      <c r="S748" s="157"/>
      <c r="T748" s="157"/>
      <c r="U748" s="157"/>
      <c r="V748" s="157"/>
      <c r="W748" s="161"/>
      <c r="X748" s="168"/>
      <c r="Y748" s="168"/>
      <c r="Z748" s="157"/>
      <c r="AA748" s="157"/>
      <c r="AB748" s="157"/>
      <c r="AC748" s="157"/>
      <c r="AD748" s="163"/>
      <c r="AE748" s="157"/>
      <c r="AF748" s="157"/>
      <c r="AG748" s="157"/>
      <c r="AH748" s="157"/>
      <c r="AI748" s="163"/>
      <c r="AJ748" s="157"/>
      <c r="AK748" s="157"/>
      <c r="AL748" s="157"/>
      <c r="AM748" s="157"/>
      <c r="AN748" s="157"/>
      <c r="AO748" s="157"/>
      <c r="AP748" s="157"/>
      <c r="AQ748" s="160"/>
      <c r="AR748" s="164"/>
      <c r="AS748" s="164"/>
      <c r="AU748" s="165"/>
    </row>
    <row r="749" spans="1:47" ht="84.75" customHeight="1">
      <c r="A749" s="79"/>
      <c r="B749" s="79"/>
      <c r="C749" s="79"/>
      <c r="D749" s="157"/>
      <c r="E749" s="159"/>
      <c r="F749" s="160"/>
      <c r="G749" s="160"/>
      <c r="H749" s="166"/>
      <c r="I749" s="166"/>
      <c r="J749" s="166"/>
      <c r="K749" s="166"/>
      <c r="L749" s="167"/>
      <c r="M749" s="166"/>
      <c r="N749" s="166"/>
      <c r="O749" s="157"/>
      <c r="P749" s="157"/>
      <c r="Q749" s="157"/>
      <c r="R749" s="157"/>
      <c r="S749" s="157"/>
      <c r="T749" s="157"/>
      <c r="U749" s="157"/>
      <c r="V749" s="157"/>
      <c r="W749" s="161"/>
      <c r="X749" s="168"/>
      <c r="Y749" s="168"/>
      <c r="Z749" s="157"/>
      <c r="AA749" s="157"/>
      <c r="AB749" s="157"/>
      <c r="AC749" s="157"/>
      <c r="AD749" s="163"/>
      <c r="AE749" s="157"/>
      <c r="AF749" s="157"/>
      <c r="AG749" s="157"/>
      <c r="AH749" s="157"/>
      <c r="AI749" s="163"/>
      <c r="AJ749" s="157"/>
      <c r="AK749" s="157"/>
      <c r="AL749" s="157"/>
      <c r="AM749" s="157"/>
      <c r="AN749" s="157"/>
      <c r="AO749" s="157"/>
      <c r="AP749" s="157"/>
      <c r="AQ749" s="160"/>
      <c r="AR749" s="164"/>
      <c r="AS749" s="164"/>
      <c r="AU749" s="165"/>
    </row>
    <row r="750" spans="1:47" ht="84.75" customHeight="1">
      <c r="A750" s="79"/>
      <c r="B750" s="79"/>
      <c r="C750" s="79"/>
      <c r="D750" s="157"/>
      <c r="E750" s="159"/>
      <c r="F750" s="160"/>
      <c r="G750" s="160"/>
      <c r="H750" s="166"/>
      <c r="I750" s="166"/>
      <c r="J750" s="166"/>
      <c r="K750" s="166"/>
      <c r="L750" s="167"/>
      <c r="M750" s="166"/>
      <c r="N750" s="166"/>
      <c r="O750" s="157"/>
      <c r="P750" s="157"/>
      <c r="Q750" s="157"/>
      <c r="R750" s="157"/>
      <c r="S750" s="157"/>
      <c r="T750" s="157"/>
      <c r="U750" s="157"/>
      <c r="V750" s="157"/>
      <c r="W750" s="161"/>
      <c r="X750" s="168"/>
      <c r="Y750" s="168"/>
      <c r="Z750" s="157"/>
      <c r="AA750" s="157"/>
      <c r="AB750" s="157"/>
      <c r="AC750" s="157"/>
      <c r="AD750" s="163"/>
      <c r="AE750" s="157"/>
      <c r="AF750" s="157"/>
      <c r="AG750" s="157"/>
      <c r="AH750" s="157"/>
      <c r="AI750" s="163"/>
      <c r="AJ750" s="157"/>
      <c r="AK750" s="157"/>
      <c r="AL750" s="157"/>
      <c r="AM750" s="157"/>
      <c r="AN750" s="157"/>
      <c r="AO750" s="157"/>
      <c r="AP750" s="157"/>
      <c r="AQ750" s="160"/>
      <c r="AR750" s="164"/>
      <c r="AS750" s="164"/>
      <c r="AU750" s="165"/>
    </row>
    <row r="751" spans="1:47" ht="84.75" customHeight="1">
      <c r="A751" s="79"/>
      <c r="B751" s="79"/>
      <c r="C751" s="79"/>
      <c r="D751" s="157"/>
      <c r="E751" s="159"/>
      <c r="F751" s="160"/>
      <c r="G751" s="160"/>
      <c r="H751" s="166"/>
      <c r="I751" s="166"/>
      <c r="J751" s="166"/>
      <c r="K751" s="166"/>
      <c r="L751" s="167"/>
      <c r="M751" s="166"/>
      <c r="N751" s="166"/>
      <c r="O751" s="157"/>
      <c r="P751" s="157"/>
      <c r="Q751" s="157"/>
      <c r="R751" s="157"/>
      <c r="S751" s="157"/>
      <c r="T751" s="157"/>
      <c r="U751" s="157"/>
      <c r="V751" s="157"/>
      <c r="W751" s="161"/>
      <c r="X751" s="168"/>
      <c r="Y751" s="168"/>
      <c r="Z751" s="157"/>
      <c r="AA751" s="157"/>
      <c r="AB751" s="157"/>
      <c r="AC751" s="157"/>
      <c r="AD751" s="163"/>
      <c r="AE751" s="157"/>
      <c r="AF751" s="157"/>
      <c r="AG751" s="157"/>
      <c r="AH751" s="157"/>
      <c r="AI751" s="163"/>
      <c r="AJ751" s="157"/>
      <c r="AK751" s="157"/>
      <c r="AL751" s="157"/>
      <c r="AM751" s="157"/>
      <c r="AN751" s="157"/>
      <c r="AO751" s="157"/>
      <c r="AP751" s="157"/>
      <c r="AQ751" s="160"/>
      <c r="AR751" s="164"/>
      <c r="AS751" s="164"/>
      <c r="AU751" s="165"/>
    </row>
    <row r="752" spans="1:47" ht="84.75" customHeight="1">
      <c r="A752" s="79"/>
      <c r="B752" s="79"/>
      <c r="C752" s="79"/>
      <c r="D752" s="157"/>
      <c r="E752" s="159"/>
      <c r="F752" s="160"/>
      <c r="G752" s="160"/>
      <c r="H752" s="166"/>
      <c r="I752" s="166"/>
      <c r="J752" s="166"/>
      <c r="K752" s="166"/>
      <c r="L752" s="167"/>
      <c r="M752" s="166"/>
      <c r="N752" s="166"/>
      <c r="O752" s="157"/>
      <c r="P752" s="157"/>
      <c r="Q752" s="157"/>
      <c r="R752" s="157"/>
      <c r="S752" s="157"/>
      <c r="T752" s="157"/>
      <c r="U752" s="157"/>
      <c r="V752" s="157"/>
      <c r="W752" s="161"/>
      <c r="X752" s="168"/>
      <c r="Y752" s="168"/>
      <c r="Z752" s="157"/>
      <c r="AA752" s="157"/>
      <c r="AB752" s="157"/>
      <c r="AC752" s="157"/>
      <c r="AD752" s="163"/>
      <c r="AE752" s="157"/>
      <c r="AF752" s="157"/>
      <c r="AG752" s="157"/>
      <c r="AH752" s="157"/>
      <c r="AI752" s="163"/>
      <c r="AJ752" s="157"/>
      <c r="AK752" s="157"/>
      <c r="AL752" s="157"/>
      <c r="AM752" s="157"/>
      <c r="AN752" s="157"/>
      <c r="AO752" s="157"/>
      <c r="AP752" s="157"/>
      <c r="AQ752" s="160"/>
      <c r="AR752" s="164"/>
      <c r="AS752" s="164"/>
      <c r="AU752" s="165"/>
    </row>
    <row r="753" spans="1:47" ht="84.75" customHeight="1">
      <c r="A753" s="79"/>
      <c r="B753" s="79"/>
      <c r="C753" s="79"/>
      <c r="D753" s="157"/>
      <c r="E753" s="159"/>
      <c r="F753" s="160"/>
      <c r="G753" s="160"/>
      <c r="H753" s="166"/>
      <c r="I753" s="166"/>
      <c r="J753" s="166"/>
      <c r="K753" s="166"/>
      <c r="L753" s="167"/>
      <c r="M753" s="166"/>
      <c r="N753" s="166"/>
      <c r="O753" s="157"/>
      <c r="P753" s="157"/>
      <c r="Q753" s="157"/>
      <c r="R753" s="157"/>
      <c r="S753" s="157"/>
      <c r="T753" s="157"/>
      <c r="U753" s="157"/>
      <c r="V753" s="157"/>
      <c r="W753" s="161"/>
      <c r="X753" s="168"/>
      <c r="Y753" s="168"/>
      <c r="Z753" s="157"/>
      <c r="AA753" s="157"/>
      <c r="AB753" s="157"/>
      <c r="AC753" s="157"/>
      <c r="AD753" s="163"/>
      <c r="AE753" s="157"/>
      <c r="AF753" s="157"/>
      <c r="AG753" s="157"/>
      <c r="AH753" s="157"/>
      <c r="AI753" s="163"/>
      <c r="AJ753" s="157"/>
      <c r="AK753" s="157"/>
      <c r="AL753" s="157"/>
      <c r="AM753" s="157"/>
      <c r="AN753" s="157"/>
      <c r="AO753" s="157"/>
      <c r="AP753" s="157"/>
      <c r="AQ753" s="160"/>
      <c r="AR753" s="164"/>
      <c r="AS753" s="164"/>
      <c r="AU753" s="165"/>
    </row>
    <row r="754" spans="1:47" ht="84.75" customHeight="1">
      <c r="A754" s="79"/>
      <c r="B754" s="79"/>
      <c r="C754" s="79"/>
      <c r="D754" s="157"/>
      <c r="E754" s="159"/>
      <c r="F754" s="160"/>
      <c r="G754" s="160"/>
      <c r="H754" s="166"/>
      <c r="I754" s="166"/>
      <c r="J754" s="166"/>
      <c r="K754" s="166"/>
      <c r="L754" s="167"/>
      <c r="M754" s="166"/>
      <c r="N754" s="166"/>
      <c r="O754" s="157"/>
      <c r="P754" s="157"/>
      <c r="Q754" s="157"/>
      <c r="R754" s="157"/>
      <c r="S754" s="157"/>
      <c r="T754" s="157"/>
      <c r="U754" s="157"/>
      <c r="V754" s="157"/>
      <c r="W754" s="161"/>
      <c r="X754" s="168"/>
      <c r="Y754" s="168"/>
      <c r="Z754" s="157"/>
      <c r="AA754" s="157"/>
      <c r="AB754" s="157"/>
      <c r="AC754" s="157"/>
      <c r="AD754" s="163"/>
      <c r="AE754" s="157"/>
      <c r="AF754" s="157"/>
      <c r="AG754" s="157"/>
      <c r="AH754" s="157"/>
      <c r="AI754" s="163"/>
      <c r="AJ754" s="157"/>
      <c r="AK754" s="157"/>
      <c r="AL754" s="157"/>
      <c r="AM754" s="157"/>
      <c r="AN754" s="157"/>
      <c r="AO754" s="157"/>
      <c r="AP754" s="157"/>
      <c r="AQ754" s="160"/>
      <c r="AR754" s="164"/>
      <c r="AS754" s="164"/>
      <c r="AU754" s="165"/>
    </row>
    <row r="755" spans="1:47" ht="84.75" customHeight="1">
      <c r="A755" s="79"/>
      <c r="B755" s="79"/>
      <c r="C755" s="79"/>
      <c r="D755" s="157"/>
      <c r="E755" s="159"/>
      <c r="F755" s="160"/>
      <c r="G755" s="160"/>
      <c r="H755" s="166"/>
      <c r="I755" s="166"/>
      <c r="J755" s="166"/>
      <c r="K755" s="166"/>
      <c r="L755" s="167"/>
      <c r="M755" s="166"/>
      <c r="N755" s="166"/>
      <c r="O755" s="157"/>
      <c r="P755" s="157"/>
      <c r="Q755" s="157"/>
      <c r="R755" s="157"/>
      <c r="S755" s="157"/>
      <c r="T755" s="157"/>
      <c r="U755" s="157"/>
      <c r="V755" s="157"/>
      <c r="W755" s="161"/>
      <c r="X755" s="168"/>
      <c r="Y755" s="168"/>
      <c r="Z755" s="157"/>
      <c r="AA755" s="157"/>
      <c r="AB755" s="157"/>
      <c r="AC755" s="157"/>
      <c r="AD755" s="163"/>
      <c r="AE755" s="157"/>
      <c r="AF755" s="157"/>
      <c r="AG755" s="157"/>
      <c r="AH755" s="157"/>
      <c r="AI755" s="163"/>
      <c r="AJ755" s="157"/>
      <c r="AK755" s="157"/>
      <c r="AL755" s="157"/>
      <c r="AM755" s="157"/>
      <c r="AN755" s="157"/>
      <c r="AO755" s="157"/>
      <c r="AP755" s="157"/>
      <c r="AQ755" s="160"/>
      <c r="AR755" s="164"/>
      <c r="AS755" s="164"/>
      <c r="AU755" s="165"/>
    </row>
    <row r="756" spans="1:47" ht="84.75" customHeight="1">
      <c r="A756" s="79"/>
      <c r="B756" s="79"/>
      <c r="C756" s="79"/>
      <c r="D756" s="157"/>
      <c r="E756" s="159"/>
      <c r="F756" s="160"/>
      <c r="G756" s="160"/>
      <c r="H756" s="166"/>
      <c r="I756" s="166"/>
      <c r="J756" s="166"/>
      <c r="K756" s="166"/>
      <c r="L756" s="167"/>
      <c r="M756" s="166"/>
      <c r="N756" s="166"/>
      <c r="O756" s="157"/>
      <c r="P756" s="157"/>
      <c r="Q756" s="157"/>
      <c r="R756" s="157"/>
      <c r="S756" s="157"/>
      <c r="T756" s="157"/>
      <c r="U756" s="157"/>
      <c r="V756" s="157"/>
      <c r="W756" s="161"/>
      <c r="X756" s="168"/>
      <c r="Y756" s="168"/>
      <c r="Z756" s="157"/>
      <c r="AA756" s="157"/>
      <c r="AB756" s="157"/>
      <c r="AC756" s="157"/>
      <c r="AD756" s="163"/>
      <c r="AE756" s="157"/>
      <c r="AF756" s="157"/>
      <c r="AG756" s="157"/>
      <c r="AH756" s="157"/>
      <c r="AI756" s="163"/>
      <c r="AJ756" s="157"/>
      <c r="AK756" s="157"/>
      <c r="AL756" s="157"/>
      <c r="AM756" s="157"/>
      <c r="AN756" s="157"/>
      <c r="AO756" s="157"/>
      <c r="AP756" s="157"/>
      <c r="AQ756" s="160"/>
      <c r="AR756" s="164"/>
      <c r="AS756" s="164"/>
      <c r="AU756" s="165"/>
    </row>
    <row r="757" spans="1:47" ht="84.75" customHeight="1">
      <c r="A757" s="79"/>
      <c r="B757" s="79"/>
      <c r="C757" s="79"/>
      <c r="D757" s="157"/>
      <c r="E757" s="159"/>
      <c r="F757" s="160"/>
      <c r="G757" s="160"/>
      <c r="H757" s="166"/>
      <c r="I757" s="166"/>
      <c r="J757" s="166"/>
      <c r="K757" s="166"/>
      <c r="L757" s="167"/>
      <c r="M757" s="166"/>
      <c r="N757" s="166"/>
      <c r="O757" s="157"/>
      <c r="P757" s="157"/>
      <c r="Q757" s="157"/>
      <c r="R757" s="157"/>
      <c r="S757" s="157"/>
      <c r="T757" s="157"/>
      <c r="U757" s="157"/>
      <c r="V757" s="157"/>
      <c r="W757" s="161"/>
      <c r="X757" s="168"/>
      <c r="Y757" s="168"/>
      <c r="Z757" s="157"/>
      <c r="AA757" s="157"/>
      <c r="AB757" s="157"/>
      <c r="AC757" s="157"/>
      <c r="AD757" s="163"/>
      <c r="AE757" s="157"/>
      <c r="AF757" s="157"/>
      <c r="AG757" s="157"/>
      <c r="AH757" s="157"/>
      <c r="AI757" s="163"/>
      <c r="AJ757" s="157"/>
      <c r="AK757" s="157"/>
      <c r="AL757" s="157"/>
      <c r="AM757" s="157"/>
      <c r="AN757" s="157"/>
      <c r="AO757" s="157"/>
      <c r="AP757" s="157"/>
      <c r="AQ757" s="160"/>
      <c r="AR757" s="164"/>
      <c r="AS757" s="164"/>
      <c r="AU757" s="165"/>
    </row>
    <row r="758" spans="1:47" ht="84.75" customHeight="1">
      <c r="A758" s="79"/>
      <c r="B758" s="79"/>
      <c r="C758" s="79"/>
      <c r="D758" s="157"/>
      <c r="E758" s="159"/>
      <c r="F758" s="160"/>
      <c r="G758" s="160"/>
      <c r="H758" s="166"/>
      <c r="I758" s="166"/>
      <c r="J758" s="166"/>
      <c r="K758" s="166"/>
      <c r="L758" s="167"/>
      <c r="M758" s="166"/>
      <c r="N758" s="166"/>
      <c r="O758" s="157"/>
      <c r="P758" s="157"/>
      <c r="Q758" s="157"/>
      <c r="R758" s="157"/>
      <c r="S758" s="157"/>
      <c r="T758" s="157"/>
      <c r="U758" s="157"/>
      <c r="V758" s="157"/>
      <c r="W758" s="161"/>
      <c r="X758" s="168"/>
      <c r="Y758" s="168"/>
      <c r="Z758" s="157"/>
      <c r="AA758" s="157"/>
      <c r="AB758" s="157"/>
      <c r="AC758" s="157"/>
      <c r="AD758" s="163"/>
      <c r="AE758" s="157"/>
      <c r="AF758" s="157"/>
      <c r="AG758" s="157"/>
      <c r="AH758" s="157"/>
      <c r="AI758" s="163"/>
      <c r="AJ758" s="157"/>
      <c r="AK758" s="157"/>
      <c r="AL758" s="157"/>
      <c r="AM758" s="157"/>
      <c r="AN758" s="157"/>
      <c r="AO758" s="157"/>
      <c r="AP758" s="157"/>
      <c r="AQ758" s="160"/>
      <c r="AR758" s="164"/>
      <c r="AS758" s="164"/>
      <c r="AU758" s="165"/>
    </row>
    <row r="759" spans="1:47" ht="84.75" customHeight="1">
      <c r="A759" s="79"/>
      <c r="B759" s="79"/>
      <c r="C759" s="79"/>
      <c r="D759" s="157"/>
      <c r="E759" s="159"/>
      <c r="F759" s="160"/>
      <c r="G759" s="160"/>
      <c r="H759" s="166"/>
      <c r="I759" s="166"/>
      <c r="J759" s="166"/>
      <c r="K759" s="166"/>
      <c r="L759" s="167"/>
      <c r="M759" s="166"/>
      <c r="N759" s="166"/>
      <c r="O759" s="157"/>
      <c r="P759" s="157"/>
      <c r="Q759" s="157"/>
      <c r="R759" s="157"/>
      <c r="S759" s="157"/>
      <c r="T759" s="157"/>
      <c r="U759" s="157"/>
      <c r="V759" s="157"/>
      <c r="W759" s="161"/>
      <c r="X759" s="168"/>
      <c r="Y759" s="168"/>
      <c r="Z759" s="157"/>
      <c r="AA759" s="157"/>
      <c r="AB759" s="157"/>
      <c r="AC759" s="157"/>
      <c r="AD759" s="163"/>
      <c r="AE759" s="157"/>
      <c r="AF759" s="157"/>
      <c r="AG759" s="157"/>
      <c r="AH759" s="157"/>
      <c r="AI759" s="163"/>
      <c r="AJ759" s="157"/>
      <c r="AK759" s="157"/>
      <c r="AL759" s="157"/>
      <c r="AM759" s="157"/>
      <c r="AN759" s="157"/>
      <c r="AO759" s="157"/>
      <c r="AP759" s="157"/>
      <c r="AQ759" s="160"/>
      <c r="AR759" s="164"/>
      <c r="AS759" s="164"/>
      <c r="AU759" s="165"/>
    </row>
    <row r="760" spans="1:47" ht="84.75" customHeight="1">
      <c r="A760" s="79"/>
      <c r="B760" s="79"/>
      <c r="C760" s="79"/>
      <c r="D760" s="157"/>
      <c r="E760" s="159"/>
      <c r="F760" s="160"/>
      <c r="G760" s="160"/>
      <c r="H760" s="166"/>
      <c r="I760" s="166"/>
      <c r="J760" s="166"/>
      <c r="K760" s="166"/>
      <c r="L760" s="167"/>
      <c r="M760" s="166"/>
      <c r="N760" s="166"/>
      <c r="O760" s="157"/>
      <c r="P760" s="157"/>
      <c r="Q760" s="157"/>
      <c r="R760" s="157"/>
      <c r="S760" s="157"/>
      <c r="T760" s="157"/>
      <c r="U760" s="157"/>
      <c r="V760" s="157"/>
      <c r="W760" s="161"/>
      <c r="X760" s="168"/>
      <c r="Y760" s="168"/>
      <c r="Z760" s="157"/>
      <c r="AA760" s="157"/>
      <c r="AB760" s="157"/>
      <c r="AC760" s="157"/>
      <c r="AD760" s="163"/>
      <c r="AE760" s="157"/>
      <c r="AF760" s="157"/>
      <c r="AG760" s="157"/>
      <c r="AH760" s="157"/>
      <c r="AI760" s="163"/>
      <c r="AJ760" s="157"/>
      <c r="AK760" s="157"/>
      <c r="AL760" s="157"/>
      <c r="AM760" s="157"/>
      <c r="AN760" s="157"/>
      <c r="AO760" s="157"/>
      <c r="AP760" s="157"/>
      <c r="AQ760" s="160"/>
      <c r="AR760" s="164"/>
      <c r="AS760" s="164"/>
      <c r="AU760" s="165"/>
    </row>
    <row r="761" spans="1:47" ht="84.75" customHeight="1">
      <c r="A761" s="79"/>
      <c r="B761" s="79"/>
      <c r="C761" s="79"/>
      <c r="D761" s="157"/>
      <c r="E761" s="159"/>
      <c r="F761" s="160"/>
      <c r="G761" s="160"/>
      <c r="H761" s="166"/>
      <c r="I761" s="166"/>
      <c r="J761" s="166"/>
      <c r="K761" s="166"/>
      <c r="L761" s="167"/>
      <c r="M761" s="166"/>
      <c r="N761" s="166"/>
      <c r="O761" s="157"/>
      <c r="P761" s="157"/>
      <c r="Q761" s="157"/>
      <c r="R761" s="157"/>
      <c r="S761" s="157"/>
      <c r="T761" s="157"/>
      <c r="U761" s="157"/>
      <c r="V761" s="157"/>
      <c r="W761" s="161"/>
      <c r="X761" s="168"/>
      <c r="Y761" s="168"/>
      <c r="Z761" s="157"/>
      <c r="AA761" s="157"/>
      <c r="AB761" s="157"/>
      <c r="AC761" s="157"/>
      <c r="AD761" s="163"/>
      <c r="AE761" s="157"/>
      <c r="AF761" s="157"/>
      <c r="AG761" s="157"/>
      <c r="AH761" s="157"/>
      <c r="AI761" s="163"/>
      <c r="AJ761" s="157"/>
      <c r="AK761" s="157"/>
      <c r="AL761" s="157"/>
      <c r="AM761" s="157"/>
      <c r="AN761" s="157"/>
      <c r="AO761" s="157"/>
      <c r="AP761" s="157"/>
      <c r="AQ761" s="160"/>
      <c r="AR761" s="164"/>
      <c r="AS761" s="164"/>
      <c r="AU761" s="165"/>
    </row>
    <row r="762" spans="1:47" ht="84.75" customHeight="1">
      <c r="A762" s="79"/>
      <c r="B762" s="79"/>
      <c r="C762" s="79"/>
      <c r="D762" s="157"/>
      <c r="E762" s="159"/>
      <c r="F762" s="160"/>
      <c r="G762" s="160"/>
      <c r="H762" s="166"/>
      <c r="I762" s="166"/>
      <c r="J762" s="166"/>
      <c r="K762" s="166"/>
      <c r="L762" s="167"/>
      <c r="M762" s="166"/>
      <c r="N762" s="166"/>
      <c r="O762" s="157"/>
      <c r="P762" s="157"/>
      <c r="Q762" s="157"/>
      <c r="R762" s="157"/>
      <c r="S762" s="157"/>
      <c r="T762" s="157"/>
      <c r="U762" s="157"/>
      <c r="V762" s="157"/>
      <c r="W762" s="161"/>
      <c r="X762" s="168"/>
      <c r="Y762" s="168"/>
      <c r="Z762" s="157"/>
      <c r="AA762" s="157"/>
      <c r="AB762" s="157"/>
      <c r="AC762" s="157"/>
      <c r="AD762" s="163"/>
      <c r="AE762" s="157"/>
      <c r="AF762" s="157"/>
      <c r="AG762" s="157"/>
      <c r="AH762" s="157"/>
      <c r="AI762" s="163"/>
      <c r="AJ762" s="157"/>
      <c r="AK762" s="157"/>
      <c r="AL762" s="157"/>
      <c r="AM762" s="157"/>
      <c r="AN762" s="157"/>
      <c r="AO762" s="157"/>
      <c r="AP762" s="157"/>
      <c r="AQ762" s="160"/>
      <c r="AR762" s="164"/>
      <c r="AS762" s="164"/>
      <c r="AU762" s="165"/>
    </row>
    <row r="763" spans="1:47" ht="84.75" customHeight="1">
      <c r="A763" s="79"/>
      <c r="B763" s="79"/>
      <c r="C763" s="79"/>
      <c r="D763" s="157"/>
      <c r="E763" s="159"/>
      <c r="F763" s="160"/>
      <c r="G763" s="160"/>
      <c r="H763" s="166"/>
      <c r="I763" s="166"/>
      <c r="J763" s="166"/>
      <c r="K763" s="166"/>
      <c r="L763" s="167"/>
      <c r="M763" s="166"/>
      <c r="N763" s="166"/>
      <c r="O763" s="157"/>
      <c r="P763" s="157"/>
      <c r="Q763" s="157"/>
      <c r="R763" s="157"/>
      <c r="S763" s="157"/>
      <c r="T763" s="157"/>
      <c r="U763" s="157"/>
      <c r="V763" s="157"/>
      <c r="W763" s="161"/>
      <c r="X763" s="168"/>
      <c r="Y763" s="168"/>
      <c r="Z763" s="157"/>
      <c r="AA763" s="157"/>
      <c r="AB763" s="157"/>
      <c r="AC763" s="157"/>
      <c r="AD763" s="163"/>
      <c r="AE763" s="157"/>
      <c r="AF763" s="157"/>
      <c r="AG763" s="157"/>
      <c r="AH763" s="157"/>
      <c r="AI763" s="163"/>
      <c r="AJ763" s="157"/>
      <c r="AK763" s="157"/>
      <c r="AL763" s="157"/>
      <c r="AM763" s="157"/>
      <c r="AN763" s="157"/>
      <c r="AO763" s="157"/>
      <c r="AP763" s="157"/>
      <c r="AQ763" s="160"/>
      <c r="AR763" s="164"/>
      <c r="AS763" s="164"/>
      <c r="AU763" s="165"/>
    </row>
    <row r="764" spans="1:47" ht="84.75" customHeight="1">
      <c r="A764" s="79"/>
      <c r="B764" s="79"/>
      <c r="C764" s="79"/>
      <c r="D764" s="157"/>
      <c r="E764" s="159"/>
      <c r="F764" s="160"/>
      <c r="G764" s="160"/>
      <c r="H764" s="166"/>
      <c r="I764" s="166"/>
      <c r="J764" s="166"/>
      <c r="K764" s="166"/>
      <c r="L764" s="167"/>
      <c r="M764" s="166"/>
      <c r="N764" s="166"/>
      <c r="O764" s="157"/>
      <c r="P764" s="157"/>
      <c r="Q764" s="157"/>
      <c r="R764" s="157"/>
      <c r="S764" s="157"/>
      <c r="T764" s="157"/>
      <c r="U764" s="157"/>
      <c r="V764" s="157"/>
      <c r="W764" s="161"/>
      <c r="X764" s="168"/>
      <c r="Y764" s="168"/>
      <c r="Z764" s="157"/>
      <c r="AA764" s="157"/>
      <c r="AB764" s="157"/>
      <c r="AC764" s="157"/>
      <c r="AD764" s="163"/>
      <c r="AE764" s="157"/>
      <c r="AF764" s="157"/>
      <c r="AG764" s="157"/>
      <c r="AH764" s="157"/>
      <c r="AI764" s="163"/>
      <c r="AJ764" s="157"/>
      <c r="AK764" s="157"/>
      <c r="AL764" s="157"/>
      <c r="AM764" s="157"/>
      <c r="AN764" s="157"/>
      <c r="AO764" s="157"/>
      <c r="AP764" s="157"/>
      <c r="AQ764" s="160"/>
      <c r="AR764" s="164"/>
      <c r="AS764" s="164"/>
      <c r="AU764" s="165"/>
    </row>
    <row r="765" spans="1:47" ht="84.75" customHeight="1">
      <c r="A765" s="79"/>
      <c r="B765" s="79"/>
      <c r="C765" s="79"/>
      <c r="D765" s="157"/>
      <c r="E765" s="159"/>
      <c r="F765" s="160"/>
      <c r="G765" s="160"/>
      <c r="H765" s="166"/>
      <c r="I765" s="166"/>
      <c r="J765" s="166"/>
      <c r="K765" s="166"/>
      <c r="L765" s="167"/>
      <c r="M765" s="166"/>
      <c r="N765" s="166"/>
      <c r="O765" s="157"/>
      <c r="P765" s="157"/>
      <c r="Q765" s="157"/>
      <c r="R765" s="157"/>
      <c r="S765" s="157"/>
      <c r="T765" s="157"/>
      <c r="U765" s="157"/>
      <c r="V765" s="157"/>
      <c r="W765" s="161"/>
      <c r="X765" s="168"/>
      <c r="Y765" s="168"/>
      <c r="Z765" s="157"/>
      <c r="AA765" s="157"/>
      <c r="AB765" s="157"/>
      <c r="AC765" s="157"/>
      <c r="AD765" s="163"/>
      <c r="AE765" s="157"/>
      <c r="AF765" s="157"/>
      <c r="AG765" s="157"/>
      <c r="AH765" s="157"/>
      <c r="AI765" s="163"/>
      <c r="AJ765" s="157"/>
      <c r="AK765" s="157"/>
      <c r="AL765" s="157"/>
      <c r="AM765" s="157"/>
      <c r="AN765" s="157"/>
      <c r="AO765" s="157"/>
      <c r="AP765" s="157"/>
      <c r="AQ765" s="160"/>
      <c r="AR765" s="164"/>
      <c r="AS765" s="164"/>
      <c r="AU765" s="165"/>
    </row>
    <row r="766" spans="1:47" ht="84.75" customHeight="1">
      <c r="A766" s="79"/>
      <c r="B766" s="79"/>
      <c r="C766" s="79"/>
      <c r="D766" s="157"/>
      <c r="E766" s="159"/>
      <c r="F766" s="160"/>
      <c r="G766" s="160"/>
      <c r="H766" s="166"/>
      <c r="I766" s="166"/>
      <c r="J766" s="166"/>
      <c r="K766" s="166"/>
      <c r="L766" s="167"/>
      <c r="M766" s="166"/>
      <c r="N766" s="166"/>
      <c r="O766" s="157"/>
      <c r="P766" s="157"/>
      <c r="Q766" s="157"/>
      <c r="R766" s="157"/>
      <c r="S766" s="157"/>
      <c r="T766" s="157"/>
      <c r="U766" s="157"/>
      <c r="V766" s="157"/>
      <c r="W766" s="161"/>
      <c r="X766" s="168"/>
      <c r="Y766" s="168"/>
      <c r="Z766" s="157"/>
      <c r="AA766" s="157"/>
      <c r="AB766" s="157"/>
      <c r="AC766" s="157"/>
      <c r="AD766" s="163"/>
      <c r="AE766" s="157"/>
      <c r="AF766" s="157"/>
      <c r="AG766" s="157"/>
      <c r="AH766" s="157"/>
      <c r="AI766" s="163"/>
      <c r="AJ766" s="157"/>
      <c r="AK766" s="157"/>
      <c r="AL766" s="157"/>
      <c r="AM766" s="157"/>
      <c r="AN766" s="157"/>
      <c r="AO766" s="157"/>
      <c r="AP766" s="157"/>
      <c r="AQ766" s="160"/>
      <c r="AR766" s="164"/>
      <c r="AS766" s="164"/>
      <c r="AU766" s="165"/>
    </row>
    <row r="767" spans="1:47" ht="84.75" customHeight="1">
      <c r="A767" s="79"/>
      <c r="B767" s="79"/>
      <c r="C767" s="79"/>
      <c r="D767" s="157"/>
      <c r="E767" s="159"/>
      <c r="F767" s="160"/>
      <c r="G767" s="160"/>
      <c r="H767" s="166"/>
      <c r="I767" s="166"/>
      <c r="J767" s="166"/>
      <c r="K767" s="166"/>
      <c r="L767" s="167"/>
      <c r="M767" s="166"/>
      <c r="N767" s="166"/>
      <c r="O767" s="157"/>
      <c r="P767" s="157"/>
      <c r="Q767" s="157"/>
      <c r="R767" s="157"/>
      <c r="S767" s="157"/>
      <c r="T767" s="157"/>
      <c r="U767" s="157"/>
      <c r="V767" s="157"/>
      <c r="W767" s="161"/>
      <c r="X767" s="168"/>
      <c r="Y767" s="168"/>
      <c r="Z767" s="157"/>
      <c r="AA767" s="157"/>
      <c r="AB767" s="157"/>
      <c r="AC767" s="157"/>
      <c r="AD767" s="163"/>
      <c r="AE767" s="157"/>
      <c r="AF767" s="157"/>
      <c r="AG767" s="157"/>
      <c r="AH767" s="157"/>
      <c r="AI767" s="163"/>
      <c r="AJ767" s="157"/>
      <c r="AK767" s="157"/>
      <c r="AL767" s="157"/>
      <c r="AM767" s="157"/>
      <c r="AN767" s="157"/>
      <c r="AO767" s="157"/>
      <c r="AP767" s="157"/>
      <c r="AQ767" s="160"/>
      <c r="AR767" s="164"/>
      <c r="AS767" s="164"/>
      <c r="AU767" s="165"/>
    </row>
    <row r="768" spans="1:47" ht="84.75" customHeight="1">
      <c r="A768" s="79"/>
      <c r="B768" s="79"/>
      <c r="C768" s="79"/>
      <c r="D768" s="157"/>
      <c r="E768" s="159"/>
      <c r="F768" s="160"/>
      <c r="G768" s="160"/>
      <c r="H768" s="166"/>
      <c r="I768" s="166"/>
      <c r="J768" s="166"/>
      <c r="K768" s="166"/>
      <c r="L768" s="167"/>
      <c r="M768" s="166"/>
      <c r="N768" s="166"/>
      <c r="O768" s="157"/>
      <c r="P768" s="157"/>
      <c r="Q768" s="157"/>
      <c r="R768" s="157"/>
      <c r="S768" s="157"/>
      <c r="T768" s="157"/>
      <c r="U768" s="157"/>
      <c r="V768" s="157"/>
      <c r="W768" s="161"/>
      <c r="X768" s="168"/>
      <c r="Y768" s="168"/>
      <c r="Z768" s="157"/>
      <c r="AA768" s="157"/>
      <c r="AB768" s="157"/>
      <c r="AC768" s="157"/>
      <c r="AD768" s="163"/>
      <c r="AE768" s="157"/>
      <c r="AF768" s="157"/>
      <c r="AG768" s="157"/>
      <c r="AH768" s="157"/>
      <c r="AI768" s="163"/>
      <c r="AJ768" s="157"/>
      <c r="AK768" s="157"/>
      <c r="AL768" s="157"/>
      <c r="AM768" s="157"/>
      <c r="AN768" s="157"/>
      <c r="AO768" s="157"/>
      <c r="AP768" s="157"/>
      <c r="AQ768" s="160"/>
      <c r="AR768" s="164"/>
      <c r="AS768" s="164"/>
      <c r="AU768" s="165"/>
    </row>
    <row r="769" spans="1:47" ht="84.75" customHeight="1">
      <c r="A769" s="79"/>
      <c r="B769" s="79"/>
      <c r="C769" s="79"/>
      <c r="D769" s="157"/>
      <c r="E769" s="159"/>
      <c r="F769" s="160"/>
      <c r="G769" s="160"/>
      <c r="H769" s="166"/>
      <c r="I769" s="166"/>
      <c r="J769" s="166"/>
      <c r="K769" s="166"/>
      <c r="L769" s="167"/>
      <c r="M769" s="166"/>
      <c r="N769" s="166"/>
      <c r="O769" s="157"/>
      <c r="P769" s="157"/>
      <c r="Q769" s="157"/>
      <c r="R769" s="157"/>
      <c r="S769" s="157"/>
      <c r="T769" s="157"/>
      <c r="U769" s="157"/>
      <c r="V769" s="157"/>
      <c r="W769" s="161"/>
      <c r="X769" s="168"/>
      <c r="Y769" s="168"/>
      <c r="Z769" s="157"/>
      <c r="AA769" s="157"/>
      <c r="AB769" s="157"/>
      <c r="AC769" s="157"/>
      <c r="AD769" s="163"/>
      <c r="AE769" s="157"/>
      <c r="AF769" s="157"/>
      <c r="AG769" s="157"/>
      <c r="AH769" s="157"/>
      <c r="AI769" s="163"/>
      <c r="AJ769" s="157"/>
      <c r="AK769" s="157"/>
      <c r="AL769" s="157"/>
      <c r="AM769" s="157"/>
      <c r="AN769" s="157"/>
      <c r="AO769" s="157"/>
      <c r="AP769" s="157"/>
      <c r="AQ769" s="160"/>
      <c r="AR769" s="164"/>
      <c r="AS769" s="164"/>
      <c r="AU769" s="165"/>
    </row>
    <row r="770" spans="1:47" ht="84.75" customHeight="1">
      <c r="A770" s="79"/>
      <c r="B770" s="79"/>
      <c r="C770" s="79"/>
      <c r="D770" s="157"/>
      <c r="E770" s="159"/>
      <c r="F770" s="160"/>
      <c r="G770" s="160"/>
      <c r="H770" s="166"/>
      <c r="I770" s="166"/>
      <c r="J770" s="166"/>
      <c r="K770" s="166"/>
      <c r="L770" s="167"/>
      <c r="M770" s="166"/>
      <c r="N770" s="166"/>
      <c r="O770" s="157"/>
      <c r="P770" s="157"/>
      <c r="Q770" s="157"/>
      <c r="R770" s="157"/>
      <c r="S770" s="157"/>
      <c r="T770" s="157"/>
      <c r="U770" s="157"/>
      <c r="V770" s="157"/>
      <c r="W770" s="161"/>
      <c r="X770" s="168"/>
      <c r="Y770" s="168"/>
      <c r="Z770" s="157"/>
      <c r="AA770" s="157"/>
      <c r="AB770" s="157"/>
      <c r="AC770" s="157"/>
      <c r="AD770" s="163"/>
      <c r="AE770" s="157"/>
      <c r="AF770" s="157"/>
      <c r="AG770" s="157"/>
      <c r="AH770" s="157"/>
      <c r="AI770" s="163"/>
      <c r="AJ770" s="157"/>
      <c r="AK770" s="157"/>
      <c r="AL770" s="157"/>
      <c r="AM770" s="157"/>
      <c r="AN770" s="157"/>
      <c r="AO770" s="157"/>
      <c r="AP770" s="157"/>
      <c r="AQ770" s="160"/>
      <c r="AR770" s="164"/>
      <c r="AS770" s="164"/>
      <c r="AU770" s="165"/>
    </row>
    <row r="771" spans="1:47" ht="84.75" customHeight="1">
      <c r="A771" s="79"/>
      <c r="B771" s="79"/>
      <c r="C771" s="79"/>
      <c r="D771" s="157"/>
      <c r="E771" s="159"/>
      <c r="F771" s="160"/>
      <c r="G771" s="160"/>
      <c r="H771" s="166"/>
      <c r="I771" s="166"/>
      <c r="J771" s="166"/>
      <c r="K771" s="166"/>
      <c r="L771" s="167"/>
      <c r="M771" s="166"/>
      <c r="N771" s="166"/>
      <c r="O771" s="157"/>
      <c r="P771" s="157"/>
      <c r="Q771" s="157"/>
      <c r="R771" s="157"/>
      <c r="S771" s="157"/>
      <c r="T771" s="157"/>
      <c r="U771" s="157"/>
      <c r="V771" s="157"/>
      <c r="W771" s="161"/>
      <c r="X771" s="168"/>
      <c r="Y771" s="168"/>
      <c r="Z771" s="157"/>
      <c r="AA771" s="157"/>
      <c r="AB771" s="157"/>
      <c r="AC771" s="157"/>
      <c r="AD771" s="163"/>
      <c r="AE771" s="157"/>
      <c r="AF771" s="157"/>
      <c r="AG771" s="157"/>
      <c r="AH771" s="157"/>
      <c r="AI771" s="163"/>
      <c r="AJ771" s="157"/>
      <c r="AK771" s="157"/>
      <c r="AL771" s="157"/>
      <c r="AM771" s="157"/>
      <c r="AN771" s="157"/>
      <c r="AO771" s="157"/>
      <c r="AP771" s="157"/>
      <c r="AQ771" s="160"/>
      <c r="AR771" s="164"/>
      <c r="AS771" s="164"/>
      <c r="AU771" s="165"/>
    </row>
    <row r="772" spans="1:47" ht="84.75" customHeight="1">
      <c r="A772" s="79"/>
      <c r="B772" s="79"/>
      <c r="C772" s="79"/>
      <c r="D772" s="157"/>
      <c r="E772" s="159"/>
      <c r="F772" s="160"/>
      <c r="G772" s="160"/>
      <c r="H772" s="166"/>
      <c r="I772" s="166"/>
      <c r="J772" s="166"/>
      <c r="K772" s="166"/>
      <c r="L772" s="167"/>
      <c r="M772" s="166"/>
      <c r="N772" s="166"/>
      <c r="O772" s="157"/>
      <c r="P772" s="157"/>
      <c r="Q772" s="157"/>
      <c r="R772" s="157"/>
      <c r="S772" s="157"/>
      <c r="T772" s="157"/>
      <c r="U772" s="157"/>
      <c r="V772" s="157"/>
      <c r="W772" s="161"/>
      <c r="X772" s="168"/>
      <c r="Y772" s="168"/>
      <c r="Z772" s="157"/>
      <c r="AA772" s="157"/>
      <c r="AB772" s="157"/>
      <c r="AC772" s="157"/>
      <c r="AD772" s="163"/>
      <c r="AE772" s="157"/>
      <c r="AF772" s="157"/>
      <c r="AG772" s="157"/>
      <c r="AH772" s="157"/>
      <c r="AI772" s="163"/>
      <c r="AJ772" s="157"/>
      <c r="AK772" s="157"/>
      <c r="AL772" s="157"/>
      <c r="AM772" s="157"/>
      <c r="AN772" s="157"/>
      <c r="AO772" s="157"/>
      <c r="AP772" s="157"/>
      <c r="AQ772" s="160"/>
      <c r="AR772" s="164"/>
      <c r="AS772" s="164"/>
      <c r="AU772" s="165"/>
    </row>
    <row r="773" spans="1:47" ht="84.75" customHeight="1">
      <c r="A773" s="79"/>
      <c r="B773" s="79"/>
      <c r="C773" s="79"/>
      <c r="D773" s="157"/>
      <c r="E773" s="159"/>
      <c r="F773" s="160"/>
      <c r="G773" s="160"/>
      <c r="H773" s="166"/>
      <c r="I773" s="166"/>
      <c r="J773" s="166"/>
      <c r="K773" s="166"/>
      <c r="L773" s="167"/>
      <c r="M773" s="166"/>
      <c r="N773" s="166"/>
      <c r="O773" s="157"/>
      <c r="P773" s="157"/>
      <c r="Q773" s="157"/>
      <c r="R773" s="157"/>
      <c r="S773" s="157"/>
      <c r="T773" s="157"/>
      <c r="U773" s="157"/>
      <c r="V773" s="157"/>
      <c r="W773" s="161"/>
      <c r="X773" s="168"/>
      <c r="Y773" s="168"/>
      <c r="Z773" s="157"/>
      <c r="AA773" s="157"/>
      <c r="AB773" s="157"/>
      <c r="AC773" s="157"/>
      <c r="AD773" s="163"/>
      <c r="AE773" s="157"/>
      <c r="AF773" s="157"/>
      <c r="AG773" s="157"/>
      <c r="AH773" s="157"/>
      <c r="AI773" s="163"/>
      <c r="AJ773" s="157"/>
      <c r="AK773" s="157"/>
      <c r="AL773" s="157"/>
      <c r="AM773" s="157"/>
      <c r="AN773" s="157"/>
      <c r="AO773" s="157"/>
      <c r="AP773" s="157"/>
      <c r="AQ773" s="160"/>
      <c r="AR773" s="164"/>
      <c r="AS773" s="164"/>
      <c r="AU773" s="165"/>
    </row>
    <row r="774" spans="1:47" ht="84.75" customHeight="1">
      <c r="A774" s="79"/>
      <c r="B774" s="79"/>
      <c r="C774" s="79"/>
      <c r="D774" s="157"/>
      <c r="E774" s="159"/>
      <c r="F774" s="160"/>
      <c r="G774" s="160"/>
      <c r="H774" s="166"/>
      <c r="I774" s="166"/>
      <c r="J774" s="166"/>
      <c r="K774" s="166"/>
      <c r="L774" s="167"/>
      <c r="M774" s="166"/>
      <c r="N774" s="166"/>
      <c r="O774" s="157"/>
      <c r="P774" s="157"/>
      <c r="Q774" s="157"/>
      <c r="R774" s="157"/>
      <c r="S774" s="157"/>
      <c r="T774" s="157"/>
      <c r="U774" s="157"/>
      <c r="V774" s="157"/>
      <c r="W774" s="161"/>
      <c r="X774" s="168"/>
      <c r="Y774" s="168"/>
      <c r="Z774" s="157"/>
      <c r="AA774" s="157"/>
      <c r="AB774" s="157"/>
      <c r="AC774" s="157"/>
      <c r="AD774" s="163"/>
      <c r="AE774" s="157"/>
      <c r="AF774" s="157"/>
      <c r="AG774" s="157"/>
      <c r="AH774" s="157"/>
      <c r="AI774" s="163"/>
      <c r="AJ774" s="157"/>
      <c r="AK774" s="157"/>
      <c r="AL774" s="157"/>
      <c r="AM774" s="157"/>
      <c r="AN774" s="157"/>
      <c r="AO774" s="157"/>
      <c r="AP774" s="157"/>
      <c r="AQ774" s="160"/>
      <c r="AR774" s="164"/>
      <c r="AS774" s="164"/>
      <c r="AU774" s="165"/>
    </row>
    <row r="775" spans="1:47" ht="84.75" customHeight="1">
      <c r="A775" s="79"/>
      <c r="B775" s="79"/>
      <c r="C775" s="79"/>
      <c r="D775" s="157"/>
      <c r="E775" s="159"/>
      <c r="F775" s="160"/>
      <c r="G775" s="160"/>
      <c r="H775" s="166"/>
      <c r="I775" s="166"/>
      <c r="J775" s="166"/>
      <c r="K775" s="166"/>
      <c r="L775" s="167"/>
      <c r="M775" s="166"/>
      <c r="N775" s="166"/>
      <c r="O775" s="157"/>
      <c r="P775" s="157"/>
      <c r="Q775" s="157"/>
      <c r="R775" s="157"/>
      <c r="S775" s="157"/>
      <c r="T775" s="157"/>
      <c r="U775" s="157"/>
      <c r="V775" s="157"/>
      <c r="W775" s="161"/>
      <c r="X775" s="168"/>
      <c r="Y775" s="168"/>
      <c r="Z775" s="157"/>
      <c r="AA775" s="157"/>
      <c r="AB775" s="157"/>
      <c r="AC775" s="157"/>
      <c r="AD775" s="163"/>
      <c r="AE775" s="157"/>
      <c r="AF775" s="157"/>
      <c r="AG775" s="157"/>
      <c r="AH775" s="157"/>
      <c r="AI775" s="163"/>
      <c r="AJ775" s="157"/>
      <c r="AK775" s="157"/>
      <c r="AL775" s="157"/>
      <c r="AM775" s="157"/>
      <c r="AN775" s="157"/>
      <c r="AO775" s="157"/>
      <c r="AP775" s="157"/>
      <c r="AQ775" s="160"/>
      <c r="AR775" s="164"/>
      <c r="AS775" s="164"/>
      <c r="AU775" s="165"/>
    </row>
    <row r="776" spans="1:47" ht="84.75" customHeight="1">
      <c r="A776" s="79"/>
      <c r="B776" s="79"/>
      <c r="C776" s="79"/>
      <c r="D776" s="157"/>
      <c r="E776" s="159"/>
      <c r="F776" s="160"/>
      <c r="G776" s="160"/>
      <c r="H776" s="166"/>
      <c r="I776" s="166"/>
      <c r="J776" s="166"/>
      <c r="K776" s="166"/>
      <c r="L776" s="167"/>
      <c r="M776" s="166"/>
      <c r="N776" s="166"/>
      <c r="O776" s="157"/>
      <c r="P776" s="157"/>
      <c r="Q776" s="157"/>
      <c r="R776" s="157"/>
      <c r="S776" s="157"/>
      <c r="T776" s="157"/>
      <c r="U776" s="157"/>
      <c r="V776" s="157"/>
      <c r="W776" s="161"/>
      <c r="X776" s="168"/>
      <c r="Y776" s="168"/>
      <c r="Z776" s="157"/>
      <c r="AA776" s="157"/>
      <c r="AB776" s="157"/>
      <c r="AC776" s="157"/>
      <c r="AD776" s="163"/>
      <c r="AE776" s="157"/>
      <c r="AF776" s="157"/>
      <c r="AG776" s="157"/>
      <c r="AH776" s="157"/>
      <c r="AI776" s="163"/>
      <c r="AJ776" s="157"/>
      <c r="AK776" s="157"/>
      <c r="AL776" s="157"/>
      <c r="AM776" s="157"/>
      <c r="AN776" s="157"/>
      <c r="AO776" s="157"/>
      <c r="AP776" s="157"/>
      <c r="AQ776" s="160"/>
      <c r="AR776" s="164"/>
      <c r="AS776" s="164"/>
      <c r="AU776" s="165"/>
    </row>
    <row r="777" spans="1:47" ht="84.75" customHeight="1">
      <c r="A777" s="79"/>
      <c r="B777" s="79"/>
      <c r="C777" s="79"/>
      <c r="D777" s="157"/>
      <c r="E777" s="159"/>
      <c r="F777" s="160"/>
      <c r="G777" s="160"/>
      <c r="H777" s="166"/>
      <c r="I777" s="166"/>
      <c r="J777" s="166"/>
      <c r="K777" s="166"/>
      <c r="L777" s="167"/>
      <c r="M777" s="166"/>
      <c r="N777" s="166"/>
      <c r="O777" s="157"/>
      <c r="P777" s="157"/>
      <c r="Q777" s="157"/>
      <c r="R777" s="157"/>
      <c r="S777" s="157"/>
      <c r="T777" s="157"/>
      <c r="U777" s="157"/>
      <c r="V777" s="157"/>
      <c r="W777" s="161"/>
      <c r="X777" s="168"/>
      <c r="Y777" s="168"/>
      <c r="Z777" s="157"/>
      <c r="AA777" s="157"/>
      <c r="AB777" s="157"/>
      <c r="AC777" s="157"/>
      <c r="AD777" s="163"/>
      <c r="AE777" s="157"/>
      <c r="AF777" s="157"/>
      <c r="AG777" s="157"/>
      <c r="AH777" s="157"/>
      <c r="AI777" s="163"/>
      <c r="AJ777" s="157"/>
      <c r="AK777" s="157"/>
      <c r="AL777" s="157"/>
      <c r="AM777" s="157"/>
      <c r="AN777" s="157"/>
      <c r="AO777" s="157"/>
      <c r="AP777" s="157"/>
      <c r="AQ777" s="160"/>
      <c r="AR777" s="164"/>
      <c r="AS777" s="164"/>
      <c r="AU777" s="165"/>
    </row>
    <row r="778" spans="1:47" ht="84.75" customHeight="1">
      <c r="A778" s="79"/>
      <c r="B778" s="79"/>
      <c r="C778" s="79"/>
      <c r="D778" s="157"/>
      <c r="E778" s="159"/>
      <c r="F778" s="160"/>
      <c r="G778" s="160"/>
      <c r="H778" s="166"/>
      <c r="I778" s="166"/>
      <c r="J778" s="166"/>
      <c r="K778" s="166"/>
      <c r="L778" s="167"/>
      <c r="M778" s="166"/>
      <c r="N778" s="166"/>
      <c r="O778" s="157"/>
      <c r="P778" s="157"/>
      <c r="Q778" s="157"/>
      <c r="R778" s="157"/>
      <c r="S778" s="157"/>
      <c r="T778" s="157"/>
      <c r="U778" s="157"/>
      <c r="V778" s="157"/>
      <c r="W778" s="161"/>
      <c r="X778" s="168"/>
      <c r="Y778" s="168"/>
      <c r="Z778" s="157"/>
      <c r="AA778" s="157"/>
      <c r="AB778" s="157"/>
      <c r="AC778" s="157"/>
      <c r="AD778" s="163"/>
      <c r="AE778" s="157"/>
      <c r="AF778" s="157"/>
      <c r="AG778" s="157"/>
      <c r="AH778" s="157"/>
      <c r="AI778" s="163"/>
      <c r="AJ778" s="157"/>
      <c r="AK778" s="157"/>
      <c r="AL778" s="157"/>
      <c r="AM778" s="157"/>
      <c r="AN778" s="157"/>
      <c r="AO778" s="157"/>
      <c r="AP778" s="157"/>
      <c r="AQ778" s="160"/>
      <c r="AR778" s="164"/>
      <c r="AS778" s="164"/>
      <c r="AU778" s="165"/>
    </row>
    <row r="779" spans="1:47" ht="84.75" customHeight="1">
      <c r="A779" s="79"/>
      <c r="B779" s="79"/>
      <c r="C779" s="79"/>
      <c r="D779" s="157"/>
      <c r="E779" s="159"/>
      <c r="F779" s="160"/>
      <c r="G779" s="160"/>
      <c r="H779" s="166"/>
      <c r="I779" s="166"/>
      <c r="J779" s="166"/>
      <c r="K779" s="166"/>
      <c r="L779" s="167"/>
      <c r="M779" s="166"/>
      <c r="N779" s="166"/>
      <c r="O779" s="157"/>
      <c r="P779" s="157"/>
      <c r="Q779" s="157"/>
      <c r="R779" s="157"/>
      <c r="S779" s="157"/>
      <c r="T779" s="157"/>
      <c r="U779" s="157"/>
      <c r="V779" s="157"/>
      <c r="W779" s="161"/>
      <c r="X779" s="168"/>
      <c r="Y779" s="168"/>
      <c r="Z779" s="157"/>
      <c r="AA779" s="157"/>
      <c r="AB779" s="157"/>
      <c r="AC779" s="157"/>
      <c r="AD779" s="163"/>
      <c r="AE779" s="157"/>
      <c r="AF779" s="157"/>
      <c r="AG779" s="157"/>
      <c r="AH779" s="157"/>
      <c r="AI779" s="163"/>
      <c r="AJ779" s="157"/>
      <c r="AK779" s="157"/>
      <c r="AL779" s="157"/>
      <c r="AM779" s="157"/>
      <c r="AN779" s="157"/>
      <c r="AO779" s="157"/>
      <c r="AP779" s="157"/>
      <c r="AQ779" s="160"/>
      <c r="AR779" s="164"/>
      <c r="AS779" s="164"/>
      <c r="AU779" s="165"/>
    </row>
    <row r="780" spans="1:47" ht="84.75" customHeight="1">
      <c r="A780" s="79"/>
      <c r="B780" s="79"/>
      <c r="C780" s="79"/>
      <c r="D780" s="157"/>
      <c r="E780" s="159"/>
      <c r="F780" s="160"/>
      <c r="G780" s="160"/>
      <c r="H780" s="166"/>
      <c r="I780" s="166"/>
      <c r="J780" s="166"/>
      <c r="K780" s="166"/>
      <c r="L780" s="167"/>
      <c r="M780" s="166"/>
      <c r="N780" s="166"/>
      <c r="O780" s="157"/>
      <c r="P780" s="157"/>
      <c r="Q780" s="157"/>
      <c r="R780" s="157"/>
      <c r="S780" s="157"/>
      <c r="T780" s="157"/>
      <c r="U780" s="157"/>
      <c r="V780" s="157"/>
      <c r="W780" s="161"/>
      <c r="X780" s="168"/>
      <c r="Y780" s="168"/>
      <c r="Z780" s="157"/>
      <c r="AA780" s="157"/>
      <c r="AB780" s="157"/>
      <c r="AC780" s="157"/>
      <c r="AD780" s="163"/>
      <c r="AE780" s="157"/>
      <c r="AF780" s="157"/>
      <c r="AG780" s="157"/>
      <c r="AH780" s="157"/>
      <c r="AI780" s="163"/>
      <c r="AJ780" s="157"/>
      <c r="AK780" s="157"/>
      <c r="AL780" s="157"/>
      <c r="AM780" s="157"/>
      <c r="AN780" s="157"/>
      <c r="AO780" s="157"/>
      <c r="AP780" s="157"/>
      <c r="AQ780" s="160"/>
      <c r="AR780" s="164"/>
      <c r="AS780" s="164"/>
      <c r="AU780" s="165"/>
    </row>
    <row r="781" spans="1:47" ht="84.75" customHeight="1">
      <c r="A781" s="79"/>
      <c r="B781" s="79"/>
      <c r="C781" s="79"/>
      <c r="D781" s="157"/>
      <c r="E781" s="159"/>
      <c r="F781" s="160"/>
      <c r="G781" s="160"/>
      <c r="H781" s="166"/>
      <c r="I781" s="166"/>
      <c r="J781" s="166"/>
      <c r="K781" s="166"/>
      <c r="L781" s="167"/>
      <c r="M781" s="166"/>
      <c r="N781" s="166"/>
      <c r="O781" s="157"/>
      <c r="P781" s="157"/>
      <c r="Q781" s="157"/>
      <c r="R781" s="157"/>
      <c r="S781" s="157"/>
      <c r="T781" s="157"/>
      <c r="U781" s="157"/>
      <c r="V781" s="157"/>
      <c r="W781" s="161"/>
      <c r="X781" s="168"/>
      <c r="Y781" s="168"/>
      <c r="Z781" s="157"/>
      <c r="AA781" s="157"/>
      <c r="AB781" s="157"/>
      <c r="AC781" s="157"/>
      <c r="AD781" s="163"/>
      <c r="AE781" s="157"/>
      <c r="AF781" s="157"/>
      <c r="AG781" s="157"/>
      <c r="AH781" s="157"/>
      <c r="AI781" s="163"/>
      <c r="AJ781" s="157"/>
      <c r="AK781" s="157"/>
      <c r="AL781" s="157"/>
      <c r="AM781" s="157"/>
      <c r="AN781" s="157"/>
      <c r="AO781" s="157"/>
      <c r="AP781" s="157"/>
      <c r="AQ781" s="160"/>
      <c r="AR781" s="164"/>
      <c r="AS781" s="164"/>
      <c r="AU781" s="165"/>
    </row>
    <row r="782" spans="1:47" ht="84.75" customHeight="1">
      <c r="A782" s="79"/>
      <c r="B782" s="79"/>
      <c r="C782" s="79"/>
      <c r="D782" s="157"/>
      <c r="E782" s="159"/>
      <c r="F782" s="160"/>
      <c r="G782" s="160"/>
      <c r="H782" s="166"/>
      <c r="I782" s="166"/>
      <c r="J782" s="166"/>
      <c r="K782" s="166"/>
      <c r="L782" s="167"/>
      <c r="M782" s="166"/>
      <c r="N782" s="166"/>
      <c r="O782" s="157"/>
      <c r="P782" s="157"/>
      <c r="Q782" s="157"/>
      <c r="R782" s="157"/>
      <c r="S782" s="157"/>
      <c r="T782" s="157"/>
      <c r="U782" s="157"/>
      <c r="V782" s="157"/>
      <c r="W782" s="161"/>
      <c r="X782" s="168"/>
      <c r="Y782" s="168"/>
      <c r="Z782" s="157"/>
      <c r="AA782" s="157"/>
      <c r="AB782" s="157"/>
      <c r="AC782" s="157"/>
      <c r="AD782" s="163"/>
      <c r="AE782" s="157"/>
      <c r="AF782" s="157"/>
      <c r="AG782" s="157"/>
      <c r="AH782" s="157"/>
      <c r="AI782" s="163"/>
      <c r="AJ782" s="157"/>
      <c r="AK782" s="157"/>
      <c r="AL782" s="157"/>
      <c r="AM782" s="157"/>
      <c r="AN782" s="157"/>
      <c r="AO782" s="157"/>
      <c r="AP782" s="157"/>
      <c r="AQ782" s="160"/>
      <c r="AR782" s="164"/>
      <c r="AS782" s="164"/>
      <c r="AU782" s="165"/>
    </row>
    <row r="783" spans="1:47" ht="84.75" customHeight="1">
      <c r="A783" s="79"/>
      <c r="B783" s="79"/>
      <c r="C783" s="79"/>
      <c r="D783" s="157"/>
      <c r="E783" s="159"/>
      <c r="F783" s="160"/>
      <c r="G783" s="160"/>
      <c r="H783" s="166"/>
      <c r="I783" s="166"/>
      <c r="J783" s="166"/>
      <c r="K783" s="166"/>
      <c r="L783" s="167"/>
      <c r="M783" s="166"/>
      <c r="N783" s="166"/>
      <c r="O783" s="157"/>
      <c r="P783" s="157"/>
      <c r="Q783" s="157"/>
      <c r="R783" s="157"/>
      <c r="S783" s="157"/>
      <c r="T783" s="157"/>
      <c r="U783" s="157"/>
      <c r="V783" s="157"/>
      <c r="W783" s="161"/>
      <c r="X783" s="168"/>
      <c r="Y783" s="168"/>
      <c r="Z783" s="157"/>
      <c r="AA783" s="157"/>
      <c r="AB783" s="157"/>
      <c r="AC783" s="157"/>
      <c r="AD783" s="163"/>
      <c r="AE783" s="157"/>
      <c r="AF783" s="157"/>
      <c r="AG783" s="157"/>
      <c r="AH783" s="157"/>
      <c r="AI783" s="163"/>
      <c r="AJ783" s="157"/>
      <c r="AK783" s="157"/>
      <c r="AL783" s="157"/>
      <c r="AM783" s="157"/>
      <c r="AN783" s="157"/>
      <c r="AO783" s="157"/>
      <c r="AP783" s="157"/>
      <c r="AQ783" s="160"/>
      <c r="AR783" s="164"/>
      <c r="AS783" s="164"/>
      <c r="AU783" s="165"/>
    </row>
    <row r="784" spans="1:47" ht="84.75" customHeight="1">
      <c r="A784" s="79"/>
      <c r="B784" s="79"/>
      <c r="C784" s="79"/>
      <c r="D784" s="157"/>
      <c r="E784" s="159"/>
      <c r="F784" s="160"/>
      <c r="G784" s="160"/>
      <c r="H784" s="166"/>
      <c r="I784" s="166"/>
      <c r="J784" s="166"/>
      <c r="K784" s="166"/>
      <c r="L784" s="167"/>
      <c r="M784" s="166"/>
      <c r="N784" s="166"/>
      <c r="O784" s="157"/>
      <c r="P784" s="157"/>
      <c r="Q784" s="157"/>
      <c r="R784" s="157"/>
      <c r="S784" s="157"/>
      <c r="T784" s="157"/>
      <c r="U784" s="157"/>
      <c r="V784" s="157"/>
      <c r="W784" s="161"/>
      <c r="X784" s="168"/>
      <c r="Y784" s="168"/>
      <c r="Z784" s="157"/>
      <c r="AA784" s="157"/>
      <c r="AB784" s="157"/>
      <c r="AC784" s="157"/>
      <c r="AD784" s="163"/>
      <c r="AE784" s="157"/>
      <c r="AF784" s="157"/>
      <c r="AG784" s="157"/>
      <c r="AH784" s="157"/>
      <c r="AI784" s="163"/>
      <c r="AJ784" s="157"/>
      <c r="AK784" s="157"/>
      <c r="AL784" s="157"/>
      <c r="AM784" s="157"/>
      <c r="AN784" s="157"/>
      <c r="AO784" s="157"/>
      <c r="AP784" s="157"/>
      <c r="AQ784" s="160"/>
      <c r="AR784" s="164"/>
      <c r="AS784" s="164"/>
      <c r="AU784" s="165"/>
    </row>
    <row r="785" spans="1:47" ht="84.75" customHeight="1">
      <c r="A785" s="79"/>
      <c r="B785" s="79"/>
      <c r="C785" s="79"/>
      <c r="D785" s="157"/>
      <c r="E785" s="159"/>
      <c r="F785" s="160"/>
      <c r="G785" s="160"/>
      <c r="H785" s="166"/>
      <c r="I785" s="166"/>
      <c r="J785" s="166"/>
      <c r="K785" s="166"/>
      <c r="L785" s="167"/>
      <c r="M785" s="166"/>
      <c r="N785" s="166"/>
      <c r="O785" s="157"/>
      <c r="P785" s="157"/>
      <c r="Q785" s="157"/>
      <c r="R785" s="157"/>
      <c r="S785" s="157"/>
      <c r="T785" s="157"/>
      <c r="U785" s="157"/>
      <c r="V785" s="157"/>
      <c r="W785" s="161"/>
      <c r="X785" s="168"/>
      <c r="Y785" s="168"/>
      <c r="Z785" s="157"/>
      <c r="AA785" s="157"/>
      <c r="AB785" s="157"/>
      <c r="AC785" s="157"/>
      <c r="AD785" s="163"/>
      <c r="AE785" s="157"/>
      <c r="AF785" s="157"/>
      <c r="AG785" s="157"/>
      <c r="AH785" s="157"/>
      <c r="AI785" s="163"/>
      <c r="AJ785" s="157"/>
      <c r="AK785" s="157"/>
      <c r="AL785" s="157"/>
      <c r="AM785" s="157"/>
      <c r="AN785" s="157"/>
      <c r="AO785" s="157"/>
      <c r="AP785" s="157"/>
      <c r="AQ785" s="160"/>
      <c r="AR785" s="164"/>
      <c r="AS785" s="164"/>
      <c r="AU785" s="165"/>
    </row>
    <row r="786" spans="1:47" ht="84.75" customHeight="1">
      <c r="A786" s="79"/>
      <c r="B786" s="79"/>
      <c r="C786" s="79"/>
      <c r="D786" s="157"/>
      <c r="E786" s="159"/>
      <c r="F786" s="160"/>
      <c r="G786" s="160"/>
      <c r="H786" s="166"/>
      <c r="I786" s="166"/>
      <c r="J786" s="166"/>
      <c r="K786" s="166"/>
      <c r="L786" s="167"/>
      <c r="M786" s="166"/>
      <c r="N786" s="166"/>
      <c r="O786" s="157"/>
      <c r="P786" s="157"/>
      <c r="Q786" s="157"/>
      <c r="R786" s="157"/>
      <c r="S786" s="157"/>
      <c r="T786" s="157"/>
      <c r="U786" s="157"/>
      <c r="V786" s="157"/>
      <c r="W786" s="161"/>
      <c r="X786" s="168"/>
      <c r="Y786" s="168"/>
      <c r="Z786" s="157"/>
      <c r="AA786" s="157"/>
      <c r="AB786" s="157"/>
      <c r="AC786" s="157"/>
      <c r="AD786" s="163"/>
      <c r="AE786" s="157"/>
      <c r="AF786" s="157"/>
      <c r="AG786" s="157"/>
      <c r="AH786" s="157"/>
      <c r="AI786" s="163"/>
      <c r="AJ786" s="157"/>
      <c r="AK786" s="157"/>
      <c r="AL786" s="157"/>
      <c r="AM786" s="157"/>
      <c r="AN786" s="157"/>
      <c r="AO786" s="157"/>
      <c r="AP786" s="157"/>
      <c r="AQ786" s="160"/>
      <c r="AR786" s="164"/>
      <c r="AS786" s="164"/>
      <c r="AU786" s="165"/>
    </row>
    <row r="787" spans="1:47" ht="84.75" customHeight="1">
      <c r="A787" s="79"/>
      <c r="B787" s="79"/>
      <c r="C787" s="79"/>
      <c r="D787" s="157"/>
      <c r="E787" s="159"/>
      <c r="F787" s="160"/>
      <c r="G787" s="160"/>
      <c r="H787" s="166"/>
      <c r="I787" s="166"/>
      <c r="J787" s="166"/>
      <c r="K787" s="166"/>
      <c r="L787" s="167"/>
      <c r="M787" s="166"/>
      <c r="N787" s="166"/>
      <c r="O787" s="157"/>
      <c r="P787" s="157"/>
      <c r="Q787" s="157"/>
      <c r="R787" s="157"/>
      <c r="S787" s="157"/>
      <c r="T787" s="157"/>
      <c r="U787" s="157"/>
      <c r="V787" s="157"/>
      <c r="W787" s="161"/>
      <c r="X787" s="168"/>
      <c r="Y787" s="168"/>
      <c r="Z787" s="157"/>
      <c r="AA787" s="157"/>
      <c r="AB787" s="157"/>
      <c r="AC787" s="157"/>
      <c r="AD787" s="163"/>
      <c r="AE787" s="157"/>
      <c r="AF787" s="157"/>
      <c r="AG787" s="157"/>
      <c r="AH787" s="157"/>
      <c r="AI787" s="163"/>
      <c r="AJ787" s="157"/>
      <c r="AK787" s="157"/>
      <c r="AL787" s="157"/>
      <c r="AM787" s="157"/>
      <c r="AN787" s="157"/>
      <c r="AO787" s="157"/>
      <c r="AP787" s="157"/>
      <c r="AQ787" s="160"/>
      <c r="AR787" s="164"/>
      <c r="AS787" s="164"/>
      <c r="AU787" s="165"/>
    </row>
    <row r="788" spans="1:47" ht="84.75" customHeight="1">
      <c r="A788" s="79"/>
      <c r="B788" s="79"/>
      <c r="C788" s="79"/>
      <c r="D788" s="157"/>
      <c r="E788" s="159"/>
      <c r="F788" s="160"/>
      <c r="G788" s="160"/>
      <c r="H788" s="166"/>
      <c r="I788" s="166"/>
      <c r="J788" s="166"/>
      <c r="K788" s="166"/>
      <c r="L788" s="167"/>
      <c r="M788" s="166"/>
      <c r="N788" s="166"/>
      <c r="O788" s="157"/>
      <c r="P788" s="157"/>
      <c r="Q788" s="157"/>
      <c r="R788" s="157"/>
      <c r="S788" s="157"/>
      <c r="T788" s="157"/>
      <c r="U788" s="157"/>
      <c r="V788" s="157"/>
      <c r="W788" s="161"/>
      <c r="X788" s="168"/>
      <c r="Y788" s="168"/>
      <c r="Z788" s="157"/>
      <c r="AA788" s="157"/>
      <c r="AB788" s="157"/>
      <c r="AC788" s="157"/>
      <c r="AD788" s="163"/>
      <c r="AE788" s="157"/>
      <c r="AF788" s="157"/>
      <c r="AG788" s="157"/>
      <c r="AH788" s="157"/>
      <c r="AI788" s="163"/>
      <c r="AJ788" s="157"/>
      <c r="AK788" s="157"/>
      <c r="AL788" s="157"/>
      <c r="AM788" s="157"/>
      <c r="AN788" s="157"/>
      <c r="AO788" s="157"/>
      <c r="AP788" s="157"/>
      <c r="AQ788" s="160"/>
      <c r="AR788" s="164"/>
      <c r="AS788" s="164"/>
      <c r="AU788" s="165"/>
    </row>
    <row r="789" spans="1:47" ht="84.75" customHeight="1">
      <c r="A789" s="79"/>
      <c r="B789" s="79"/>
      <c r="C789" s="79"/>
      <c r="D789" s="157"/>
      <c r="E789" s="159"/>
      <c r="F789" s="160"/>
      <c r="G789" s="160"/>
      <c r="H789" s="166"/>
      <c r="I789" s="166"/>
      <c r="J789" s="166"/>
      <c r="K789" s="166"/>
      <c r="L789" s="167"/>
      <c r="M789" s="166"/>
      <c r="N789" s="166"/>
      <c r="O789" s="157"/>
      <c r="P789" s="157"/>
      <c r="Q789" s="157"/>
      <c r="R789" s="157"/>
      <c r="S789" s="157"/>
      <c r="T789" s="157"/>
      <c r="U789" s="157"/>
      <c r="V789" s="157"/>
      <c r="W789" s="161"/>
      <c r="X789" s="168"/>
      <c r="Y789" s="168"/>
      <c r="Z789" s="157"/>
      <c r="AA789" s="157"/>
      <c r="AB789" s="157"/>
      <c r="AC789" s="157"/>
      <c r="AD789" s="163"/>
      <c r="AE789" s="157"/>
      <c r="AF789" s="157"/>
      <c r="AG789" s="157"/>
      <c r="AH789" s="157"/>
      <c r="AI789" s="163"/>
      <c r="AJ789" s="157"/>
      <c r="AK789" s="157"/>
      <c r="AL789" s="157"/>
      <c r="AM789" s="157"/>
      <c r="AN789" s="157"/>
      <c r="AO789" s="157"/>
      <c r="AP789" s="157"/>
      <c r="AQ789" s="160"/>
      <c r="AR789" s="164"/>
      <c r="AS789" s="164"/>
      <c r="AU789" s="165"/>
    </row>
    <row r="790" spans="1:47" ht="84.75" customHeight="1">
      <c r="A790" s="79"/>
      <c r="B790" s="79"/>
      <c r="C790" s="79"/>
      <c r="D790" s="157"/>
      <c r="E790" s="159"/>
      <c r="F790" s="160"/>
      <c r="G790" s="160"/>
      <c r="H790" s="166"/>
      <c r="I790" s="166"/>
      <c r="J790" s="166"/>
      <c r="K790" s="166"/>
      <c r="L790" s="167"/>
      <c r="M790" s="166"/>
      <c r="N790" s="166"/>
      <c r="O790" s="157"/>
      <c r="P790" s="157"/>
      <c r="Q790" s="157"/>
      <c r="R790" s="157"/>
      <c r="S790" s="157"/>
      <c r="T790" s="157"/>
      <c r="U790" s="157"/>
      <c r="V790" s="157"/>
      <c r="W790" s="161"/>
      <c r="X790" s="168"/>
      <c r="Y790" s="168"/>
      <c r="Z790" s="157"/>
      <c r="AA790" s="157"/>
      <c r="AB790" s="157"/>
      <c r="AC790" s="157"/>
      <c r="AD790" s="163"/>
      <c r="AE790" s="157"/>
      <c r="AF790" s="157"/>
      <c r="AG790" s="157"/>
      <c r="AH790" s="157"/>
      <c r="AI790" s="163"/>
      <c r="AJ790" s="157"/>
      <c r="AK790" s="157"/>
      <c r="AL790" s="157"/>
      <c r="AM790" s="157"/>
      <c r="AN790" s="157"/>
      <c r="AO790" s="157"/>
      <c r="AP790" s="157"/>
      <c r="AQ790" s="160"/>
      <c r="AR790" s="164"/>
      <c r="AS790" s="164"/>
      <c r="AU790" s="165"/>
    </row>
    <row r="791" spans="1:47" ht="84.75" customHeight="1">
      <c r="A791" s="79"/>
      <c r="B791" s="79"/>
      <c r="C791" s="79"/>
      <c r="D791" s="157"/>
      <c r="E791" s="159"/>
      <c r="F791" s="160"/>
      <c r="G791" s="160"/>
      <c r="H791" s="166"/>
      <c r="I791" s="166"/>
      <c r="J791" s="166"/>
      <c r="K791" s="166"/>
      <c r="L791" s="167"/>
      <c r="M791" s="166"/>
      <c r="N791" s="166"/>
      <c r="O791" s="157"/>
      <c r="P791" s="157"/>
      <c r="Q791" s="157"/>
      <c r="R791" s="157"/>
      <c r="S791" s="157"/>
      <c r="T791" s="157"/>
      <c r="U791" s="157"/>
      <c r="V791" s="157"/>
      <c r="W791" s="161"/>
      <c r="X791" s="168"/>
      <c r="Y791" s="168"/>
      <c r="Z791" s="157"/>
      <c r="AA791" s="157"/>
      <c r="AB791" s="157"/>
      <c r="AC791" s="157"/>
      <c r="AD791" s="163"/>
      <c r="AE791" s="157"/>
      <c r="AF791" s="157"/>
      <c r="AG791" s="157"/>
      <c r="AH791" s="157"/>
      <c r="AI791" s="163"/>
      <c r="AJ791" s="157"/>
      <c r="AK791" s="157"/>
      <c r="AL791" s="157"/>
      <c r="AM791" s="157"/>
      <c r="AN791" s="157"/>
      <c r="AO791" s="157"/>
      <c r="AP791" s="157"/>
      <c r="AQ791" s="160"/>
      <c r="AR791" s="164"/>
      <c r="AS791" s="164"/>
      <c r="AU791" s="165"/>
    </row>
    <row r="792" spans="1:47" ht="84.75" customHeight="1">
      <c r="A792" s="79"/>
      <c r="B792" s="79"/>
      <c r="C792" s="79"/>
      <c r="D792" s="157"/>
      <c r="E792" s="159"/>
      <c r="F792" s="160"/>
      <c r="G792" s="160"/>
      <c r="H792" s="166"/>
      <c r="I792" s="166"/>
      <c r="J792" s="166"/>
      <c r="K792" s="166"/>
      <c r="L792" s="167"/>
      <c r="M792" s="166"/>
      <c r="N792" s="166"/>
      <c r="O792" s="157"/>
      <c r="P792" s="157"/>
      <c r="Q792" s="157"/>
      <c r="R792" s="157"/>
      <c r="S792" s="157"/>
      <c r="T792" s="157"/>
      <c r="U792" s="157"/>
      <c r="V792" s="157"/>
      <c r="W792" s="161"/>
      <c r="X792" s="168"/>
      <c r="Y792" s="168"/>
      <c r="Z792" s="157"/>
      <c r="AA792" s="157"/>
      <c r="AB792" s="157"/>
      <c r="AC792" s="157"/>
      <c r="AD792" s="163"/>
      <c r="AE792" s="157"/>
      <c r="AF792" s="157"/>
      <c r="AG792" s="157"/>
      <c r="AH792" s="157"/>
      <c r="AI792" s="163"/>
      <c r="AJ792" s="157"/>
      <c r="AK792" s="157"/>
      <c r="AL792" s="157"/>
      <c r="AM792" s="157"/>
      <c r="AN792" s="157"/>
      <c r="AO792" s="157"/>
      <c r="AP792" s="157"/>
      <c r="AQ792" s="160"/>
      <c r="AR792" s="164"/>
      <c r="AS792" s="164"/>
      <c r="AU792" s="165"/>
    </row>
    <row r="793" spans="1:47" ht="84.75" customHeight="1">
      <c r="A793" s="79"/>
      <c r="B793" s="79"/>
      <c r="C793" s="79"/>
      <c r="D793" s="157"/>
      <c r="E793" s="159"/>
      <c r="F793" s="160"/>
      <c r="G793" s="160"/>
      <c r="H793" s="166"/>
      <c r="I793" s="166"/>
      <c r="J793" s="166"/>
      <c r="K793" s="166"/>
      <c r="L793" s="167"/>
      <c r="M793" s="166"/>
      <c r="N793" s="166"/>
      <c r="O793" s="157"/>
      <c r="P793" s="157"/>
      <c r="Q793" s="157"/>
      <c r="R793" s="157"/>
      <c r="S793" s="157"/>
      <c r="T793" s="157"/>
      <c r="U793" s="157"/>
      <c r="V793" s="157"/>
      <c r="W793" s="161"/>
      <c r="X793" s="168"/>
      <c r="Y793" s="168"/>
      <c r="Z793" s="157"/>
      <c r="AA793" s="157"/>
      <c r="AB793" s="157"/>
      <c r="AC793" s="157"/>
      <c r="AD793" s="163"/>
      <c r="AE793" s="157"/>
      <c r="AF793" s="157"/>
      <c r="AG793" s="157"/>
      <c r="AH793" s="157"/>
      <c r="AI793" s="163"/>
      <c r="AJ793" s="157"/>
      <c r="AK793" s="157"/>
      <c r="AL793" s="157"/>
      <c r="AM793" s="157"/>
      <c r="AN793" s="157"/>
      <c r="AO793" s="157"/>
      <c r="AP793" s="157"/>
      <c r="AQ793" s="160"/>
      <c r="AR793" s="164"/>
      <c r="AS793" s="164"/>
      <c r="AU793" s="165"/>
    </row>
    <row r="794" spans="1:47" ht="84.75" customHeight="1">
      <c r="A794" s="79"/>
      <c r="B794" s="79"/>
      <c r="C794" s="79"/>
      <c r="D794" s="157"/>
      <c r="E794" s="159"/>
      <c r="F794" s="160"/>
      <c r="G794" s="160"/>
      <c r="H794" s="166"/>
      <c r="I794" s="166"/>
      <c r="J794" s="166"/>
      <c r="K794" s="166"/>
      <c r="L794" s="167"/>
      <c r="M794" s="166"/>
      <c r="N794" s="166"/>
      <c r="O794" s="157"/>
      <c r="P794" s="157"/>
      <c r="Q794" s="157"/>
      <c r="R794" s="157"/>
      <c r="S794" s="157"/>
      <c r="T794" s="157"/>
      <c r="U794" s="157"/>
      <c r="V794" s="157"/>
      <c r="W794" s="161"/>
      <c r="X794" s="168"/>
      <c r="Y794" s="168"/>
      <c r="Z794" s="157"/>
      <c r="AA794" s="157"/>
      <c r="AB794" s="157"/>
      <c r="AC794" s="157"/>
      <c r="AD794" s="163"/>
      <c r="AE794" s="157"/>
      <c r="AF794" s="157"/>
      <c r="AG794" s="157"/>
      <c r="AH794" s="157"/>
      <c r="AI794" s="163"/>
      <c r="AJ794" s="157"/>
      <c r="AK794" s="157"/>
      <c r="AL794" s="157"/>
      <c r="AM794" s="157"/>
      <c r="AN794" s="157"/>
      <c r="AO794" s="157"/>
      <c r="AP794" s="157"/>
      <c r="AQ794" s="160"/>
      <c r="AR794" s="164"/>
      <c r="AS794" s="164"/>
      <c r="AU794" s="165"/>
    </row>
    <row r="795" spans="1:47" ht="84.75" customHeight="1">
      <c r="A795" s="79"/>
      <c r="B795" s="79"/>
      <c r="C795" s="79"/>
      <c r="D795" s="157"/>
      <c r="E795" s="159"/>
      <c r="F795" s="160"/>
      <c r="G795" s="160"/>
      <c r="H795" s="166"/>
      <c r="I795" s="166"/>
      <c r="J795" s="166"/>
      <c r="K795" s="166"/>
      <c r="L795" s="167"/>
      <c r="M795" s="166"/>
      <c r="N795" s="166"/>
      <c r="O795" s="157"/>
      <c r="P795" s="157"/>
      <c r="Q795" s="157"/>
      <c r="R795" s="157"/>
      <c r="S795" s="157"/>
      <c r="T795" s="157"/>
      <c r="U795" s="157"/>
      <c r="V795" s="157"/>
      <c r="W795" s="161"/>
      <c r="X795" s="168"/>
      <c r="Y795" s="168"/>
      <c r="Z795" s="157"/>
      <c r="AA795" s="157"/>
      <c r="AB795" s="157"/>
      <c r="AC795" s="157"/>
      <c r="AD795" s="163"/>
      <c r="AE795" s="157"/>
      <c r="AF795" s="157"/>
      <c r="AG795" s="157"/>
      <c r="AH795" s="157"/>
      <c r="AI795" s="163"/>
      <c r="AJ795" s="157"/>
      <c r="AK795" s="157"/>
      <c r="AL795" s="157"/>
      <c r="AM795" s="157"/>
      <c r="AN795" s="157"/>
      <c r="AO795" s="157"/>
      <c r="AP795" s="157"/>
      <c r="AQ795" s="160"/>
      <c r="AR795" s="164"/>
      <c r="AS795" s="164"/>
      <c r="AU795" s="165"/>
    </row>
    <row r="796" spans="1:47" ht="84.75" customHeight="1">
      <c r="A796" s="79"/>
      <c r="B796" s="79"/>
      <c r="C796" s="79"/>
      <c r="D796" s="157"/>
      <c r="E796" s="159"/>
      <c r="F796" s="160"/>
      <c r="G796" s="160"/>
      <c r="H796" s="166"/>
      <c r="I796" s="166"/>
      <c r="J796" s="166"/>
      <c r="K796" s="166"/>
      <c r="L796" s="167"/>
      <c r="M796" s="166"/>
      <c r="N796" s="166"/>
      <c r="O796" s="157"/>
      <c r="P796" s="157"/>
      <c r="Q796" s="157"/>
      <c r="R796" s="157"/>
      <c r="S796" s="157"/>
      <c r="T796" s="157"/>
      <c r="U796" s="157"/>
      <c r="V796" s="157"/>
      <c r="W796" s="161"/>
      <c r="X796" s="168"/>
      <c r="Y796" s="168"/>
      <c r="Z796" s="157"/>
      <c r="AA796" s="157"/>
      <c r="AB796" s="157"/>
      <c r="AC796" s="157"/>
      <c r="AD796" s="163"/>
      <c r="AE796" s="157"/>
      <c r="AF796" s="157"/>
      <c r="AG796" s="157"/>
      <c r="AH796" s="157"/>
      <c r="AI796" s="163"/>
      <c r="AJ796" s="157"/>
      <c r="AK796" s="157"/>
      <c r="AL796" s="157"/>
      <c r="AM796" s="157"/>
      <c r="AN796" s="157"/>
      <c r="AO796" s="157"/>
      <c r="AP796" s="157"/>
      <c r="AQ796" s="160"/>
      <c r="AR796" s="164"/>
      <c r="AS796" s="164"/>
      <c r="AU796" s="165"/>
    </row>
    <row r="797" spans="1:47" ht="84.75" customHeight="1">
      <c r="A797" s="79"/>
      <c r="B797" s="79"/>
      <c r="C797" s="79"/>
      <c r="D797" s="157"/>
      <c r="E797" s="159"/>
      <c r="F797" s="160"/>
      <c r="G797" s="160"/>
      <c r="H797" s="166"/>
      <c r="I797" s="166"/>
      <c r="J797" s="166"/>
      <c r="K797" s="166"/>
      <c r="L797" s="167"/>
      <c r="M797" s="166"/>
      <c r="N797" s="166"/>
      <c r="O797" s="157"/>
      <c r="P797" s="157"/>
      <c r="Q797" s="157"/>
      <c r="R797" s="157"/>
      <c r="S797" s="157"/>
      <c r="T797" s="157"/>
      <c r="U797" s="157"/>
      <c r="V797" s="157"/>
      <c r="W797" s="161"/>
      <c r="X797" s="168"/>
      <c r="Y797" s="168"/>
      <c r="Z797" s="157"/>
      <c r="AA797" s="157"/>
      <c r="AB797" s="157"/>
      <c r="AC797" s="157"/>
      <c r="AD797" s="163"/>
      <c r="AE797" s="157"/>
      <c r="AF797" s="157"/>
      <c r="AG797" s="157"/>
      <c r="AH797" s="157"/>
      <c r="AI797" s="163"/>
      <c r="AJ797" s="157"/>
      <c r="AK797" s="157"/>
      <c r="AL797" s="157"/>
      <c r="AM797" s="157"/>
      <c r="AN797" s="157"/>
      <c r="AO797" s="157"/>
      <c r="AP797" s="157"/>
      <c r="AQ797" s="160"/>
      <c r="AR797" s="164"/>
      <c r="AS797" s="164"/>
      <c r="AU797" s="165"/>
    </row>
    <row r="798" spans="1:47" ht="84.75" customHeight="1">
      <c r="A798" s="79"/>
      <c r="B798" s="79"/>
      <c r="C798" s="79"/>
      <c r="D798" s="157"/>
      <c r="E798" s="159"/>
      <c r="F798" s="160"/>
      <c r="G798" s="160"/>
      <c r="H798" s="166"/>
      <c r="I798" s="166"/>
      <c r="J798" s="166"/>
      <c r="K798" s="166"/>
      <c r="L798" s="167"/>
      <c r="M798" s="166"/>
      <c r="N798" s="166"/>
      <c r="O798" s="157"/>
      <c r="P798" s="157"/>
      <c r="Q798" s="157"/>
      <c r="R798" s="157"/>
      <c r="S798" s="157"/>
      <c r="T798" s="157"/>
      <c r="U798" s="157"/>
      <c r="V798" s="157"/>
      <c r="W798" s="161"/>
      <c r="X798" s="168"/>
      <c r="Y798" s="168"/>
      <c r="Z798" s="157"/>
      <c r="AA798" s="157"/>
      <c r="AB798" s="157"/>
      <c r="AC798" s="157"/>
      <c r="AD798" s="163"/>
      <c r="AE798" s="157"/>
      <c r="AF798" s="157"/>
      <c r="AG798" s="157"/>
      <c r="AH798" s="157"/>
      <c r="AI798" s="163"/>
      <c r="AJ798" s="157"/>
      <c r="AK798" s="157"/>
      <c r="AL798" s="157"/>
      <c r="AM798" s="157"/>
      <c r="AN798" s="157"/>
      <c r="AO798" s="157"/>
      <c r="AP798" s="157"/>
      <c r="AQ798" s="160"/>
      <c r="AR798" s="164"/>
      <c r="AS798" s="164"/>
      <c r="AU798" s="165"/>
    </row>
    <row r="799" spans="1:47" ht="84.75" customHeight="1">
      <c r="A799" s="79"/>
      <c r="B799" s="79"/>
      <c r="C799" s="79"/>
      <c r="D799" s="157"/>
      <c r="E799" s="159"/>
      <c r="F799" s="160"/>
      <c r="G799" s="160"/>
      <c r="H799" s="166"/>
      <c r="I799" s="166"/>
      <c r="J799" s="166"/>
      <c r="K799" s="166"/>
      <c r="L799" s="167"/>
      <c r="M799" s="166"/>
      <c r="N799" s="166"/>
      <c r="O799" s="157"/>
      <c r="P799" s="157"/>
      <c r="Q799" s="157"/>
      <c r="R799" s="157"/>
      <c r="S799" s="157"/>
      <c r="T799" s="157"/>
      <c r="U799" s="157"/>
      <c r="V799" s="157"/>
      <c r="W799" s="161"/>
      <c r="X799" s="168"/>
      <c r="Y799" s="168"/>
      <c r="Z799" s="157"/>
      <c r="AA799" s="157"/>
      <c r="AB799" s="157"/>
      <c r="AC799" s="157"/>
      <c r="AD799" s="163"/>
      <c r="AE799" s="157"/>
      <c r="AF799" s="157"/>
      <c r="AG799" s="157"/>
      <c r="AH799" s="157"/>
      <c r="AI799" s="163"/>
      <c r="AJ799" s="157"/>
      <c r="AK799" s="157"/>
      <c r="AL799" s="157"/>
      <c r="AM799" s="157"/>
      <c r="AN799" s="157"/>
      <c r="AO799" s="157"/>
      <c r="AP799" s="157"/>
      <c r="AQ799" s="160"/>
      <c r="AR799" s="164"/>
      <c r="AS799" s="164"/>
      <c r="AU799" s="165"/>
    </row>
    <row r="800" spans="1:47" ht="84.75" customHeight="1">
      <c r="A800" s="79"/>
      <c r="B800" s="79"/>
      <c r="C800" s="79"/>
      <c r="D800" s="157"/>
      <c r="E800" s="159"/>
      <c r="F800" s="160"/>
      <c r="G800" s="160"/>
      <c r="H800" s="166"/>
      <c r="I800" s="166"/>
      <c r="J800" s="166"/>
      <c r="K800" s="166"/>
      <c r="L800" s="167"/>
      <c r="M800" s="166"/>
      <c r="N800" s="166"/>
      <c r="O800" s="157"/>
      <c r="P800" s="157"/>
      <c r="Q800" s="157"/>
      <c r="R800" s="157"/>
      <c r="S800" s="157"/>
      <c r="T800" s="157"/>
      <c r="U800" s="157"/>
      <c r="V800" s="157"/>
      <c r="W800" s="161"/>
      <c r="X800" s="168"/>
      <c r="Y800" s="168"/>
      <c r="Z800" s="157"/>
      <c r="AA800" s="157"/>
      <c r="AB800" s="157"/>
      <c r="AC800" s="157"/>
      <c r="AD800" s="163"/>
      <c r="AE800" s="157"/>
      <c r="AF800" s="157"/>
      <c r="AG800" s="157"/>
      <c r="AH800" s="157"/>
      <c r="AI800" s="163"/>
      <c r="AJ800" s="157"/>
      <c r="AK800" s="157"/>
      <c r="AL800" s="157"/>
      <c r="AM800" s="157"/>
      <c r="AN800" s="157"/>
      <c r="AO800" s="157"/>
      <c r="AP800" s="157"/>
      <c r="AQ800" s="160"/>
      <c r="AR800" s="164"/>
      <c r="AS800" s="164"/>
      <c r="AU800" s="165"/>
    </row>
    <row r="801" spans="1:47" ht="84.75" customHeight="1">
      <c r="A801" s="79"/>
      <c r="B801" s="79"/>
      <c r="C801" s="79"/>
      <c r="D801" s="157"/>
      <c r="E801" s="159"/>
      <c r="F801" s="160"/>
      <c r="G801" s="160"/>
      <c r="H801" s="166"/>
      <c r="I801" s="166"/>
      <c r="J801" s="166"/>
      <c r="K801" s="166"/>
      <c r="L801" s="167"/>
      <c r="M801" s="166"/>
      <c r="N801" s="166"/>
      <c r="O801" s="157"/>
      <c r="P801" s="157"/>
      <c r="Q801" s="157"/>
      <c r="R801" s="157"/>
      <c r="S801" s="157"/>
      <c r="T801" s="157"/>
      <c r="U801" s="157"/>
      <c r="V801" s="157"/>
      <c r="W801" s="161"/>
      <c r="X801" s="168"/>
      <c r="Y801" s="168"/>
      <c r="Z801" s="157"/>
      <c r="AA801" s="157"/>
      <c r="AB801" s="157"/>
      <c r="AC801" s="157"/>
      <c r="AD801" s="163"/>
      <c r="AE801" s="157"/>
      <c r="AF801" s="157"/>
      <c r="AG801" s="157"/>
      <c r="AH801" s="157"/>
      <c r="AI801" s="163"/>
      <c r="AJ801" s="157"/>
      <c r="AK801" s="157"/>
      <c r="AL801" s="157"/>
      <c r="AM801" s="157"/>
      <c r="AN801" s="157"/>
      <c r="AO801" s="157"/>
      <c r="AP801" s="157"/>
      <c r="AQ801" s="160"/>
      <c r="AR801" s="164"/>
      <c r="AS801" s="164"/>
      <c r="AU801" s="165"/>
    </row>
    <row r="802" spans="1:47" ht="84.75" customHeight="1">
      <c r="A802" s="79"/>
      <c r="B802" s="79"/>
      <c r="C802" s="79"/>
      <c r="D802" s="157"/>
      <c r="E802" s="159"/>
      <c r="F802" s="160"/>
      <c r="G802" s="160"/>
      <c r="H802" s="166"/>
      <c r="I802" s="166"/>
      <c r="J802" s="166"/>
      <c r="K802" s="166"/>
      <c r="L802" s="167"/>
      <c r="M802" s="166"/>
      <c r="N802" s="166"/>
      <c r="O802" s="157"/>
      <c r="P802" s="157"/>
      <c r="Q802" s="157"/>
      <c r="R802" s="157"/>
      <c r="S802" s="157"/>
      <c r="T802" s="157"/>
      <c r="U802" s="157"/>
      <c r="V802" s="157"/>
      <c r="W802" s="161"/>
      <c r="X802" s="168"/>
      <c r="Y802" s="168"/>
      <c r="Z802" s="157"/>
      <c r="AA802" s="157"/>
      <c r="AB802" s="157"/>
      <c r="AC802" s="157"/>
      <c r="AD802" s="163"/>
      <c r="AE802" s="157"/>
      <c r="AF802" s="157"/>
      <c r="AG802" s="157"/>
      <c r="AH802" s="157"/>
      <c r="AI802" s="163"/>
      <c r="AJ802" s="157"/>
      <c r="AK802" s="157"/>
      <c r="AL802" s="157"/>
      <c r="AM802" s="157"/>
      <c r="AN802" s="157"/>
      <c r="AO802" s="157"/>
      <c r="AP802" s="157"/>
      <c r="AQ802" s="160"/>
      <c r="AR802" s="164"/>
      <c r="AS802" s="164"/>
      <c r="AU802" s="165"/>
    </row>
    <row r="803" spans="1:47" ht="84.75" customHeight="1">
      <c r="A803" s="79"/>
      <c r="B803" s="79"/>
      <c r="C803" s="79"/>
      <c r="D803" s="157"/>
      <c r="E803" s="159"/>
      <c r="F803" s="160"/>
      <c r="G803" s="160"/>
      <c r="H803" s="166"/>
      <c r="I803" s="166"/>
      <c r="J803" s="166"/>
      <c r="K803" s="166"/>
      <c r="L803" s="167"/>
      <c r="M803" s="166"/>
      <c r="N803" s="166"/>
      <c r="O803" s="157"/>
      <c r="P803" s="157"/>
      <c r="Q803" s="157"/>
      <c r="R803" s="157"/>
      <c r="S803" s="157"/>
      <c r="T803" s="157"/>
      <c r="U803" s="157"/>
      <c r="V803" s="157"/>
      <c r="W803" s="161"/>
      <c r="X803" s="168"/>
      <c r="Y803" s="168"/>
      <c r="Z803" s="157"/>
      <c r="AA803" s="157"/>
      <c r="AB803" s="157"/>
      <c r="AC803" s="157"/>
      <c r="AD803" s="163"/>
      <c r="AE803" s="157"/>
      <c r="AF803" s="157"/>
      <c r="AG803" s="157"/>
      <c r="AH803" s="157"/>
      <c r="AI803" s="163"/>
      <c r="AJ803" s="157"/>
      <c r="AK803" s="157"/>
      <c r="AL803" s="157"/>
      <c r="AM803" s="157"/>
      <c r="AN803" s="157"/>
      <c r="AO803" s="157"/>
      <c r="AP803" s="157"/>
      <c r="AQ803" s="160"/>
      <c r="AR803" s="164"/>
      <c r="AS803" s="164"/>
      <c r="AU803" s="165"/>
    </row>
    <row r="804" spans="1:47" ht="84.75" customHeight="1">
      <c r="A804" s="79"/>
      <c r="B804" s="79"/>
      <c r="C804" s="79"/>
      <c r="D804" s="157"/>
      <c r="E804" s="159"/>
      <c r="F804" s="160"/>
      <c r="G804" s="160"/>
      <c r="H804" s="166"/>
      <c r="I804" s="166"/>
      <c r="J804" s="166"/>
      <c r="K804" s="166"/>
      <c r="L804" s="167"/>
      <c r="M804" s="166"/>
      <c r="N804" s="166"/>
      <c r="O804" s="157"/>
      <c r="P804" s="157"/>
      <c r="Q804" s="157"/>
      <c r="R804" s="157"/>
      <c r="S804" s="157"/>
      <c r="T804" s="157"/>
      <c r="U804" s="157"/>
      <c r="V804" s="157"/>
      <c r="W804" s="161"/>
      <c r="X804" s="168"/>
      <c r="Y804" s="168"/>
      <c r="Z804" s="157"/>
      <c r="AA804" s="157"/>
      <c r="AB804" s="157"/>
      <c r="AC804" s="157"/>
      <c r="AD804" s="163"/>
      <c r="AE804" s="157"/>
      <c r="AF804" s="157"/>
      <c r="AG804" s="157"/>
      <c r="AH804" s="157"/>
      <c r="AI804" s="163"/>
      <c r="AJ804" s="157"/>
      <c r="AK804" s="157"/>
      <c r="AL804" s="157"/>
      <c r="AM804" s="157"/>
      <c r="AN804" s="157"/>
      <c r="AO804" s="157"/>
      <c r="AP804" s="157"/>
      <c r="AQ804" s="160"/>
      <c r="AR804" s="164"/>
      <c r="AS804" s="164"/>
      <c r="AU804" s="165"/>
    </row>
    <row r="805" spans="1:47" ht="84.75" customHeight="1">
      <c r="A805" s="79"/>
      <c r="B805" s="79"/>
      <c r="C805" s="79"/>
      <c r="D805" s="157"/>
      <c r="E805" s="159"/>
      <c r="F805" s="160"/>
      <c r="G805" s="160"/>
      <c r="H805" s="166"/>
      <c r="I805" s="166"/>
      <c r="J805" s="166"/>
      <c r="K805" s="166"/>
      <c r="L805" s="167"/>
      <c r="M805" s="166"/>
      <c r="N805" s="166"/>
      <c r="O805" s="157"/>
      <c r="P805" s="157"/>
      <c r="Q805" s="157"/>
      <c r="R805" s="157"/>
      <c r="S805" s="157"/>
      <c r="T805" s="157"/>
      <c r="U805" s="157"/>
      <c r="V805" s="157"/>
      <c r="W805" s="161"/>
      <c r="X805" s="168"/>
      <c r="Y805" s="168"/>
      <c r="Z805" s="157"/>
      <c r="AA805" s="157"/>
      <c r="AB805" s="157"/>
      <c r="AC805" s="157"/>
      <c r="AD805" s="163"/>
      <c r="AE805" s="157"/>
      <c r="AF805" s="157"/>
      <c r="AG805" s="157"/>
      <c r="AH805" s="157"/>
      <c r="AI805" s="163"/>
      <c r="AJ805" s="157"/>
      <c r="AK805" s="157"/>
      <c r="AL805" s="157"/>
      <c r="AM805" s="157"/>
      <c r="AN805" s="157"/>
      <c r="AO805" s="157"/>
      <c r="AP805" s="157"/>
      <c r="AQ805" s="160"/>
      <c r="AR805" s="164"/>
      <c r="AS805" s="164"/>
      <c r="AU805" s="165"/>
    </row>
    <row r="806" spans="1:47" ht="84.75" customHeight="1">
      <c r="A806" s="79"/>
      <c r="B806" s="79"/>
      <c r="C806" s="79"/>
      <c r="D806" s="157"/>
      <c r="E806" s="159"/>
      <c r="F806" s="160"/>
      <c r="G806" s="160"/>
      <c r="H806" s="166"/>
      <c r="I806" s="166"/>
      <c r="J806" s="166"/>
      <c r="K806" s="166"/>
      <c r="L806" s="167"/>
      <c r="M806" s="166"/>
      <c r="N806" s="166"/>
      <c r="O806" s="157"/>
      <c r="P806" s="157"/>
      <c r="Q806" s="157"/>
      <c r="R806" s="157"/>
      <c r="S806" s="157"/>
      <c r="T806" s="157"/>
      <c r="U806" s="157"/>
      <c r="V806" s="157"/>
      <c r="W806" s="161"/>
      <c r="X806" s="168"/>
      <c r="Y806" s="168"/>
      <c r="Z806" s="157"/>
      <c r="AA806" s="157"/>
      <c r="AB806" s="157"/>
      <c r="AC806" s="157"/>
      <c r="AD806" s="163"/>
      <c r="AE806" s="157"/>
      <c r="AF806" s="157"/>
      <c r="AG806" s="157"/>
      <c r="AH806" s="157"/>
      <c r="AI806" s="163"/>
      <c r="AJ806" s="157"/>
      <c r="AK806" s="157"/>
      <c r="AL806" s="157"/>
      <c r="AM806" s="157"/>
      <c r="AN806" s="157"/>
      <c r="AO806" s="157"/>
      <c r="AP806" s="157"/>
      <c r="AQ806" s="160"/>
      <c r="AR806" s="164"/>
      <c r="AS806" s="164"/>
      <c r="AU806" s="165"/>
    </row>
    <row r="807" spans="1:47" ht="84.75" customHeight="1">
      <c r="A807" s="79"/>
      <c r="B807" s="79"/>
      <c r="C807" s="79"/>
      <c r="D807" s="157"/>
      <c r="E807" s="159"/>
      <c r="F807" s="160"/>
      <c r="G807" s="160"/>
      <c r="H807" s="166"/>
      <c r="I807" s="166"/>
      <c r="J807" s="166"/>
      <c r="K807" s="166"/>
      <c r="L807" s="167"/>
      <c r="M807" s="166"/>
      <c r="N807" s="166"/>
      <c r="O807" s="157"/>
      <c r="P807" s="157"/>
      <c r="Q807" s="157"/>
      <c r="R807" s="157"/>
      <c r="S807" s="157"/>
      <c r="T807" s="157"/>
      <c r="U807" s="157"/>
      <c r="V807" s="157"/>
      <c r="W807" s="161"/>
      <c r="X807" s="168"/>
      <c r="Y807" s="168"/>
      <c r="Z807" s="157"/>
      <c r="AA807" s="157"/>
      <c r="AB807" s="157"/>
      <c r="AC807" s="157"/>
      <c r="AD807" s="163"/>
      <c r="AE807" s="157"/>
      <c r="AF807" s="157"/>
      <c r="AG807" s="157"/>
      <c r="AH807" s="157"/>
      <c r="AI807" s="163"/>
      <c r="AJ807" s="157"/>
      <c r="AK807" s="157"/>
      <c r="AL807" s="157"/>
      <c r="AM807" s="157"/>
      <c r="AN807" s="157"/>
      <c r="AO807" s="157"/>
      <c r="AP807" s="157"/>
      <c r="AQ807" s="160"/>
      <c r="AR807" s="164"/>
      <c r="AS807" s="164"/>
      <c r="AU807" s="165"/>
    </row>
    <row r="808" spans="1:47" ht="84.75" customHeight="1">
      <c r="A808" s="79"/>
      <c r="B808" s="79"/>
      <c r="C808" s="79"/>
      <c r="D808" s="157"/>
      <c r="E808" s="159"/>
      <c r="F808" s="160"/>
      <c r="G808" s="160"/>
      <c r="H808" s="166"/>
      <c r="I808" s="166"/>
      <c r="J808" s="166"/>
      <c r="K808" s="166"/>
      <c r="L808" s="167"/>
      <c r="M808" s="166"/>
      <c r="N808" s="166"/>
      <c r="O808" s="157"/>
      <c r="P808" s="157"/>
      <c r="Q808" s="157"/>
      <c r="R808" s="157"/>
      <c r="S808" s="157"/>
      <c r="T808" s="157"/>
      <c r="U808" s="157"/>
      <c r="V808" s="157"/>
      <c r="W808" s="161"/>
      <c r="X808" s="168"/>
      <c r="Y808" s="168"/>
      <c r="Z808" s="157"/>
      <c r="AA808" s="157"/>
      <c r="AB808" s="157"/>
      <c r="AC808" s="157"/>
      <c r="AD808" s="163"/>
      <c r="AE808" s="157"/>
      <c r="AF808" s="157"/>
      <c r="AG808" s="157"/>
      <c r="AH808" s="157"/>
      <c r="AI808" s="163"/>
      <c r="AJ808" s="157"/>
      <c r="AK808" s="157"/>
      <c r="AL808" s="157"/>
      <c r="AM808" s="157"/>
      <c r="AN808" s="157"/>
      <c r="AO808" s="157"/>
      <c r="AP808" s="157"/>
      <c r="AQ808" s="160"/>
      <c r="AR808" s="164"/>
      <c r="AS808" s="164"/>
      <c r="AU808" s="165"/>
    </row>
    <row r="809" spans="1:47" ht="84.75" customHeight="1">
      <c r="A809" s="79"/>
      <c r="B809" s="79"/>
      <c r="C809" s="79"/>
      <c r="D809" s="157"/>
      <c r="E809" s="159"/>
      <c r="F809" s="160"/>
      <c r="G809" s="160"/>
      <c r="H809" s="166"/>
      <c r="I809" s="166"/>
      <c r="J809" s="166"/>
      <c r="K809" s="166"/>
      <c r="L809" s="167"/>
      <c r="M809" s="166"/>
      <c r="N809" s="166"/>
      <c r="O809" s="157"/>
      <c r="P809" s="157"/>
      <c r="Q809" s="157"/>
      <c r="R809" s="157"/>
      <c r="S809" s="157"/>
      <c r="T809" s="157"/>
      <c r="U809" s="157"/>
      <c r="V809" s="157"/>
      <c r="W809" s="161"/>
      <c r="X809" s="168"/>
      <c r="Y809" s="168"/>
      <c r="Z809" s="157"/>
      <c r="AA809" s="157"/>
      <c r="AB809" s="157"/>
      <c r="AC809" s="157"/>
      <c r="AD809" s="163"/>
      <c r="AE809" s="157"/>
      <c r="AF809" s="157"/>
      <c r="AG809" s="157"/>
      <c r="AH809" s="157"/>
      <c r="AI809" s="163"/>
      <c r="AJ809" s="157"/>
      <c r="AK809" s="157"/>
      <c r="AL809" s="157"/>
      <c r="AM809" s="157"/>
      <c r="AN809" s="157"/>
      <c r="AO809" s="157"/>
      <c r="AP809" s="157"/>
      <c r="AQ809" s="160"/>
      <c r="AR809" s="164"/>
      <c r="AS809" s="164"/>
      <c r="AU809" s="165"/>
    </row>
    <row r="810" spans="1:47" ht="84.75" customHeight="1">
      <c r="A810" s="79"/>
      <c r="B810" s="79"/>
      <c r="C810" s="79"/>
      <c r="D810" s="157"/>
      <c r="E810" s="159"/>
      <c r="F810" s="160"/>
      <c r="G810" s="160"/>
      <c r="H810" s="166"/>
      <c r="I810" s="166"/>
      <c r="J810" s="166"/>
      <c r="K810" s="166"/>
      <c r="L810" s="167"/>
      <c r="M810" s="166"/>
      <c r="N810" s="166"/>
      <c r="O810" s="157"/>
      <c r="P810" s="157"/>
      <c r="Q810" s="157"/>
      <c r="R810" s="157"/>
      <c r="S810" s="157"/>
      <c r="T810" s="157"/>
      <c r="U810" s="157"/>
      <c r="V810" s="157"/>
      <c r="W810" s="161"/>
      <c r="X810" s="168"/>
      <c r="Y810" s="168"/>
      <c r="Z810" s="157"/>
      <c r="AA810" s="157"/>
      <c r="AB810" s="157"/>
      <c r="AC810" s="157"/>
      <c r="AD810" s="163"/>
      <c r="AE810" s="157"/>
      <c r="AF810" s="157"/>
      <c r="AG810" s="157"/>
      <c r="AH810" s="157"/>
      <c r="AI810" s="163"/>
      <c r="AJ810" s="157"/>
      <c r="AK810" s="157"/>
      <c r="AL810" s="157"/>
      <c r="AM810" s="157"/>
      <c r="AN810" s="157"/>
      <c r="AO810" s="157"/>
      <c r="AP810" s="157"/>
      <c r="AQ810" s="160"/>
      <c r="AR810" s="164"/>
      <c r="AS810" s="164"/>
      <c r="AU810" s="165"/>
    </row>
    <row r="811" spans="1:47" ht="84.75" customHeight="1">
      <c r="A811" s="79"/>
      <c r="B811" s="79"/>
      <c r="C811" s="79"/>
      <c r="D811" s="157"/>
      <c r="E811" s="159"/>
      <c r="F811" s="160"/>
      <c r="G811" s="160"/>
      <c r="H811" s="166"/>
      <c r="I811" s="166"/>
      <c r="J811" s="166"/>
      <c r="K811" s="166"/>
      <c r="L811" s="167"/>
      <c r="M811" s="166"/>
      <c r="N811" s="166"/>
      <c r="O811" s="157"/>
      <c r="P811" s="157"/>
      <c r="Q811" s="157"/>
      <c r="R811" s="157"/>
      <c r="S811" s="157"/>
      <c r="T811" s="157"/>
      <c r="U811" s="157"/>
      <c r="V811" s="157"/>
      <c r="W811" s="161"/>
      <c r="X811" s="168"/>
      <c r="Y811" s="168"/>
      <c r="Z811" s="157"/>
      <c r="AA811" s="157"/>
      <c r="AB811" s="157"/>
      <c r="AC811" s="157"/>
      <c r="AD811" s="163"/>
      <c r="AE811" s="157"/>
      <c r="AF811" s="157"/>
      <c r="AG811" s="157"/>
      <c r="AH811" s="157"/>
      <c r="AI811" s="163"/>
      <c r="AJ811" s="157"/>
      <c r="AK811" s="157"/>
      <c r="AL811" s="157"/>
      <c r="AM811" s="157"/>
      <c r="AN811" s="157"/>
      <c r="AO811" s="157"/>
      <c r="AP811" s="157"/>
      <c r="AQ811" s="160"/>
      <c r="AR811" s="164"/>
      <c r="AS811" s="164"/>
      <c r="AU811" s="165"/>
    </row>
    <row r="812" spans="1:47" ht="84.75" customHeight="1">
      <c r="A812" s="79"/>
      <c r="B812" s="79"/>
      <c r="C812" s="79"/>
      <c r="D812" s="157"/>
      <c r="E812" s="159"/>
      <c r="F812" s="160"/>
      <c r="G812" s="160"/>
      <c r="H812" s="166"/>
      <c r="I812" s="166"/>
      <c r="J812" s="166"/>
      <c r="K812" s="166"/>
      <c r="L812" s="167"/>
      <c r="M812" s="166"/>
      <c r="N812" s="166"/>
      <c r="O812" s="157"/>
      <c r="P812" s="157"/>
      <c r="Q812" s="157"/>
      <c r="R812" s="157"/>
      <c r="S812" s="157"/>
      <c r="T812" s="157"/>
      <c r="U812" s="157"/>
      <c r="V812" s="157"/>
      <c r="W812" s="161"/>
      <c r="X812" s="168"/>
      <c r="Y812" s="168"/>
      <c r="Z812" s="157"/>
      <c r="AA812" s="157"/>
      <c r="AB812" s="157"/>
      <c r="AC812" s="157"/>
      <c r="AD812" s="163"/>
      <c r="AE812" s="157"/>
      <c r="AF812" s="157"/>
      <c r="AG812" s="157"/>
      <c r="AH812" s="157"/>
      <c r="AI812" s="163"/>
      <c r="AJ812" s="157"/>
      <c r="AK812" s="157"/>
      <c r="AL812" s="157"/>
      <c r="AM812" s="157"/>
      <c r="AN812" s="157"/>
      <c r="AO812" s="157"/>
      <c r="AP812" s="157"/>
      <c r="AQ812" s="160"/>
      <c r="AR812" s="164"/>
      <c r="AS812" s="164"/>
      <c r="AU812" s="165"/>
    </row>
    <row r="813" spans="1:47" ht="84.75" customHeight="1">
      <c r="A813" s="79"/>
      <c r="B813" s="79"/>
      <c r="C813" s="79"/>
      <c r="D813" s="157"/>
      <c r="E813" s="159"/>
      <c r="F813" s="160"/>
      <c r="G813" s="160"/>
      <c r="H813" s="166"/>
      <c r="I813" s="166"/>
      <c r="J813" s="166"/>
      <c r="K813" s="166"/>
      <c r="L813" s="167"/>
      <c r="M813" s="166"/>
      <c r="N813" s="166"/>
      <c r="O813" s="157"/>
      <c r="P813" s="157"/>
      <c r="Q813" s="157"/>
      <c r="R813" s="157"/>
      <c r="S813" s="157"/>
      <c r="T813" s="157"/>
      <c r="U813" s="157"/>
      <c r="V813" s="157"/>
      <c r="W813" s="161"/>
      <c r="X813" s="168"/>
      <c r="Y813" s="168"/>
      <c r="Z813" s="157"/>
      <c r="AA813" s="157"/>
      <c r="AB813" s="157"/>
      <c r="AC813" s="157"/>
      <c r="AD813" s="163"/>
      <c r="AE813" s="157"/>
      <c r="AF813" s="157"/>
      <c r="AG813" s="157"/>
      <c r="AH813" s="157"/>
      <c r="AI813" s="163"/>
      <c r="AJ813" s="157"/>
      <c r="AK813" s="157"/>
      <c r="AL813" s="157"/>
      <c r="AM813" s="157"/>
      <c r="AN813" s="157"/>
      <c r="AO813" s="157"/>
      <c r="AP813" s="157"/>
      <c r="AQ813" s="160"/>
      <c r="AR813" s="164"/>
      <c r="AS813" s="164"/>
      <c r="AU813" s="165"/>
    </row>
    <row r="814" spans="1:47" ht="84.75" customHeight="1">
      <c r="A814" s="79"/>
      <c r="B814" s="79"/>
      <c r="C814" s="79"/>
      <c r="D814" s="157"/>
      <c r="E814" s="159"/>
      <c r="F814" s="160"/>
      <c r="G814" s="160"/>
      <c r="H814" s="166"/>
      <c r="I814" s="166"/>
      <c r="J814" s="166"/>
      <c r="K814" s="166"/>
      <c r="L814" s="167"/>
      <c r="M814" s="166"/>
      <c r="N814" s="166"/>
      <c r="O814" s="157"/>
      <c r="P814" s="157"/>
      <c r="Q814" s="157"/>
      <c r="R814" s="157"/>
      <c r="S814" s="157"/>
      <c r="T814" s="157"/>
      <c r="U814" s="157"/>
      <c r="V814" s="157"/>
      <c r="W814" s="161"/>
      <c r="X814" s="168"/>
      <c r="Y814" s="168"/>
      <c r="Z814" s="157"/>
      <c r="AA814" s="157"/>
      <c r="AB814" s="157"/>
      <c r="AC814" s="157"/>
      <c r="AD814" s="163"/>
      <c r="AE814" s="157"/>
      <c r="AF814" s="157"/>
      <c r="AG814" s="157"/>
      <c r="AH814" s="157"/>
      <c r="AI814" s="163"/>
      <c r="AJ814" s="157"/>
      <c r="AK814" s="157"/>
      <c r="AL814" s="157"/>
      <c r="AM814" s="157"/>
      <c r="AN814" s="157"/>
      <c r="AO814" s="157"/>
      <c r="AP814" s="157"/>
      <c r="AQ814" s="160"/>
      <c r="AR814" s="164"/>
      <c r="AS814" s="164"/>
      <c r="AU814" s="165"/>
    </row>
    <row r="815" spans="1:47" ht="84.75" customHeight="1">
      <c r="A815" s="79"/>
      <c r="B815" s="79"/>
      <c r="C815" s="79"/>
      <c r="D815" s="157"/>
      <c r="E815" s="159"/>
      <c r="F815" s="160"/>
      <c r="G815" s="160"/>
      <c r="H815" s="166"/>
      <c r="I815" s="166"/>
      <c r="J815" s="166"/>
      <c r="K815" s="166"/>
      <c r="L815" s="167"/>
      <c r="M815" s="166"/>
      <c r="N815" s="166"/>
      <c r="O815" s="157"/>
      <c r="P815" s="157"/>
      <c r="Q815" s="157"/>
      <c r="R815" s="157"/>
      <c r="S815" s="157"/>
      <c r="T815" s="157"/>
      <c r="U815" s="157"/>
      <c r="V815" s="157"/>
      <c r="W815" s="161"/>
      <c r="X815" s="168"/>
      <c r="Y815" s="168"/>
      <c r="Z815" s="157"/>
      <c r="AA815" s="157"/>
      <c r="AB815" s="157"/>
      <c r="AC815" s="157"/>
      <c r="AD815" s="163"/>
      <c r="AE815" s="157"/>
      <c r="AF815" s="157"/>
      <c r="AG815" s="157"/>
      <c r="AH815" s="157"/>
      <c r="AI815" s="163"/>
      <c r="AJ815" s="157"/>
      <c r="AK815" s="157"/>
      <c r="AL815" s="157"/>
      <c r="AM815" s="157"/>
      <c r="AN815" s="157"/>
      <c r="AO815" s="157"/>
      <c r="AP815" s="157"/>
      <c r="AQ815" s="160"/>
      <c r="AR815" s="164"/>
      <c r="AS815" s="164"/>
      <c r="AU815" s="165"/>
    </row>
    <row r="816" spans="1:47" ht="84.75" customHeight="1">
      <c r="A816" s="79"/>
      <c r="B816" s="79"/>
      <c r="C816" s="79"/>
      <c r="D816" s="157"/>
      <c r="E816" s="159"/>
      <c r="F816" s="160"/>
      <c r="G816" s="160"/>
      <c r="H816" s="166"/>
      <c r="I816" s="166"/>
      <c r="J816" s="166"/>
      <c r="K816" s="166"/>
      <c r="L816" s="167"/>
      <c r="M816" s="166"/>
      <c r="N816" s="166"/>
      <c r="O816" s="157"/>
      <c r="P816" s="157"/>
      <c r="Q816" s="157"/>
      <c r="R816" s="157"/>
      <c r="S816" s="157"/>
      <c r="T816" s="157"/>
      <c r="U816" s="157"/>
      <c r="V816" s="157"/>
      <c r="W816" s="161"/>
      <c r="X816" s="168"/>
      <c r="Y816" s="168"/>
      <c r="Z816" s="157"/>
      <c r="AA816" s="157"/>
      <c r="AB816" s="157"/>
      <c r="AC816" s="157"/>
      <c r="AD816" s="163"/>
      <c r="AE816" s="157"/>
      <c r="AF816" s="157"/>
      <c r="AG816" s="157"/>
      <c r="AH816" s="157"/>
      <c r="AI816" s="163"/>
      <c r="AJ816" s="157"/>
      <c r="AK816" s="157"/>
      <c r="AL816" s="157"/>
      <c r="AM816" s="157"/>
      <c r="AN816" s="157"/>
      <c r="AO816" s="157"/>
      <c r="AP816" s="157"/>
      <c r="AQ816" s="160"/>
      <c r="AR816" s="164"/>
      <c r="AS816" s="164"/>
      <c r="AU816" s="165"/>
    </row>
    <row r="817" spans="1:47" ht="84.75" customHeight="1">
      <c r="A817" s="79"/>
      <c r="B817" s="79"/>
      <c r="C817" s="79"/>
      <c r="D817" s="157"/>
      <c r="E817" s="159"/>
      <c r="F817" s="160"/>
      <c r="G817" s="160"/>
      <c r="H817" s="166"/>
      <c r="I817" s="166"/>
      <c r="J817" s="166"/>
      <c r="K817" s="166"/>
      <c r="L817" s="167"/>
      <c r="M817" s="166"/>
      <c r="N817" s="166"/>
      <c r="O817" s="157"/>
      <c r="P817" s="157"/>
      <c r="Q817" s="157"/>
      <c r="R817" s="157"/>
      <c r="S817" s="157"/>
      <c r="T817" s="157"/>
      <c r="U817" s="157"/>
      <c r="V817" s="157"/>
      <c r="W817" s="161"/>
      <c r="X817" s="168"/>
      <c r="Y817" s="168"/>
      <c r="Z817" s="157"/>
      <c r="AA817" s="157"/>
      <c r="AB817" s="157"/>
      <c r="AC817" s="157"/>
      <c r="AD817" s="163"/>
      <c r="AE817" s="157"/>
      <c r="AF817" s="157"/>
      <c r="AG817" s="157"/>
      <c r="AH817" s="157"/>
      <c r="AI817" s="163"/>
      <c r="AJ817" s="157"/>
      <c r="AK817" s="157"/>
      <c r="AL817" s="157"/>
      <c r="AM817" s="157"/>
      <c r="AN817" s="157"/>
      <c r="AO817" s="157"/>
      <c r="AP817" s="157"/>
      <c r="AQ817" s="160"/>
      <c r="AR817" s="164"/>
      <c r="AS817" s="164"/>
      <c r="AU817" s="165"/>
    </row>
    <row r="818" spans="1:47" ht="84.75" customHeight="1">
      <c r="A818" s="79"/>
      <c r="B818" s="79"/>
      <c r="C818" s="79"/>
      <c r="D818" s="157"/>
      <c r="E818" s="159"/>
      <c r="F818" s="160"/>
      <c r="G818" s="160"/>
      <c r="H818" s="166"/>
      <c r="I818" s="166"/>
      <c r="J818" s="166"/>
      <c r="K818" s="166"/>
      <c r="L818" s="167"/>
      <c r="M818" s="166"/>
      <c r="N818" s="166"/>
      <c r="O818" s="157"/>
      <c r="P818" s="157"/>
      <c r="Q818" s="157"/>
      <c r="R818" s="157"/>
      <c r="S818" s="157"/>
      <c r="T818" s="157"/>
      <c r="U818" s="157"/>
      <c r="V818" s="157"/>
      <c r="W818" s="161"/>
      <c r="X818" s="168"/>
      <c r="Y818" s="168"/>
      <c r="Z818" s="157"/>
      <c r="AA818" s="157"/>
      <c r="AB818" s="157"/>
      <c r="AC818" s="157"/>
      <c r="AD818" s="163"/>
      <c r="AE818" s="157"/>
      <c r="AF818" s="157"/>
      <c r="AG818" s="157"/>
      <c r="AH818" s="157"/>
      <c r="AI818" s="163"/>
      <c r="AJ818" s="157"/>
      <c r="AK818" s="157"/>
      <c r="AL818" s="157"/>
      <c r="AM818" s="157"/>
      <c r="AN818" s="157"/>
      <c r="AO818" s="157"/>
      <c r="AP818" s="157"/>
      <c r="AQ818" s="160"/>
      <c r="AR818" s="164"/>
      <c r="AS818" s="164"/>
      <c r="AU818" s="165"/>
    </row>
    <row r="819" spans="1:47" ht="84.75" customHeight="1">
      <c r="A819" s="79"/>
      <c r="B819" s="79"/>
      <c r="C819" s="79"/>
      <c r="D819" s="157"/>
      <c r="E819" s="159"/>
      <c r="F819" s="160"/>
      <c r="G819" s="160"/>
      <c r="H819" s="166"/>
      <c r="I819" s="166"/>
      <c r="J819" s="166"/>
      <c r="K819" s="166"/>
      <c r="L819" s="167"/>
      <c r="M819" s="166"/>
      <c r="N819" s="166"/>
      <c r="O819" s="157"/>
      <c r="P819" s="157"/>
      <c r="Q819" s="157"/>
      <c r="R819" s="157"/>
      <c r="S819" s="157"/>
      <c r="T819" s="157"/>
      <c r="U819" s="157"/>
      <c r="V819" s="157"/>
      <c r="W819" s="161"/>
      <c r="X819" s="168"/>
      <c r="Y819" s="168"/>
      <c r="Z819" s="157"/>
      <c r="AA819" s="157"/>
      <c r="AB819" s="157"/>
      <c r="AC819" s="157"/>
      <c r="AD819" s="163"/>
      <c r="AE819" s="157"/>
      <c r="AF819" s="157"/>
      <c r="AG819" s="157"/>
      <c r="AH819" s="157"/>
      <c r="AI819" s="163"/>
      <c r="AJ819" s="157"/>
      <c r="AK819" s="157"/>
      <c r="AL819" s="157"/>
      <c r="AM819" s="157"/>
      <c r="AN819" s="157"/>
      <c r="AO819" s="157"/>
      <c r="AP819" s="157"/>
      <c r="AQ819" s="160"/>
      <c r="AR819" s="164"/>
      <c r="AS819" s="164"/>
      <c r="AU819" s="165"/>
    </row>
    <row r="820" spans="1:47" ht="84.75" customHeight="1">
      <c r="A820" s="79"/>
      <c r="B820" s="79"/>
      <c r="C820" s="79"/>
      <c r="D820" s="157"/>
      <c r="E820" s="159"/>
      <c r="F820" s="160"/>
      <c r="G820" s="160"/>
      <c r="H820" s="166"/>
      <c r="I820" s="166"/>
      <c r="J820" s="166"/>
      <c r="K820" s="166"/>
      <c r="L820" s="167"/>
      <c r="M820" s="166"/>
      <c r="N820" s="166"/>
      <c r="O820" s="157"/>
      <c r="P820" s="157"/>
      <c r="Q820" s="157"/>
      <c r="R820" s="157"/>
      <c r="S820" s="157"/>
      <c r="T820" s="157"/>
      <c r="U820" s="157"/>
      <c r="V820" s="157"/>
      <c r="W820" s="161"/>
      <c r="X820" s="168"/>
      <c r="Y820" s="168"/>
      <c r="Z820" s="157"/>
      <c r="AA820" s="157"/>
      <c r="AB820" s="157"/>
      <c r="AC820" s="157"/>
      <c r="AD820" s="163"/>
      <c r="AE820" s="157"/>
      <c r="AF820" s="157"/>
      <c r="AG820" s="157"/>
      <c r="AH820" s="157"/>
      <c r="AI820" s="163"/>
      <c r="AJ820" s="157"/>
      <c r="AK820" s="157"/>
      <c r="AL820" s="157"/>
      <c r="AM820" s="157"/>
      <c r="AN820" s="157"/>
      <c r="AO820" s="157"/>
      <c r="AP820" s="157"/>
      <c r="AQ820" s="160"/>
      <c r="AR820" s="164"/>
      <c r="AS820" s="164"/>
      <c r="AU820" s="165"/>
    </row>
    <row r="821" spans="1:47" ht="84.75" customHeight="1">
      <c r="A821" s="79"/>
      <c r="B821" s="79"/>
      <c r="C821" s="79"/>
      <c r="D821" s="157"/>
      <c r="E821" s="159"/>
      <c r="F821" s="160"/>
      <c r="G821" s="160"/>
      <c r="H821" s="166"/>
      <c r="I821" s="166"/>
      <c r="J821" s="166"/>
      <c r="K821" s="166"/>
      <c r="L821" s="167"/>
      <c r="M821" s="166"/>
      <c r="N821" s="166"/>
      <c r="O821" s="157"/>
      <c r="P821" s="157"/>
      <c r="Q821" s="157"/>
      <c r="R821" s="157"/>
      <c r="S821" s="157"/>
      <c r="T821" s="157"/>
      <c r="U821" s="157"/>
      <c r="V821" s="157"/>
      <c r="W821" s="161"/>
      <c r="X821" s="168"/>
      <c r="Y821" s="168"/>
      <c r="Z821" s="157"/>
      <c r="AA821" s="157"/>
      <c r="AB821" s="157"/>
      <c r="AC821" s="157"/>
      <c r="AD821" s="163"/>
      <c r="AE821" s="157"/>
      <c r="AF821" s="157"/>
      <c r="AG821" s="157"/>
      <c r="AH821" s="157"/>
      <c r="AI821" s="163"/>
      <c r="AJ821" s="157"/>
      <c r="AK821" s="157"/>
      <c r="AL821" s="157"/>
      <c r="AM821" s="157"/>
      <c r="AN821" s="157"/>
      <c r="AO821" s="157"/>
      <c r="AP821" s="157"/>
      <c r="AQ821" s="160"/>
      <c r="AR821" s="164"/>
      <c r="AS821" s="164"/>
      <c r="AU821" s="165"/>
    </row>
    <row r="822" spans="1:47" ht="84.75" customHeight="1">
      <c r="A822" s="79"/>
      <c r="B822" s="79"/>
      <c r="C822" s="79"/>
      <c r="D822" s="157"/>
      <c r="E822" s="159"/>
      <c r="F822" s="160"/>
      <c r="G822" s="160"/>
      <c r="H822" s="166"/>
      <c r="I822" s="166"/>
      <c r="J822" s="166"/>
      <c r="K822" s="166"/>
      <c r="L822" s="167"/>
      <c r="M822" s="166"/>
      <c r="N822" s="166"/>
      <c r="O822" s="157"/>
      <c r="P822" s="157"/>
      <c r="Q822" s="157"/>
      <c r="R822" s="157"/>
      <c r="S822" s="157"/>
      <c r="T822" s="157"/>
      <c r="U822" s="157"/>
      <c r="V822" s="157"/>
      <c r="W822" s="161"/>
      <c r="X822" s="168"/>
      <c r="Y822" s="168"/>
      <c r="Z822" s="157"/>
      <c r="AA822" s="157"/>
      <c r="AB822" s="157"/>
      <c r="AC822" s="157"/>
      <c r="AD822" s="163"/>
      <c r="AE822" s="157"/>
      <c r="AF822" s="157"/>
      <c r="AG822" s="157"/>
      <c r="AH822" s="157"/>
      <c r="AI822" s="163"/>
      <c r="AJ822" s="157"/>
      <c r="AK822" s="157"/>
      <c r="AL822" s="157"/>
      <c r="AM822" s="157"/>
      <c r="AN822" s="157"/>
      <c r="AO822" s="157"/>
      <c r="AP822" s="157"/>
      <c r="AQ822" s="160"/>
      <c r="AR822" s="164"/>
      <c r="AS822" s="164"/>
      <c r="AU822" s="165"/>
    </row>
    <row r="823" spans="1:47" ht="84.75" customHeight="1">
      <c r="A823" s="79"/>
      <c r="B823" s="79"/>
      <c r="C823" s="79"/>
      <c r="D823" s="157"/>
      <c r="E823" s="159"/>
      <c r="F823" s="160"/>
      <c r="G823" s="160"/>
      <c r="H823" s="166"/>
      <c r="I823" s="166"/>
      <c r="J823" s="166"/>
      <c r="K823" s="166"/>
      <c r="L823" s="167"/>
      <c r="M823" s="166"/>
      <c r="N823" s="166"/>
      <c r="O823" s="157"/>
      <c r="P823" s="157"/>
      <c r="Q823" s="157"/>
      <c r="R823" s="157"/>
      <c r="S823" s="157"/>
      <c r="T823" s="157"/>
      <c r="U823" s="157"/>
      <c r="V823" s="157"/>
      <c r="W823" s="161"/>
      <c r="X823" s="168"/>
      <c r="Y823" s="168"/>
      <c r="Z823" s="157"/>
      <c r="AA823" s="157"/>
      <c r="AB823" s="157"/>
      <c r="AC823" s="157"/>
      <c r="AD823" s="163"/>
      <c r="AE823" s="157"/>
      <c r="AF823" s="157"/>
      <c r="AG823" s="157"/>
      <c r="AH823" s="157"/>
      <c r="AI823" s="163"/>
      <c r="AJ823" s="157"/>
      <c r="AK823" s="157"/>
      <c r="AL823" s="157"/>
      <c r="AM823" s="157"/>
      <c r="AN823" s="157"/>
      <c r="AO823" s="157"/>
      <c r="AP823" s="157"/>
      <c r="AQ823" s="160"/>
      <c r="AR823" s="164"/>
      <c r="AS823" s="164"/>
      <c r="AU823" s="165"/>
    </row>
    <row r="824" spans="1:47" ht="84.75" customHeight="1">
      <c r="A824" s="79"/>
      <c r="B824" s="79"/>
      <c r="C824" s="79"/>
      <c r="D824" s="157"/>
      <c r="E824" s="159"/>
      <c r="F824" s="160"/>
      <c r="G824" s="160"/>
      <c r="H824" s="166"/>
      <c r="I824" s="166"/>
      <c r="J824" s="166"/>
      <c r="K824" s="166"/>
      <c r="L824" s="167"/>
      <c r="M824" s="166"/>
      <c r="N824" s="166"/>
      <c r="O824" s="157"/>
      <c r="P824" s="157"/>
      <c r="Q824" s="157"/>
      <c r="R824" s="157"/>
      <c r="S824" s="157"/>
      <c r="T824" s="157"/>
      <c r="U824" s="157"/>
      <c r="V824" s="157"/>
      <c r="W824" s="161"/>
      <c r="X824" s="168"/>
      <c r="Y824" s="168"/>
      <c r="Z824" s="157"/>
      <c r="AA824" s="157"/>
      <c r="AB824" s="157"/>
      <c r="AC824" s="157"/>
      <c r="AD824" s="163"/>
      <c r="AE824" s="157"/>
      <c r="AF824" s="157"/>
      <c r="AG824" s="157"/>
      <c r="AH824" s="157"/>
      <c r="AI824" s="163"/>
      <c r="AJ824" s="157"/>
      <c r="AK824" s="157"/>
      <c r="AL824" s="157"/>
      <c r="AM824" s="157"/>
      <c r="AN824" s="157"/>
      <c r="AO824" s="157"/>
      <c r="AP824" s="157"/>
      <c r="AQ824" s="160"/>
      <c r="AR824" s="164"/>
      <c r="AS824" s="164"/>
      <c r="AU824" s="165"/>
    </row>
    <row r="825" spans="1:47" ht="84.75" customHeight="1">
      <c r="A825" s="79"/>
      <c r="B825" s="79"/>
      <c r="C825" s="79"/>
      <c r="D825" s="157"/>
      <c r="E825" s="159"/>
      <c r="F825" s="160"/>
      <c r="G825" s="160"/>
      <c r="H825" s="166"/>
      <c r="I825" s="166"/>
      <c r="J825" s="166"/>
      <c r="K825" s="166"/>
      <c r="L825" s="167"/>
      <c r="M825" s="166"/>
      <c r="N825" s="166"/>
      <c r="O825" s="157"/>
      <c r="P825" s="157"/>
      <c r="Q825" s="157"/>
      <c r="R825" s="157"/>
      <c r="S825" s="157"/>
      <c r="T825" s="157"/>
      <c r="U825" s="157"/>
      <c r="V825" s="157"/>
      <c r="W825" s="161"/>
      <c r="X825" s="168"/>
      <c r="Y825" s="168"/>
      <c r="Z825" s="157"/>
      <c r="AA825" s="157"/>
      <c r="AB825" s="157"/>
      <c r="AC825" s="157"/>
      <c r="AD825" s="163"/>
      <c r="AE825" s="157"/>
      <c r="AF825" s="157"/>
      <c r="AG825" s="157"/>
      <c r="AH825" s="157"/>
      <c r="AI825" s="163"/>
      <c r="AJ825" s="157"/>
      <c r="AK825" s="157"/>
      <c r="AL825" s="157"/>
      <c r="AM825" s="157"/>
      <c r="AN825" s="157"/>
      <c r="AO825" s="157"/>
      <c r="AP825" s="157"/>
      <c r="AQ825" s="160"/>
      <c r="AR825" s="164"/>
      <c r="AS825" s="164"/>
      <c r="AU825" s="165"/>
    </row>
    <row r="826" spans="1:47" ht="84.75" customHeight="1">
      <c r="A826" s="79"/>
      <c r="B826" s="79"/>
      <c r="C826" s="79"/>
      <c r="D826" s="157"/>
      <c r="E826" s="159"/>
      <c r="F826" s="160"/>
      <c r="G826" s="160"/>
      <c r="H826" s="166"/>
      <c r="I826" s="166"/>
      <c r="J826" s="166"/>
      <c r="K826" s="166"/>
      <c r="L826" s="167"/>
      <c r="M826" s="166"/>
      <c r="N826" s="166"/>
      <c r="O826" s="157"/>
      <c r="P826" s="157"/>
      <c r="Q826" s="157"/>
      <c r="R826" s="157"/>
      <c r="S826" s="157"/>
      <c r="T826" s="157"/>
      <c r="U826" s="157"/>
      <c r="V826" s="157"/>
      <c r="W826" s="161"/>
      <c r="X826" s="168"/>
      <c r="Y826" s="168"/>
      <c r="Z826" s="157"/>
      <c r="AA826" s="157"/>
      <c r="AB826" s="157"/>
      <c r="AC826" s="157"/>
      <c r="AD826" s="163"/>
      <c r="AE826" s="157"/>
      <c r="AF826" s="157"/>
      <c r="AG826" s="157"/>
      <c r="AH826" s="157"/>
      <c r="AI826" s="163"/>
      <c r="AJ826" s="157"/>
      <c r="AK826" s="157"/>
      <c r="AL826" s="157"/>
      <c r="AM826" s="157"/>
      <c r="AN826" s="157"/>
      <c r="AO826" s="157"/>
      <c r="AP826" s="157"/>
      <c r="AQ826" s="160"/>
      <c r="AR826" s="164"/>
      <c r="AS826" s="164"/>
      <c r="AU826" s="165"/>
    </row>
    <row r="827" spans="1:47" ht="84.75" customHeight="1">
      <c r="A827" s="79"/>
      <c r="B827" s="79"/>
      <c r="C827" s="79"/>
      <c r="D827" s="157"/>
      <c r="E827" s="159"/>
      <c r="F827" s="160"/>
      <c r="G827" s="160"/>
      <c r="H827" s="166"/>
      <c r="I827" s="166"/>
      <c r="J827" s="166"/>
      <c r="K827" s="166"/>
      <c r="L827" s="167"/>
      <c r="M827" s="166"/>
      <c r="N827" s="166"/>
      <c r="O827" s="157"/>
      <c r="P827" s="157"/>
      <c r="Q827" s="157"/>
      <c r="R827" s="157"/>
      <c r="S827" s="157"/>
      <c r="T827" s="157"/>
      <c r="U827" s="157"/>
      <c r="V827" s="157"/>
      <c r="W827" s="161"/>
      <c r="X827" s="168"/>
      <c r="Y827" s="168"/>
      <c r="Z827" s="157"/>
      <c r="AA827" s="157"/>
      <c r="AB827" s="157"/>
      <c r="AC827" s="157"/>
      <c r="AD827" s="163"/>
      <c r="AE827" s="157"/>
      <c r="AF827" s="157"/>
      <c r="AG827" s="157"/>
      <c r="AH827" s="157"/>
      <c r="AI827" s="163"/>
      <c r="AJ827" s="157"/>
      <c r="AK827" s="157"/>
      <c r="AL827" s="157"/>
      <c r="AM827" s="157"/>
      <c r="AN827" s="157"/>
      <c r="AO827" s="157"/>
      <c r="AP827" s="157"/>
      <c r="AQ827" s="160"/>
      <c r="AR827" s="164"/>
      <c r="AS827" s="164"/>
      <c r="AU827" s="165"/>
    </row>
    <row r="828" spans="1:47" ht="84.75" customHeight="1">
      <c r="A828" s="79"/>
      <c r="B828" s="79"/>
      <c r="C828" s="79"/>
      <c r="D828" s="157"/>
      <c r="E828" s="159"/>
      <c r="F828" s="160"/>
      <c r="G828" s="160"/>
      <c r="H828" s="166"/>
      <c r="I828" s="166"/>
      <c r="J828" s="166"/>
      <c r="K828" s="166"/>
      <c r="L828" s="167"/>
      <c r="M828" s="166"/>
      <c r="N828" s="166"/>
      <c r="O828" s="157"/>
      <c r="P828" s="157"/>
      <c r="Q828" s="157"/>
      <c r="R828" s="157"/>
      <c r="S828" s="157"/>
      <c r="T828" s="157"/>
      <c r="U828" s="157"/>
      <c r="V828" s="157"/>
      <c r="W828" s="161"/>
      <c r="X828" s="168"/>
      <c r="Y828" s="168"/>
      <c r="Z828" s="157"/>
      <c r="AA828" s="157"/>
      <c r="AB828" s="157"/>
      <c r="AC828" s="157"/>
      <c r="AD828" s="163"/>
      <c r="AE828" s="157"/>
      <c r="AF828" s="157"/>
      <c r="AG828" s="157"/>
      <c r="AH828" s="157"/>
      <c r="AI828" s="163"/>
      <c r="AJ828" s="157"/>
      <c r="AK828" s="157"/>
      <c r="AL828" s="157"/>
      <c r="AM828" s="157"/>
      <c r="AN828" s="157"/>
      <c r="AO828" s="157"/>
      <c r="AP828" s="157"/>
      <c r="AQ828" s="160"/>
      <c r="AR828" s="164"/>
      <c r="AS828" s="164"/>
      <c r="AU828" s="165"/>
    </row>
    <row r="829" spans="1:47" ht="84.75" customHeight="1">
      <c r="A829" s="79"/>
      <c r="B829" s="79"/>
      <c r="C829" s="79"/>
      <c r="D829" s="157"/>
      <c r="E829" s="159"/>
      <c r="F829" s="160"/>
      <c r="G829" s="160"/>
      <c r="H829" s="166"/>
      <c r="I829" s="166"/>
      <c r="J829" s="166"/>
      <c r="K829" s="166"/>
      <c r="L829" s="167"/>
      <c r="M829" s="166"/>
      <c r="N829" s="166"/>
      <c r="O829" s="157"/>
      <c r="P829" s="157"/>
      <c r="Q829" s="157"/>
      <c r="R829" s="157"/>
      <c r="S829" s="157"/>
      <c r="T829" s="157"/>
      <c r="U829" s="157"/>
      <c r="V829" s="157"/>
      <c r="W829" s="161"/>
      <c r="X829" s="168"/>
      <c r="Y829" s="168"/>
      <c r="Z829" s="157"/>
      <c r="AA829" s="157"/>
      <c r="AB829" s="157"/>
      <c r="AC829" s="157"/>
      <c r="AD829" s="163"/>
      <c r="AE829" s="157"/>
      <c r="AF829" s="157"/>
      <c r="AG829" s="157"/>
      <c r="AH829" s="157"/>
      <c r="AI829" s="163"/>
      <c r="AJ829" s="157"/>
      <c r="AK829" s="157"/>
      <c r="AL829" s="157"/>
      <c r="AM829" s="157"/>
      <c r="AN829" s="157"/>
      <c r="AO829" s="157"/>
      <c r="AP829" s="157"/>
      <c r="AQ829" s="160"/>
      <c r="AR829" s="164"/>
      <c r="AS829" s="164"/>
      <c r="AU829" s="165"/>
    </row>
    <row r="830" spans="1:47" ht="84.75" customHeight="1">
      <c r="A830" s="79"/>
      <c r="B830" s="79"/>
      <c r="C830" s="79"/>
      <c r="D830" s="157"/>
      <c r="E830" s="159"/>
      <c r="F830" s="160"/>
      <c r="G830" s="160"/>
      <c r="H830" s="166"/>
      <c r="I830" s="166"/>
      <c r="J830" s="166"/>
      <c r="K830" s="166"/>
      <c r="L830" s="167"/>
      <c r="M830" s="166"/>
      <c r="N830" s="166"/>
      <c r="O830" s="157"/>
      <c r="P830" s="157"/>
      <c r="Q830" s="157"/>
      <c r="R830" s="157"/>
      <c r="S830" s="157"/>
      <c r="T830" s="157"/>
      <c r="U830" s="157"/>
      <c r="V830" s="157"/>
      <c r="W830" s="161"/>
      <c r="X830" s="168"/>
      <c r="Y830" s="168"/>
      <c r="Z830" s="157"/>
      <c r="AA830" s="157"/>
      <c r="AB830" s="157"/>
      <c r="AC830" s="157"/>
      <c r="AD830" s="163"/>
      <c r="AE830" s="157"/>
      <c r="AF830" s="157"/>
      <c r="AG830" s="157"/>
      <c r="AH830" s="157"/>
      <c r="AI830" s="163"/>
      <c r="AJ830" s="157"/>
      <c r="AK830" s="157"/>
      <c r="AL830" s="157"/>
      <c r="AM830" s="157"/>
      <c r="AN830" s="157"/>
      <c r="AO830" s="157"/>
      <c r="AP830" s="157"/>
      <c r="AQ830" s="160"/>
      <c r="AR830" s="164"/>
      <c r="AS830" s="164"/>
      <c r="AU830" s="165"/>
    </row>
    <row r="831" spans="1:47" ht="84.75" customHeight="1">
      <c r="A831" s="79"/>
      <c r="B831" s="79"/>
      <c r="C831" s="79"/>
      <c r="D831" s="157"/>
      <c r="E831" s="159"/>
      <c r="F831" s="160"/>
      <c r="G831" s="160"/>
      <c r="H831" s="166"/>
      <c r="I831" s="166"/>
      <c r="J831" s="166"/>
      <c r="K831" s="166"/>
      <c r="L831" s="167"/>
      <c r="M831" s="166"/>
      <c r="N831" s="166"/>
      <c r="O831" s="157"/>
      <c r="P831" s="157"/>
      <c r="Q831" s="157"/>
      <c r="R831" s="157"/>
      <c r="S831" s="157"/>
      <c r="T831" s="157"/>
      <c r="U831" s="157"/>
      <c r="V831" s="157"/>
      <c r="W831" s="161"/>
      <c r="X831" s="168"/>
      <c r="Y831" s="168"/>
      <c r="Z831" s="157"/>
      <c r="AA831" s="157"/>
      <c r="AB831" s="157"/>
      <c r="AC831" s="157"/>
      <c r="AD831" s="163"/>
      <c r="AE831" s="157"/>
      <c r="AF831" s="157"/>
      <c r="AG831" s="157"/>
      <c r="AH831" s="157"/>
      <c r="AI831" s="163"/>
      <c r="AJ831" s="157"/>
      <c r="AK831" s="157"/>
      <c r="AL831" s="157"/>
      <c r="AM831" s="157"/>
      <c r="AN831" s="157"/>
      <c r="AO831" s="157"/>
      <c r="AP831" s="157"/>
      <c r="AQ831" s="160"/>
      <c r="AR831" s="164"/>
      <c r="AS831" s="164"/>
      <c r="AU831" s="165"/>
    </row>
    <row r="832" spans="1:47" ht="84.75" customHeight="1">
      <c r="A832" s="79"/>
      <c r="B832" s="79"/>
      <c r="C832" s="79"/>
      <c r="D832" s="157"/>
      <c r="E832" s="159"/>
      <c r="F832" s="160"/>
      <c r="G832" s="160"/>
      <c r="H832" s="166"/>
      <c r="I832" s="166"/>
      <c r="J832" s="166"/>
      <c r="K832" s="166"/>
      <c r="L832" s="167"/>
      <c r="M832" s="166"/>
      <c r="N832" s="166"/>
      <c r="O832" s="157"/>
      <c r="P832" s="157"/>
      <c r="Q832" s="157"/>
      <c r="R832" s="157"/>
      <c r="S832" s="157"/>
      <c r="T832" s="157"/>
      <c r="U832" s="157"/>
      <c r="V832" s="157"/>
      <c r="W832" s="161"/>
      <c r="X832" s="168"/>
      <c r="Y832" s="168"/>
      <c r="Z832" s="157"/>
      <c r="AA832" s="157"/>
      <c r="AB832" s="157"/>
      <c r="AC832" s="157"/>
      <c r="AD832" s="163"/>
      <c r="AE832" s="157"/>
      <c r="AF832" s="157"/>
      <c r="AG832" s="157"/>
      <c r="AH832" s="157"/>
      <c r="AI832" s="163"/>
      <c r="AJ832" s="157"/>
      <c r="AK832" s="157"/>
      <c r="AL832" s="157"/>
      <c r="AM832" s="157"/>
      <c r="AN832" s="157"/>
      <c r="AO832" s="157"/>
      <c r="AP832" s="157"/>
      <c r="AQ832" s="160"/>
      <c r="AR832" s="164"/>
      <c r="AS832" s="164"/>
      <c r="AU832" s="165"/>
    </row>
    <row r="833" spans="1:47" ht="84.75" customHeight="1">
      <c r="A833" s="79"/>
      <c r="B833" s="79"/>
      <c r="C833" s="79"/>
      <c r="D833" s="157"/>
      <c r="E833" s="159"/>
      <c r="F833" s="160"/>
      <c r="G833" s="160"/>
      <c r="H833" s="166"/>
      <c r="I833" s="166"/>
      <c r="J833" s="166"/>
      <c r="K833" s="166"/>
      <c r="L833" s="167"/>
      <c r="M833" s="166"/>
      <c r="N833" s="166"/>
      <c r="O833" s="157"/>
      <c r="P833" s="157"/>
      <c r="Q833" s="157"/>
      <c r="R833" s="157"/>
      <c r="S833" s="157"/>
      <c r="T833" s="157"/>
      <c r="U833" s="157"/>
      <c r="V833" s="157"/>
      <c r="W833" s="161"/>
      <c r="X833" s="168"/>
      <c r="Y833" s="168"/>
      <c r="Z833" s="157"/>
      <c r="AA833" s="157"/>
      <c r="AB833" s="157"/>
      <c r="AC833" s="157"/>
      <c r="AD833" s="163"/>
      <c r="AE833" s="157"/>
      <c r="AF833" s="157"/>
      <c r="AG833" s="157"/>
      <c r="AH833" s="157"/>
      <c r="AI833" s="163"/>
      <c r="AJ833" s="157"/>
      <c r="AK833" s="157"/>
      <c r="AL833" s="157"/>
      <c r="AM833" s="157"/>
      <c r="AN833" s="157"/>
      <c r="AO833" s="157"/>
      <c r="AP833" s="157"/>
      <c r="AQ833" s="160"/>
      <c r="AR833" s="164"/>
      <c r="AS833" s="164"/>
      <c r="AU833" s="165"/>
    </row>
    <row r="834" spans="1:47" ht="84.75" customHeight="1">
      <c r="A834" s="79"/>
      <c r="B834" s="79"/>
      <c r="C834" s="79"/>
      <c r="D834" s="157"/>
      <c r="E834" s="159"/>
      <c r="F834" s="160"/>
      <c r="G834" s="160"/>
      <c r="H834" s="166"/>
      <c r="I834" s="166"/>
      <c r="J834" s="166"/>
      <c r="K834" s="166"/>
      <c r="L834" s="167"/>
      <c r="M834" s="166"/>
      <c r="N834" s="166"/>
      <c r="O834" s="157"/>
      <c r="P834" s="157"/>
      <c r="Q834" s="157"/>
      <c r="R834" s="157"/>
      <c r="S834" s="157"/>
      <c r="T834" s="157"/>
      <c r="U834" s="157"/>
      <c r="V834" s="157"/>
      <c r="W834" s="161"/>
      <c r="X834" s="168"/>
      <c r="Y834" s="168"/>
      <c r="Z834" s="157"/>
      <c r="AA834" s="157"/>
      <c r="AB834" s="157"/>
      <c r="AC834" s="157"/>
      <c r="AD834" s="163"/>
      <c r="AE834" s="157"/>
      <c r="AF834" s="157"/>
      <c r="AG834" s="157"/>
      <c r="AH834" s="157"/>
      <c r="AI834" s="163"/>
      <c r="AJ834" s="157"/>
      <c r="AK834" s="157"/>
      <c r="AL834" s="157"/>
      <c r="AM834" s="157"/>
      <c r="AN834" s="157"/>
      <c r="AO834" s="157"/>
      <c r="AP834" s="157"/>
      <c r="AQ834" s="160"/>
      <c r="AR834" s="164"/>
      <c r="AS834" s="164"/>
      <c r="AU834" s="165"/>
    </row>
    <row r="835" spans="1:47" ht="84.75" customHeight="1">
      <c r="A835" s="79"/>
      <c r="B835" s="79"/>
      <c r="C835" s="79"/>
      <c r="D835" s="157"/>
      <c r="E835" s="159"/>
      <c r="F835" s="160"/>
      <c r="G835" s="160"/>
      <c r="H835" s="166"/>
      <c r="I835" s="166"/>
      <c r="J835" s="166"/>
      <c r="K835" s="166"/>
      <c r="L835" s="167"/>
      <c r="M835" s="166"/>
      <c r="N835" s="166"/>
      <c r="O835" s="157"/>
      <c r="P835" s="157"/>
      <c r="Q835" s="157"/>
      <c r="R835" s="157"/>
      <c r="S835" s="157"/>
      <c r="T835" s="157"/>
      <c r="U835" s="157"/>
      <c r="V835" s="157"/>
      <c r="W835" s="161"/>
      <c r="X835" s="168"/>
      <c r="Y835" s="168"/>
      <c r="Z835" s="157"/>
      <c r="AA835" s="157"/>
      <c r="AB835" s="157"/>
      <c r="AC835" s="157"/>
      <c r="AD835" s="163"/>
      <c r="AE835" s="157"/>
      <c r="AF835" s="157"/>
      <c r="AG835" s="157"/>
      <c r="AH835" s="157"/>
      <c r="AI835" s="163"/>
      <c r="AJ835" s="157"/>
      <c r="AK835" s="157"/>
      <c r="AL835" s="157"/>
      <c r="AM835" s="157"/>
      <c r="AN835" s="157"/>
      <c r="AO835" s="157"/>
      <c r="AP835" s="157"/>
      <c r="AQ835" s="160"/>
      <c r="AR835" s="164"/>
      <c r="AS835" s="164"/>
      <c r="AU835" s="165"/>
    </row>
    <row r="836" spans="1:47" ht="84.75" customHeight="1">
      <c r="A836" s="79"/>
      <c r="B836" s="79"/>
      <c r="C836" s="79"/>
      <c r="D836" s="157"/>
      <c r="E836" s="159"/>
      <c r="F836" s="160"/>
      <c r="G836" s="160"/>
      <c r="H836" s="166"/>
      <c r="I836" s="166"/>
      <c r="J836" s="166"/>
      <c r="K836" s="166"/>
      <c r="L836" s="167"/>
      <c r="M836" s="166"/>
      <c r="N836" s="166"/>
      <c r="O836" s="157"/>
      <c r="P836" s="157"/>
      <c r="Q836" s="157"/>
      <c r="R836" s="157"/>
      <c r="S836" s="157"/>
      <c r="T836" s="157"/>
      <c r="U836" s="157"/>
      <c r="V836" s="157"/>
      <c r="W836" s="161"/>
      <c r="X836" s="168"/>
      <c r="Y836" s="168"/>
      <c r="Z836" s="157"/>
      <c r="AA836" s="157"/>
      <c r="AB836" s="157"/>
      <c r="AC836" s="157"/>
      <c r="AD836" s="163"/>
      <c r="AE836" s="157"/>
      <c r="AF836" s="157"/>
      <c r="AG836" s="157"/>
      <c r="AH836" s="157"/>
      <c r="AI836" s="163"/>
      <c r="AJ836" s="157"/>
      <c r="AK836" s="157"/>
      <c r="AL836" s="157"/>
      <c r="AM836" s="157"/>
      <c r="AN836" s="157"/>
      <c r="AO836" s="157"/>
      <c r="AP836" s="157"/>
      <c r="AQ836" s="160"/>
      <c r="AR836" s="164"/>
      <c r="AS836" s="164"/>
      <c r="AU836" s="165"/>
    </row>
    <row r="837" spans="1:47" ht="84.75" customHeight="1">
      <c r="A837" s="79"/>
      <c r="B837" s="79"/>
      <c r="C837" s="79"/>
      <c r="D837" s="157"/>
      <c r="E837" s="159"/>
      <c r="F837" s="160"/>
      <c r="G837" s="160"/>
      <c r="H837" s="166"/>
      <c r="I837" s="166"/>
      <c r="J837" s="166"/>
      <c r="K837" s="166"/>
      <c r="L837" s="167"/>
      <c r="M837" s="166"/>
      <c r="N837" s="166"/>
      <c r="O837" s="157"/>
      <c r="P837" s="157"/>
      <c r="Q837" s="157"/>
      <c r="R837" s="157"/>
      <c r="S837" s="157"/>
      <c r="T837" s="157"/>
      <c r="U837" s="157"/>
      <c r="V837" s="157"/>
      <c r="W837" s="161"/>
      <c r="X837" s="168"/>
      <c r="Y837" s="168"/>
      <c r="Z837" s="157"/>
      <c r="AA837" s="157"/>
      <c r="AB837" s="157"/>
      <c r="AC837" s="157"/>
      <c r="AD837" s="163"/>
      <c r="AE837" s="157"/>
      <c r="AF837" s="157"/>
      <c r="AG837" s="157"/>
      <c r="AH837" s="157"/>
      <c r="AI837" s="163"/>
      <c r="AJ837" s="157"/>
      <c r="AK837" s="157"/>
      <c r="AL837" s="157"/>
      <c r="AM837" s="157"/>
      <c r="AN837" s="157"/>
      <c r="AO837" s="157"/>
      <c r="AP837" s="157"/>
      <c r="AQ837" s="160"/>
      <c r="AR837" s="164"/>
      <c r="AS837" s="164"/>
      <c r="AU837" s="165"/>
    </row>
    <row r="838" spans="1:47" ht="84.75" customHeight="1">
      <c r="A838" s="79"/>
      <c r="B838" s="79"/>
      <c r="C838" s="79"/>
      <c r="D838" s="157"/>
      <c r="E838" s="159"/>
      <c r="F838" s="160"/>
      <c r="G838" s="160"/>
      <c r="H838" s="166"/>
      <c r="I838" s="166"/>
      <c r="J838" s="166"/>
      <c r="K838" s="166"/>
      <c r="L838" s="167"/>
      <c r="M838" s="166"/>
      <c r="N838" s="166"/>
      <c r="O838" s="157"/>
      <c r="P838" s="157"/>
      <c r="Q838" s="157"/>
      <c r="R838" s="157"/>
      <c r="S838" s="157"/>
      <c r="T838" s="157"/>
      <c r="U838" s="157"/>
      <c r="V838" s="157"/>
      <c r="W838" s="161"/>
      <c r="X838" s="168"/>
      <c r="Y838" s="168"/>
      <c r="Z838" s="157"/>
      <c r="AA838" s="157"/>
      <c r="AB838" s="157"/>
      <c r="AC838" s="157"/>
      <c r="AD838" s="163"/>
      <c r="AE838" s="157"/>
      <c r="AF838" s="157"/>
      <c r="AG838" s="157"/>
      <c r="AH838" s="157"/>
      <c r="AI838" s="163"/>
      <c r="AJ838" s="157"/>
      <c r="AK838" s="157"/>
      <c r="AL838" s="157"/>
      <c r="AM838" s="157"/>
      <c r="AN838" s="157"/>
      <c r="AO838" s="157"/>
      <c r="AP838" s="157"/>
      <c r="AQ838" s="160"/>
      <c r="AR838" s="164"/>
      <c r="AS838" s="164"/>
      <c r="AU838" s="165"/>
    </row>
    <row r="839" spans="1:47" ht="84.75" customHeight="1">
      <c r="A839" s="79"/>
      <c r="B839" s="79"/>
      <c r="C839" s="79"/>
      <c r="D839" s="157"/>
      <c r="E839" s="159"/>
      <c r="F839" s="160"/>
      <c r="G839" s="160"/>
      <c r="H839" s="166"/>
      <c r="I839" s="166"/>
      <c r="J839" s="166"/>
      <c r="K839" s="166"/>
      <c r="L839" s="167"/>
      <c r="M839" s="166"/>
      <c r="N839" s="166"/>
      <c r="O839" s="157"/>
      <c r="P839" s="157"/>
      <c r="Q839" s="157"/>
      <c r="R839" s="157"/>
      <c r="S839" s="157"/>
      <c r="T839" s="157"/>
      <c r="U839" s="157"/>
      <c r="V839" s="157"/>
      <c r="W839" s="161"/>
      <c r="X839" s="168"/>
      <c r="Y839" s="168"/>
      <c r="Z839" s="157"/>
      <c r="AA839" s="157"/>
      <c r="AB839" s="157"/>
      <c r="AC839" s="157"/>
      <c r="AD839" s="163"/>
      <c r="AE839" s="157"/>
      <c r="AF839" s="157"/>
      <c r="AG839" s="157"/>
      <c r="AH839" s="157"/>
      <c r="AI839" s="163"/>
      <c r="AJ839" s="157"/>
      <c r="AK839" s="157"/>
      <c r="AL839" s="157"/>
      <c r="AM839" s="157"/>
      <c r="AN839" s="157"/>
      <c r="AO839" s="157"/>
      <c r="AP839" s="157"/>
      <c r="AQ839" s="160"/>
      <c r="AR839" s="164"/>
      <c r="AS839" s="164"/>
      <c r="AU839" s="165"/>
    </row>
    <row r="840" spans="1:47" ht="84.75" customHeight="1">
      <c r="A840" s="79"/>
      <c r="B840" s="79"/>
      <c r="C840" s="79"/>
      <c r="D840" s="157"/>
      <c r="E840" s="159"/>
      <c r="F840" s="160"/>
      <c r="G840" s="160"/>
      <c r="H840" s="166"/>
      <c r="I840" s="166"/>
      <c r="J840" s="166"/>
      <c r="K840" s="166"/>
      <c r="L840" s="167"/>
      <c r="M840" s="166"/>
      <c r="N840" s="166"/>
      <c r="O840" s="157"/>
      <c r="P840" s="157"/>
      <c r="Q840" s="157"/>
      <c r="R840" s="157"/>
      <c r="S840" s="157"/>
      <c r="T840" s="157"/>
      <c r="U840" s="157"/>
      <c r="V840" s="157"/>
      <c r="W840" s="161"/>
      <c r="X840" s="168"/>
      <c r="Y840" s="168"/>
      <c r="Z840" s="157"/>
      <c r="AA840" s="157"/>
      <c r="AB840" s="157"/>
      <c r="AC840" s="157"/>
      <c r="AD840" s="163"/>
      <c r="AE840" s="157"/>
      <c r="AF840" s="157"/>
      <c r="AG840" s="157"/>
      <c r="AH840" s="157"/>
      <c r="AI840" s="163"/>
      <c r="AJ840" s="157"/>
      <c r="AK840" s="157"/>
      <c r="AL840" s="157"/>
      <c r="AM840" s="157"/>
      <c r="AN840" s="157"/>
      <c r="AO840" s="157"/>
      <c r="AP840" s="157"/>
      <c r="AQ840" s="160"/>
      <c r="AR840" s="164"/>
      <c r="AS840" s="164"/>
      <c r="AU840" s="165"/>
    </row>
    <row r="841" spans="1:47" ht="84.75" customHeight="1">
      <c r="A841" s="79"/>
      <c r="B841" s="79"/>
      <c r="C841" s="79"/>
      <c r="D841" s="157"/>
      <c r="E841" s="159"/>
      <c r="F841" s="160"/>
      <c r="G841" s="160"/>
      <c r="H841" s="166"/>
      <c r="I841" s="166"/>
      <c r="J841" s="166"/>
      <c r="K841" s="166"/>
      <c r="L841" s="167"/>
      <c r="M841" s="166"/>
      <c r="N841" s="166"/>
      <c r="O841" s="157"/>
      <c r="P841" s="157"/>
      <c r="Q841" s="157"/>
      <c r="R841" s="157"/>
      <c r="S841" s="157"/>
      <c r="T841" s="157"/>
      <c r="U841" s="157"/>
      <c r="V841" s="157"/>
      <c r="W841" s="161"/>
      <c r="X841" s="168"/>
      <c r="Y841" s="168"/>
      <c r="Z841" s="157"/>
      <c r="AA841" s="157"/>
      <c r="AB841" s="157"/>
      <c r="AC841" s="157"/>
      <c r="AD841" s="163"/>
      <c r="AE841" s="157"/>
      <c r="AF841" s="157"/>
      <c r="AG841" s="157"/>
      <c r="AH841" s="157"/>
      <c r="AI841" s="163"/>
      <c r="AJ841" s="157"/>
      <c r="AK841" s="157"/>
      <c r="AL841" s="157"/>
      <c r="AM841" s="157"/>
      <c r="AN841" s="157"/>
      <c r="AO841" s="157"/>
      <c r="AP841" s="157"/>
      <c r="AQ841" s="160"/>
      <c r="AR841" s="164"/>
      <c r="AS841" s="164"/>
      <c r="AU841" s="165"/>
    </row>
    <row r="842" spans="1:47" ht="84.75" customHeight="1">
      <c r="A842" s="79"/>
      <c r="B842" s="79"/>
      <c r="C842" s="79"/>
      <c r="D842" s="157"/>
      <c r="E842" s="159"/>
      <c r="F842" s="160"/>
      <c r="G842" s="160"/>
      <c r="H842" s="166"/>
      <c r="I842" s="166"/>
      <c r="J842" s="166"/>
      <c r="K842" s="166"/>
      <c r="L842" s="167"/>
      <c r="M842" s="166"/>
      <c r="N842" s="166"/>
      <c r="O842" s="157"/>
      <c r="P842" s="157"/>
      <c r="Q842" s="157"/>
      <c r="R842" s="157"/>
      <c r="S842" s="157"/>
      <c r="T842" s="157"/>
      <c r="U842" s="157"/>
      <c r="V842" s="157"/>
      <c r="W842" s="161"/>
      <c r="X842" s="168"/>
      <c r="Y842" s="168"/>
      <c r="Z842" s="157"/>
      <c r="AA842" s="157"/>
      <c r="AB842" s="157"/>
      <c r="AC842" s="157"/>
      <c r="AD842" s="163"/>
      <c r="AE842" s="157"/>
      <c r="AF842" s="157"/>
      <c r="AG842" s="157"/>
      <c r="AH842" s="157"/>
      <c r="AI842" s="163"/>
      <c r="AJ842" s="157"/>
      <c r="AK842" s="157"/>
      <c r="AL842" s="157"/>
      <c r="AM842" s="157"/>
      <c r="AN842" s="157"/>
      <c r="AO842" s="157"/>
      <c r="AP842" s="157"/>
      <c r="AQ842" s="160"/>
      <c r="AR842" s="164"/>
      <c r="AS842" s="164"/>
      <c r="AU842" s="165"/>
    </row>
    <row r="843" spans="1:47" ht="84.75" customHeight="1">
      <c r="A843" s="79"/>
      <c r="B843" s="79"/>
      <c r="C843" s="79"/>
      <c r="D843" s="157"/>
      <c r="E843" s="159"/>
      <c r="F843" s="160"/>
      <c r="G843" s="160"/>
      <c r="H843" s="166"/>
      <c r="I843" s="166"/>
      <c r="J843" s="166"/>
      <c r="K843" s="166"/>
      <c r="L843" s="167"/>
      <c r="M843" s="166"/>
      <c r="N843" s="166"/>
      <c r="O843" s="157"/>
      <c r="P843" s="157"/>
      <c r="Q843" s="157"/>
      <c r="R843" s="157"/>
      <c r="S843" s="157"/>
      <c r="T843" s="157"/>
      <c r="U843" s="157"/>
      <c r="V843" s="157"/>
      <c r="W843" s="161"/>
      <c r="X843" s="168"/>
      <c r="Y843" s="168"/>
      <c r="Z843" s="157"/>
      <c r="AA843" s="157"/>
      <c r="AB843" s="157"/>
      <c r="AC843" s="157"/>
      <c r="AD843" s="163"/>
      <c r="AE843" s="157"/>
      <c r="AF843" s="157"/>
      <c r="AG843" s="157"/>
      <c r="AH843" s="157"/>
      <c r="AI843" s="163"/>
      <c r="AJ843" s="157"/>
      <c r="AK843" s="157"/>
      <c r="AL843" s="157"/>
      <c r="AM843" s="157"/>
      <c r="AN843" s="157"/>
      <c r="AO843" s="157"/>
      <c r="AP843" s="157"/>
      <c r="AQ843" s="160"/>
      <c r="AR843" s="164"/>
      <c r="AS843" s="164"/>
      <c r="AU843" s="165"/>
    </row>
    <row r="844" spans="1:47" ht="84.75" customHeight="1">
      <c r="A844" s="79"/>
      <c r="B844" s="79"/>
      <c r="C844" s="79"/>
      <c r="D844" s="157"/>
      <c r="E844" s="159"/>
      <c r="F844" s="160"/>
      <c r="G844" s="160"/>
      <c r="H844" s="166"/>
      <c r="I844" s="166"/>
      <c r="J844" s="166"/>
      <c r="K844" s="166"/>
      <c r="L844" s="167"/>
      <c r="M844" s="166"/>
      <c r="N844" s="166"/>
      <c r="O844" s="157"/>
      <c r="P844" s="157"/>
      <c r="Q844" s="157"/>
      <c r="R844" s="157"/>
      <c r="S844" s="157"/>
      <c r="T844" s="157"/>
      <c r="U844" s="157"/>
      <c r="V844" s="157"/>
      <c r="W844" s="161"/>
      <c r="X844" s="168"/>
      <c r="Y844" s="168"/>
      <c r="Z844" s="157"/>
      <c r="AA844" s="157"/>
      <c r="AB844" s="157"/>
      <c r="AC844" s="157"/>
      <c r="AD844" s="163"/>
      <c r="AE844" s="157"/>
      <c r="AF844" s="157"/>
      <c r="AG844" s="157"/>
      <c r="AH844" s="157"/>
      <c r="AI844" s="163"/>
      <c r="AJ844" s="157"/>
      <c r="AK844" s="157"/>
      <c r="AL844" s="157"/>
      <c r="AM844" s="157"/>
      <c r="AN844" s="157"/>
      <c r="AO844" s="157"/>
      <c r="AP844" s="157"/>
      <c r="AQ844" s="160"/>
      <c r="AR844" s="164"/>
      <c r="AS844" s="164"/>
      <c r="AU844" s="165"/>
    </row>
    <row r="845" spans="1:47" ht="84.75" customHeight="1">
      <c r="A845" s="79"/>
      <c r="B845" s="79"/>
      <c r="C845" s="79"/>
      <c r="D845" s="157"/>
      <c r="E845" s="159"/>
      <c r="F845" s="160"/>
      <c r="G845" s="160"/>
      <c r="H845" s="166"/>
      <c r="I845" s="166"/>
      <c r="J845" s="166"/>
      <c r="K845" s="166"/>
      <c r="L845" s="167"/>
      <c r="M845" s="166"/>
      <c r="N845" s="166"/>
      <c r="O845" s="157"/>
      <c r="P845" s="157"/>
      <c r="Q845" s="157"/>
      <c r="R845" s="157"/>
      <c r="S845" s="157"/>
      <c r="T845" s="157"/>
      <c r="U845" s="157"/>
      <c r="V845" s="157"/>
      <c r="W845" s="161"/>
      <c r="X845" s="168"/>
      <c r="Y845" s="168"/>
      <c r="Z845" s="157"/>
      <c r="AA845" s="157"/>
      <c r="AB845" s="157"/>
      <c r="AC845" s="157"/>
      <c r="AD845" s="163"/>
      <c r="AE845" s="157"/>
      <c r="AF845" s="157"/>
      <c r="AG845" s="157"/>
      <c r="AH845" s="157"/>
      <c r="AI845" s="163"/>
      <c r="AJ845" s="157"/>
      <c r="AK845" s="157"/>
      <c r="AL845" s="157"/>
      <c r="AM845" s="157"/>
      <c r="AN845" s="157"/>
      <c r="AO845" s="157"/>
      <c r="AP845" s="157"/>
      <c r="AQ845" s="160"/>
      <c r="AR845" s="164"/>
      <c r="AS845" s="164"/>
      <c r="AU845" s="165"/>
    </row>
    <row r="846" spans="1:47" ht="84.75" customHeight="1">
      <c r="A846" s="79"/>
      <c r="B846" s="79"/>
      <c r="C846" s="79"/>
      <c r="D846" s="157"/>
      <c r="E846" s="159"/>
      <c r="F846" s="160"/>
      <c r="G846" s="160"/>
      <c r="H846" s="166"/>
      <c r="I846" s="166"/>
      <c r="J846" s="166"/>
      <c r="K846" s="166"/>
      <c r="L846" s="167"/>
      <c r="M846" s="166"/>
      <c r="N846" s="166"/>
      <c r="O846" s="157"/>
      <c r="P846" s="157"/>
      <c r="Q846" s="157"/>
      <c r="R846" s="157"/>
      <c r="S846" s="157"/>
      <c r="T846" s="157"/>
      <c r="U846" s="157"/>
      <c r="V846" s="157"/>
      <c r="W846" s="161"/>
      <c r="X846" s="168"/>
      <c r="Y846" s="168"/>
      <c r="Z846" s="157"/>
      <c r="AA846" s="157"/>
      <c r="AB846" s="157"/>
      <c r="AC846" s="157"/>
      <c r="AD846" s="163"/>
      <c r="AE846" s="157"/>
      <c r="AF846" s="157"/>
      <c r="AG846" s="157"/>
      <c r="AH846" s="157"/>
      <c r="AI846" s="163"/>
      <c r="AJ846" s="157"/>
      <c r="AK846" s="157"/>
      <c r="AL846" s="157"/>
      <c r="AM846" s="157"/>
      <c r="AN846" s="157"/>
      <c r="AO846" s="157"/>
      <c r="AP846" s="157"/>
      <c r="AQ846" s="160"/>
      <c r="AR846" s="164"/>
      <c r="AS846" s="164"/>
      <c r="AU846" s="165"/>
    </row>
    <row r="847" spans="1:47" ht="84.75" customHeight="1">
      <c r="A847" s="79"/>
      <c r="B847" s="79"/>
      <c r="C847" s="79"/>
      <c r="D847" s="157"/>
      <c r="E847" s="159"/>
      <c r="F847" s="160"/>
      <c r="G847" s="160"/>
      <c r="H847" s="166"/>
      <c r="I847" s="166"/>
      <c r="J847" s="166"/>
      <c r="K847" s="166"/>
      <c r="L847" s="167"/>
      <c r="M847" s="166"/>
      <c r="N847" s="166"/>
      <c r="O847" s="157"/>
      <c r="P847" s="157"/>
      <c r="Q847" s="157"/>
      <c r="R847" s="157"/>
      <c r="S847" s="157"/>
      <c r="T847" s="157"/>
      <c r="U847" s="157"/>
      <c r="V847" s="157"/>
      <c r="W847" s="161"/>
      <c r="X847" s="168"/>
      <c r="Y847" s="168"/>
      <c r="Z847" s="157"/>
      <c r="AA847" s="157"/>
      <c r="AB847" s="157"/>
      <c r="AC847" s="157"/>
      <c r="AD847" s="163"/>
      <c r="AE847" s="157"/>
      <c r="AF847" s="157"/>
      <c r="AG847" s="157"/>
      <c r="AH847" s="157"/>
      <c r="AI847" s="163"/>
      <c r="AJ847" s="157"/>
      <c r="AK847" s="157"/>
      <c r="AL847" s="157"/>
      <c r="AM847" s="157"/>
      <c r="AN847" s="157"/>
      <c r="AO847" s="157"/>
      <c r="AP847" s="157"/>
      <c r="AQ847" s="160"/>
      <c r="AR847" s="164"/>
      <c r="AS847" s="164"/>
      <c r="AU847" s="165"/>
    </row>
    <row r="848" spans="1:47" ht="84.75" customHeight="1">
      <c r="A848" s="79"/>
      <c r="B848" s="79"/>
      <c r="C848" s="79"/>
      <c r="D848" s="157"/>
      <c r="E848" s="159"/>
      <c r="F848" s="160"/>
      <c r="G848" s="160"/>
      <c r="H848" s="166"/>
      <c r="I848" s="166"/>
      <c r="J848" s="166"/>
      <c r="K848" s="166"/>
      <c r="L848" s="167"/>
      <c r="M848" s="166"/>
      <c r="N848" s="166"/>
      <c r="O848" s="157"/>
      <c r="P848" s="157"/>
      <c r="Q848" s="157"/>
      <c r="R848" s="157"/>
      <c r="S848" s="157"/>
      <c r="T848" s="157"/>
      <c r="U848" s="157"/>
      <c r="V848" s="157"/>
      <c r="W848" s="161"/>
      <c r="X848" s="168"/>
      <c r="Y848" s="168"/>
      <c r="Z848" s="157"/>
      <c r="AA848" s="157"/>
      <c r="AB848" s="157"/>
      <c r="AC848" s="157"/>
      <c r="AD848" s="163"/>
      <c r="AE848" s="157"/>
      <c r="AF848" s="157"/>
      <c r="AG848" s="157"/>
      <c r="AH848" s="157"/>
      <c r="AI848" s="163"/>
      <c r="AJ848" s="157"/>
      <c r="AK848" s="157"/>
      <c r="AL848" s="157"/>
      <c r="AM848" s="157"/>
      <c r="AN848" s="157"/>
      <c r="AO848" s="157"/>
      <c r="AP848" s="157"/>
      <c r="AQ848" s="160"/>
      <c r="AR848" s="164"/>
      <c r="AS848" s="164"/>
      <c r="AU848" s="165"/>
    </row>
    <row r="849" spans="1:47" ht="84.75" customHeight="1">
      <c r="A849" s="79"/>
      <c r="B849" s="79"/>
      <c r="C849" s="79"/>
      <c r="D849" s="157"/>
      <c r="E849" s="159"/>
      <c r="F849" s="160"/>
      <c r="G849" s="160"/>
      <c r="H849" s="166"/>
      <c r="I849" s="166"/>
      <c r="J849" s="166"/>
      <c r="K849" s="166"/>
      <c r="L849" s="167"/>
      <c r="M849" s="166"/>
      <c r="N849" s="166"/>
      <c r="O849" s="157"/>
      <c r="P849" s="157"/>
      <c r="Q849" s="157"/>
      <c r="R849" s="157"/>
      <c r="S849" s="157"/>
      <c r="T849" s="157"/>
      <c r="U849" s="157"/>
      <c r="V849" s="157"/>
      <c r="W849" s="161"/>
      <c r="X849" s="168"/>
      <c r="Y849" s="168"/>
      <c r="Z849" s="157"/>
      <c r="AA849" s="157"/>
      <c r="AB849" s="157"/>
      <c r="AC849" s="157"/>
      <c r="AD849" s="163"/>
      <c r="AE849" s="157"/>
      <c r="AF849" s="157"/>
      <c r="AG849" s="157"/>
      <c r="AH849" s="157"/>
      <c r="AI849" s="163"/>
      <c r="AJ849" s="157"/>
      <c r="AK849" s="157"/>
      <c r="AL849" s="157"/>
      <c r="AM849" s="157"/>
      <c r="AN849" s="157"/>
      <c r="AO849" s="157"/>
      <c r="AP849" s="157"/>
      <c r="AQ849" s="160"/>
      <c r="AR849" s="164"/>
      <c r="AS849" s="164"/>
      <c r="AU849" s="165"/>
    </row>
    <row r="850" spans="1:47" ht="84.75" customHeight="1">
      <c r="A850" s="79"/>
      <c r="B850" s="79"/>
      <c r="C850" s="79"/>
      <c r="D850" s="157"/>
      <c r="E850" s="159"/>
      <c r="F850" s="160"/>
      <c r="G850" s="160"/>
      <c r="H850" s="166"/>
      <c r="I850" s="166"/>
      <c r="J850" s="166"/>
      <c r="K850" s="166"/>
      <c r="L850" s="167"/>
      <c r="M850" s="166"/>
      <c r="N850" s="166"/>
      <c r="O850" s="157"/>
      <c r="P850" s="157"/>
      <c r="Q850" s="157"/>
      <c r="R850" s="157"/>
      <c r="S850" s="157"/>
      <c r="T850" s="157"/>
      <c r="U850" s="157"/>
      <c r="V850" s="157"/>
      <c r="W850" s="161"/>
      <c r="X850" s="168"/>
      <c r="Y850" s="168"/>
      <c r="Z850" s="157"/>
      <c r="AA850" s="157"/>
      <c r="AB850" s="157"/>
      <c r="AC850" s="157"/>
      <c r="AD850" s="163"/>
      <c r="AE850" s="157"/>
      <c r="AF850" s="157"/>
      <c r="AG850" s="157"/>
      <c r="AH850" s="157"/>
      <c r="AI850" s="163"/>
      <c r="AJ850" s="157"/>
      <c r="AK850" s="157"/>
      <c r="AL850" s="157"/>
      <c r="AM850" s="157"/>
      <c r="AN850" s="157"/>
      <c r="AO850" s="157"/>
      <c r="AP850" s="157"/>
      <c r="AQ850" s="160"/>
      <c r="AR850" s="164"/>
      <c r="AS850" s="164"/>
      <c r="AU850" s="165"/>
    </row>
    <row r="851" spans="1:47" ht="84.75" customHeight="1">
      <c r="A851" s="79"/>
      <c r="B851" s="79"/>
      <c r="C851" s="79"/>
      <c r="D851" s="157"/>
      <c r="E851" s="159"/>
      <c r="F851" s="160"/>
      <c r="G851" s="160"/>
      <c r="H851" s="166"/>
      <c r="I851" s="166"/>
      <c r="J851" s="166"/>
      <c r="K851" s="166"/>
      <c r="L851" s="167"/>
      <c r="M851" s="166"/>
      <c r="N851" s="166"/>
      <c r="O851" s="157"/>
      <c r="P851" s="157"/>
      <c r="Q851" s="157"/>
      <c r="R851" s="157"/>
      <c r="S851" s="157"/>
      <c r="T851" s="157"/>
      <c r="U851" s="157"/>
      <c r="V851" s="157"/>
      <c r="W851" s="161"/>
      <c r="X851" s="168"/>
      <c r="Y851" s="168"/>
      <c r="Z851" s="157"/>
      <c r="AA851" s="157"/>
      <c r="AB851" s="157"/>
      <c r="AC851" s="157"/>
      <c r="AD851" s="163"/>
      <c r="AE851" s="157"/>
      <c r="AF851" s="157"/>
      <c r="AG851" s="157"/>
      <c r="AH851" s="157"/>
      <c r="AI851" s="163"/>
      <c r="AJ851" s="157"/>
      <c r="AK851" s="157"/>
      <c r="AL851" s="157"/>
      <c r="AM851" s="157"/>
      <c r="AN851" s="157"/>
      <c r="AO851" s="157"/>
      <c r="AP851" s="157"/>
      <c r="AQ851" s="160"/>
      <c r="AR851" s="164"/>
      <c r="AS851" s="164"/>
      <c r="AU851" s="165"/>
    </row>
    <row r="852" spans="1:47" ht="84.75" customHeight="1">
      <c r="A852" s="79"/>
      <c r="B852" s="79"/>
      <c r="C852" s="79"/>
      <c r="D852" s="157"/>
      <c r="E852" s="159"/>
      <c r="F852" s="160"/>
      <c r="G852" s="160"/>
      <c r="H852" s="166"/>
      <c r="I852" s="166"/>
      <c r="J852" s="166"/>
      <c r="K852" s="166"/>
      <c r="L852" s="167"/>
      <c r="M852" s="166"/>
      <c r="N852" s="166"/>
      <c r="O852" s="157"/>
      <c r="P852" s="157"/>
      <c r="Q852" s="157"/>
      <c r="R852" s="157"/>
      <c r="S852" s="157"/>
      <c r="T852" s="157"/>
      <c r="U852" s="157"/>
      <c r="V852" s="157"/>
      <c r="W852" s="161"/>
      <c r="X852" s="168"/>
      <c r="Y852" s="168"/>
      <c r="Z852" s="157"/>
      <c r="AA852" s="157"/>
      <c r="AB852" s="157"/>
      <c r="AC852" s="157"/>
      <c r="AD852" s="163"/>
      <c r="AE852" s="157"/>
      <c r="AF852" s="157"/>
      <c r="AG852" s="157"/>
      <c r="AH852" s="157"/>
      <c r="AI852" s="163"/>
      <c r="AJ852" s="157"/>
      <c r="AK852" s="157"/>
      <c r="AL852" s="157"/>
      <c r="AM852" s="157"/>
      <c r="AN852" s="157"/>
      <c r="AO852" s="157"/>
      <c r="AP852" s="157"/>
      <c r="AQ852" s="160"/>
      <c r="AR852" s="164"/>
      <c r="AS852" s="164"/>
      <c r="AU852" s="165"/>
    </row>
    <row r="853" spans="1:47" ht="84.75" customHeight="1">
      <c r="A853" s="79"/>
      <c r="B853" s="79"/>
      <c r="C853" s="79"/>
      <c r="D853" s="157"/>
      <c r="E853" s="159"/>
      <c r="F853" s="160"/>
      <c r="G853" s="160"/>
      <c r="H853" s="166"/>
      <c r="I853" s="166"/>
      <c r="J853" s="166"/>
      <c r="K853" s="166"/>
      <c r="L853" s="167"/>
      <c r="M853" s="166"/>
      <c r="N853" s="166"/>
      <c r="O853" s="157"/>
      <c r="P853" s="157"/>
      <c r="Q853" s="157"/>
      <c r="R853" s="157"/>
      <c r="S853" s="157"/>
      <c r="T853" s="157"/>
      <c r="U853" s="157"/>
      <c r="V853" s="157"/>
      <c r="W853" s="161"/>
      <c r="X853" s="168"/>
      <c r="Y853" s="168"/>
      <c r="Z853" s="157"/>
      <c r="AA853" s="157"/>
      <c r="AB853" s="157"/>
      <c r="AC853" s="157"/>
      <c r="AD853" s="163"/>
      <c r="AE853" s="157"/>
      <c r="AF853" s="157"/>
      <c r="AG853" s="157"/>
      <c r="AH853" s="157"/>
      <c r="AI853" s="163"/>
      <c r="AJ853" s="157"/>
      <c r="AK853" s="157"/>
      <c r="AL853" s="157"/>
      <c r="AM853" s="157"/>
      <c r="AN853" s="157"/>
      <c r="AO853" s="157"/>
      <c r="AP853" s="157"/>
      <c r="AQ853" s="160"/>
      <c r="AR853" s="164"/>
      <c r="AS853" s="164"/>
      <c r="AU853" s="165"/>
    </row>
    <row r="854" spans="1:47" ht="84.75" customHeight="1">
      <c r="A854" s="79"/>
      <c r="B854" s="79"/>
      <c r="C854" s="79"/>
      <c r="D854" s="157"/>
      <c r="E854" s="159"/>
      <c r="F854" s="160"/>
      <c r="G854" s="160"/>
      <c r="H854" s="166"/>
      <c r="I854" s="166"/>
      <c r="J854" s="166"/>
      <c r="K854" s="166"/>
      <c r="L854" s="167"/>
      <c r="M854" s="166"/>
      <c r="N854" s="166"/>
      <c r="O854" s="157"/>
      <c r="P854" s="157"/>
      <c r="Q854" s="157"/>
      <c r="R854" s="157"/>
      <c r="S854" s="157"/>
      <c r="T854" s="157"/>
      <c r="U854" s="157"/>
      <c r="V854" s="157"/>
      <c r="W854" s="161"/>
      <c r="X854" s="168"/>
      <c r="Y854" s="168"/>
      <c r="Z854" s="157"/>
      <c r="AA854" s="157"/>
      <c r="AB854" s="157"/>
      <c r="AC854" s="157"/>
      <c r="AD854" s="163"/>
      <c r="AE854" s="157"/>
      <c r="AF854" s="157"/>
      <c r="AG854" s="157"/>
      <c r="AH854" s="157"/>
      <c r="AI854" s="163"/>
      <c r="AJ854" s="157"/>
      <c r="AK854" s="157"/>
      <c r="AL854" s="157"/>
      <c r="AM854" s="157"/>
      <c r="AN854" s="157"/>
      <c r="AO854" s="157"/>
      <c r="AP854" s="157"/>
      <c r="AQ854" s="160"/>
      <c r="AR854" s="164"/>
      <c r="AS854" s="164"/>
      <c r="AU854" s="165"/>
    </row>
    <row r="855" spans="1:47" ht="84.75" customHeight="1">
      <c r="A855" s="79"/>
      <c r="B855" s="79"/>
      <c r="C855" s="79"/>
      <c r="D855" s="157"/>
      <c r="E855" s="159"/>
      <c r="F855" s="160"/>
      <c r="G855" s="160"/>
      <c r="H855" s="166"/>
      <c r="I855" s="166"/>
      <c r="J855" s="166"/>
      <c r="K855" s="166"/>
      <c r="L855" s="167"/>
      <c r="M855" s="166"/>
      <c r="N855" s="166"/>
      <c r="O855" s="157"/>
      <c r="P855" s="157"/>
      <c r="Q855" s="157"/>
      <c r="R855" s="157"/>
      <c r="S855" s="157"/>
      <c r="T855" s="157"/>
      <c r="U855" s="157"/>
      <c r="V855" s="157"/>
      <c r="W855" s="161"/>
      <c r="X855" s="168"/>
      <c r="Y855" s="168"/>
      <c r="Z855" s="157"/>
      <c r="AA855" s="157"/>
      <c r="AB855" s="157"/>
      <c r="AC855" s="157"/>
      <c r="AD855" s="163"/>
      <c r="AE855" s="157"/>
      <c r="AF855" s="157"/>
      <c r="AG855" s="157"/>
      <c r="AH855" s="157"/>
      <c r="AI855" s="163"/>
      <c r="AJ855" s="157"/>
      <c r="AK855" s="157"/>
      <c r="AL855" s="157"/>
      <c r="AM855" s="157"/>
      <c r="AN855" s="157"/>
      <c r="AO855" s="157"/>
      <c r="AP855" s="157"/>
      <c r="AQ855" s="160"/>
      <c r="AR855" s="164"/>
      <c r="AS855" s="164"/>
      <c r="AU855" s="165"/>
    </row>
    <row r="856" spans="1:47" ht="84.75" customHeight="1">
      <c r="A856" s="79"/>
      <c r="B856" s="79"/>
      <c r="C856" s="79"/>
      <c r="D856" s="157"/>
      <c r="E856" s="159"/>
      <c r="F856" s="160"/>
      <c r="G856" s="160"/>
      <c r="H856" s="166"/>
      <c r="I856" s="166"/>
      <c r="J856" s="166"/>
      <c r="K856" s="166"/>
      <c r="L856" s="167"/>
      <c r="M856" s="166"/>
      <c r="N856" s="166"/>
      <c r="O856" s="157"/>
      <c r="P856" s="157"/>
      <c r="Q856" s="157"/>
      <c r="R856" s="157"/>
      <c r="S856" s="157"/>
      <c r="T856" s="157"/>
      <c r="U856" s="157"/>
      <c r="V856" s="157"/>
      <c r="W856" s="161"/>
      <c r="X856" s="168"/>
      <c r="Y856" s="168"/>
      <c r="Z856" s="157"/>
      <c r="AA856" s="157"/>
      <c r="AB856" s="157"/>
      <c r="AC856" s="157"/>
      <c r="AD856" s="163"/>
      <c r="AE856" s="157"/>
      <c r="AF856" s="157"/>
      <c r="AG856" s="157"/>
      <c r="AH856" s="157"/>
      <c r="AI856" s="163"/>
      <c r="AJ856" s="157"/>
      <c r="AK856" s="157"/>
      <c r="AL856" s="157"/>
      <c r="AM856" s="157"/>
      <c r="AN856" s="157"/>
      <c r="AO856" s="157"/>
      <c r="AP856" s="157"/>
      <c r="AQ856" s="160"/>
      <c r="AR856" s="164"/>
      <c r="AS856" s="164"/>
      <c r="AU856" s="165"/>
    </row>
    <row r="857" spans="1:47" ht="84.75" customHeight="1">
      <c r="A857" s="79"/>
      <c r="B857" s="79"/>
      <c r="C857" s="79"/>
      <c r="D857" s="157"/>
      <c r="E857" s="159"/>
      <c r="F857" s="160"/>
      <c r="G857" s="160"/>
      <c r="H857" s="166"/>
      <c r="I857" s="166"/>
      <c r="J857" s="166"/>
      <c r="K857" s="166"/>
      <c r="L857" s="167"/>
      <c r="M857" s="166"/>
      <c r="N857" s="166"/>
      <c r="O857" s="157"/>
      <c r="P857" s="157"/>
      <c r="Q857" s="157"/>
      <c r="R857" s="157"/>
      <c r="S857" s="157"/>
      <c r="T857" s="157"/>
      <c r="U857" s="157"/>
      <c r="V857" s="157"/>
      <c r="W857" s="161"/>
      <c r="X857" s="168"/>
      <c r="Y857" s="168"/>
      <c r="Z857" s="157"/>
      <c r="AA857" s="157"/>
      <c r="AB857" s="157"/>
      <c r="AC857" s="157"/>
      <c r="AD857" s="163"/>
      <c r="AE857" s="157"/>
      <c r="AF857" s="157"/>
      <c r="AG857" s="157"/>
      <c r="AH857" s="157"/>
      <c r="AI857" s="163"/>
      <c r="AJ857" s="157"/>
      <c r="AK857" s="157"/>
      <c r="AL857" s="157"/>
      <c r="AM857" s="157"/>
      <c r="AN857" s="157"/>
      <c r="AO857" s="157"/>
      <c r="AP857" s="157"/>
      <c r="AQ857" s="160"/>
      <c r="AR857" s="164"/>
      <c r="AS857" s="164"/>
      <c r="AU857" s="165"/>
    </row>
    <row r="858" spans="1:47" ht="84.75" customHeight="1">
      <c r="A858" s="79"/>
      <c r="B858" s="79"/>
      <c r="C858" s="79"/>
      <c r="D858" s="157"/>
      <c r="E858" s="159"/>
      <c r="F858" s="160"/>
      <c r="G858" s="160"/>
      <c r="H858" s="166"/>
      <c r="I858" s="166"/>
      <c r="J858" s="166"/>
      <c r="K858" s="166"/>
      <c r="L858" s="167"/>
      <c r="M858" s="166"/>
      <c r="N858" s="166"/>
      <c r="O858" s="157"/>
      <c r="P858" s="157"/>
      <c r="Q858" s="157"/>
      <c r="R858" s="157"/>
      <c r="S858" s="157"/>
      <c r="T858" s="157"/>
      <c r="U858" s="157"/>
      <c r="V858" s="157"/>
      <c r="W858" s="161"/>
      <c r="X858" s="168"/>
      <c r="Y858" s="168"/>
      <c r="Z858" s="157"/>
      <c r="AA858" s="157"/>
      <c r="AB858" s="157"/>
      <c r="AC858" s="157"/>
      <c r="AD858" s="163"/>
      <c r="AE858" s="157"/>
      <c r="AF858" s="157"/>
      <c r="AG858" s="157"/>
      <c r="AH858" s="157"/>
      <c r="AI858" s="163"/>
      <c r="AJ858" s="157"/>
      <c r="AK858" s="157"/>
      <c r="AL858" s="157"/>
      <c r="AM858" s="157"/>
      <c r="AN858" s="157"/>
      <c r="AO858" s="157"/>
      <c r="AP858" s="157"/>
      <c r="AQ858" s="160"/>
      <c r="AR858" s="164"/>
      <c r="AS858" s="164"/>
      <c r="AU858" s="165"/>
    </row>
    <row r="859" spans="1:47" ht="84.75" customHeight="1">
      <c r="A859" s="79"/>
      <c r="B859" s="79"/>
      <c r="C859" s="79"/>
      <c r="D859" s="157"/>
      <c r="E859" s="159"/>
      <c r="F859" s="160"/>
      <c r="G859" s="160"/>
      <c r="H859" s="166"/>
      <c r="I859" s="166"/>
      <c r="J859" s="166"/>
      <c r="K859" s="166"/>
      <c r="L859" s="167"/>
      <c r="M859" s="166"/>
      <c r="N859" s="166"/>
      <c r="O859" s="157"/>
      <c r="P859" s="157"/>
      <c r="Q859" s="157"/>
      <c r="R859" s="157"/>
      <c r="S859" s="157"/>
      <c r="T859" s="157"/>
      <c r="U859" s="157"/>
      <c r="V859" s="157"/>
      <c r="W859" s="161"/>
      <c r="X859" s="168"/>
      <c r="Y859" s="168"/>
      <c r="Z859" s="157"/>
      <c r="AA859" s="157"/>
      <c r="AB859" s="157"/>
      <c r="AC859" s="157"/>
      <c r="AD859" s="163"/>
      <c r="AE859" s="157"/>
      <c r="AF859" s="157"/>
      <c r="AG859" s="157"/>
      <c r="AH859" s="157"/>
      <c r="AI859" s="163"/>
      <c r="AJ859" s="157"/>
      <c r="AK859" s="157"/>
      <c r="AL859" s="157"/>
      <c r="AM859" s="157"/>
      <c r="AN859" s="157"/>
      <c r="AO859" s="157"/>
      <c r="AP859" s="157"/>
      <c r="AQ859" s="160"/>
      <c r="AR859" s="164"/>
      <c r="AS859" s="164"/>
      <c r="AU859" s="165"/>
    </row>
    <row r="860" spans="1:47" ht="84.75" customHeight="1">
      <c r="A860" s="79"/>
      <c r="B860" s="79"/>
      <c r="C860" s="79"/>
      <c r="D860" s="157"/>
      <c r="E860" s="159"/>
      <c r="F860" s="160"/>
      <c r="G860" s="160"/>
      <c r="H860" s="166"/>
      <c r="I860" s="166"/>
      <c r="J860" s="166"/>
      <c r="K860" s="166"/>
      <c r="L860" s="167"/>
      <c r="M860" s="166"/>
      <c r="N860" s="166"/>
      <c r="O860" s="157"/>
      <c r="P860" s="157"/>
      <c r="Q860" s="157"/>
      <c r="R860" s="157"/>
      <c r="S860" s="157"/>
      <c r="T860" s="157"/>
      <c r="U860" s="157"/>
      <c r="V860" s="157"/>
      <c r="W860" s="161"/>
      <c r="X860" s="168"/>
      <c r="Y860" s="168"/>
      <c r="Z860" s="157"/>
      <c r="AA860" s="157"/>
      <c r="AB860" s="157"/>
      <c r="AC860" s="157"/>
      <c r="AD860" s="163"/>
      <c r="AE860" s="157"/>
      <c r="AF860" s="157"/>
      <c r="AG860" s="157"/>
      <c r="AH860" s="157"/>
      <c r="AI860" s="163"/>
      <c r="AJ860" s="157"/>
      <c r="AK860" s="157"/>
      <c r="AL860" s="157"/>
      <c r="AM860" s="157"/>
      <c r="AN860" s="157"/>
      <c r="AO860" s="157"/>
      <c r="AP860" s="157"/>
      <c r="AQ860" s="160"/>
      <c r="AR860" s="164"/>
      <c r="AS860" s="164"/>
      <c r="AU860" s="165"/>
    </row>
    <row r="861" spans="1:47" ht="84.75" customHeight="1">
      <c r="A861" s="79"/>
      <c r="B861" s="79"/>
      <c r="C861" s="79"/>
      <c r="D861" s="157"/>
      <c r="E861" s="159"/>
      <c r="F861" s="160"/>
      <c r="G861" s="160"/>
      <c r="H861" s="166"/>
      <c r="I861" s="166"/>
      <c r="J861" s="166"/>
      <c r="K861" s="166"/>
      <c r="L861" s="167"/>
      <c r="M861" s="166"/>
      <c r="N861" s="166"/>
      <c r="O861" s="157"/>
      <c r="P861" s="157"/>
      <c r="Q861" s="157"/>
      <c r="R861" s="157"/>
      <c r="S861" s="157"/>
      <c r="T861" s="157"/>
      <c r="U861" s="157"/>
      <c r="V861" s="157"/>
      <c r="W861" s="161"/>
      <c r="X861" s="168"/>
      <c r="Y861" s="168"/>
      <c r="Z861" s="157"/>
      <c r="AA861" s="157"/>
      <c r="AB861" s="157"/>
      <c r="AC861" s="157"/>
      <c r="AD861" s="163"/>
      <c r="AE861" s="157"/>
      <c r="AF861" s="157"/>
      <c r="AG861" s="157"/>
      <c r="AH861" s="157"/>
      <c r="AI861" s="163"/>
      <c r="AJ861" s="157"/>
      <c r="AK861" s="157"/>
      <c r="AL861" s="157"/>
      <c r="AM861" s="157"/>
      <c r="AN861" s="157"/>
      <c r="AO861" s="157"/>
      <c r="AP861" s="157"/>
      <c r="AQ861" s="160"/>
      <c r="AR861" s="164"/>
      <c r="AS861" s="164"/>
      <c r="AU861" s="165"/>
    </row>
    <row r="862" spans="1:47" ht="84.75" customHeight="1">
      <c r="A862" s="79"/>
      <c r="B862" s="79"/>
      <c r="C862" s="79"/>
      <c r="D862" s="157"/>
      <c r="E862" s="159"/>
      <c r="F862" s="160"/>
      <c r="G862" s="160"/>
      <c r="H862" s="166"/>
      <c r="I862" s="166"/>
      <c r="J862" s="166"/>
      <c r="K862" s="166"/>
      <c r="L862" s="167"/>
      <c r="M862" s="166"/>
      <c r="N862" s="166"/>
      <c r="O862" s="157"/>
      <c r="P862" s="157"/>
      <c r="Q862" s="157"/>
      <c r="R862" s="157"/>
      <c r="S862" s="157"/>
      <c r="T862" s="157"/>
      <c r="U862" s="157"/>
      <c r="V862" s="157"/>
      <c r="W862" s="161"/>
      <c r="X862" s="168"/>
      <c r="Y862" s="168"/>
      <c r="Z862" s="157"/>
      <c r="AA862" s="157"/>
      <c r="AB862" s="157"/>
      <c r="AC862" s="157"/>
      <c r="AD862" s="163"/>
      <c r="AE862" s="157"/>
      <c r="AF862" s="157"/>
      <c r="AG862" s="157"/>
      <c r="AH862" s="157"/>
      <c r="AI862" s="163"/>
      <c r="AJ862" s="157"/>
      <c r="AK862" s="157"/>
      <c r="AL862" s="157"/>
      <c r="AM862" s="157"/>
      <c r="AN862" s="157"/>
      <c r="AO862" s="157"/>
      <c r="AP862" s="157"/>
      <c r="AQ862" s="160"/>
      <c r="AR862" s="164"/>
      <c r="AS862" s="164"/>
      <c r="AU862" s="165"/>
    </row>
    <row r="863" spans="1:47" ht="84.75" customHeight="1">
      <c r="A863" s="79"/>
      <c r="B863" s="79"/>
      <c r="C863" s="79"/>
      <c r="D863" s="157"/>
      <c r="E863" s="159"/>
      <c r="F863" s="160"/>
      <c r="G863" s="160"/>
      <c r="H863" s="166"/>
      <c r="I863" s="166"/>
      <c r="J863" s="166"/>
      <c r="K863" s="166"/>
      <c r="L863" s="167"/>
      <c r="M863" s="166"/>
      <c r="N863" s="166"/>
      <c r="O863" s="157"/>
      <c r="P863" s="157"/>
      <c r="Q863" s="157"/>
      <c r="R863" s="157"/>
      <c r="S863" s="157"/>
      <c r="T863" s="157"/>
      <c r="U863" s="157"/>
      <c r="V863" s="157"/>
      <c r="W863" s="161"/>
      <c r="X863" s="168"/>
      <c r="Y863" s="168"/>
      <c r="Z863" s="157"/>
      <c r="AA863" s="157"/>
      <c r="AB863" s="157"/>
      <c r="AC863" s="157"/>
      <c r="AD863" s="163"/>
      <c r="AE863" s="157"/>
      <c r="AF863" s="157"/>
      <c r="AG863" s="157"/>
      <c r="AH863" s="157"/>
      <c r="AI863" s="163"/>
      <c r="AJ863" s="157"/>
      <c r="AK863" s="157"/>
      <c r="AL863" s="157"/>
      <c r="AM863" s="157"/>
      <c r="AN863" s="157"/>
      <c r="AO863" s="157"/>
      <c r="AP863" s="157"/>
      <c r="AQ863" s="160"/>
      <c r="AR863" s="164"/>
      <c r="AS863" s="164"/>
      <c r="AU863" s="165"/>
    </row>
    <row r="864" spans="1:47" ht="84.75" customHeight="1">
      <c r="A864" s="79"/>
      <c r="B864" s="79"/>
      <c r="C864" s="79"/>
      <c r="D864" s="157"/>
      <c r="E864" s="159"/>
      <c r="F864" s="160"/>
      <c r="G864" s="160"/>
      <c r="H864" s="166"/>
      <c r="I864" s="166"/>
      <c r="J864" s="166"/>
      <c r="K864" s="166"/>
      <c r="L864" s="167"/>
      <c r="M864" s="166"/>
      <c r="N864" s="166"/>
      <c r="O864" s="157"/>
      <c r="P864" s="157"/>
      <c r="Q864" s="157"/>
      <c r="R864" s="157"/>
      <c r="S864" s="157"/>
      <c r="T864" s="157"/>
      <c r="U864" s="157"/>
      <c r="V864" s="157"/>
      <c r="W864" s="161"/>
      <c r="X864" s="168"/>
      <c r="Y864" s="168"/>
      <c r="Z864" s="157"/>
      <c r="AA864" s="157"/>
      <c r="AB864" s="157"/>
      <c r="AC864" s="157"/>
      <c r="AD864" s="163"/>
      <c r="AE864" s="157"/>
      <c r="AF864" s="157"/>
      <c r="AG864" s="157"/>
      <c r="AH864" s="157"/>
      <c r="AI864" s="163"/>
      <c r="AJ864" s="157"/>
      <c r="AK864" s="157"/>
      <c r="AL864" s="157"/>
      <c r="AM864" s="157"/>
      <c r="AN864" s="157"/>
      <c r="AO864" s="157"/>
      <c r="AP864" s="157"/>
      <c r="AQ864" s="160"/>
      <c r="AR864" s="164"/>
      <c r="AS864" s="164"/>
      <c r="AU864" s="165"/>
    </row>
    <row r="865" spans="1:47" ht="84.75" customHeight="1">
      <c r="A865" s="79"/>
      <c r="B865" s="79"/>
      <c r="C865" s="79"/>
      <c r="D865" s="157"/>
      <c r="E865" s="159"/>
      <c r="F865" s="160"/>
      <c r="G865" s="160"/>
      <c r="H865" s="166"/>
      <c r="I865" s="166"/>
      <c r="J865" s="166"/>
      <c r="K865" s="166"/>
      <c r="L865" s="167"/>
      <c r="M865" s="166"/>
      <c r="N865" s="166"/>
      <c r="O865" s="157"/>
      <c r="P865" s="157"/>
      <c r="Q865" s="157"/>
      <c r="R865" s="157"/>
      <c r="S865" s="157"/>
      <c r="T865" s="157"/>
      <c r="U865" s="157"/>
      <c r="V865" s="157"/>
      <c r="W865" s="161"/>
      <c r="X865" s="168"/>
      <c r="Y865" s="168"/>
      <c r="Z865" s="157"/>
      <c r="AA865" s="157"/>
      <c r="AB865" s="157"/>
      <c r="AC865" s="157"/>
      <c r="AD865" s="163"/>
      <c r="AE865" s="157"/>
      <c r="AF865" s="157"/>
      <c r="AG865" s="157"/>
      <c r="AH865" s="157"/>
      <c r="AI865" s="163"/>
      <c r="AJ865" s="157"/>
      <c r="AK865" s="157"/>
      <c r="AL865" s="157"/>
      <c r="AM865" s="157"/>
      <c r="AN865" s="157"/>
      <c r="AO865" s="157"/>
      <c r="AP865" s="157"/>
      <c r="AQ865" s="160"/>
      <c r="AR865" s="164"/>
      <c r="AS865" s="164"/>
      <c r="AU865" s="165"/>
    </row>
    <row r="866" spans="1:47" ht="84.75" customHeight="1">
      <c r="A866" s="79"/>
      <c r="B866" s="79"/>
      <c r="C866" s="79"/>
      <c r="D866" s="157"/>
      <c r="E866" s="159"/>
      <c r="F866" s="160"/>
      <c r="G866" s="160"/>
      <c r="H866" s="166"/>
      <c r="I866" s="166"/>
      <c r="J866" s="166"/>
      <c r="K866" s="166"/>
      <c r="L866" s="167"/>
      <c r="M866" s="166"/>
      <c r="N866" s="166"/>
      <c r="O866" s="157"/>
      <c r="P866" s="157"/>
      <c r="Q866" s="157"/>
      <c r="R866" s="157"/>
      <c r="S866" s="157"/>
      <c r="T866" s="157"/>
      <c r="U866" s="157"/>
      <c r="V866" s="157"/>
      <c r="W866" s="161"/>
      <c r="X866" s="168"/>
      <c r="Y866" s="168"/>
      <c r="Z866" s="157"/>
      <c r="AA866" s="157"/>
      <c r="AB866" s="157"/>
      <c r="AC866" s="157"/>
      <c r="AD866" s="163"/>
      <c r="AE866" s="157"/>
      <c r="AF866" s="157"/>
      <c r="AG866" s="157"/>
      <c r="AH866" s="157"/>
      <c r="AI866" s="163"/>
      <c r="AJ866" s="157"/>
      <c r="AK866" s="157"/>
      <c r="AL866" s="157"/>
      <c r="AM866" s="157"/>
      <c r="AN866" s="157"/>
      <c r="AO866" s="157"/>
      <c r="AP866" s="157"/>
      <c r="AQ866" s="160"/>
      <c r="AR866" s="164"/>
      <c r="AS866" s="164"/>
      <c r="AU866" s="165"/>
    </row>
    <row r="867" spans="1:47" ht="84.75" customHeight="1">
      <c r="A867" s="79"/>
      <c r="B867" s="79"/>
      <c r="C867" s="79"/>
      <c r="D867" s="157"/>
      <c r="E867" s="159"/>
      <c r="F867" s="160"/>
      <c r="G867" s="160"/>
      <c r="H867" s="166"/>
      <c r="I867" s="166"/>
      <c r="J867" s="166"/>
      <c r="K867" s="166"/>
      <c r="L867" s="167"/>
      <c r="M867" s="166"/>
      <c r="N867" s="166"/>
      <c r="O867" s="157"/>
      <c r="P867" s="157"/>
      <c r="Q867" s="157"/>
      <c r="R867" s="157"/>
      <c r="S867" s="157"/>
      <c r="T867" s="157"/>
      <c r="U867" s="157"/>
      <c r="V867" s="157"/>
      <c r="W867" s="161"/>
      <c r="X867" s="168"/>
      <c r="Y867" s="168"/>
      <c r="Z867" s="157"/>
      <c r="AA867" s="157"/>
      <c r="AB867" s="157"/>
      <c r="AC867" s="157"/>
      <c r="AD867" s="163"/>
      <c r="AE867" s="157"/>
      <c r="AF867" s="157"/>
      <c r="AG867" s="157"/>
      <c r="AH867" s="157"/>
      <c r="AI867" s="163"/>
      <c r="AJ867" s="157"/>
      <c r="AK867" s="157"/>
      <c r="AL867" s="157"/>
      <c r="AM867" s="157"/>
      <c r="AN867" s="157"/>
      <c r="AO867" s="157"/>
      <c r="AP867" s="157"/>
      <c r="AQ867" s="160"/>
      <c r="AR867" s="164"/>
      <c r="AS867" s="164"/>
      <c r="AU867" s="165"/>
    </row>
    <row r="868" spans="1:47" ht="84.75" customHeight="1">
      <c r="A868" s="79"/>
      <c r="B868" s="79"/>
      <c r="C868" s="79"/>
      <c r="D868" s="157"/>
      <c r="E868" s="159"/>
      <c r="F868" s="160"/>
      <c r="G868" s="160"/>
      <c r="H868" s="166"/>
      <c r="I868" s="166"/>
      <c r="J868" s="166"/>
      <c r="K868" s="166"/>
      <c r="L868" s="167"/>
      <c r="M868" s="166"/>
      <c r="N868" s="166"/>
      <c r="O868" s="157"/>
      <c r="P868" s="157"/>
      <c r="Q868" s="157"/>
      <c r="R868" s="157"/>
      <c r="S868" s="157"/>
      <c r="T868" s="157"/>
      <c r="U868" s="157"/>
      <c r="V868" s="157"/>
      <c r="W868" s="161"/>
      <c r="X868" s="168"/>
      <c r="Y868" s="168"/>
      <c r="Z868" s="157"/>
      <c r="AA868" s="157"/>
      <c r="AB868" s="157"/>
      <c r="AC868" s="157"/>
      <c r="AD868" s="163"/>
      <c r="AE868" s="157"/>
      <c r="AF868" s="157"/>
      <c r="AG868" s="157"/>
      <c r="AH868" s="157"/>
      <c r="AI868" s="163"/>
      <c r="AJ868" s="157"/>
      <c r="AK868" s="157"/>
      <c r="AL868" s="157"/>
      <c r="AM868" s="157"/>
      <c r="AN868" s="157"/>
      <c r="AO868" s="157"/>
      <c r="AP868" s="157"/>
      <c r="AQ868" s="160"/>
      <c r="AR868" s="164"/>
      <c r="AS868" s="164"/>
      <c r="AU868" s="165"/>
    </row>
    <row r="869" spans="1:47" ht="84.75" customHeight="1">
      <c r="A869" s="79"/>
      <c r="B869" s="79"/>
      <c r="C869" s="79"/>
      <c r="D869" s="157"/>
      <c r="E869" s="159"/>
      <c r="F869" s="160"/>
      <c r="G869" s="160"/>
      <c r="H869" s="166"/>
      <c r="I869" s="166"/>
      <c r="J869" s="166"/>
      <c r="K869" s="166"/>
      <c r="L869" s="167"/>
      <c r="M869" s="166"/>
      <c r="N869" s="166"/>
      <c r="O869" s="157"/>
      <c r="P869" s="157"/>
      <c r="Q869" s="157"/>
      <c r="R869" s="157"/>
      <c r="S869" s="157"/>
      <c r="T869" s="157"/>
      <c r="U869" s="157"/>
      <c r="V869" s="157"/>
      <c r="W869" s="161"/>
      <c r="X869" s="168"/>
      <c r="Y869" s="168"/>
      <c r="Z869" s="157"/>
      <c r="AA869" s="157"/>
      <c r="AB869" s="157"/>
      <c r="AC869" s="157"/>
      <c r="AD869" s="163"/>
      <c r="AE869" s="157"/>
      <c r="AF869" s="157"/>
      <c r="AG869" s="157"/>
      <c r="AH869" s="157"/>
      <c r="AI869" s="163"/>
      <c r="AJ869" s="157"/>
      <c r="AK869" s="157"/>
      <c r="AL869" s="157"/>
      <c r="AM869" s="157"/>
      <c r="AN869" s="157"/>
      <c r="AO869" s="157"/>
      <c r="AP869" s="157"/>
      <c r="AQ869" s="160"/>
      <c r="AR869" s="164"/>
      <c r="AS869" s="164"/>
      <c r="AU869" s="165"/>
    </row>
    <row r="870" spans="1:47" ht="84.75" customHeight="1">
      <c r="A870" s="79"/>
      <c r="B870" s="79"/>
      <c r="C870" s="79"/>
      <c r="D870" s="157"/>
      <c r="E870" s="159"/>
      <c r="F870" s="160"/>
      <c r="G870" s="160"/>
      <c r="H870" s="166"/>
      <c r="I870" s="166"/>
      <c r="J870" s="166"/>
      <c r="K870" s="166"/>
      <c r="L870" s="167"/>
      <c r="M870" s="166"/>
      <c r="N870" s="166"/>
      <c r="O870" s="157"/>
      <c r="P870" s="157"/>
      <c r="Q870" s="157"/>
      <c r="R870" s="157"/>
      <c r="S870" s="157"/>
      <c r="T870" s="157"/>
      <c r="U870" s="157"/>
      <c r="V870" s="157"/>
      <c r="W870" s="161"/>
      <c r="X870" s="168"/>
      <c r="Y870" s="168"/>
      <c r="Z870" s="157"/>
      <c r="AA870" s="157"/>
      <c r="AB870" s="157"/>
      <c r="AC870" s="157"/>
      <c r="AD870" s="163"/>
      <c r="AE870" s="157"/>
      <c r="AF870" s="157"/>
      <c r="AG870" s="157"/>
      <c r="AH870" s="157"/>
      <c r="AI870" s="163"/>
      <c r="AJ870" s="157"/>
      <c r="AK870" s="157"/>
      <c r="AL870" s="157"/>
      <c r="AM870" s="157"/>
      <c r="AN870" s="157"/>
      <c r="AO870" s="157"/>
      <c r="AP870" s="157"/>
      <c r="AQ870" s="160"/>
      <c r="AR870" s="164"/>
      <c r="AS870" s="164"/>
      <c r="AU870" s="165"/>
    </row>
    <row r="871" spans="1:47" ht="84.75" customHeight="1">
      <c r="A871" s="79"/>
      <c r="B871" s="79"/>
      <c r="C871" s="79"/>
      <c r="D871" s="157"/>
      <c r="E871" s="159"/>
      <c r="F871" s="160"/>
      <c r="G871" s="160"/>
      <c r="H871" s="166"/>
      <c r="I871" s="166"/>
      <c r="J871" s="166"/>
      <c r="K871" s="166"/>
      <c r="L871" s="167"/>
      <c r="M871" s="166"/>
      <c r="N871" s="166"/>
      <c r="O871" s="157"/>
      <c r="P871" s="157"/>
      <c r="Q871" s="157"/>
      <c r="R871" s="157"/>
      <c r="S871" s="157"/>
      <c r="T871" s="157"/>
      <c r="U871" s="157"/>
      <c r="V871" s="157"/>
      <c r="W871" s="161"/>
      <c r="X871" s="168"/>
      <c r="Y871" s="168"/>
      <c r="Z871" s="157"/>
      <c r="AA871" s="157"/>
      <c r="AB871" s="157"/>
      <c r="AC871" s="157"/>
      <c r="AD871" s="163"/>
      <c r="AE871" s="157"/>
      <c r="AF871" s="157"/>
      <c r="AG871" s="157"/>
      <c r="AH871" s="157"/>
      <c r="AI871" s="163"/>
      <c r="AJ871" s="157"/>
      <c r="AK871" s="157"/>
      <c r="AL871" s="157"/>
      <c r="AM871" s="157"/>
      <c r="AN871" s="157"/>
      <c r="AO871" s="157"/>
      <c r="AP871" s="157"/>
      <c r="AQ871" s="160"/>
      <c r="AR871" s="164"/>
      <c r="AS871" s="164"/>
      <c r="AU871" s="165"/>
    </row>
    <row r="872" spans="1:47" ht="84.75" customHeight="1">
      <c r="A872" s="79"/>
      <c r="B872" s="79"/>
      <c r="C872" s="79"/>
      <c r="D872" s="157"/>
      <c r="E872" s="159"/>
      <c r="F872" s="160"/>
      <c r="G872" s="160"/>
      <c r="H872" s="166"/>
      <c r="I872" s="166"/>
      <c r="J872" s="166"/>
      <c r="K872" s="166"/>
      <c r="L872" s="167"/>
      <c r="M872" s="166"/>
      <c r="N872" s="166"/>
      <c r="O872" s="157"/>
      <c r="P872" s="157"/>
      <c r="Q872" s="157"/>
      <c r="R872" s="157"/>
      <c r="S872" s="157"/>
      <c r="T872" s="157"/>
      <c r="U872" s="157"/>
      <c r="V872" s="157"/>
      <c r="W872" s="161"/>
      <c r="X872" s="168"/>
      <c r="Y872" s="168"/>
      <c r="Z872" s="157"/>
      <c r="AA872" s="157"/>
      <c r="AB872" s="157"/>
      <c r="AC872" s="157"/>
      <c r="AD872" s="163"/>
      <c r="AE872" s="157"/>
      <c r="AF872" s="157"/>
      <c r="AG872" s="157"/>
      <c r="AH872" s="157"/>
      <c r="AI872" s="163"/>
      <c r="AJ872" s="157"/>
      <c r="AK872" s="157"/>
      <c r="AL872" s="157"/>
      <c r="AM872" s="157"/>
      <c r="AN872" s="157"/>
      <c r="AO872" s="157"/>
      <c r="AP872" s="157"/>
      <c r="AQ872" s="160"/>
      <c r="AR872" s="164"/>
      <c r="AS872" s="164"/>
      <c r="AU872" s="165"/>
    </row>
    <row r="873" spans="1:47" ht="84.75" customHeight="1">
      <c r="A873" s="79"/>
      <c r="B873" s="79"/>
      <c r="C873" s="79"/>
      <c r="D873" s="157"/>
      <c r="E873" s="159"/>
      <c r="F873" s="160"/>
      <c r="G873" s="160"/>
      <c r="H873" s="166"/>
      <c r="I873" s="166"/>
      <c r="J873" s="166"/>
      <c r="K873" s="166"/>
      <c r="L873" s="167"/>
      <c r="M873" s="166"/>
      <c r="N873" s="166"/>
      <c r="O873" s="157"/>
      <c r="P873" s="157"/>
      <c r="Q873" s="157"/>
      <c r="R873" s="157"/>
      <c r="S873" s="157"/>
      <c r="T873" s="157"/>
      <c r="U873" s="157"/>
      <c r="V873" s="157"/>
      <c r="W873" s="161"/>
      <c r="X873" s="168"/>
      <c r="Y873" s="168"/>
      <c r="Z873" s="157"/>
      <c r="AA873" s="157"/>
      <c r="AB873" s="157"/>
      <c r="AC873" s="157"/>
      <c r="AD873" s="163"/>
      <c r="AE873" s="157"/>
      <c r="AF873" s="157"/>
      <c r="AG873" s="157"/>
      <c r="AH873" s="157"/>
      <c r="AI873" s="163"/>
      <c r="AJ873" s="157"/>
      <c r="AK873" s="157"/>
      <c r="AL873" s="157"/>
      <c r="AM873" s="157"/>
      <c r="AN873" s="157"/>
      <c r="AO873" s="157"/>
      <c r="AP873" s="157"/>
      <c r="AQ873" s="160"/>
      <c r="AR873" s="164"/>
      <c r="AS873" s="164"/>
      <c r="AU873" s="165"/>
    </row>
    <row r="874" spans="1:47" ht="84.75" customHeight="1">
      <c r="A874" s="79"/>
      <c r="B874" s="79"/>
      <c r="C874" s="79"/>
      <c r="D874" s="157"/>
      <c r="E874" s="159"/>
      <c r="F874" s="160"/>
      <c r="G874" s="160"/>
      <c r="H874" s="166"/>
      <c r="I874" s="166"/>
      <c r="J874" s="166"/>
      <c r="K874" s="166"/>
      <c r="L874" s="167"/>
      <c r="M874" s="166"/>
      <c r="N874" s="166"/>
      <c r="O874" s="157"/>
      <c r="P874" s="157"/>
      <c r="Q874" s="157"/>
      <c r="R874" s="157"/>
      <c r="S874" s="157"/>
      <c r="T874" s="157"/>
      <c r="U874" s="157"/>
      <c r="V874" s="157"/>
      <c r="W874" s="161"/>
      <c r="X874" s="168"/>
      <c r="Y874" s="168"/>
      <c r="Z874" s="157"/>
      <c r="AA874" s="157"/>
      <c r="AB874" s="157"/>
      <c r="AC874" s="157"/>
      <c r="AD874" s="163"/>
      <c r="AE874" s="157"/>
      <c r="AF874" s="157"/>
      <c r="AG874" s="157"/>
      <c r="AH874" s="157"/>
      <c r="AI874" s="163"/>
      <c r="AJ874" s="157"/>
      <c r="AK874" s="157"/>
      <c r="AL874" s="157"/>
      <c r="AM874" s="157"/>
      <c r="AN874" s="157"/>
      <c r="AO874" s="157"/>
      <c r="AP874" s="157"/>
      <c r="AQ874" s="160"/>
      <c r="AR874" s="164"/>
      <c r="AS874" s="164"/>
      <c r="AU874" s="165"/>
    </row>
    <row r="875" spans="1:47" ht="84.75" customHeight="1">
      <c r="A875" s="79"/>
      <c r="B875" s="79"/>
      <c r="C875" s="79"/>
      <c r="D875" s="157"/>
      <c r="E875" s="159"/>
      <c r="F875" s="160"/>
      <c r="G875" s="160"/>
      <c r="H875" s="166"/>
      <c r="I875" s="166"/>
      <c r="J875" s="166"/>
      <c r="K875" s="166"/>
      <c r="L875" s="167"/>
      <c r="M875" s="166"/>
      <c r="N875" s="166"/>
      <c r="O875" s="157"/>
      <c r="P875" s="157"/>
      <c r="Q875" s="157"/>
      <c r="R875" s="157"/>
      <c r="S875" s="157"/>
      <c r="T875" s="157"/>
      <c r="U875" s="157"/>
      <c r="V875" s="157"/>
      <c r="W875" s="161"/>
      <c r="X875" s="168"/>
      <c r="Y875" s="168"/>
      <c r="Z875" s="157"/>
      <c r="AA875" s="157"/>
      <c r="AB875" s="157"/>
      <c r="AC875" s="157"/>
      <c r="AD875" s="163"/>
      <c r="AE875" s="157"/>
      <c r="AF875" s="157"/>
      <c r="AG875" s="157"/>
      <c r="AH875" s="157"/>
      <c r="AI875" s="163"/>
      <c r="AJ875" s="157"/>
      <c r="AK875" s="157"/>
      <c r="AL875" s="157"/>
      <c r="AM875" s="157"/>
      <c r="AN875" s="157"/>
      <c r="AO875" s="157"/>
      <c r="AP875" s="157"/>
      <c r="AQ875" s="160"/>
      <c r="AR875" s="164"/>
      <c r="AS875" s="164"/>
      <c r="AU875" s="165"/>
    </row>
    <row r="876" spans="1:47" ht="84.75" customHeight="1">
      <c r="A876" s="79"/>
      <c r="B876" s="79"/>
      <c r="C876" s="79"/>
      <c r="D876" s="157"/>
      <c r="E876" s="159"/>
      <c r="F876" s="160"/>
      <c r="G876" s="160"/>
      <c r="H876" s="166"/>
      <c r="I876" s="166"/>
      <c r="J876" s="166"/>
      <c r="K876" s="166"/>
      <c r="L876" s="167"/>
      <c r="M876" s="166"/>
      <c r="N876" s="166"/>
      <c r="O876" s="157"/>
      <c r="P876" s="157"/>
      <c r="Q876" s="157"/>
      <c r="R876" s="157"/>
      <c r="S876" s="157"/>
      <c r="T876" s="157"/>
      <c r="U876" s="157"/>
      <c r="V876" s="157"/>
      <c r="W876" s="161"/>
      <c r="X876" s="168"/>
      <c r="Y876" s="168"/>
      <c r="Z876" s="157"/>
      <c r="AA876" s="157"/>
      <c r="AB876" s="157"/>
      <c r="AC876" s="157"/>
      <c r="AD876" s="163"/>
      <c r="AE876" s="157"/>
      <c r="AF876" s="157"/>
      <c r="AG876" s="157"/>
      <c r="AH876" s="157"/>
      <c r="AI876" s="163"/>
      <c r="AJ876" s="157"/>
      <c r="AK876" s="157"/>
      <c r="AL876" s="157"/>
      <c r="AM876" s="157"/>
      <c r="AN876" s="157"/>
      <c r="AO876" s="157"/>
      <c r="AP876" s="157"/>
      <c r="AQ876" s="160"/>
      <c r="AR876" s="164"/>
      <c r="AS876" s="164"/>
      <c r="AU876" s="165"/>
    </row>
    <row r="877" spans="1:47" ht="84.75" customHeight="1">
      <c r="A877" s="79"/>
      <c r="B877" s="79"/>
      <c r="C877" s="79"/>
      <c r="D877" s="157"/>
      <c r="E877" s="159"/>
      <c r="F877" s="160"/>
      <c r="G877" s="160"/>
      <c r="H877" s="166"/>
      <c r="I877" s="166"/>
      <c r="J877" s="166"/>
      <c r="K877" s="166"/>
      <c r="L877" s="167"/>
      <c r="M877" s="166"/>
      <c r="N877" s="166"/>
      <c r="O877" s="157"/>
      <c r="P877" s="157"/>
      <c r="Q877" s="157"/>
      <c r="R877" s="157"/>
      <c r="S877" s="157"/>
      <c r="T877" s="157"/>
      <c r="U877" s="157"/>
      <c r="V877" s="157"/>
      <c r="W877" s="161"/>
      <c r="X877" s="168"/>
      <c r="Y877" s="168"/>
      <c r="Z877" s="157"/>
      <c r="AA877" s="157"/>
      <c r="AB877" s="157"/>
      <c r="AC877" s="157"/>
      <c r="AD877" s="163"/>
      <c r="AE877" s="157"/>
      <c r="AF877" s="157"/>
      <c r="AG877" s="157"/>
      <c r="AH877" s="157"/>
      <c r="AI877" s="163"/>
      <c r="AJ877" s="157"/>
      <c r="AK877" s="157"/>
      <c r="AL877" s="157"/>
      <c r="AM877" s="157"/>
      <c r="AN877" s="157"/>
      <c r="AO877" s="157"/>
      <c r="AP877" s="157"/>
      <c r="AQ877" s="160"/>
      <c r="AR877" s="164"/>
      <c r="AS877" s="164"/>
      <c r="AU877" s="165"/>
    </row>
    <row r="878" spans="1:47" ht="84.75" customHeight="1">
      <c r="A878" s="79"/>
      <c r="B878" s="79"/>
      <c r="C878" s="79"/>
      <c r="D878" s="157"/>
      <c r="E878" s="159"/>
      <c r="F878" s="160"/>
      <c r="G878" s="160"/>
      <c r="H878" s="166"/>
      <c r="I878" s="166"/>
      <c r="J878" s="166"/>
      <c r="K878" s="166"/>
      <c r="L878" s="167"/>
      <c r="M878" s="166"/>
      <c r="N878" s="166"/>
      <c r="O878" s="157"/>
      <c r="P878" s="157"/>
      <c r="Q878" s="157"/>
      <c r="R878" s="157"/>
      <c r="S878" s="157"/>
      <c r="T878" s="157"/>
      <c r="U878" s="157"/>
      <c r="V878" s="157"/>
      <c r="W878" s="161"/>
      <c r="X878" s="168"/>
      <c r="Y878" s="168"/>
      <c r="Z878" s="157"/>
      <c r="AA878" s="157"/>
      <c r="AB878" s="157"/>
      <c r="AC878" s="157"/>
      <c r="AD878" s="163"/>
      <c r="AE878" s="157"/>
      <c r="AF878" s="157"/>
      <c r="AG878" s="157"/>
      <c r="AH878" s="157"/>
      <c r="AI878" s="163"/>
      <c r="AJ878" s="157"/>
      <c r="AK878" s="157"/>
      <c r="AL878" s="157"/>
      <c r="AM878" s="157"/>
      <c r="AN878" s="157"/>
      <c r="AO878" s="157"/>
      <c r="AP878" s="157"/>
      <c r="AQ878" s="160"/>
      <c r="AR878" s="164"/>
      <c r="AS878" s="164"/>
      <c r="AU878" s="165"/>
    </row>
    <row r="879" spans="1:47" ht="84.75" customHeight="1">
      <c r="A879" s="79"/>
      <c r="B879" s="79"/>
      <c r="C879" s="79"/>
      <c r="D879" s="157"/>
      <c r="E879" s="159"/>
      <c r="F879" s="160"/>
      <c r="G879" s="160"/>
      <c r="H879" s="166"/>
      <c r="I879" s="166"/>
      <c r="J879" s="166"/>
      <c r="K879" s="166"/>
      <c r="L879" s="167"/>
      <c r="M879" s="166"/>
      <c r="N879" s="166"/>
      <c r="O879" s="157"/>
      <c r="P879" s="157"/>
      <c r="Q879" s="157"/>
      <c r="R879" s="157"/>
      <c r="S879" s="157"/>
      <c r="T879" s="157"/>
      <c r="U879" s="157"/>
      <c r="V879" s="157"/>
      <c r="W879" s="161"/>
      <c r="X879" s="168"/>
      <c r="Y879" s="168"/>
      <c r="Z879" s="157"/>
      <c r="AA879" s="157"/>
      <c r="AB879" s="157"/>
      <c r="AC879" s="157"/>
      <c r="AD879" s="163"/>
      <c r="AE879" s="157"/>
      <c r="AF879" s="157"/>
      <c r="AG879" s="157"/>
      <c r="AH879" s="157"/>
      <c r="AI879" s="163"/>
      <c r="AJ879" s="157"/>
      <c r="AK879" s="157"/>
      <c r="AL879" s="157"/>
      <c r="AM879" s="157"/>
      <c r="AN879" s="157"/>
      <c r="AO879" s="157"/>
      <c r="AP879" s="157"/>
      <c r="AQ879" s="160"/>
      <c r="AR879" s="164"/>
      <c r="AS879" s="164"/>
      <c r="AU879" s="165"/>
    </row>
    <row r="880" spans="1:47" ht="84.75" customHeight="1">
      <c r="A880" s="79"/>
      <c r="B880" s="79"/>
      <c r="C880" s="79"/>
      <c r="D880" s="157"/>
      <c r="E880" s="159"/>
      <c r="F880" s="160"/>
      <c r="G880" s="160"/>
      <c r="H880" s="166"/>
      <c r="I880" s="166"/>
      <c r="J880" s="166"/>
      <c r="K880" s="166"/>
      <c r="L880" s="167"/>
      <c r="M880" s="166"/>
      <c r="N880" s="166"/>
      <c r="O880" s="157"/>
      <c r="P880" s="157"/>
      <c r="Q880" s="157"/>
      <c r="R880" s="157"/>
      <c r="S880" s="157"/>
      <c r="T880" s="157"/>
      <c r="U880" s="157"/>
      <c r="V880" s="157"/>
      <c r="W880" s="161"/>
      <c r="X880" s="168"/>
      <c r="Y880" s="168"/>
      <c r="Z880" s="157"/>
      <c r="AA880" s="157"/>
      <c r="AB880" s="157"/>
      <c r="AC880" s="157"/>
      <c r="AD880" s="163"/>
      <c r="AE880" s="157"/>
      <c r="AF880" s="157"/>
      <c r="AG880" s="157"/>
      <c r="AH880" s="157"/>
      <c r="AI880" s="163"/>
      <c r="AJ880" s="157"/>
      <c r="AK880" s="157"/>
      <c r="AL880" s="157"/>
      <c r="AM880" s="157"/>
      <c r="AN880" s="157"/>
      <c r="AO880" s="157"/>
      <c r="AP880" s="157"/>
      <c r="AQ880" s="160"/>
      <c r="AR880" s="164"/>
      <c r="AS880" s="164"/>
      <c r="AU880" s="165"/>
    </row>
    <row r="881" spans="1:47" ht="84.75" customHeight="1">
      <c r="A881" s="79"/>
      <c r="B881" s="79"/>
      <c r="C881" s="79"/>
      <c r="D881" s="157"/>
      <c r="E881" s="159"/>
      <c r="F881" s="160"/>
      <c r="G881" s="160"/>
      <c r="H881" s="166"/>
      <c r="I881" s="166"/>
      <c r="J881" s="166"/>
      <c r="K881" s="166"/>
      <c r="L881" s="167"/>
      <c r="M881" s="166"/>
      <c r="N881" s="166"/>
      <c r="O881" s="157"/>
      <c r="P881" s="157"/>
      <c r="Q881" s="157"/>
      <c r="R881" s="157"/>
      <c r="S881" s="157"/>
      <c r="T881" s="157"/>
      <c r="U881" s="157"/>
      <c r="V881" s="157"/>
      <c r="W881" s="161"/>
      <c r="X881" s="168"/>
      <c r="Y881" s="168"/>
      <c r="Z881" s="157"/>
      <c r="AA881" s="157"/>
      <c r="AB881" s="157"/>
      <c r="AC881" s="157"/>
      <c r="AD881" s="163"/>
      <c r="AE881" s="157"/>
      <c r="AF881" s="157"/>
      <c r="AG881" s="157"/>
      <c r="AH881" s="157"/>
      <c r="AI881" s="163"/>
      <c r="AJ881" s="157"/>
      <c r="AK881" s="157"/>
      <c r="AL881" s="157"/>
      <c r="AM881" s="157"/>
      <c r="AN881" s="157"/>
      <c r="AO881" s="157"/>
      <c r="AP881" s="157"/>
      <c r="AQ881" s="160"/>
      <c r="AR881" s="164"/>
      <c r="AS881" s="164"/>
      <c r="AU881" s="165"/>
    </row>
    <row r="882" spans="1:47" ht="84.75" customHeight="1">
      <c r="A882" s="79"/>
      <c r="B882" s="79"/>
      <c r="C882" s="79"/>
      <c r="D882" s="157"/>
      <c r="E882" s="159"/>
      <c r="F882" s="160"/>
      <c r="G882" s="160"/>
      <c r="H882" s="166"/>
      <c r="I882" s="166"/>
      <c r="J882" s="166"/>
      <c r="K882" s="166"/>
      <c r="L882" s="167"/>
      <c r="M882" s="166"/>
      <c r="N882" s="166"/>
      <c r="O882" s="157"/>
      <c r="P882" s="157"/>
      <c r="Q882" s="157"/>
      <c r="R882" s="157"/>
      <c r="S882" s="157"/>
      <c r="T882" s="157"/>
      <c r="U882" s="157"/>
      <c r="V882" s="157"/>
      <c r="W882" s="161"/>
      <c r="X882" s="168"/>
      <c r="Y882" s="168"/>
      <c r="Z882" s="157"/>
      <c r="AA882" s="157"/>
      <c r="AB882" s="157"/>
      <c r="AC882" s="157"/>
      <c r="AD882" s="163"/>
      <c r="AE882" s="157"/>
      <c r="AF882" s="157"/>
      <c r="AG882" s="157"/>
      <c r="AH882" s="157"/>
      <c r="AI882" s="163"/>
      <c r="AJ882" s="157"/>
      <c r="AK882" s="157"/>
      <c r="AL882" s="157"/>
      <c r="AM882" s="157"/>
      <c r="AN882" s="157"/>
      <c r="AO882" s="157"/>
      <c r="AP882" s="157"/>
      <c r="AQ882" s="160"/>
      <c r="AR882" s="164"/>
      <c r="AS882" s="164"/>
      <c r="AU882" s="165"/>
    </row>
    <row r="883" spans="1:47" ht="84.75" customHeight="1">
      <c r="A883" s="79"/>
      <c r="B883" s="79"/>
      <c r="C883" s="79"/>
      <c r="D883" s="157"/>
      <c r="E883" s="159"/>
      <c r="F883" s="160"/>
      <c r="G883" s="160"/>
      <c r="H883" s="166"/>
      <c r="I883" s="166"/>
      <c r="J883" s="166"/>
      <c r="K883" s="166"/>
      <c r="L883" s="167"/>
      <c r="M883" s="166"/>
      <c r="N883" s="166"/>
      <c r="O883" s="157"/>
      <c r="P883" s="157"/>
      <c r="Q883" s="157"/>
      <c r="R883" s="157"/>
      <c r="S883" s="157"/>
      <c r="T883" s="157"/>
      <c r="U883" s="157"/>
      <c r="V883" s="157"/>
      <c r="W883" s="161"/>
      <c r="X883" s="168"/>
      <c r="Y883" s="168"/>
      <c r="Z883" s="157"/>
      <c r="AA883" s="157"/>
      <c r="AB883" s="157"/>
      <c r="AC883" s="157"/>
      <c r="AD883" s="163"/>
      <c r="AE883" s="157"/>
      <c r="AF883" s="157"/>
      <c r="AG883" s="157"/>
      <c r="AH883" s="157"/>
      <c r="AI883" s="163"/>
      <c r="AJ883" s="157"/>
      <c r="AK883" s="157"/>
      <c r="AL883" s="157"/>
      <c r="AM883" s="157"/>
      <c r="AN883" s="157"/>
      <c r="AO883" s="157"/>
      <c r="AP883" s="157"/>
      <c r="AQ883" s="160"/>
      <c r="AR883" s="164"/>
      <c r="AS883" s="164"/>
      <c r="AU883" s="165"/>
    </row>
    <row r="884" spans="1:47" ht="84.75" customHeight="1">
      <c r="A884" s="79"/>
      <c r="B884" s="79"/>
      <c r="C884" s="79"/>
      <c r="D884" s="157"/>
      <c r="E884" s="159"/>
      <c r="F884" s="160"/>
      <c r="G884" s="160"/>
      <c r="H884" s="166"/>
      <c r="I884" s="166"/>
      <c r="J884" s="166"/>
      <c r="K884" s="166"/>
      <c r="L884" s="167"/>
      <c r="M884" s="166"/>
      <c r="N884" s="166"/>
      <c r="O884" s="157"/>
      <c r="P884" s="157"/>
      <c r="Q884" s="157"/>
      <c r="R884" s="157"/>
      <c r="S884" s="157"/>
      <c r="T884" s="157"/>
      <c r="U884" s="157"/>
      <c r="V884" s="157"/>
      <c r="W884" s="161"/>
      <c r="X884" s="168"/>
      <c r="Y884" s="168"/>
      <c r="Z884" s="157"/>
      <c r="AA884" s="157"/>
      <c r="AB884" s="157"/>
      <c r="AC884" s="157"/>
      <c r="AD884" s="163"/>
      <c r="AE884" s="157"/>
      <c r="AF884" s="157"/>
      <c r="AG884" s="157"/>
      <c r="AH884" s="157"/>
      <c r="AI884" s="163"/>
      <c r="AJ884" s="157"/>
      <c r="AK884" s="157"/>
      <c r="AL884" s="157"/>
      <c r="AM884" s="157"/>
      <c r="AN884" s="157"/>
      <c r="AO884" s="157"/>
      <c r="AP884" s="157"/>
      <c r="AQ884" s="160"/>
      <c r="AR884" s="164"/>
      <c r="AS884" s="164"/>
      <c r="AU884" s="165"/>
    </row>
    <row r="885" spans="1:47" ht="84.75" customHeight="1">
      <c r="A885" s="79"/>
      <c r="B885" s="79"/>
      <c r="C885" s="79"/>
      <c r="D885" s="157"/>
      <c r="E885" s="159"/>
      <c r="F885" s="160"/>
      <c r="G885" s="160"/>
      <c r="H885" s="166"/>
      <c r="I885" s="166"/>
      <c r="J885" s="166"/>
      <c r="K885" s="166"/>
      <c r="L885" s="167"/>
      <c r="M885" s="166"/>
      <c r="N885" s="166"/>
      <c r="O885" s="157"/>
      <c r="P885" s="157"/>
      <c r="Q885" s="157"/>
      <c r="R885" s="157"/>
      <c r="S885" s="157"/>
      <c r="T885" s="157"/>
      <c r="U885" s="157"/>
      <c r="V885" s="157"/>
      <c r="W885" s="161"/>
      <c r="X885" s="168"/>
      <c r="Y885" s="168"/>
      <c r="Z885" s="157"/>
      <c r="AA885" s="157"/>
      <c r="AB885" s="157"/>
      <c r="AC885" s="157"/>
      <c r="AD885" s="163"/>
      <c r="AE885" s="157"/>
      <c r="AF885" s="157"/>
      <c r="AG885" s="157"/>
      <c r="AH885" s="157"/>
      <c r="AI885" s="163"/>
      <c r="AJ885" s="157"/>
      <c r="AK885" s="157"/>
      <c r="AL885" s="157"/>
      <c r="AM885" s="157"/>
      <c r="AN885" s="157"/>
      <c r="AO885" s="157"/>
      <c r="AP885" s="157"/>
      <c r="AQ885" s="160"/>
      <c r="AR885" s="164"/>
      <c r="AS885" s="164"/>
      <c r="AU885" s="165"/>
    </row>
    <row r="886" spans="1:47" ht="84.75" customHeight="1">
      <c r="A886" s="79"/>
      <c r="B886" s="79"/>
      <c r="C886" s="79"/>
      <c r="D886" s="157"/>
      <c r="E886" s="159"/>
      <c r="F886" s="160"/>
      <c r="G886" s="160"/>
      <c r="H886" s="166"/>
      <c r="I886" s="166"/>
      <c r="J886" s="166"/>
      <c r="K886" s="166"/>
      <c r="L886" s="167"/>
      <c r="M886" s="166"/>
      <c r="N886" s="166"/>
      <c r="O886" s="157"/>
      <c r="P886" s="157"/>
      <c r="Q886" s="157"/>
      <c r="R886" s="157"/>
      <c r="S886" s="157"/>
      <c r="T886" s="157"/>
      <c r="U886" s="157"/>
      <c r="V886" s="157"/>
      <c r="W886" s="161"/>
      <c r="X886" s="168"/>
      <c r="Y886" s="168"/>
      <c r="Z886" s="157"/>
      <c r="AA886" s="157"/>
      <c r="AB886" s="157"/>
      <c r="AC886" s="157"/>
      <c r="AD886" s="163"/>
      <c r="AE886" s="157"/>
      <c r="AF886" s="157"/>
      <c r="AG886" s="157"/>
      <c r="AH886" s="157"/>
      <c r="AI886" s="163"/>
      <c r="AJ886" s="157"/>
      <c r="AK886" s="157"/>
      <c r="AL886" s="157"/>
      <c r="AM886" s="157"/>
      <c r="AN886" s="157"/>
      <c r="AO886" s="157"/>
      <c r="AP886" s="157"/>
      <c r="AQ886" s="160"/>
      <c r="AR886" s="164"/>
      <c r="AS886" s="164"/>
      <c r="AU886" s="165"/>
    </row>
    <row r="887" spans="1:47" ht="84.75" customHeight="1">
      <c r="A887" s="79"/>
      <c r="B887" s="79"/>
      <c r="C887" s="79"/>
      <c r="D887" s="157"/>
      <c r="E887" s="159"/>
      <c r="F887" s="160"/>
      <c r="G887" s="160"/>
      <c r="H887" s="166"/>
      <c r="I887" s="166"/>
      <c r="J887" s="166"/>
      <c r="K887" s="166"/>
      <c r="L887" s="167"/>
      <c r="M887" s="166"/>
      <c r="N887" s="166"/>
      <c r="O887" s="157"/>
      <c r="P887" s="157"/>
      <c r="Q887" s="157"/>
      <c r="R887" s="157"/>
      <c r="S887" s="157"/>
      <c r="T887" s="157"/>
      <c r="U887" s="157"/>
      <c r="V887" s="157"/>
      <c r="W887" s="161"/>
      <c r="X887" s="168"/>
      <c r="Y887" s="168"/>
      <c r="Z887" s="157"/>
      <c r="AA887" s="157"/>
      <c r="AB887" s="157"/>
      <c r="AC887" s="157"/>
      <c r="AD887" s="163"/>
      <c r="AE887" s="157"/>
      <c r="AF887" s="157"/>
      <c r="AG887" s="157"/>
      <c r="AH887" s="157"/>
      <c r="AI887" s="163"/>
      <c r="AJ887" s="157"/>
      <c r="AK887" s="157"/>
      <c r="AL887" s="157"/>
      <c r="AM887" s="157"/>
      <c r="AN887" s="157"/>
      <c r="AO887" s="157"/>
      <c r="AP887" s="157"/>
      <c r="AQ887" s="160"/>
      <c r="AR887" s="164"/>
      <c r="AS887" s="164"/>
      <c r="AU887" s="165"/>
    </row>
    <row r="888" spans="1:47" ht="84.75" customHeight="1">
      <c r="A888" s="79"/>
      <c r="B888" s="79"/>
      <c r="C888" s="79"/>
      <c r="D888" s="157"/>
      <c r="E888" s="159"/>
      <c r="F888" s="160"/>
      <c r="G888" s="160"/>
      <c r="H888" s="166"/>
      <c r="I888" s="166"/>
      <c r="J888" s="166"/>
      <c r="K888" s="166"/>
      <c r="L888" s="167"/>
      <c r="M888" s="166"/>
      <c r="N888" s="166"/>
      <c r="O888" s="157"/>
      <c r="P888" s="157"/>
      <c r="Q888" s="157"/>
      <c r="R888" s="157"/>
      <c r="S888" s="157"/>
      <c r="T888" s="157"/>
      <c r="U888" s="157"/>
      <c r="V888" s="157"/>
      <c r="W888" s="161"/>
      <c r="X888" s="168"/>
      <c r="Y888" s="168"/>
      <c r="Z888" s="157"/>
      <c r="AA888" s="157"/>
      <c r="AB888" s="157"/>
      <c r="AC888" s="157"/>
      <c r="AD888" s="163"/>
      <c r="AE888" s="157"/>
      <c r="AF888" s="157"/>
      <c r="AG888" s="157"/>
      <c r="AH888" s="157"/>
      <c r="AI888" s="163"/>
      <c r="AJ888" s="157"/>
      <c r="AK888" s="157"/>
      <c r="AL888" s="157"/>
      <c r="AM888" s="157"/>
      <c r="AN888" s="157"/>
      <c r="AO888" s="157"/>
      <c r="AP888" s="157"/>
      <c r="AQ888" s="160"/>
      <c r="AR888" s="164"/>
      <c r="AS888" s="164"/>
      <c r="AU888" s="165"/>
    </row>
    <row r="889" spans="1:47" ht="84.75" customHeight="1">
      <c r="A889" s="79"/>
      <c r="B889" s="79"/>
      <c r="C889" s="79"/>
      <c r="D889" s="157"/>
      <c r="E889" s="159"/>
      <c r="F889" s="160"/>
      <c r="G889" s="160"/>
      <c r="H889" s="166"/>
      <c r="I889" s="166"/>
      <c r="J889" s="166"/>
      <c r="K889" s="166"/>
      <c r="L889" s="167"/>
      <c r="M889" s="166"/>
      <c r="N889" s="166"/>
      <c r="O889" s="157"/>
      <c r="P889" s="157"/>
      <c r="Q889" s="157"/>
      <c r="R889" s="157"/>
      <c r="S889" s="157"/>
      <c r="T889" s="157"/>
      <c r="U889" s="157"/>
      <c r="V889" s="157"/>
      <c r="W889" s="161"/>
      <c r="X889" s="168"/>
      <c r="Y889" s="168"/>
      <c r="Z889" s="157"/>
      <c r="AA889" s="157"/>
      <c r="AB889" s="157"/>
      <c r="AC889" s="157"/>
      <c r="AD889" s="163"/>
      <c r="AE889" s="157"/>
      <c r="AF889" s="157"/>
      <c r="AG889" s="157"/>
      <c r="AH889" s="157"/>
      <c r="AI889" s="163"/>
      <c r="AJ889" s="157"/>
      <c r="AK889" s="157"/>
      <c r="AL889" s="157"/>
      <c r="AM889" s="157"/>
      <c r="AN889" s="157"/>
      <c r="AO889" s="157"/>
      <c r="AP889" s="157"/>
      <c r="AQ889" s="160"/>
      <c r="AR889" s="164"/>
      <c r="AS889" s="164"/>
      <c r="AU889" s="165"/>
    </row>
    <row r="890" spans="1:47" ht="84.75" customHeight="1">
      <c r="A890" s="79"/>
      <c r="B890" s="79"/>
      <c r="C890" s="79"/>
      <c r="D890" s="157"/>
      <c r="E890" s="159"/>
      <c r="F890" s="160"/>
      <c r="G890" s="160"/>
      <c r="H890" s="166"/>
      <c r="I890" s="166"/>
      <c r="J890" s="166"/>
      <c r="K890" s="166"/>
      <c r="L890" s="167"/>
      <c r="M890" s="166"/>
      <c r="N890" s="166"/>
      <c r="O890" s="157"/>
      <c r="P890" s="157"/>
      <c r="Q890" s="157"/>
      <c r="R890" s="157"/>
      <c r="S890" s="157"/>
      <c r="T890" s="157"/>
      <c r="U890" s="157"/>
      <c r="V890" s="157"/>
      <c r="W890" s="161"/>
      <c r="X890" s="168"/>
      <c r="Y890" s="168"/>
      <c r="Z890" s="157"/>
      <c r="AA890" s="157"/>
      <c r="AB890" s="157"/>
      <c r="AC890" s="157"/>
      <c r="AD890" s="163"/>
      <c r="AE890" s="157"/>
      <c r="AF890" s="157"/>
      <c r="AG890" s="157"/>
      <c r="AH890" s="157"/>
      <c r="AI890" s="163"/>
      <c r="AJ890" s="157"/>
      <c r="AK890" s="157"/>
      <c r="AL890" s="157"/>
      <c r="AM890" s="157"/>
      <c r="AN890" s="157"/>
      <c r="AO890" s="157"/>
      <c r="AP890" s="157"/>
      <c r="AQ890" s="160"/>
      <c r="AR890" s="164"/>
      <c r="AS890" s="164"/>
      <c r="AU890" s="165"/>
    </row>
    <row r="891" spans="1:47" ht="84.75" customHeight="1">
      <c r="A891" s="79"/>
      <c r="B891" s="79"/>
      <c r="C891" s="79"/>
      <c r="D891" s="157"/>
      <c r="E891" s="159"/>
      <c r="F891" s="160"/>
      <c r="G891" s="160"/>
      <c r="H891" s="166"/>
      <c r="I891" s="166"/>
      <c r="J891" s="166"/>
      <c r="K891" s="166"/>
      <c r="L891" s="167"/>
      <c r="M891" s="166"/>
      <c r="N891" s="166"/>
      <c r="O891" s="157"/>
      <c r="P891" s="157"/>
      <c r="Q891" s="157"/>
      <c r="R891" s="157"/>
      <c r="S891" s="157"/>
      <c r="T891" s="157"/>
      <c r="U891" s="157"/>
      <c r="V891" s="157"/>
      <c r="W891" s="161"/>
      <c r="X891" s="168"/>
      <c r="Y891" s="168"/>
      <c r="Z891" s="157"/>
      <c r="AA891" s="157"/>
      <c r="AB891" s="157"/>
      <c r="AC891" s="157"/>
      <c r="AD891" s="163"/>
      <c r="AE891" s="157"/>
      <c r="AF891" s="157"/>
      <c r="AG891" s="157"/>
      <c r="AH891" s="157"/>
      <c r="AI891" s="163"/>
      <c r="AJ891" s="157"/>
      <c r="AK891" s="157"/>
      <c r="AL891" s="157"/>
      <c r="AM891" s="157"/>
      <c r="AN891" s="157"/>
      <c r="AO891" s="157"/>
      <c r="AP891" s="157"/>
      <c r="AQ891" s="160"/>
      <c r="AR891" s="164"/>
      <c r="AS891" s="164"/>
      <c r="AU891" s="165"/>
    </row>
    <row r="892" spans="1:47" ht="84.75" customHeight="1">
      <c r="A892" s="79"/>
      <c r="B892" s="79"/>
      <c r="C892" s="79"/>
      <c r="D892" s="157"/>
      <c r="E892" s="159"/>
      <c r="F892" s="160"/>
      <c r="G892" s="160"/>
      <c r="H892" s="166"/>
      <c r="I892" s="166"/>
      <c r="J892" s="166"/>
      <c r="K892" s="166"/>
      <c r="L892" s="167"/>
      <c r="M892" s="166"/>
      <c r="N892" s="166"/>
      <c r="O892" s="157"/>
      <c r="P892" s="157"/>
      <c r="Q892" s="157"/>
      <c r="R892" s="157"/>
      <c r="S892" s="157"/>
      <c r="T892" s="157"/>
      <c r="U892" s="157"/>
      <c r="V892" s="157"/>
      <c r="W892" s="161"/>
      <c r="X892" s="168"/>
      <c r="Y892" s="168"/>
      <c r="Z892" s="157"/>
      <c r="AA892" s="157"/>
      <c r="AB892" s="157"/>
      <c r="AC892" s="157"/>
      <c r="AD892" s="163"/>
      <c r="AE892" s="157"/>
      <c r="AF892" s="157"/>
      <c r="AG892" s="157"/>
      <c r="AH892" s="157"/>
      <c r="AI892" s="163"/>
      <c r="AJ892" s="157"/>
      <c r="AK892" s="157"/>
      <c r="AL892" s="157"/>
      <c r="AM892" s="157"/>
      <c r="AN892" s="157"/>
      <c r="AO892" s="157"/>
      <c r="AP892" s="157"/>
      <c r="AQ892" s="160"/>
      <c r="AR892" s="164"/>
      <c r="AS892" s="164"/>
      <c r="AU892" s="165"/>
    </row>
    <row r="893" spans="1:47" ht="84.75" customHeight="1">
      <c r="A893" s="79"/>
      <c r="B893" s="79"/>
      <c r="C893" s="79"/>
      <c r="D893" s="157"/>
      <c r="E893" s="159"/>
      <c r="F893" s="160"/>
      <c r="G893" s="160"/>
      <c r="H893" s="166"/>
      <c r="I893" s="166"/>
      <c r="J893" s="166"/>
      <c r="K893" s="166"/>
      <c r="L893" s="167"/>
      <c r="M893" s="166"/>
      <c r="N893" s="166"/>
      <c r="O893" s="157"/>
      <c r="P893" s="157"/>
      <c r="Q893" s="157"/>
      <c r="R893" s="157"/>
      <c r="S893" s="157"/>
      <c r="T893" s="157"/>
      <c r="U893" s="157"/>
      <c r="V893" s="157"/>
      <c r="W893" s="161"/>
      <c r="X893" s="168"/>
      <c r="Y893" s="168"/>
      <c r="Z893" s="157"/>
      <c r="AA893" s="157"/>
      <c r="AB893" s="157"/>
      <c r="AC893" s="157"/>
      <c r="AD893" s="163"/>
      <c r="AE893" s="157"/>
      <c r="AF893" s="157"/>
      <c r="AG893" s="157"/>
      <c r="AH893" s="157"/>
      <c r="AI893" s="163"/>
      <c r="AJ893" s="157"/>
      <c r="AK893" s="157"/>
      <c r="AL893" s="157"/>
      <c r="AM893" s="157"/>
      <c r="AN893" s="157"/>
      <c r="AO893" s="157"/>
      <c r="AP893" s="157"/>
      <c r="AQ893" s="160"/>
      <c r="AR893" s="164"/>
      <c r="AS893" s="164"/>
      <c r="AU893" s="165"/>
    </row>
    <row r="894" spans="1:47" ht="84.75" customHeight="1">
      <c r="A894" s="79"/>
      <c r="B894" s="79"/>
      <c r="C894" s="79"/>
      <c r="D894" s="157"/>
      <c r="E894" s="159"/>
      <c r="F894" s="160"/>
      <c r="G894" s="160"/>
      <c r="H894" s="166"/>
      <c r="I894" s="166"/>
      <c r="J894" s="166"/>
      <c r="K894" s="166"/>
      <c r="L894" s="167"/>
      <c r="M894" s="166"/>
      <c r="N894" s="166"/>
      <c r="O894" s="157"/>
      <c r="P894" s="157"/>
      <c r="Q894" s="157"/>
      <c r="R894" s="157"/>
      <c r="S894" s="157"/>
      <c r="T894" s="157"/>
      <c r="U894" s="157"/>
      <c r="V894" s="157"/>
      <c r="W894" s="161"/>
      <c r="X894" s="168"/>
      <c r="Y894" s="168"/>
      <c r="Z894" s="157"/>
      <c r="AA894" s="157"/>
      <c r="AB894" s="157"/>
      <c r="AC894" s="157"/>
      <c r="AD894" s="163"/>
      <c r="AE894" s="157"/>
      <c r="AF894" s="157"/>
      <c r="AG894" s="157"/>
      <c r="AH894" s="157"/>
      <c r="AI894" s="163"/>
      <c r="AJ894" s="157"/>
      <c r="AK894" s="157"/>
      <c r="AL894" s="157"/>
      <c r="AM894" s="157"/>
      <c r="AN894" s="157"/>
      <c r="AO894" s="157"/>
      <c r="AP894" s="157"/>
      <c r="AQ894" s="160"/>
      <c r="AR894" s="164"/>
      <c r="AS894" s="164"/>
      <c r="AU894" s="165"/>
    </row>
    <row r="895" spans="1:47" ht="84.75" customHeight="1">
      <c r="A895" s="79"/>
      <c r="B895" s="79"/>
      <c r="C895" s="79"/>
      <c r="D895" s="157"/>
      <c r="E895" s="159"/>
      <c r="F895" s="160"/>
      <c r="G895" s="160"/>
      <c r="H895" s="166"/>
      <c r="I895" s="166"/>
      <c r="J895" s="166"/>
      <c r="K895" s="166"/>
      <c r="L895" s="167"/>
      <c r="M895" s="166"/>
      <c r="N895" s="166"/>
      <c r="O895" s="157"/>
      <c r="P895" s="157"/>
      <c r="Q895" s="157"/>
      <c r="R895" s="157"/>
      <c r="S895" s="157"/>
      <c r="T895" s="157"/>
      <c r="U895" s="157"/>
      <c r="V895" s="157"/>
      <c r="W895" s="161"/>
      <c r="X895" s="168"/>
      <c r="Y895" s="168"/>
      <c r="Z895" s="157"/>
      <c r="AA895" s="157"/>
      <c r="AB895" s="157"/>
      <c r="AC895" s="157"/>
      <c r="AD895" s="163"/>
      <c r="AE895" s="157"/>
      <c r="AF895" s="157"/>
      <c r="AG895" s="157"/>
      <c r="AH895" s="157"/>
      <c r="AI895" s="163"/>
      <c r="AJ895" s="157"/>
      <c r="AK895" s="157"/>
      <c r="AL895" s="157"/>
      <c r="AM895" s="157"/>
      <c r="AN895" s="157"/>
      <c r="AO895" s="157"/>
      <c r="AP895" s="157"/>
      <c r="AQ895" s="160"/>
      <c r="AR895" s="164"/>
      <c r="AS895" s="164"/>
      <c r="AU895" s="165"/>
    </row>
    <row r="896" spans="1:47" ht="84.75" customHeight="1">
      <c r="A896" s="79"/>
      <c r="B896" s="79"/>
      <c r="C896" s="79"/>
      <c r="D896" s="157"/>
      <c r="E896" s="159"/>
      <c r="F896" s="160"/>
      <c r="G896" s="160"/>
      <c r="H896" s="166"/>
      <c r="I896" s="166"/>
      <c r="J896" s="166"/>
      <c r="K896" s="166"/>
      <c r="L896" s="167"/>
      <c r="M896" s="166"/>
      <c r="N896" s="166"/>
      <c r="O896" s="157"/>
      <c r="P896" s="157"/>
      <c r="Q896" s="157"/>
      <c r="R896" s="157"/>
      <c r="S896" s="157"/>
      <c r="T896" s="157"/>
      <c r="U896" s="157"/>
      <c r="V896" s="157"/>
      <c r="W896" s="161"/>
      <c r="X896" s="168"/>
      <c r="Y896" s="168"/>
      <c r="Z896" s="157"/>
      <c r="AA896" s="157"/>
      <c r="AB896" s="157"/>
      <c r="AC896" s="157"/>
      <c r="AD896" s="163"/>
      <c r="AE896" s="157"/>
      <c r="AF896" s="157"/>
      <c r="AG896" s="157"/>
      <c r="AH896" s="157"/>
      <c r="AI896" s="163"/>
      <c r="AJ896" s="157"/>
      <c r="AK896" s="157"/>
      <c r="AL896" s="157"/>
      <c r="AM896" s="157"/>
      <c r="AN896" s="157"/>
      <c r="AO896" s="157"/>
      <c r="AP896" s="157"/>
      <c r="AQ896" s="160"/>
      <c r="AR896" s="164"/>
      <c r="AS896" s="164"/>
      <c r="AU896" s="165"/>
    </row>
    <row r="897" spans="1:47" ht="84.75" customHeight="1">
      <c r="A897" s="79"/>
      <c r="B897" s="79"/>
      <c r="C897" s="79"/>
      <c r="D897" s="157"/>
      <c r="E897" s="159"/>
      <c r="F897" s="160"/>
      <c r="G897" s="160"/>
      <c r="H897" s="166"/>
      <c r="I897" s="166"/>
      <c r="J897" s="166"/>
      <c r="K897" s="166"/>
      <c r="L897" s="167"/>
      <c r="M897" s="166"/>
      <c r="N897" s="166"/>
      <c r="O897" s="157"/>
      <c r="P897" s="157"/>
      <c r="Q897" s="157"/>
      <c r="R897" s="157"/>
      <c r="S897" s="157"/>
      <c r="T897" s="157"/>
      <c r="U897" s="157"/>
      <c r="V897" s="157"/>
      <c r="W897" s="161"/>
      <c r="X897" s="168"/>
      <c r="Y897" s="168"/>
      <c r="Z897" s="157"/>
      <c r="AA897" s="157"/>
      <c r="AB897" s="157"/>
      <c r="AC897" s="157"/>
      <c r="AD897" s="163"/>
      <c r="AE897" s="157"/>
      <c r="AF897" s="157"/>
      <c r="AG897" s="157"/>
      <c r="AH897" s="157"/>
      <c r="AI897" s="163"/>
      <c r="AJ897" s="157"/>
      <c r="AK897" s="157"/>
      <c r="AL897" s="157"/>
      <c r="AM897" s="157"/>
      <c r="AN897" s="157"/>
      <c r="AO897" s="157"/>
      <c r="AP897" s="157"/>
      <c r="AQ897" s="160"/>
      <c r="AR897" s="164"/>
      <c r="AS897" s="164"/>
      <c r="AU897" s="165"/>
    </row>
    <row r="898" spans="1:47" ht="84.75" customHeight="1">
      <c r="A898" s="79"/>
      <c r="B898" s="79"/>
      <c r="C898" s="79"/>
      <c r="D898" s="157"/>
      <c r="E898" s="159"/>
      <c r="F898" s="160"/>
      <c r="G898" s="160"/>
      <c r="H898" s="166"/>
      <c r="I898" s="166"/>
      <c r="J898" s="166"/>
      <c r="K898" s="166"/>
      <c r="L898" s="167"/>
      <c r="M898" s="166"/>
      <c r="N898" s="166"/>
      <c r="O898" s="157"/>
      <c r="P898" s="157"/>
      <c r="Q898" s="157"/>
      <c r="R898" s="157"/>
      <c r="S898" s="157"/>
      <c r="T898" s="157"/>
      <c r="U898" s="157"/>
      <c r="V898" s="157"/>
      <c r="W898" s="161"/>
      <c r="X898" s="168"/>
      <c r="Y898" s="168"/>
      <c r="Z898" s="157"/>
      <c r="AA898" s="157"/>
      <c r="AB898" s="157"/>
      <c r="AC898" s="157"/>
      <c r="AD898" s="163"/>
      <c r="AE898" s="157"/>
      <c r="AF898" s="157"/>
      <c r="AG898" s="157"/>
      <c r="AH898" s="157"/>
      <c r="AI898" s="163"/>
      <c r="AJ898" s="157"/>
      <c r="AK898" s="157"/>
      <c r="AL898" s="157"/>
      <c r="AM898" s="157"/>
      <c r="AN898" s="157"/>
      <c r="AO898" s="157"/>
      <c r="AP898" s="157"/>
      <c r="AQ898" s="160"/>
      <c r="AR898" s="164"/>
      <c r="AS898" s="164"/>
      <c r="AU898" s="165"/>
    </row>
    <row r="899" spans="1:47" ht="84.75" customHeight="1">
      <c r="A899" s="79"/>
      <c r="B899" s="79"/>
      <c r="C899" s="79"/>
      <c r="D899" s="157"/>
      <c r="E899" s="159"/>
      <c r="F899" s="160"/>
      <c r="G899" s="160"/>
      <c r="H899" s="166"/>
      <c r="I899" s="166"/>
      <c r="J899" s="166"/>
      <c r="K899" s="166"/>
      <c r="L899" s="167"/>
      <c r="M899" s="166"/>
      <c r="N899" s="166"/>
      <c r="O899" s="157"/>
      <c r="P899" s="157"/>
      <c r="Q899" s="157"/>
      <c r="R899" s="157"/>
      <c r="S899" s="157"/>
      <c r="T899" s="157"/>
      <c r="U899" s="157"/>
      <c r="V899" s="157"/>
      <c r="W899" s="161"/>
      <c r="X899" s="168"/>
      <c r="Y899" s="168"/>
      <c r="Z899" s="157"/>
      <c r="AA899" s="157"/>
      <c r="AB899" s="157"/>
      <c r="AC899" s="157"/>
      <c r="AD899" s="163"/>
      <c r="AE899" s="157"/>
      <c r="AF899" s="157"/>
      <c r="AG899" s="157"/>
      <c r="AH899" s="157"/>
      <c r="AI899" s="163"/>
      <c r="AJ899" s="157"/>
      <c r="AK899" s="157"/>
      <c r="AL899" s="157"/>
      <c r="AM899" s="157"/>
      <c r="AN899" s="157"/>
      <c r="AO899" s="157"/>
      <c r="AP899" s="157"/>
      <c r="AQ899" s="160"/>
      <c r="AR899" s="164"/>
      <c r="AS899" s="164"/>
      <c r="AU899" s="165"/>
    </row>
    <row r="900" spans="1:47" ht="84.75" customHeight="1">
      <c r="A900" s="79"/>
      <c r="B900" s="79"/>
      <c r="C900" s="79"/>
      <c r="D900" s="157"/>
      <c r="E900" s="159"/>
      <c r="F900" s="160"/>
      <c r="G900" s="160"/>
      <c r="H900" s="166"/>
      <c r="I900" s="166"/>
      <c r="J900" s="166"/>
      <c r="K900" s="166"/>
      <c r="L900" s="167"/>
      <c r="M900" s="166"/>
      <c r="N900" s="166"/>
      <c r="O900" s="157"/>
      <c r="P900" s="157"/>
      <c r="Q900" s="157"/>
      <c r="R900" s="157"/>
      <c r="S900" s="157"/>
      <c r="T900" s="157"/>
      <c r="U900" s="157"/>
      <c r="V900" s="157"/>
      <c r="W900" s="161"/>
      <c r="X900" s="168"/>
      <c r="Y900" s="168"/>
      <c r="Z900" s="157"/>
      <c r="AA900" s="157"/>
      <c r="AB900" s="157"/>
      <c r="AC900" s="157"/>
      <c r="AD900" s="163"/>
      <c r="AE900" s="157"/>
      <c r="AF900" s="157"/>
      <c r="AG900" s="157"/>
      <c r="AH900" s="157"/>
      <c r="AI900" s="163"/>
      <c r="AJ900" s="157"/>
      <c r="AK900" s="157"/>
      <c r="AL900" s="157"/>
      <c r="AM900" s="157"/>
      <c r="AN900" s="157"/>
      <c r="AO900" s="157"/>
      <c r="AP900" s="157"/>
      <c r="AQ900" s="160"/>
      <c r="AR900" s="164"/>
      <c r="AS900" s="164"/>
      <c r="AU900" s="165"/>
    </row>
    <row r="901" spans="1:47" ht="84.75" customHeight="1">
      <c r="A901" s="79"/>
      <c r="B901" s="79"/>
      <c r="C901" s="79"/>
      <c r="D901" s="157"/>
      <c r="E901" s="159"/>
      <c r="F901" s="160"/>
      <c r="G901" s="160"/>
      <c r="H901" s="166"/>
      <c r="I901" s="166"/>
      <c r="J901" s="166"/>
      <c r="K901" s="166"/>
      <c r="L901" s="167"/>
      <c r="M901" s="166"/>
      <c r="N901" s="166"/>
      <c r="O901" s="157"/>
      <c r="P901" s="157"/>
      <c r="Q901" s="157"/>
      <c r="R901" s="157"/>
      <c r="S901" s="157"/>
      <c r="T901" s="157"/>
      <c r="U901" s="157"/>
      <c r="V901" s="157"/>
      <c r="W901" s="161"/>
      <c r="X901" s="168"/>
      <c r="Y901" s="168"/>
      <c r="Z901" s="157"/>
      <c r="AA901" s="157"/>
      <c r="AB901" s="157"/>
      <c r="AC901" s="157"/>
      <c r="AD901" s="163"/>
      <c r="AE901" s="157"/>
      <c r="AF901" s="157"/>
      <c r="AG901" s="157"/>
      <c r="AH901" s="157"/>
      <c r="AI901" s="163"/>
      <c r="AJ901" s="157"/>
      <c r="AK901" s="157"/>
      <c r="AL901" s="157"/>
      <c r="AM901" s="157"/>
      <c r="AN901" s="157"/>
      <c r="AO901" s="157"/>
      <c r="AP901" s="157"/>
      <c r="AQ901" s="160"/>
      <c r="AR901" s="164"/>
      <c r="AS901" s="164"/>
      <c r="AU901" s="165"/>
    </row>
    <row r="902" spans="1:47" ht="84.75" customHeight="1">
      <c r="A902" s="79"/>
      <c r="B902" s="79"/>
      <c r="C902" s="79"/>
      <c r="D902" s="157"/>
      <c r="E902" s="159"/>
      <c r="F902" s="160"/>
      <c r="G902" s="160"/>
      <c r="H902" s="166"/>
      <c r="I902" s="166"/>
      <c r="J902" s="166"/>
      <c r="K902" s="166"/>
      <c r="L902" s="167"/>
      <c r="M902" s="166"/>
      <c r="N902" s="166"/>
      <c r="O902" s="157"/>
      <c r="P902" s="157"/>
      <c r="Q902" s="157"/>
      <c r="R902" s="157"/>
      <c r="S902" s="157"/>
      <c r="T902" s="157"/>
      <c r="U902" s="157"/>
      <c r="V902" s="157"/>
      <c r="W902" s="161"/>
      <c r="X902" s="168"/>
      <c r="Y902" s="168"/>
      <c r="Z902" s="157"/>
      <c r="AA902" s="157"/>
      <c r="AB902" s="157"/>
      <c r="AC902" s="157"/>
      <c r="AD902" s="163"/>
      <c r="AE902" s="157"/>
      <c r="AF902" s="157"/>
      <c r="AG902" s="157"/>
      <c r="AH902" s="157"/>
      <c r="AI902" s="163"/>
      <c r="AJ902" s="157"/>
      <c r="AK902" s="157"/>
      <c r="AL902" s="157"/>
      <c r="AM902" s="157"/>
      <c r="AN902" s="157"/>
      <c r="AO902" s="157"/>
      <c r="AP902" s="157"/>
      <c r="AQ902" s="160"/>
      <c r="AR902" s="164"/>
      <c r="AS902" s="164"/>
      <c r="AU902" s="165"/>
    </row>
    <row r="903" spans="1:47" ht="84.75" customHeight="1">
      <c r="A903" s="79"/>
      <c r="B903" s="79"/>
      <c r="C903" s="79"/>
      <c r="D903" s="157"/>
      <c r="E903" s="159"/>
      <c r="F903" s="160"/>
      <c r="G903" s="160"/>
      <c r="H903" s="166"/>
      <c r="I903" s="166"/>
      <c r="J903" s="166"/>
      <c r="K903" s="166"/>
      <c r="L903" s="167"/>
      <c r="M903" s="166"/>
      <c r="N903" s="166"/>
      <c r="O903" s="157"/>
      <c r="P903" s="157"/>
      <c r="Q903" s="157"/>
      <c r="R903" s="157"/>
      <c r="S903" s="157"/>
      <c r="T903" s="157"/>
      <c r="U903" s="157"/>
      <c r="V903" s="157"/>
      <c r="W903" s="161"/>
      <c r="X903" s="168"/>
      <c r="Y903" s="168"/>
      <c r="Z903" s="157"/>
      <c r="AA903" s="157"/>
      <c r="AB903" s="157"/>
      <c r="AC903" s="157"/>
      <c r="AD903" s="163"/>
      <c r="AE903" s="157"/>
      <c r="AF903" s="157"/>
      <c r="AG903" s="157"/>
      <c r="AH903" s="157"/>
      <c r="AI903" s="163"/>
      <c r="AJ903" s="157"/>
      <c r="AK903" s="157"/>
      <c r="AL903" s="157"/>
      <c r="AM903" s="157"/>
      <c r="AN903" s="157"/>
      <c r="AO903" s="157"/>
      <c r="AP903" s="157"/>
      <c r="AQ903" s="160"/>
      <c r="AR903" s="164"/>
      <c r="AS903" s="164"/>
      <c r="AU903" s="165"/>
    </row>
    <row r="904" spans="1:47" ht="84.75" customHeight="1">
      <c r="A904" s="79"/>
      <c r="B904" s="79"/>
      <c r="C904" s="79"/>
      <c r="D904" s="157"/>
      <c r="E904" s="159"/>
      <c r="F904" s="160"/>
      <c r="G904" s="160"/>
      <c r="H904" s="166"/>
      <c r="I904" s="166"/>
      <c r="J904" s="166"/>
      <c r="K904" s="166"/>
      <c r="L904" s="167"/>
      <c r="M904" s="166"/>
      <c r="N904" s="166"/>
      <c r="O904" s="157"/>
      <c r="P904" s="157"/>
      <c r="Q904" s="157"/>
      <c r="R904" s="157"/>
      <c r="S904" s="157"/>
      <c r="T904" s="157"/>
      <c r="U904" s="157"/>
      <c r="V904" s="157"/>
      <c r="W904" s="161"/>
      <c r="X904" s="168"/>
      <c r="Y904" s="168"/>
      <c r="Z904" s="157"/>
      <c r="AA904" s="157"/>
      <c r="AB904" s="157"/>
      <c r="AC904" s="157"/>
      <c r="AD904" s="163"/>
      <c r="AE904" s="157"/>
      <c r="AF904" s="157"/>
      <c r="AG904" s="157"/>
      <c r="AH904" s="157"/>
      <c r="AI904" s="163"/>
      <c r="AJ904" s="157"/>
      <c r="AK904" s="157"/>
      <c r="AL904" s="157"/>
      <c r="AM904" s="157"/>
      <c r="AN904" s="157"/>
      <c r="AO904" s="157"/>
      <c r="AP904" s="157"/>
      <c r="AQ904" s="160"/>
      <c r="AR904" s="164"/>
      <c r="AS904" s="164"/>
      <c r="AU904" s="165"/>
    </row>
    <row r="905" spans="1:47" ht="84.75" customHeight="1">
      <c r="A905" s="79"/>
      <c r="B905" s="79"/>
      <c r="C905" s="79"/>
      <c r="D905" s="157"/>
      <c r="E905" s="159"/>
      <c r="F905" s="160"/>
      <c r="G905" s="160"/>
      <c r="H905" s="166"/>
      <c r="I905" s="166"/>
      <c r="J905" s="166"/>
      <c r="K905" s="166"/>
      <c r="L905" s="167"/>
      <c r="M905" s="166"/>
      <c r="N905" s="166"/>
      <c r="O905" s="157"/>
      <c r="P905" s="157"/>
      <c r="Q905" s="157"/>
      <c r="R905" s="157"/>
      <c r="S905" s="157"/>
      <c r="T905" s="157"/>
      <c r="U905" s="157"/>
      <c r="V905" s="157"/>
      <c r="W905" s="161"/>
      <c r="X905" s="168"/>
      <c r="Y905" s="168"/>
      <c r="Z905" s="157"/>
      <c r="AA905" s="157"/>
      <c r="AB905" s="157"/>
      <c r="AC905" s="157"/>
      <c r="AD905" s="163"/>
      <c r="AE905" s="157"/>
      <c r="AF905" s="157"/>
      <c r="AG905" s="157"/>
      <c r="AH905" s="157"/>
      <c r="AI905" s="163"/>
      <c r="AJ905" s="157"/>
      <c r="AK905" s="157"/>
      <c r="AL905" s="157"/>
      <c r="AM905" s="157"/>
      <c r="AN905" s="157"/>
      <c r="AO905" s="157"/>
      <c r="AP905" s="157"/>
      <c r="AQ905" s="160"/>
      <c r="AR905" s="164"/>
      <c r="AS905" s="164"/>
      <c r="AU905" s="165"/>
    </row>
    <row r="906" spans="1:47" ht="84.75" customHeight="1">
      <c r="A906" s="79"/>
      <c r="B906" s="79"/>
      <c r="C906" s="79"/>
      <c r="D906" s="157"/>
      <c r="E906" s="159"/>
      <c r="F906" s="160"/>
      <c r="G906" s="160"/>
      <c r="H906" s="166"/>
      <c r="I906" s="166"/>
      <c r="J906" s="166"/>
      <c r="K906" s="166"/>
      <c r="L906" s="167"/>
      <c r="M906" s="166"/>
      <c r="N906" s="166"/>
      <c r="O906" s="157"/>
      <c r="P906" s="157"/>
      <c r="Q906" s="157"/>
      <c r="R906" s="157"/>
      <c r="S906" s="157"/>
      <c r="T906" s="157"/>
      <c r="U906" s="157"/>
      <c r="V906" s="157"/>
      <c r="W906" s="161"/>
      <c r="X906" s="168"/>
      <c r="Y906" s="168"/>
      <c r="Z906" s="157"/>
      <c r="AA906" s="157"/>
      <c r="AB906" s="157"/>
      <c r="AC906" s="157"/>
      <c r="AD906" s="163"/>
      <c r="AE906" s="157"/>
      <c r="AF906" s="157"/>
      <c r="AG906" s="157"/>
      <c r="AH906" s="157"/>
      <c r="AI906" s="163"/>
      <c r="AJ906" s="157"/>
      <c r="AK906" s="157"/>
      <c r="AL906" s="157"/>
      <c r="AM906" s="157"/>
      <c r="AN906" s="157"/>
      <c r="AO906" s="157"/>
      <c r="AP906" s="157"/>
      <c r="AQ906" s="160"/>
      <c r="AR906" s="164"/>
      <c r="AS906" s="164"/>
      <c r="AU906" s="165"/>
    </row>
    <row r="907" spans="1:47" ht="84.75" customHeight="1">
      <c r="A907" s="79"/>
      <c r="B907" s="79"/>
      <c r="C907" s="79"/>
      <c r="D907" s="157"/>
      <c r="E907" s="159"/>
      <c r="F907" s="160"/>
      <c r="G907" s="160"/>
      <c r="H907" s="166"/>
      <c r="I907" s="166"/>
      <c r="J907" s="166"/>
      <c r="K907" s="166"/>
      <c r="L907" s="167"/>
      <c r="M907" s="166"/>
      <c r="N907" s="166"/>
      <c r="O907" s="157"/>
      <c r="P907" s="157"/>
      <c r="Q907" s="157"/>
      <c r="R907" s="157"/>
      <c r="S907" s="157"/>
      <c r="T907" s="157"/>
      <c r="U907" s="157"/>
      <c r="V907" s="157"/>
      <c r="W907" s="161"/>
      <c r="X907" s="168"/>
      <c r="Y907" s="168"/>
      <c r="Z907" s="157"/>
      <c r="AA907" s="157"/>
      <c r="AB907" s="157"/>
      <c r="AC907" s="157"/>
      <c r="AD907" s="163"/>
      <c r="AE907" s="157"/>
      <c r="AF907" s="157"/>
      <c r="AG907" s="157"/>
      <c r="AH907" s="157"/>
      <c r="AI907" s="163"/>
      <c r="AJ907" s="157"/>
      <c r="AK907" s="157"/>
      <c r="AL907" s="157"/>
      <c r="AM907" s="157"/>
      <c r="AN907" s="157"/>
      <c r="AO907" s="157"/>
      <c r="AP907" s="157"/>
      <c r="AQ907" s="160"/>
      <c r="AR907" s="164"/>
      <c r="AS907" s="164"/>
      <c r="AU907" s="165"/>
    </row>
    <row r="908" spans="1:47" ht="84.75" customHeight="1">
      <c r="A908" s="79"/>
      <c r="B908" s="79"/>
      <c r="C908" s="79"/>
      <c r="D908" s="157"/>
      <c r="E908" s="159"/>
      <c r="F908" s="160"/>
      <c r="G908" s="160"/>
      <c r="H908" s="166"/>
      <c r="I908" s="166"/>
      <c r="J908" s="166"/>
      <c r="K908" s="166"/>
      <c r="L908" s="167"/>
      <c r="M908" s="166"/>
      <c r="N908" s="166"/>
      <c r="O908" s="157"/>
      <c r="P908" s="157"/>
      <c r="Q908" s="157"/>
      <c r="R908" s="157"/>
      <c r="S908" s="157"/>
      <c r="T908" s="157"/>
      <c r="U908" s="157"/>
      <c r="V908" s="157"/>
      <c r="W908" s="161"/>
      <c r="X908" s="168"/>
      <c r="Y908" s="168"/>
      <c r="Z908" s="157"/>
      <c r="AA908" s="157"/>
      <c r="AB908" s="157"/>
      <c r="AC908" s="157"/>
      <c r="AD908" s="163"/>
      <c r="AE908" s="157"/>
      <c r="AF908" s="157"/>
      <c r="AG908" s="157"/>
      <c r="AH908" s="157"/>
      <c r="AI908" s="163"/>
      <c r="AJ908" s="157"/>
      <c r="AK908" s="157"/>
      <c r="AL908" s="157"/>
      <c r="AM908" s="157"/>
      <c r="AN908" s="157"/>
      <c r="AO908" s="157"/>
      <c r="AP908" s="157"/>
      <c r="AQ908" s="160"/>
      <c r="AR908" s="164"/>
      <c r="AS908" s="164"/>
      <c r="AU908" s="165"/>
    </row>
    <row r="909" spans="1:47" ht="84.75" customHeight="1">
      <c r="A909" s="79"/>
      <c r="B909" s="79"/>
      <c r="C909" s="79"/>
      <c r="D909" s="157"/>
      <c r="E909" s="159"/>
      <c r="F909" s="160"/>
      <c r="G909" s="160"/>
      <c r="H909" s="166"/>
      <c r="I909" s="166"/>
      <c r="J909" s="166"/>
      <c r="K909" s="166"/>
      <c r="L909" s="167"/>
      <c r="M909" s="166"/>
      <c r="N909" s="166"/>
      <c r="O909" s="157"/>
      <c r="P909" s="157"/>
      <c r="Q909" s="157"/>
      <c r="R909" s="157"/>
      <c r="S909" s="157"/>
      <c r="T909" s="157"/>
      <c r="U909" s="157"/>
      <c r="V909" s="157"/>
      <c r="W909" s="161"/>
      <c r="X909" s="168"/>
      <c r="Y909" s="168"/>
      <c r="Z909" s="157"/>
      <c r="AA909" s="157"/>
      <c r="AB909" s="157"/>
      <c r="AC909" s="157"/>
      <c r="AD909" s="163"/>
      <c r="AE909" s="157"/>
      <c r="AF909" s="157"/>
      <c r="AG909" s="157"/>
      <c r="AH909" s="157"/>
      <c r="AI909" s="163"/>
      <c r="AJ909" s="157"/>
      <c r="AK909" s="157"/>
      <c r="AL909" s="157"/>
      <c r="AM909" s="157"/>
      <c r="AN909" s="157"/>
      <c r="AO909" s="157"/>
      <c r="AP909" s="157"/>
      <c r="AQ909" s="160"/>
      <c r="AR909" s="164"/>
      <c r="AS909" s="164"/>
      <c r="AU909" s="165"/>
    </row>
    <row r="910" spans="1:47" ht="84.75" customHeight="1">
      <c r="A910" s="79"/>
      <c r="B910" s="79"/>
      <c r="C910" s="79"/>
      <c r="D910" s="157"/>
      <c r="E910" s="159"/>
      <c r="F910" s="160"/>
      <c r="G910" s="160"/>
      <c r="H910" s="166"/>
      <c r="I910" s="166"/>
      <c r="J910" s="166"/>
      <c r="K910" s="166"/>
      <c r="L910" s="167"/>
      <c r="M910" s="166"/>
      <c r="N910" s="166"/>
      <c r="O910" s="157"/>
      <c r="P910" s="157"/>
      <c r="Q910" s="157"/>
      <c r="R910" s="157"/>
      <c r="S910" s="157"/>
      <c r="T910" s="157"/>
      <c r="U910" s="157"/>
      <c r="V910" s="157"/>
      <c r="W910" s="161"/>
      <c r="X910" s="168"/>
      <c r="Y910" s="168"/>
      <c r="Z910" s="157"/>
      <c r="AA910" s="157"/>
      <c r="AB910" s="157"/>
      <c r="AC910" s="157"/>
      <c r="AD910" s="163"/>
      <c r="AE910" s="157"/>
      <c r="AF910" s="157"/>
      <c r="AG910" s="157"/>
      <c r="AH910" s="157"/>
      <c r="AI910" s="163"/>
      <c r="AJ910" s="157"/>
      <c r="AK910" s="157"/>
      <c r="AL910" s="157"/>
      <c r="AM910" s="157"/>
      <c r="AN910" s="157"/>
      <c r="AO910" s="157"/>
      <c r="AP910" s="157"/>
      <c r="AQ910" s="160"/>
      <c r="AR910" s="164"/>
      <c r="AS910" s="164"/>
      <c r="AU910" s="165"/>
    </row>
    <row r="911" spans="1:47" ht="84.75" customHeight="1">
      <c r="A911" s="79"/>
      <c r="B911" s="79"/>
      <c r="C911" s="79"/>
      <c r="D911" s="157"/>
      <c r="E911" s="159"/>
      <c r="F911" s="160"/>
      <c r="G911" s="160"/>
      <c r="H911" s="166"/>
      <c r="I911" s="166"/>
      <c r="J911" s="166"/>
      <c r="K911" s="166"/>
      <c r="L911" s="167"/>
      <c r="M911" s="166"/>
      <c r="N911" s="166"/>
      <c r="O911" s="157"/>
      <c r="P911" s="157"/>
      <c r="Q911" s="157"/>
      <c r="R911" s="157"/>
      <c r="S911" s="157"/>
      <c r="T911" s="157"/>
      <c r="U911" s="157"/>
      <c r="V911" s="157"/>
      <c r="W911" s="161"/>
      <c r="X911" s="168"/>
      <c r="Y911" s="168"/>
      <c r="Z911" s="157"/>
      <c r="AA911" s="157"/>
      <c r="AB911" s="157"/>
      <c r="AC911" s="157"/>
      <c r="AD911" s="163"/>
      <c r="AE911" s="157"/>
      <c r="AF911" s="157"/>
      <c r="AG911" s="157"/>
      <c r="AH911" s="157"/>
      <c r="AI911" s="163"/>
      <c r="AJ911" s="157"/>
      <c r="AK911" s="157"/>
      <c r="AL911" s="157"/>
      <c r="AM911" s="157"/>
      <c r="AN911" s="157"/>
      <c r="AO911" s="157"/>
      <c r="AP911" s="157"/>
      <c r="AQ911" s="160"/>
      <c r="AR911" s="164"/>
      <c r="AS911" s="164"/>
      <c r="AU911" s="165"/>
    </row>
    <row r="912" spans="1:47" ht="84.75" customHeight="1">
      <c r="A912" s="79"/>
      <c r="B912" s="79"/>
      <c r="C912" s="79"/>
      <c r="D912" s="157"/>
      <c r="E912" s="159"/>
      <c r="F912" s="160"/>
      <c r="G912" s="160"/>
      <c r="H912" s="166"/>
      <c r="I912" s="166"/>
      <c r="J912" s="166"/>
      <c r="K912" s="166"/>
      <c r="L912" s="167"/>
      <c r="M912" s="166"/>
      <c r="N912" s="166"/>
      <c r="O912" s="157"/>
      <c r="P912" s="157"/>
      <c r="Q912" s="157"/>
      <c r="R912" s="157"/>
      <c r="S912" s="157"/>
      <c r="T912" s="157"/>
      <c r="U912" s="157"/>
      <c r="V912" s="157"/>
      <c r="W912" s="161"/>
      <c r="X912" s="168"/>
      <c r="Y912" s="168"/>
      <c r="Z912" s="157"/>
      <c r="AA912" s="157"/>
      <c r="AB912" s="157"/>
      <c r="AC912" s="157"/>
      <c r="AD912" s="163"/>
      <c r="AE912" s="157"/>
      <c r="AF912" s="157"/>
      <c r="AG912" s="157"/>
      <c r="AH912" s="157"/>
      <c r="AI912" s="163"/>
      <c r="AJ912" s="157"/>
      <c r="AK912" s="157"/>
      <c r="AL912" s="157"/>
      <c r="AM912" s="157"/>
      <c r="AN912" s="157"/>
      <c r="AO912" s="157"/>
      <c r="AP912" s="157"/>
      <c r="AQ912" s="160"/>
      <c r="AR912" s="164"/>
      <c r="AS912" s="164"/>
      <c r="AU912" s="165"/>
    </row>
    <row r="913" spans="1:47" ht="84.75" customHeight="1">
      <c r="A913" s="79"/>
      <c r="B913" s="79"/>
      <c r="C913" s="79"/>
      <c r="D913" s="157"/>
      <c r="E913" s="159"/>
      <c r="F913" s="160"/>
      <c r="G913" s="160"/>
      <c r="H913" s="166"/>
      <c r="I913" s="166"/>
      <c r="J913" s="166"/>
      <c r="K913" s="166"/>
      <c r="L913" s="167"/>
      <c r="M913" s="166"/>
      <c r="N913" s="166"/>
      <c r="O913" s="157"/>
      <c r="P913" s="157"/>
      <c r="Q913" s="157"/>
      <c r="R913" s="157"/>
      <c r="S913" s="157"/>
      <c r="T913" s="157"/>
      <c r="U913" s="157"/>
      <c r="V913" s="157"/>
      <c r="W913" s="161"/>
      <c r="X913" s="168"/>
      <c r="Y913" s="168"/>
      <c r="Z913" s="157"/>
      <c r="AA913" s="157"/>
      <c r="AB913" s="157"/>
      <c r="AC913" s="157"/>
      <c r="AD913" s="163"/>
      <c r="AE913" s="157"/>
      <c r="AF913" s="157"/>
      <c r="AG913" s="157"/>
      <c r="AH913" s="157"/>
      <c r="AI913" s="163"/>
      <c r="AJ913" s="157"/>
      <c r="AK913" s="157"/>
      <c r="AL913" s="157"/>
      <c r="AM913" s="157"/>
      <c r="AN913" s="157"/>
      <c r="AO913" s="157"/>
      <c r="AP913" s="157"/>
      <c r="AQ913" s="160"/>
      <c r="AR913" s="164"/>
      <c r="AS913" s="164"/>
      <c r="AU913" s="165"/>
    </row>
    <row r="914" spans="1:47" ht="84.75" customHeight="1">
      <c r="A914" s="79"/>
      <c r="B914" s="79"/>
      <c r="C914" s="79"/>
      <c r="D914" s="157"/>
      <c r="E914" s="159"/>
      <c r="F914" s="160"/>
      <c r="G914" s="160"/>
      <c r="H914" s="166"/>
      <c r="I914" s="166"/>
      <c r="J914" s="166"/>
      <c r="K914" s="166"/>
      <c r="L914" s="167"/>
      <c r="M914" s="166"/>
      <c r="N914" s="166"/>
      <c r="O914" s="157"/>
      <c r="P914" s="157"/>
      <c r="Q914" s="157"/>
      <c r="R914" s="157"/>
      <c r="S914" s="157"/>
      <c r="T914" s="157"/>
      <c r="U914" s="157"/>
      <c r="V914" s="157"/>
      <c r="W914" s="161"/>
      <c r="X914" s="168"/>
      <c r="Y914" s="168"/>
      <c r="Z914" s="157"/>
      <c r="AA914" s="157"/>
      <c r="AB914" s="157"/>
      <c r="AC914" s="157"/>
      <c r="AD914" s="163"/>
      <c r="AE914" s="157"/>
      <c r="AF914" s="157"/>
      <c r="AG914" s="157"/>
      <c r="AH914" s="157"/>
      <c r="AI914" s="163"/>
      <c r="AJ914" s="157"/>
      <c r="AK914" s="157"/>
      <c r="AL914" s="157"/>
      <c r="AM914" s="157"/>
      <c r="AN914" s="157"/>
      <c r="AO914" s="157"/>
      <c r="AP914" s="157"/>
      <c r="AQ914" s="160"/>
      <c r="AR914" s="164"/>
      <c r="AS914" s="164"/>
      <c r="AU914" s="165"/>
    </row>
    <row r="915" spans="1:47" ht="84.75" customHeight="1">
      <c r="A915" s="79"/>
      <c r="B915" s="79"/>
      <c r="C915" s="79"/>
      <c r="D915" s="157"/>
      <c r="E915" s="159"/>
      <c r="F915" s="160"/>
      <c r="G915" s="160"/>
      <c r="H915" s="166"/>
      <c r="I915" s="166"/>
      <c r="J915" s="166"/>
      <c r="K915" s="166"/>
      <c r="L915" s="167"/>
      <c r="M915" s="166"/>
      <c r="N915" s="166"/>
      <c r="O915" s="157"/>
      <c r="P915" s="157"/>
      <c r="Q915" s="157"/>
      <c r="R915" s="157"/>
      <c r="S915" s="157"/>
      <c r="T915" s="157"/>
      <c r="U915" s="157"/>
      <c r="V915" s="157"/>
      <c r="W915" s="161"/>
      <c r="X915" s="168"/>
      <c r="Y915" s="168"/>
      <c r="Z915" s="157"/>
      <c r="AA915" s="157"/>
      <c r="AB915" s="157"/>
      <c r="AC915" s="157"/>
      <c r="AD915" s="163"/>
      <c r="AE915" s="157"/>
      <c r="AF915" s="157"/>
      <c r="AG915" s="157"/>
      <c r="AH915" s="157"/>
      <c r="AI915" s="163"/>
      <c r="AJ915" s="157"/>
      <c r="AK915" s="157"/>
      <c r="AL915" s="157"/>
      <c r="AM915" s="157"/>
      <c r="AN915" s="157"/>
      <c r="AO915" s="157"/>
      <c r="AP915" s="157"/>
      <c r="AQ915" s="160"/>
      <c r="AR915" s="164"/>
      <c r="AS915" s="164"/>
      <c r="AU915" s="165"/>
    </row>
    <row r="916" spans="1:47" ht="84.75" customHeight="1">
      <c r="A916" s="79"/>
      <c r="B916" s="79"/>
      <c r="C916" s="79"/>
      <c r="D916" s="157"/>
      <c r="E916" s="159"/>
      <c r="F916" s="160"/>
      <c r="G916" s="160"/>
      <c r="H916" s="166"/>
      <c r="I916" s="166"/>
      <c r="J916" s="166"/>
      <c r="K916" s="166"/>
      <c r="L916" s="167"/>
      <c r="M916" s="166"/>
      <c r="N916" s="166"/>
      <c r="O916" s="157"/>
      <c r="P916" s="157"/>
      <c r="Q916" s="157"/>
      <c r="R916" s="157"/>
      <c r="S916" s="157"/>
      <c r="T916" s="157"/>
      <c r="U916" s="157"/>
      <c r="V916" s="157"/>
      <c r="W916" s="161"/>
      <c r="X916" s="168"/>
      <c r="Y916" s="168"/>
      <c r="Z916" s="157"/>
      <c r="AA916" s="157"/>
      <c r="AB916" s="157"/>
      <c r="AC916" s="157"/>
      <c r="AD916" s="163"/>
      <c r="AE916" s="157"/>
      <c r="AF916" s="157"/>
      <c r="AG916" s="157"/>
      <c r="AH916" s="157"/>
      <c r="AI916" s="163"/>
      <c r="AJ916" s="157"/>
      <c r="AK916" s="157"/>
      <c r="AL916" s="157"/>
      <c r="AM916" s="157"/>
      <c r="AN916" s="157"/>
      <c r="AO916" s="157"/>
      <c r="AP916" s="157"/>
      <c r="AQ916" s="160"/>
      <c r="AR916" s="164"/>
      <c r="AS916" s="164"/>
      <c r="AU916" s="165"/>
    </row>
    <row r="917" spans="1:47" ht="84.75" customHeight="1">
      <c r="A917" s="79"/>
      <c r="B917" s="79"/>
      <c r="C917" s="79"/>
      <c r="D917" s="157"/>
      <c r="E917" s="159"/>
      <c r="F917" s="160"/>
      <c r="G917" s="160"/>
      <c r="H917" s="166"/>
      <c r="I917" s="166"/>
      <c r="J917" s="166"/>
      <c r="K917" s="166"/>
      <c r="L917" s="167"/>
      <c r="M917" s="166"/>
      <c r="N917" s="166"/>
      <c r="O917" s="157"/>
      <c r="P917" s="157"/>
      <c r="Q917" s="157"/>
      <c r="R917" s="157"/>
      <c r="S917" s="157"/>
      <c r="T917" s="157"/>
      <c r="U917" s="157"/>
      <c r="V917" s="157"/>
      <c r="W917" s="161"/>
      <c r="X917" s="168"/>
      <c r="Y917" s="168"/>
      <c r="Z917" s="157"/>
      <c r="AA917" s="157"/>
      <c r="AB917" s="157"/>
      <c r="AC917" s="157"/>
      <c r="AD917" s="163"/>
      <c r="AE917" s="157"/>
      <c r="AF917" s="157"/>
      <c r="AG917" s="157"/>
      <c r="AH917" s="157"/>
      <c r="AI917" s="163"/>
      <c r="AJ917" s="157"/>
      <c r="AK917" s="157"/>
      <c r="AL917" s="157"/>
      <c r="AM917" s="157"/>
      <c r="AN917" s="157"/>
      <c r="AO917" s="157"/>
      <c r="AP917" s="157"/>
      <c r="AQ917" s="160"/>
      <c r="AR917" s="164"/>
      <c r="AS917" s="164"/>
      <c r="AU917" s="165"/>
    </row>
    <row r="918" spans="1:47" ht="84.75" customHeight="1">
      <c r="A918" s="79"/>
      <c r="B918" s="79"/>
      <c r="C918" s="79"/>
      <c r="D918" s="157"/>
      <c r="E918" s="159"/>
      <c r="F918" s="160"/>
      <c r="G918" s="160"/>
      <c r="H918" s="166"/>
      <c r="I918" s="166"/>
      <c r="J918" s="166"/>
      <c r="K918" s="166"/>
      <c r="L918" s="167"/>
      <c r="M918" s="166"/>
      <c r="N918" s="166"/>
      <c r="O918" s="157"/>
      <c r="P918" s="157"/>
      <c r="Q918" s="157"/>
      <c r="R918" s="157"/>
      <c r="S918" s="157"/>
      <c r="T918" s="157"/>
      <c r="U918" s="157"/>
      <c r="V918" s="157"/>
      <c r="W918" s="161"/>
      <c r="X918" s="168"/>
      <c r="Y918" s="168"/>
      <c r="Z918" s="157"/>
      <c r="AA918" s="157"/>
      <c r="AB918" s="157"/>
      <c r="AC918" s="157"/>
      <c r="AD918" s="163"/>
      <c r="AE918" s="157"/>
      <c r="AF918" s="157"/>
      <c r="AG918" s="157"/>
      <c r="AH918" s="157"/>
      <c r="AI918" s="163"/>
      <c r="AJ918" s="157"/>
      <c r="AK918" s="157"/>
      <c r="AL918" s="157"/>
      <c r="AM918" s="157"/>
      <c r="AN918" s="157"/>
      <c r="AO918" s="157"/>
      <c r="AP918" s="157"/>
      <c r="AQ918" s="160"/>
      <c r="AR918" s="164"/>
      <c r="AS918" s="164"/>
      <c r="AU918" s="165"/>
    </row>
    <row r="919" spans="1:47" ht="84.75" customHeight="1">
      <c r="A919" s="79"/>
      <c r="B919" s="79"/>
      <c r="C919" s="79"/>
      <c r="D919" s="157"/>
      <c r="E919" s="159"/>
      <c r="F919" s="160"/>
      <c r="G919" s="160"/>
      <c r="H919" s="166"/>
      <c r="I919" s="166"/>
      <c r="J919" s="166"/>
      <c r="K919" s="166"/>
      <c r="L919" s="167"/>
      <c r="M919" s="166"/>
      <c r="N919" s="166"/>
      <c r="O919" s="157"/>
      <c r="P919" s="157"/>
      <c r="Q919" s="157"/>
      <c r="R919" s="157"/>
      <c r="S919" s="157"/>
      <c r="T919" s="157"/>
      <c r="U919" s="157"/>
      <c r="V919" s="157"/>
      <c r="W919" s="161"/>
      <c r="X919" s="168"/>
      <c r="Y919" s="168"/>
      <c r="Z919" s="157"/>
      <c r="AA919" s="157"/>
      <c r="AB919" s="157"/>
      <c r="AC919" s="157"/>
      <c r="AD919" s="163"/>
      <c r="AE919" s="157"/>
      <c r="AF919" s="157"/>
      <c r="AG919" s="157"/>
      <c r="AH919" s="157"/>
      <c r="AI919" s="163"/>
      <c r="AJ919" s="157"/>
      <c r="AK919" s="157"/>
      <c r="AL919" s="157"/>
      <c r="AM919" s="157"/>
      <c r="AN919" s="157"/>
      <c r="AO919" s="157"/>
      <c r="AP919" s="157"/>
      <c r="AQ919" s="160"/>
      <c r="AR919" s="164"/>
      <c r="AS919" s="164"/>
      <c r="AU919" s="165"/>
    </row>
    <row r="920" spans="1:47" ht="84.75" customHeight="1">
      <c r="A920" s="79"/>
      <c r="B920" s="79"/>
      <c r="C920" s="79"/>
      <c r="D920" s="157"/>
      <c r="E920" s="159"/>
      <c r="F920" s="160"/>
      <c r="G920" s="160"/>
      <c r="H920" s="166"/>
      <c r="I920" s="166"/>
      <c r="J920" s="166"/>
      <c r="K920" s="166"/>
      <c r="L920" s="167"/>
      <c r="M920" s="166"/>
      <c r="N920" s="166"/>
      <c r="O920" s="157"/>
      <c r="P920" s="157"/>
      <c r="Q920" s="157"/>
      <c r="R920" s="157"/>
      <c r="S920" s="157"/>
      <c r="T920" s="157"/>
      <c r="U920" s="157"/>
      <c r="V920" s="157"/>
      <c r="W920" s="161"/>
      <c r="X920" s="168"/>
      <c r="Y920" s="168"/>
      <c r="Z920" s="157"/>
      <c r="AA920" s="157"/>
      <c r="AB920" s="157"/>
      <c r="AC920" s="157"/>
      <c r="AD920" s="163"/>
      <c r="AE920" s="157"/>
      <c r="AF920" s="157"/>
      <c r="AG920" s="157"/>
      <c r="AH920" s="157"/>
      <c r="AI920" s="163"/>
      <c r="AJ920" s="157"/>
      <c r="AK920" s="157"/>
      <c r="AL920" s="157"/>
      <c r="AM920" s="157"/>
      <c r="AN920" s="157"/>
      <c r="AO920" s="157"/>
      <c r="AP920" s="157"/>
      <c r="AQ920" s="160"/>
      <c r="AR920" s="164"/>
      <c r="AS920" s="164"/>
      <c r="AU920" s="165"/>
    </row>
    <row r="921" spans="1:47" ht="84.75" customHeight="1">
      <c r="A921" s="79"/>
      <c r="B921" s="79"/>
      <c r="C921" s="79"/>
      <c r="D921" s="157"/>
      <c r="E921" s="159"/>
      <c r="F921" s="160"/>
      <c r="G921" s="160"/>
      <c r="H921" s="166"/>
      <c r="I921" s="166"/>
      <c r="J921" s="166"/>
      <c r="K921" s="166"/>
      <c r="L921" s="167"/>
      <c r="M921" s="166"/>
      <c r="N921" s="166"/>
      <c r="O921" s="157"/>
      <c r="P921" s="157"/>
      <c r="Q921" s="157"/>
      <c r="R921" s="157"/>
      <c r="S921" s="157"/>
      <c r="T921" s="157"/>
      <c r="U921" s="157"/>
      <c r="V921" s="157"/>
      <c r="W921" s="161"/>
      <c r="X921" s="168"/>
      <c r="Y921" s="168"/>
      <c r="Z921" s="157"/>
      <c r="AA921" s="157"/>
      <c r="AB921" s="157"/>
      <c r="AC921" s="157"/>
      <c r="AD921" s="163"/>
      <c r="AE921" s="157"/>
      <c r="AF921" s="157"/>
      <c r="AG921" s="157"/>
      <c r="AH921" s="157"/>
      <c r="AI921" s="163"/>
      <c r="AJ921" s="157"/>
      <c r="AK921" s="157"/>
      <c r="AL921" s="157"/>
      <c r="AM921" s="157"/>
      <c r="AN921" s="157"/>
      <c r="AO921" s="157"/>
      <c r="AP921" s="157"/>
      <c r="AQ921" s="160"/>
      <c r="AR921" s="164"/>
      <c r="AS921" s="164"/>
      <c r="AU921" s="165"/>
    </row>
    <row r="922" spans="1:47" ht="84.75" customHeight="1">
      <c r="A922" s="79"/>
      <c r="B922" s="79"/>
      <c r="C922" s="79"/>
      <c r="D922" s="157"/>
      <c r="E922" s="159"/>
      <c r="F922" s="160"/>
      <c r="G922" s="160"/>
      <c r="H922" s="166"/>
      <c r="I922" s="166"/>
      <c r="J922" s="166"/>
      <c r="K922" s="166"/>
      <c r="L922" s="167"/>
      <c r="M922" s="166"/>
      <c r="N922" s="166"/>
      <c r="O922" s="157"/>
      <c r="P922" s="157"/>
      <c r="Q922" s="157"/>
      <c r="R922" s="157"/>
      <c r="S922" s="157"/>
      <c r="T922" s="157"/>
      <c r="U922" s="157"/>
      <c r="V922" s="157"/>
      <c r="W922" s="161"/>
      <c r="X922" s="168"/>
      <c r="Y922" s="168"/>
      <c r="Z922" s="157"/>
      <c r="AA922" s="157"/>
      <c r="AB922" s="157"/>
      <c r="AC922" s="157"/>
      <c r="AD922" s="163"/>
      <c r="AE922" s="157"/>
      <c r="AF922" s="157"/>
      <c r="AG922" s="157"/>
      <c r="AH922" s="157"/>
      <c r="AI922" s="163"/>
      <c r="AJ922" s="157"/>
      <c r="AK922" s="157"/>
      <c r="AL922" s="157"/>
      <c r="AM922" s="157"/>
      <c r="AN922" s="157"/>
      <c r="AO922" s="157"/>
      <c r="AP922" s="157"/>
      <c r="AQ922" s="160"/>
      <c r="AR922" s="164"/>
      <c r="AS922" s="164"/>
      <c r="AU922" s="165"/>
    </row>
    <row r="923" spans="1:47" ht="84.75" customHeight="1">
      <c r="A923" s="79"/>
      <c r="B923" s="79"/>
      <c r="C923" s="79"/>
      <c r="D923" s="157"/>
      <c r="E923" s="159"/>
      <c r="F923" s="160"/>
      <c r="G923" s="160"/>
      <c r="H923" s="166"/>
      <c r="I923" s="166"/>
      <c r="J923" s="166"/>
      <c r="K923" s="166"/>
      <c r="L923" s="167"/>
      <c r="M923" s="166"/>
      <c r="N923" s="166"/>
      <c r="O923" s="157"/>
      <c r="P923" s="157"/>
      <c r="Q923" s="157"/>
      <c r="R923" s="157"/>
      <c r="S923" s="157"/>
      <c r="T923" s="157"/>
      <c r="U923" s="157"/>
      <c r="V923" s="157"/>
      <c r="W923" s="161"/>
      <c r="X923" s="168"/>
      <c r="Y923" s="168"/>
      <c r="Z923" s="157"/>
      <c r="AA923" s="157"/>
      <c r="AB923" s="157"/>
      <c r="AC923" s="157"/>
      <c r="AD923" s="163"/>
      <c r="AE923" s="157"/>
      <c r="AF923" s="157"/>
      <c r="AG923" s="157"/>
      <c r="AH923" s="157"/>
      <c r="AI923" s="163"/>
      <c r="AJ923" s="157"/>
      <c r="AK923" s="157"/>
      <c r="AL923" s="157"/>
      <c r="AM923" s="157"/>
      <c r="AN923" s="157"/>
      <c r="AO923" s="157"/>
      <c r="AP923" s="157"/>
      <c r="AQ923" s="160"/>
      <c r="AR923" s="164"/>
      <c r="AS923" s="164"/>
      <c r="AU923" s="165"/>
    </row>
    <row r="924" spans="1:47" ht="84.75" customHeight="1">
      <c r="A924" s="79"/>
      <c r="B924" s="79"/>
      <c r="C924" s="79"/>
      <c r="D924" s="157"/>
      <c r="E924" s="159"/>
      <c r="F924" s="160"/>
      <c r="G924" s="160"/>
      <c r="H924" s="166"/>
      <c r="I924" s="166"/>
      <c r="J924" s="166"/>
      <c r="K924" s="166"/>
      <c r="L924" s="167"/>
      <c r="M924" s="166"/>
      <c r="N924" s="166"/>
      <c r="O924" s="157"/>
      <c r="P924" s="157"/>
      <c r="Q924" s="157"/>
      <c r="R924" s="157"/>
      <c r="S924" s="157"/>
      <c r="T924" s="157"/>
      <c r="U924" s="157"/>
      <c r="V924" s="157"/>
      <c r="W924" s="161"/>
      <c r="X924" s="168"/>
      <c r="Y924" s="168"/>
      <c r="Z924" s="157"/>
      <c r="AA924" s="157"/>
      <c r="AB924" s="157"/>
      <c r="AC924" s="157"/>
      <c r="AD924" s="163"/>
      <c r="AE924" s="157"/>
      <c r="AF924" s="157"/>
      <c r="AG924" s="157"/>
      <c r="AH924" s="157"/>
      <c r="AI924" s="163"/>
      <c r="AJ924" s="157"/>
      <c r="AK924" s="157"/>
      <c r="AL924" s="157"/>
      <c r="AM924" s="157"/>
      <c r="AN924" s="157"/>
      <c r="AO924" s="157"/>
      <c r="AP924" s="157"/>
      <c r="AQ924" s="160"/>
      <c r="AR924" s="164"/>
      <c r="AS924" s="164"/>
      <c r="AU924" s="165"/>
    </row>
    <row r="925" spans="1:47" ht="84.75" customHeight="1">
      <c r="A925" s="79"/>
      <c r="B925" s="79"/>
      <c r="C925" s="79"/>
      <c r="D925" s="157"/>
      <c r="E925" s="159"/>
      <c r="F925" s="160"/>
      <c r="G925" s="160"/>
      <c r="H925" s="166"/>
      <c r="I925" s="166"/>
      <c r="J925" s="166"/>
      <c r="K925" s="166"/>
      <c r="L925" s="167"/>
      <c r="M925" s="166"/>
      <c r="N925" s="166"/>
      <c r="O925" s="157"/>
      <c r="P925" s="157"/>
      <c r="Q925" s="157"/>
      <c r="R925" s="157"/>
      <c r="S925" s="157"/>
      <c r="T925" s="157"/>
      <c r="U925" s="157"/>
      <c r="V925" s="157"/>
      <c r="W925" s="161"/>
      <c r="X925" s="168"/>
      <c r="Y925" s="168"/>
      <c r="Z925" s="157"/>
      <c r="AA925" s="157"/>
      <c r="AB925" s="157"/>
      <c r="AC925" s="157"/>
      <c r="AD925" s="163"/>
      <c r="AE925" s="157"/>
      <c r="AF925" s="157"/>
      <c r="AG925" s="157"/>
      <c r="AH925" s="157"/>
      <c r="AI925" s="163"/>
      <c r="AJ925" s="157"/>
      <c r="AK925" s="157"/>
      <c r="AL925" s="157"/>
      <c r="AM925" s="157"/>
      <c r="AN925" s="157"/>
      <c r="AO925" s="157"/>
      <c r="AP925" s="157"/>
      <c r="AQ925" s="160"/>
      <c r="AR925" s="164"/>
      <c r="AS925" s="164"/>
      <c r="AU925" s="165"/>
    </row>
    <row r="926" spans="1:47" ht="84.75" customHeight="1">
      <c r="A926" s="79"/>
      <c r="B926" s="79"/>
      <c r="C926" s="79"/>
      <c r="D926" s="157"/>
      <c r="E926" s="159"/>
      <c r="F926" s="160"/>
      <c r="G926" s="160"/>
      <c r="H926" s="166"/>
      <c r="I926" s="166"/>
      <c r="J926" s="166"/>
      <c r="K926" s="166"/>
      <c r="L926" s="167"/>
      <c r="M926" s="166"/>
      <c r="N926" s="166"/>
      <c r="O926" s="157"/>
      <c r="P926" s="157"/>
      <c r="Q926" s="157"/>
      <c r="R926" s="157"/>
      <c r="S926" s="157"/>
      <c r="T926" s="157"/>
      <c r="U926" s="157"/>
      <c r="V926" s="157"/>
      <c r="W926" s="161"/>
      <c r="X926" s="168"/>
      <c r="Y926" s="168"/>
      <c r="Z926" s="157"/>
      <c r="AA926" s="157"/>
      <c r="AB926" s="157"/>
      <c r="AC926" s="157"/>
      <c r="AD926" s="163"/>
      <c r="AE926" s="157"/>
      <c r="AF926" s="157"/>
      <c r="AG926" s="157"/>
      <c r="AH926" s="157"/>
      <c r="AI926" s="163"/>
      <c r="AJ926" s="157"/>
      <c r="AK926" s="157"/>
      <c r="AL926" s="157"/>
      <c r="AM926" s="157"/>
      <c r="AN926" s="157"/>
      <c r="AO926" s="157"/>
      <c r="AP926" s="157"/>
      <c r="AQ926" s="160"/>
      <c r="AR926" s="164"/>
      <c r="AS926" s="164"/>
      <c r="AU926" s="165"/>
    </row>
    <row r="927" spans="1:47" ht="84.75" customHeight="1">
      <c r="A927" s="79"/>
      <c r="B927" s="79"/>
      <c r="C927" s="79"/>
      <c r="D927" s="157"/>
      <c r="E927" s="159"/>
      <c r="F927" s="160"/>
      <c r="G927" s="160"/>
      <c r="H927" s="166"/>
      <c r="I927" s="166"/>
      <c r="J927" s="166"/>
      <c r="K927" s="166"/>
      <c r="L927" s="167"/>
      <c r="M927" s="166"/>
      <c r="N927" s="166"/>
      <c r="O927" s="157"/>
      <c r="P927" s="157"/>
      <c r="Q927" s="157"/>
      <c r="R927" s="157"/>
      <c r="S927" s="157"/>
      <c r="T927" s="157"/>
      <c r="U927" s="157"/>
      <c r="V927" s="157"/>
      <c r="W927" s="161"/>
      <c r="X927" s="168"/>
      <c r="Y927" s="168"/>
      <c r="Z927" s="157"/>
      <c r="AA927" s="157"/>
      <c r="AB927" s="157"/>
      <c r="AC927" s="157"/>
      <c r="AD927" s="163"/>
      <c r="AE927" s="157"/>
      <c r="AF927" s="157"/>
      <c r="AG927" s="157"/>
      <c r="AH927" s="157"/>
      <c r="AI927" s="163"/>
      <c r="AJ927" s="157"/>
      <c r="AK927" s="157"/>
      <c r="AL927" s="157"/>
      <c r="AM927" s="157"/>
      <c r="AN927" s="157"/>
      <c r="AO927" s="157"/>
      <c r="AP927" s="157"/>
      <c r="AQ927" s="160"/>
      <c r="AR927" s="164"/>
      <c r="AS927" s="164"/>
      <c r="AU927" s="165"/>
    </row>
    <row r="928" spans="1:47" ht="84.75" customHeight="1">
      <c r="A928" s="79"/>
      <c r="B928" s="79"/>
      <c r="C928" s="79"/>
      <c r="D928" s="157"/>
      <c r="E928" s="159"/>
      <c r="F928" s="160"/>
      <c r="G928" s="160"/>
      <c r="H928" s="166"/>
      <c r="I928" s="166"/>
      <c r="J928" s="166"/>
      <c r="K928" s="166"/>
      <c r="L928" s="167"/>
      <c r="M928" s="166"/>
      <c r="N928" s="166"/>
      <c r="O928" s="157"/>
      <c r="P928" s="157"/>
      <c r="Q928" s="157"/>
      <c r="R928" s="157"/>
      <c r="S928" s="157"/>
      <c r="T928" s="157"/>
      <c r="U928" s="157"/>
      <c r="V928" s="157"/>
      <c r="W928" s="161"/>
      <c r="X928" s="168"/>
      <c r="Y928" s="168"/>
      <c r="Z928" s="157"/>
      <c r="AA928" s="157"/>
      <c r="AB928" s="157"/>
      <c r="AC928" s="157"/>
      <c r="AD928" s="163"/>
      <c r="AE928" s="157"/>
      <c r="AF928" s="157"/>
      <c r="AG928" s="157"/>
      <c r="AH928" s="157"/>
      <c r="AI928" s="163"/>
      <c r="AJ928" s="157"/>
      <c r="AK928" s="157"/>
      <c r="AL928" s="157"/>
      <c r="AM928" s="157"/>
      <c r="AN928" s="157"/>
      <c r="AO928" s="157"/>
      <c r="AP928" s="157"/>
      <c r="AQ928" s="160"/>
      <c r="AR928" s="164"/>
      <c r="AS928" s="164"/>
      <c r="AU928" s="165"/>
    </row>
    <row r="929" spans="1:47" ht="84.75" customHeight="1">
      <c r="A929" s="79"/>
      <c r="B929" s="79"/>
      <c r="C929" s="79"/>
      <c r="D929" s="157"/>
      <c r="E929" s="159"/>
      <c r="F929" s="160"/>
      <c r="G929" s="160"/>
      <c r="H929" s="166"/>
      <c r="I929" s="166"/>
      <c r="J929" s="166"/>
      <c r="K929" s="166"/>
      <c r="L929" s="167"/>
      <c r="M929" s="166"/>
      <c r="N929" s="166"/>
      <c r="O929" s="157"/>
      <c r="P929" s="157"/>
      <c r="Q929" s="157"/>
      <c r="R929" s="157"/>
      <c r="S929" s="157"/>
      <c r="T929" s="157"/>
      <c r="U929" s="157"/>
      <c r="V929" s="157"/>
      <c r="W929" s="161"/>
      <c r="X929" s="168"/>
      <c r="Y929" s="168"/>
      <c r="Z929" s="157"/>
      <c r="AA929" s="157"/>
      <c r="AB929" s="157"/>
      <c r="AC929" s="157"/>
      <c r="AD929" s="163"/>
      <c r="AE929" s="157"/>
      <c r="AF929" s="157"/>
      <c r="AG929" s="157"/>
      <c r="AH929" s="157"/>
      <c r="AI929" s="163"/>
      <c r="AJ929" s="157"/>
      <c r="AK929" s="157"/>
      <c r="AL929" s="157"/>
      <c r="AM929" s="157"/>
      <c r="AN929" s="157"/>
      <c r="AO929" s="157"/>
      <c r="AP929" s="157"/>
      <c r="AQ929" s="160"/>
      <c r="AR929" s="164"/>
      <c r="AS929" s="164"/>
      <c r="AU929" s="165"/>
    </row>
    <row r="930" spans="1:47" ht="84.75" customHeight="1">
      <c r="A930" s="79"/>
      <c r="B930" s="79"/>
      <c r="C930" s="79"/>
      <c r="D930" s="157"/>
      <c r="E930" s="159"/>
      <c r="F930" s="160"/>
      <c r="G930" s="160"/>
      <c r="H930" s="166"/>
      <c r="I930" s="166"/>
      <c r="J930" s="166"/>
      <c r="K930" s="166"/>
      <c r="L930" s="167"/>
      <c r="M930" s="166"/>
      <c r="N930" s="166"/>
      <c r="O930" s="157"/>
      <c r="P930" s="157"/>
      <c r="Q930" s="157"/>
      <c r="R930" s="157"/>
      <c r="S930" s="157"/>
      <c r="T930" s="157"/>
      <c r="U930" s="157"/>
      <c r="V930" s="157"/>
      <c r="W930" s="161"/>
      <c r="X930" s="168"/>
      <c r="Y930" s="168"/>
      <c r="Z930" s="157"/>
      <c r="AA930" s="157"/>
      <c r="AB930" s="157"/>
      <c r="AC930" s="157"/>
      <c r="AD930" s="163"/>
      <c r="AE930" s="157"/>
      <c r="AF930" s="157"/>
      <c r="AG930" s="157"/>
      <c r="AH930" s="157"/>
      <c r="AI930" s="163"/>
      <c r="AJ930" s="157"/>
      <c r="AK930" s="157"/>
      <c r="AL930" s="157"/>
      <c r="AM930" s="157"/>
      <c r="AN930" s="157"/>
      <c r="AO930" s="157"/>
      <c r="AP930" s="157"/>
      <c r="AQ930" s="160"/>
      <c r="AR930" s="164"/>
      <c r="AS930" s="164"/>
      <c r="AU930" s="165"/>
    </row>
    <row r="931" spans="1:47" ht="84.75" customHeight="1">
      <c r="A931" s="79"/>
      <c r="B931" s="79"/>
      <c r="C931" s="79"/>
      <c r="D931" s="157"/>
      <c r="E931" s="159"/>
      <c r="F931" s="160"/>
      <c r="G931" s="160"/>
      <c r="H931" s="166"/>
      <c r="I931" s="166"/>
      <c r="J931" s="166"/>
      <c r="K931" s="166"/>
      <c r="L931" s="167"/>
      <c r="M931" s="166"/>
      <c r="N931" s="166"/>
      <c r="O931" s="157"/>
      <c r="P931" s="157"/>
      <c r="Q931" s="157"/>
      <c r="R931" s="157"/>
      <c r="S931" s="157"/>
      <c r="T931" s="157"/>
      <c r="U931" s="157"/>
      <c r="V931" s="157"/>
      <c r="W931" s="161"/>
      <c r="X931" s="168"/>
      <c r="Y931" s="168"/>
      <c r="Z931" s="157"/>
      <c r="AA931" s="157"/>
      <c r="AB931" s="157"/>
      <c r="AC931" s="157"/>
      <c r="AD931" s="163"/>
      <c r="AE931" s="157"/>
      <c r="AF931" s="157"/>
      <c r="AG931" s="157"/>
      <c r="AH931" s="157"/>
      <c r="AI931" s="163"/>
      <c r="AJ931" s="157"/>
      <c r="AK931" s="157"/>
      <c r="AL931" s="157"/>
      <c r="AM931" s="157"/>
      <c r="AN931" s="157"/>
      <c r="AO931" s="157"/>
      <c r="AP931" s="157"/>
      <c r="AQ931" s="160"/>
      <c r="AR931" s="164"/>
      <c r="AS931" s="164"/>
      <c r="AU931" s="165"/>
    </row>
    <row r="932" spans="1:47" ht="84.75" customHeight="1">
      <c r="A932" s="79"/>
      <c r="B932" s="79"/>
      <c r="C932" s="79"/>
      <c r="D932" s="157"/>
      <c r="E932" s="159"/>
      <c r="F932" s="160"/>
      <c r="G932" s="160"/>
      <c r="H932" s="166"/>
      <c r="I932" s="166"/>
      <c r="J932" s="166"/>
      <c r="K932" s="166"/>
      <c r="L932" s="167"/>
      <c r="M932" s="166"/>
      <c r="N932" s="166"/>
      <c r="O932" s="157"/>
      <c r="P932" s="157"/>
      <c r="Q932" s="157"/>
      <c r="R932" s="157"/>
      <c r="S932" s="157"/>
      <c r="T932" s="157"/>
      <c r="U932" s="157"/>
      <c r="V932" s="157"/>
      <c r="W932" s="161"/>
      <c r="X932" s="168"/>
      <c r="Y932" s="168"/>
      <c r="Z932" s="157"/>
      <c r="AA932" s="157"/>
      <c r="AB932" s="157"/>
      <c r="AC932" s="157"/>
      <c r="AD932" s="163"/>
      <c r="AE932" s="157"/>
      <c r="AF932" s="157"/>
      <c r="AG932" s="157"/>
      <c r="AH932" s="157"/>
      <c r="AI932" s="163"/>
      <c r="AJ932" s="157"/>
      <c r="AK932" s="157"/>
      <c r="AL932" s="157"/>
      <c r="AM932" s="157"/>
      <c r="AN932" s="157"/>
      <c r="AO932" s="157"/>
      <c r="AP932" s="157"/>
      <c r="AQ932" s="160"/>
      <c r="AR932" s="164"/>
      <c r="AS932" s="164"/>
      <c r="AU932" s="165"/>
    </row>
    <row r="933" spans="1:47" ht="84.75" customHeight="1">
      <c r="A933" s="79"/>
      <c r="B933" s="79"/>
      <c r="C933" s="79"/>
      <c r="D933" s="157"/>
      <c r="E933" s="159"/>
      <c r="F933" s="160"/>
      <c r="G933" s="160"/>
      <c r="H933" s="166"/>
      <c r="I933" s="166"/>
      <c r="J933" s="166"/>
      <c r="K933" s="166"/>
      <c r="L933" s="167"/>
      <c r="M933" s="166"/>
      <c r="N933" s="166"/>
      <c r="O933" s="157"/>
      <c r="P933" s="157"/>
      <c r="Q933" s="157"/>
      <c r="R933" s="157"/>
      <c r="S933" s="157"/>
      <c r="T933" s="157"/>
      <c r="U933" s="157"/>
      <c r="V933" s="157"/>
      <c r="W933" s="161"/>
      <c r="X933" s="168"/>
      <c r="Y933" s="168"/>
      <c r="Z933" s="157"/>
      <c r="AA933" s="157"/>
      <c r="AB933" s="157"/>
      <c r="AC933" s="157"/>
      <c r="AD933" s="163"/>
      <c r="AE933" s="157"/>
      <c r="AF933" s="157"/>
      <c r="AG933" s="157"/>
      <c r="AH933" s="157"/>
      <c r="AI933" s="163"/>
      <c r="AJ933" s="157"/>
      <c r="AK933" s="157"/>
      <c r="AL933" s="157"/>
      <c r="AM933" s="157"/>
      <c r="AN933" s="157"/>
      <c r="AO933" s="157"/>
      <c r="AP933" s="157"/>
      <c r="AQ933" s="160"/>
      <c r="AR933" s="164"/>
      <c r="AS933" s="164"/>
      <c r="AU933" s="165"/>
    </row>
    <row r="934" spans="1:47" ht="84.75" customHeight="1">
      <c r="A934" s="79"/>
      <c r="B934" s="79"/>
      <c r="C934" s="79"/>
      <c r="D934" s="157"/>
      <c r="E934" s="159"/>
      <c r="F934" s="160"/>
      <c r="G934" s="160"/>
      <c r="H934" s="166"/>
      <c r="I934" s="166"/>
      <c r="J934" s="166"/>
      <c r="K934" s="166"/>
      <c r="L934" s="167"/>
      <c r="M934" s="166"/>
      <c r="N934" s="166"/>
      <c r="O934" s="157"/>
      <c r="P934" s="157"/>
      <c r="Q934" s="157"/>
      <c r="R934" s="157"/>
      <c r="S934" s="157"/>
      <c r="T934" s="157"/>
      <c r="U934" s="157"/>
      <c r="V934" s="157"/>
      <c r="W934" s="161"/>
      <c r="X934" s="168"/>
      <c r="Y934" s="168"/>
      <c r="Z934" s="157"/>
      <c r="AA934" s="157"/>
      <c r="AB934" s="157"/>
      <c r="AC934" s="157"/>
      <c r="AD934" s="163"/>
      <c r="AE934" s="157"/>
      <c r="AF934" s="157"/>
      <c r="AG934" s="157"/>
      <c r="AH934" s="157"/>
      <c r="AI934" s="163"/>
      <c r="AJ934" s="157"/>
      <c r="AK934" s="157"/>
      <c r="AL934" s="157"/>
      <c r="AM934" s="157"/>
      <c r="AN934" s="157"/>
      <c r="AO934" s="157"/>
      <c r="AP934" s="157"/>
      <c r="AQ934" s="160"/>
      <c r="AR934" s="164"/>
      <c r="AS934" s="164"/>
      <c r="AU934" s="165"/>
    </row>
    <row r="935" spans="1:47" ht="84.75" customHeight="1">
      <c r="A935" s="79"/>
      <c r="B935" s="79"/>
      <c r="C935" s="79"/>
      <c r="D935" s="157"/>
      <c r="E935" s="159"/>
      <c r="F935" s="160"/>
      <c r="G935" s="160"/>
      <c r="H935" s="166"/>
      <c r="I935" s="166"/>
      <c r="J935" s="166"/>
      <c r="K935" s="166"/>
      <c r="L935" s="167"/>
      <c r="M935" s="166"/>
      <c r="N935" s="166"/>
      <c r="O935" s="157"/>
      <c r="P935" s="157"/>
      <c r="Q935" s="157"/>
      <c r="R935" s="157"/>
      <c r="S935" s="157"/>
      <c r="T935" s="157"/>
      <c r="U935" s="157"/>
      <c r="V935" s="157"/>
      <c r="W935" s="161"/>
      <c r="X935" s="168"/>
      <c r="Y935" s="168"/>
      <c r="Z935" s="157"/>
      <c r="AA935" s="157"/>
      <c r="AB935" s="157"/>
      <c r="AC935" s="157"/>
      <c r="AD935" s="163"/>
      <c r="AE935" s="157"/>
      <c r="AF935" s="157"/>
      <c r="AG935" s="157"/>
      <c r="AH935" s="157"/>
      <c r="AI935" s="163"/>
      <c r="AJ935" s="157"/>
      <c r="AK935" s="157"/>
      <c r="AL935" s="157"/>
      <c r="AM935" s="157"/>
      <c r="AN935" s="157"/>
      <c r="AO935" s="157"/>
      <c r="AP935" s="157"/>
      <c r="AQ935" s="160"/>
      <c r="AR935" s="164"/>
      <c r="AS935" s="164"/>
      <c r="AU935" s="165"/>
    </row>
    <row r="936" spans="1:47" ht="84.75" customHeight="1">
      <c r="A936" s="79"/>
      <c r="B936" s="79"/>
      <c r="C936" s="79"/>
      <c r="D936" s="157"/>
      <c r="E936" s="159"/>
      <c r="F936" s="160"/>
      <c r="G936" s="160"/>
      <c r="H936" s="166"/>
      <c r="I936" s="166"/>
      <c r="J936" s="166"/>
      <c r="K936" s="166"/>
      <c r="L936" s="167"/>
      <c r="M936" s="166"/>
      <c r="N936" s="166"/>
      <c r="O936" s="157"/>
      <c r="P936" s="157"/>
      <c r="Q936" s="157"/>
      <c r="R936" s="157"/>
      <c r="S936" s="157"/>
      <c r="T936" s="157"/>
      <c r="U936" s="157"/>
      <c r="V936" s="157"/>
      <c r="W936" s="161"/>
      <c r="X936" s="168"/>
      <c r="Y936" s="168"/>
      <c r="Z936" s="157"/>
      <c r="AA936" s="157"/>
      <c r="AB936" s="157"/>
      <c r="AC936" s="157"/>
      <c r="AD936" s="163"/>
      <c r="AE936" s="157"/>
      <c r="AF936" s="157"/>
      <c r="AG936" s="157"/>
      <c r="AH936" s="157"/>
      <c r="AI936" s="163"/>
      <c r="AJ936" s="157"/>
      <c r="AK936" s="157"/>
      <c r="AL936" s="157"/>
      <c r="AM936" s="157"/>
      <c r="AN936" s="157"/>
      <c r="AO936" s="157"/>
      <c r="AP936" s="157"/>
      <c r="AQ936" s="160"/>
      <c r="AR936" s="164"/>
      <c r="AS936" s="164"/>
      <c r="AU936" s="165"/>
    </row>
    <row r="937" spans="1:47" ht="84.75" customHeight="1">
      <c r="A937" s="79"/>
      <c r="B937" s="79"/>
      <c r="C937" s="79"/>
      <c r="D937" s="157"/>
      <c r="E937" s="159"/>
      <c r="F937" s="160"/>
      <c r="G937" s="160"/>
      <c r="H937" s="166"/>
      <c r="I937" s="166"/>
      <c r="J937" s="166"/>
      <c r="K937" s="166"/>
      <c r="L937" s="167"/>
      <c r="M937" s="166"/>
      <c r="N937" s="166"/>
      <c r="O937" s="157"/>
      <c r="P937" s="157"/>
      <c r="Q937" s="157"/>
      <c r="R937" s="157"/>
      <c r="S937" s="157"/>
      <c r="T937" s="157"/>
      <c r="U937" s="157"/>
      <c r="V937" s="157"/>
      <c r="W937" s="161"/>
      <c r="X937" s="168"/>
      <c r="Y937" s="168"/>
      <c r="Z937" s="157"/>
      <c r="AA937" s="157"/>
      <c r="AB937" s="157"/>
      <c r="AC937" s="157"/>
      <c r="AD937" s="163"/>
      <c r="AE937" s="157"/>
      <c r="AF937" s="157"/>
      <c r="AG937" s="157"/>
      <c r="AH937" s="157"/>
      <c r="AI937" s="163"/>
      <c r="AJ937" s="157"/>
      <c r="AK937" s="157"/>
      <c r="AL937" s="157"/>
      <c r="AM937" s="157"/>
      <c r="AN937" s="157"/>
      <c r="AO937" s="157"/>
      <c r="AP937" s="157"/>
      <c r="AQ937" s="160"/>
      <c r="AR937" s="164"/>
      <c r="AS937" s="164"/>
      <c r="AU937" s="165"/>
    </row>
    <row r="938" spans="1:47" ht="84.75" customHeight="1">
      <c r="A938" s="79"/>
      <c r="B938" s="79"/>
      <c r="C938" s="79"/>
      <c r="D938" s="157"/>
      <c r="E938" s="159"/>
      <c r="F938" s="160"/>
      <c r="G938" s="160"/>
      <c r="H938" s="166"/>
      <c r="I938" s="166"/>
      <c r="J938" s="166"/>
      <c r="K938" s="166"/>
      <c r="L938" s="167"/>
      <c r="M938" s="166"/>
      <c r="N938" s="166"/>
      <c r="O938" s="157"/>
      <c r="P938" s="157"/>
      <c r="Q938" s="157"/>
      <c r="R938" s="157"/>
      <c r="S938" s="157"/>
      <c r="T938" s="157"/>
      <c r="U938" s="157"/>
      <c r="V938" s="157"/>
      <c r="W938" s="161"/>
      <c r="X938" s="168"/>
      <c r="Y938" s="168"/>
      <c r="Z938" s="157"/>
      <c r="AA938" s="157"/>
      <c r="AB938" s="157"/>
      <c r="AC938" s="157"/>
      <c r="AD938" s="163"/>
      <c r="AE938" s="157"/>
      <c r="AF938" s="157"/>
      <c r="AG938" s="157"/>
      <c r="AH938" s="157"/>
      <c r="AI938" s="163"/>
      <c r="AJ938" s="157"/>
      <c r="AK938" s="157"/>
      <c r="AL938" s="157"/>
      <c r="AM938" s="157"/>
      <c r="AN938" s="157"/>
      <c r="AO938" s="157"/>
      <c r="AP938" s="157"/>
      <c r="AQ938" s="160"/>
      <c r="AR938" s="164"/>
      <c r="AS938" s="164"/>
      <c r="AU938" s="165"/>
    </row>
    <row r="939" spans="1:47" ht="84.75" customHeight="1">
      <c r="A939" s="79"/>
      <c r="B939" s="79"/>
      <c r="C939" s="79"/>
      <c r="D939" s="157"/>
      <c r="E939" s="159"/>
      <c r="F939" s="160"/>
      <c r="G939" s="160"/>
      <c r="H939" s="166"/>
      <c r="I939" s="166"/>
      <c r="J939" s="166"/>
      <c r="K939" s="166"/>
      <c r="L939" s="167"/>
      <c r="M939" s="166"/>
      <c r="N939" s="166"/>
      <c r="O939" s="157"/>
      <c r="P939" s="157"/>
      <c r="Q939" s="157"/>
      <c r="R939" s="157"/>
      <c r="S939" s="157"/>
      <c r="T939" s="157"/>
      <c r="U939" s="157"/>
      <c r="V939" s="157"/>
      <c r="W939" s="161"/>
      <c r="X939" s="168"/>
      <c r="Y939" s="168"/>
      <c r="Z939" s="157"/>
      <c r="AA939" s="157"/>
      <c r="AB939" s="157"/>
      <c r="AC939" s="157"/>
      <c r="AD939" s="163"/>
      <c r="AE939" s="157"/>
      <c r="AF939" s="157"/>
      <c r="AG939" s="157"/>
      <c r="AH939" s="157"/>
      <c r="AI939" s="163"/>
      <c r="AJ939" s="157"/>
      <c r="AK939" s="157"/>
      <c r="AL939" s="157"/>
      <c r="AM939" s="157"/>
      <c r="AN939" s="157"/>
      <c r="AO939" s="157"/>
      <c r="AP939" s="157"/>
      <c r="AQ939" s="160"/>
      <c r="AR939" s="164"/>
      <c r="AS939" s="164"/>
      <c r="AU939" s="165"/>
    </row>
    <row r="940" spans="1:47" ht="84.75" customHeight="1">
      <c r="A940" s="79"/>
      <c r="B940" s="79"/>
      <c r="C940" s="79"/>
      <c r="D940" s="157"/>
      <c r="E940" s="159"/>
      <c r="F940" s="160"/>
      <c r="G940" s="160"/>
      <c r="H940" s="166"/>
      <c r="I940" s="166"/>
      <c r="J940" s="166"/>
      <c r="K940" s="166"/>
      <c r="L940" s="167"/>
      <c r="M940" s="166"/>
      <c r="N940" s="166"/>
      <c r="O940" s="157"/>
      <c r="P940" s="157"/>
      <c r="Q940" s="157"/>
      <c r="R940" s="157"/>
      <c r="S940" s="157"/>
      <c r="T940" s="157"/>
      <c r="U940" s="157"/>
      <c r="V940" s="157"/>
      <c r="W940" s="161"/>
      <c r="X940" s="168"/>
      <c r="Y940" s="168"/>
      <c r="Z940" s="157"/>
      <c r="AA940" s="157"/>
      <c r="AB940" s="157"/>
      <c r="AC940" s="157"/>
      <c r="AD940" s="163"/>
      <c r="AE940" s="157"/>
      <c r="AF940" s="157"/>
      <c r="AG940" s="157"/>
      <c r="AH940" s="157"/>
      <c r="AI940" s="163"/>
      <c r="AJ940" s="157"/>
      <c r="AK940" s="157"/>
      <c r="AL940" s="157"/>
      <c r="AM940" s="157"/>
      <c r="AN940" s="157"/>
      <c r="AO940" s="157"/>
      <c r="AP940" s="157"/>
      <c r="AQ940" s="160"/>
      <c r="AR940" s="164"/>
      <c r="AS940" s="164"/>
      <c r="AU940" s="165"/>
    </row>
    <row r="941" spans="1:47" ht="84.75" customHeight="1">
      <c r="A941" s="79"/>
      <c r="B941" s="79"/>
      <c r="C941" s="79"/>
      <c r="D941" s="157"/>
      <c r="E941" s="159"/>
      <c r="F941" s="160"/>
      <c r="G941" s="160"/>
      <c r="H941" s="166"/>
      <c r="I941" s="166"/>
      <c r="J941" s="166"/>
      <c r="K941" s="166"/>
      <c r="L941" s="167"/>
      <c r="M941" s="166"/>
      <c r="N941" s="166"/>
      <c r="O941" s="157"/>
      <c r="P941" s="157"/>
      <c r="Q941" s="157"/>
      <c r="R941" s="157"/>
      <c r="S941" s="157"/>
      <c r="T941" s="157"/>
      <c r="U941" s="157"/>
      <c r="V941" s="157"/>
      <c r="W941" s="161"/>
      <c r="X941" s="168"/>
      <c r="Y941" s="168"/>
      <c r="Z941" s="157"/>
      <c r="AA941" s="157"/>
      <c r="AB941" s="157"/>
      <c r="AC941" s="157"/>
      <c r="AD941" s="163"/>
      <c r="AE941" s="157"/>
      <c r="AF941" s="157"/>
      <c r="AG941" s="157"/>
      <c r="AH941" s="157"/>
      <c r="AI941" s="163"/>
      <c r="AJ941" s="157"/>
      <c r="AK941" s="157"/>
      <c r="AL941" s="157"/>
      <c r="AM941" s="157"/>
      <c r="AN941" s="157"/>
      <c r="AO941" s="157"/>
      <c r="AP941" s="157"/>
      <c r="AQ941" s="160"/>
      <c r="AR941" s="164"/>
      <c r="AS941" s="164"/>
      <c r="AU941" s="165"/>
    </row>
    <row r="942" spans="1:47" ht="84.75" customHeight="1">
      <c r="A942" s="79"/>
      <c r="B942" s="79"/>
      <c r="C942" s="79"/>
      <c r="D942" s="157"/>
      <c r="E942" s="159"/>
      <c r="F942" s="160"/>
      <c r="G942" s="160"/>
      <c r="H942" s="166"/>
      <c r="I942" s="166"/>
      <c r="J942" s="166"/>
      <c r="K942" s="166"/>
      <c r="L942" s="167"/>
      <c r="M942" s="166"/>
      <c r="N942" s="166"/>
      <c r="O942" s="157"/>
      <c r="P942" s="157"/>
      <c r="Q942" s="157"/>
      <c r="R942" s="157"/>
      <c r="S942" s="157"/>
      <c r="T942" s="157"/>
      <c r="U942" s="157"/>
      <c r="V942" s="157"/>
      <c r="W942" s="161"/>
      <c r="X942" s="168"/>
      <c r="Y942" s="168"/>
      <c r="Z942" s="157"/>
      <c r="AA942" s="157"/>
      <c r="AB942" s="157"/>
      <c r="AC942" s="157"/>
      <c r="AD942" s="163"/>
      <c r="AE942" s="157"/>
      <c r="AF942" s="157"/>
      <c r="AG942" s="157"/>
      <c r="AH942" s="157"/>
      <c r="AI942" s="163"/>
      <c r="AJ942" s="157"/>
      <c r="AK942" s="157"/>
      <c r="AL942" s="157"/>
      <c r="AM942" s="157"/>
      <c r="AN942" s="157"/>
      <c r="AO942" s="157"/>
      <c r="AP942" s="157"/>
      <c r="AQ942" s="160"/>
      <c r="AR942" s="164"/>
      <c r="AS942" s="164"/>
      <c r="AU942" s="165"/>
    </row>
    <row r="943" spans="1:47" ht="84.75" customHeight="1">
      <c r="A943" s="79"/>
      <c r="B943" s="79"/>
      <c r="C943" s="79"/>
      <c r="D943" s="157"/>
      <c r="E943" s="159"/>
      <c r="F943" s="160"/>
      <c r="G943" s="160"/>
      <c r="H943" s="166"/>
      <c r="I943" s="166"/>
      <c r="J943" s="166"/>
      <c r="K943" s="166"/>
      <c r="L943" s="167"/>
      <c r="M943" s="166"/>
      <c r="N943" s="166"/>
      <c r="O943" s="157"/>
      <c r="P943" s="157"/>
      <c r="Q943" s="157"/>
      <c r="R943" s="157"/>
      <c r="S943" s="157"/>
      <c r="T943" s="157"/>
      <c r="U943" s="157"/>
      <c r="V943" s="157"/>
      <c r="W943" s="161"/>
      <c r="X943" s="168"/>
      <c r="Y943" s="168"/>
      <c r="Z943" s="157"/>
      <c r="AA943" s="157"/>
      <c r="AB943" s="157"/>
      <c r="AC943" s="157"/>
      <c r="AD943" s="163"/>
      <c r="AE943" s="157"/>
      <c r="AF943" s="157"/>
      <c r="AG943" s="157"/>
      <c r="AH943" s="157"/>
      <c r="AI943" s="163"/>
      <c r="AJ943" s="157"/>
      <c r="AK943" s="157"/>
      <c r="AL943" s="157"/>
      <c r="AM943" s="157"/>
      <c r="AN943" s="157"/>
      <c r="AO943" s="157"/>
      <c r="AP943" s="157"/>
      <c r="AQ943" s="160"/>
      <c r="AR943" s="164"/>
      <c r="AS943" s="164"/>
      <c r="AU943" s="165"/>
    </row>
    <row r="944" spans="1:47" ht="84.75" customHeight="1">
      <c r="A944" s="79"/>
      <c r="B944" s="79"/>
      <c r="C944" s="79"/>
      <c r="D944" s="157"/>
      <c r="E944" s="159"/>
      <c r="F944" s="160"/>
      <c r="G944" s="160"/>
      <c r="H944" s="166"/>
      <c r="I944" s="166"/>
      <c r="J944" s="166"/>
      <c r="K944" s="166"/>
      <c r="L944" s="167"/>
      <c r="M944" s="166"/>
      <c r="N944" s="166"/>
      <c r="O944" s="157"/>
      <c r="P944" s="157"/>
      <c r="Q944" s="157"/>
      <c r="R944" s="157"/>
      <c r="S944" s="157"/>
      <c r="T944" s="157"/>
      <c r="U944" s="157"/>
      <c r="V944" s="157"/>
      <c r="W944" s="161"/>
      <c r="X944" s="168"/>
      <c r="Y944" s="168"/>
      <c r="Z944" s="157"/>
      <c r="AA944" s="157"/>
      <c r="AB944" s="157"/>
      <c r="AC944" s="157"/>
      <c r="AD944" s="163"/>
      <c r="AE944" s="157"/>
      <c r="AF944" s="157"/>
      <c r="AG944" s="157"/>
      <c r="AH944" s="157"/>
      <c r="AI944" s="163"/>
      <c r="AJ944" s="157"/>
      <c r="AK944" s="157"/>
      <c r="AL944" s="157"/>
      <c r="AM944" s="157"/>
      <c r="AN944" s="157"/>
      <c r="AO944" s="157"/>
      <c r="AP944" s="157"/>
      <c r="AQ944" s="160"/>
      <c r="AR944" s="164"/>
      <c r="AS944" s="164"/>
      <c r="AU944" s="165"/>
    </row>
    <row r="945" spans="1:47" ht="84.75" customHeight="1">
      <c r="A945" s="79"/>
      <c r="B945" s="79"/>
      <c r="C945" s="79"/>
      <c r="D945" s="157"/>
      <c r="E945" s="159"/>
      <c r="F945" s="160"/>
      <c r="G945" s="160"/>
      <c r="H945" s="166"/>
      <c r="I945" s="166"/>
      <c r="J945" s="166"/>
      <c r="K945" s="166"/>
      <c r="L945" s="167"/>
      <c r="M945" s="166"/>
      <c r="N945" s="166"/>
      <c r="O945" s="157"/>
      <c r="P945" s="157"/>
      <c r="Q945" s="157"/>
      <c r="R945" s="157"/>
      <c r="S945" s="157"/>
      <c r="T945" s="157"/>
      <c r="U945" s="157"/>
      <c r="V945" s="157"/>
      <c r="W945" s="161"/>
      <c r="X945" s="168"/>
      <c r="Y945" s="168"/>
      <c r="Z945" s="157"/>
      <c r="AA945" s="157"/>
      <c r="AB945" s="157"/>
      <c r="AC945" s="157"/>
      <c r="AD945" s="163"/>
      <c r="AE945" s="157"/>
      <c r="AF945" s="157"/>
      <c r="AG945" s="157"/>
      <c r="AH945" s="157"/>
      <c r="AI945" s="163"/>
      <c r="AJ945" s="157"/>
      <c r="AK945" s="157"/>
      <c r="AL945" s="157"/>
      <c r="AM945" s="157"/>
      <c r="AN945" s="157"/>
      <c r="AO945" s="157"/>
      <c r="AP945" s="157"/>
      <c r="AQ945" s="160"/>
      <c r="AR945" s="164"/>
      <c r="AS945" s="164"/>
      <c r="AU945" s="165"/>
    </row>
    <row r="946" spans="1:47" ht="84.75" customHeight="1">
      <c r="A946" s="79"/>
      <c r="B946" s="79"/>
      <c r="C946" s="79"/>
      <c r="D946" s="157"/>
      <c r="E946" s="159"/>
      <c r="F946" s="160"/>
      <c r="G946" s="160"/>
      <c r="H946" s="166"/>
      <c r="I946" s="166"/>
      <c r="J946" s="166"/>
      <c r="K946" s="166"/>
      <c r="L946" s="167"/>
      <c r="M946" s="166"/>
      <c r="N946" s="166"/>
      <c r="O946" s="157"/>
      <c r="P946" s="157"/>
      <c r="Q946" s="157"/>
      <c r="R946" s="157"/>
      <c r="S946" s="157"/>
      <c r="T946" s="157"/>
      <c r="U946" s="157"/>
      <c r="V946" s="157"/>
      <c r="W946" s="161"/>
      <c r="X946" s="168"/>
      <c r="Y946" s="168"/>
      <c r="Z946" s="157"/>
      <c r="AA946" s="157"/>
      <c r="AB946" s="157"/>
      <c r="AC946" s="157"/>
      <c r="AD946" s="163"/>
      <c r="AE946" s="157"/>
      <c r="AF946" s="157"/>
      <c r="AG946" s="157"/>
      <c r="AH946" s="157"/>
      <c r="AI946" s="163"/>
      <c r="AJ946" s="157"/>
      <c r="AK946" s="157"/>
      <c r="AL946" s="157"/>
      <c r="AM946" s="157"/>
      <c r="AN946" s="157"/>
      <c r="AO946" s="157"/>
      <c r="AP946" s="157"/>
      <c r="AQ946" s="160"/>
      <c r="AR946" s="164"/>
      <c r="AS946" s="164"/>
      <c r="AU946" s="165"/>
    </row>
    <row r="947" spans="1:47" ht="84.75" customHeight="1">
      <c r="A947" s="79"/>
      <c r="B947" s="79"/>
      <c r="C947" s="79"/>
      <c r="D947" s="157"/>
      <c r="E947" s="159"/>
      <c r="F947" s="160"/>
      <c r="G947" s="160"/>
      <c r="H947" s="166"/>
      <c r="I947" s="166"/>
      <c r="J947" s="166"/>
      <c r="K947" s="166"/>
      <c r="L947" s="167"/>
      <c r="M947" s="166"/>
      <c r="N947" s="166"/>
      <c r="O947" s="157"/>
      <c r="P947" s="157"/>
      <c r="Q947" s="157"/>
      <c r="R947" s="157"/>
      <c r="S947" s="157"/>
      <c r="T947" s="157"/>
      <c r="U947" s="157"/>
      <c r="V947" s="157"/>
      <c r="W947" s="161"/>
      <c r="X947" s="168"/>
      <c r="Y947" s="168"/>
      <c r="Z947" s="157"/>
      <c r="AA947" s="157"/>
      <c r="AB947" s="157"/>
      <c r="AC947" s="157"/>
      <c r="AD947" s="163"/>
      <c r="AE947" s="157"/>
      <c r="AF947" s="157"/>
      <c r="AG947" s="157"/>
      <c r="AH947" s="157"/>
      <c r="AI947" s="163"/>
      <c r="AJ947" s="157"/>
      <c r="AK947" s="157"/>
      <c r="AL947" s="157"/>
      <c r="AM947" s="157"/>
      <c r="AN947" s="157"/>
      <c r="AO947" s="157"/>
      <c r="AP947" s="157"/>
      <c r="AQ947" s="160"/>
      <c r="AR947" s="164"/>
      <c r="AS947" s="164"/>
      <c r="AU947" s="165"/>
    </row>
    <row r="948" spans="1:47" ht="84.75" customHeight="1">
      <c r="A948" s="79"/>
      <c r="B948" s="79"/>
      <c r="C948" s="79"/>
      <c r="D948" s="157"/>
      <c r="E948" s="159"/>
      <c r="F948" s="160"/>
      <c r="G948" s="160"/>
      <c r="H948" s="166"/>
      <c r="I948" s="166"/>
      <c r="J948" s="166"/>
      <c r="K948" s="166"/>
      <c r="L948" s="167"/>
      <c r="M948" s="166"/>
      <c r="N948" s="166"/>
      <c r="O948" s="157"/>
      <c r="P948" s="157"/>
      <c r="Q948" s="157"/>
      <c r="R948" s="157"/>
      <c r="S948" s="157"/>
      <c r="T948" s="157"/>
      <c r="U948" s="157"/>
      <c r="V948" s="157"/>
      <c r="W948" s="161"/>
      <c r="X948" s="168"/>
      <c r="Y948" s="168"/>
      <c r="Z948" s="157"/>
      <c r="AA948" s="157"/>
      <c r="AB948" s="157"/>
      <c r="AC948" s="157"/>
      <c r="AD948" s="163"/>
      <c r="AE948" s="157"/>
      <c r="AF948" s="157"/>
      <c r="AG948" s="157"/>
      <c r="AH948" s="157"/>
      <c r="AI948" s="163"/>
      <c r="AJ948" s="157"/>
      <c r="AK948" s="157"/>
      <c r="AL948" s="157"/>
      <c r="AM948" s="157"/>
      <c r="AN948" s="157"/>
      <c r="AO948" s="157"/>
      <c r="AP948" s="157"/>
      <c r="AQ948" s="160"/>
      <c r="AR948" s="164"/>
      <c r="AS948" s="164"/>
      <c r="AU948" s="165"/>
    </row>
    <row r="949" spans="1:47" ht="84.75" customHeight="1">
      <c r="A949" s="79"/>
      <c r="B949" s="79"/>
      <c r="C949" s="79"/>
      <c r="D949" s="157"/>
      <c r="E949" s="159"/>
      <c r="F949" s="160"/>
      <c r="G949" s="160"/>
      <c r="H949" s="166"/>
      <c r="I949" s="166"/>
      <c r="J949" s="166"/>
      <c r="K949" s="166"/>
      <c r="L949" s="167"/>
      <c r="M949" s="166"/>
      <c r="N949" s="166"/>
      <c r="O949" s="157"/>
      <c r="P949" s="157"/>
      <c r="Q949" s="157"/>
      <c r="R949" s="157"/>
      <c r="S949" s="157"/>
      <c r="T949" s="157"/>
      <c r="U949" s="157"/>
      <c r="V949" s="157"/>
      <c r="W949" s="161"/>
      <c r="X949" s="168"/>
      <c r="Y949" s="168"/>
      <c r="Z949" s="157"/>
      <c r="AA949" s="157"/>
      <c r="AB949" s="157"/>
      <c r="AC949" s="157"/>
      <c r="AD949" s="163"/>
      <c r="AE949" s="157"/>
      <c r="AF949" s="157"/>
      <c r="AG949" s="157"/>
      <c r="AH949" s="157"/>
      <c r="AI949" s="163"/>
      <c r="AJ949" s="157"/>
      <c r="AK949" s="157"/>
      <c r="AL949" s="157"/>
      <c r="AM949" s="157"/>
      <c r="AN949" s="157"/>
      <c r="AO949" s="157"/>
      <c r="AP949" s="157"/>
      <c r="AQ949" s="160"/>
      <c r="AR949" s="164"/>
      <c r="AS949" s="164"/>
      <c r="AU949" s="165"/>
    </row>
    <row r="950" spans="1:47" ht="84.75" customHeight="1">
      <c r="A950" s="79"/>
      <c r="B950" s="79"/>
      <c r="C950" s="79"/>
      <c r="D950" s="157"/>
      <c r="E950" s="159"/>
      <c r="F950" s="160"/>
      <c r="G950" s="160"/>
      <c r="H950" s="166"/>
      <c r="I950" s="166"/>
      <c r="J950" s="166"/>
      <c r="K950" s="166"/>
      <c r="L950" s="167"/>
      <c r="M950" s="166"/>
      <c r="N950" s="166"/>
      <c r="O950" s="157"/>
      <c r="P950" s="157"/>
      <c r="Q950" s="157"/>
      <c r="R950" s="157"/>
      <c r="S950" s="157"/>
      <c r="T950" s="157"/>
      <c r="U950" s="157"/>
      <c r="V950" s="157"/>
      <c r="W950" s="161"/>
      <c r="X950" s="168"/>
      <c r="Y950" s="168"/>
      <c r="Z950" s="157"/>
      <c r="AA950" s="157"/>
      <c r="AB950" s="157"/>
      <c r="AC950" s="157"/>
      <c r="AD950" s="163"/>
      <c r="AE950" s="157"/>
      <c r="AF950" s="157"/>
      <c r="AG950" s="157"/>
      <c r="AH950" s="157"/>
      <c r="AI950" s="163"/>
      <c r="AJ950" s="157"/>
      <c r="AK950" s="157"/>
      <c r="AL950" s="157"/>
      <c r="AM950" s="157"/>
      <c r="AN950" s="157"/>
      <c r="AO950" s="157"/>
      <c r="AP950" s="157"/>
      <c r="AQ950" s="160"/>
      <c r="AR950" s="164"/>
      <c r="AS950" s="164"/>
      <c r="AU950" s="165"/>
    </row>
    <row r="951" spans="1:47" ht="84.75" customHeight="1">
      <c r="A951" s="79"/>
      <c r="B951" s="79"/>
      <c r="C951" s="79"/>
      <c r="D951" s="157"/>
      <c r="E951" s="159"/>
      <c r="F951" s="160"/>
      <c r="G951" s="160"/>
      <c r="H951" s="166"/>
      <c r="I951" s="166"/>
      <c r="J951" s="166"/>
      <c r="K951" s="166"/>
      <c r="L951" s="167"/>
      <c r="M951" s="166"/>
      <c r="N951" s="166"/>
      <c r="O951" s="157"/>
      <c r="P951" s="157"/>
      <c r="Q951" s="157"/>
      <c r="R951" s="157"/>
      <c r="S951" s="157"/>
      <c r="T951" s="157"/>
      <c r="U951" s="157"/>
      <c r="V951" s="157"/>
      <c r="W951" s="161"/>
      <c r="X951" s="168"/>
      <c r="Y951" s="168"/>
      <c r="Z951" s="157"/>
      <c r="AA951" s="157"/>
      <c r="AB951" s="157"/>
      <c r="AC951" s="157"/>
      <c r="AD951" s="163"/>
      <c r="AE951" s="157"/>
      <c r="AF951" s="157"/>
      <c r="AG951" s="157"/>
      <c r="AH951" s="157"/>
      <c r="AI951" s="163"/>
      <c r="AJ951" s="157"/>
      <c r="AK951" s="157"/>
      <c r="AL951" s="157"/>
      <c r="AM951" s="157"/>
      <c r="AN951" s="157"/>
      <c r="AO951" s="157"/>
      <c r="AP951" s="157"/>
      <c r="AQ951" s="160"/>
      <c r="AR951" s="164"/>
      <c r="AS951" s="164"/>
      <c r="AU951" s="165"/>
    </row>
    <row r="952" spans="1:47" ht="84.75" customHeight="1">
      <c r="A952" s="79"/>
      <c r="B952" s="79"/>
      <c r="C952" s="79"/>
      <c r="D952" s="157"/>
      <c r="E952" s="159"/>
      <c r="F952" s="160"/>
      <c r="G952" s="160"/>
      <c r="H952" s="166"/>
      <c r="I952" s="166"/>
      <c r="J952" s="166"/>
      <c r="K952" s="166"/>
      <c r="L952" s="167"/>
      <c r="M952" s="166"/>
      <c r="N952" s="166"/>
      <c r="O952" s="157"/>
      <c r="P952" s="157"/>
      <c r="Q952" s="157"/>
      <c r="R952" s="157"/>
      <c r="S952" s="157"/>
      <c r="T952" s="157"/>
      <c r="U952" s="157"/>
      <c r="V952" s="157"/>
      <c r="W952" s="161"/>
      <c r="X952" s="168"/>
      <c r="Y952" s="168"/>
      <c r="Z952" s="157"/>
      <c r="AA952" s="157"/>
      <c r="AB952" s="157"/>
      <c r="AC952" s="157"/>
      <c r="AD952" s="163"/>
      <c r="AE952" s="157"/>
      <c r="AF952" s="157"/>
      <c r="AG952" s="157"/>
      <c r="AH952" s="157"/>
      <c r="AI952" s="163"/>
      <c r="AJ952" s="157"/>
      <c r="AK952" s="157"/>
      <c r="AL952" s="157"/>
      <c r="AM952" s="157"/>
      <c r="AN952" s="157"/>
      <c r="AO952" s="157"/>
      <c r="AP952" s="157"/>
      <c r="AQ952" s="160"/>
      <c r="AR952" s="164"/>
      <c r="AS952" s="164"/>
      <c r="AU952" s="165"/>
    </row>
    <row r="953" spans="1:47" ht="84.75" customHeight="1">
      <c r="A953" s="79"/>
      <c r="B953" s="79"/>
      <c r="C953" s="79"/>
      <c r="D953" s="157"/>
      <c r="E953" s="159"/>
      <c r="F953" s="160"/>
      <c r="G953" s="160"/>
      <c r="H953" s="166"/>
      <c r="I953" s="166"/>
      <c r="J953" s="166"/>
      <c r="K953" s="166"/>
      <c r="L953" s="167"/>
      <c r="M953" s="166"/>
      <c r="N953" s="166"/>
      <c r="O953" s="157"/>
      <c r="P953" s="157"/>
      <c r="Q953" s="157"/>
      <c r="R953" s="157"/>
      <c r="S953" s="157"/>
      <c r="T953" s="157"/>
      <c r="U953" s="157"/>
      <c r="V953" s="157"/>
      <c r="W953" s="161"/>
      <c r="X953" s="168"/>
      <c r="Y953" s="168"/>
      <c r="Z953" s="157"/>
      <c r="AA953" s="157"/>
      <c r="AB953" s="157"/>
      <c r="AC953" s="157"/>
      <c r="AD953" s="163"/>
      <c r="AE953" s="157"/>
      <c r="AF953" s="157"/>
      <c r="AG953" s="157"/>
      <c r="AH953" s="157"/>
      <c r="AI953" s="163"/>
      <c r="AJ953" s="157"/>
      <c r="AK953" s="157"/>
      <c r="AL953" s="157"/>
      <c r="AM953" s="157"/>
      <c r="AN953" s="157"/>
      <c r="AO953" s="157"/>
      <c r="AP953" s="157"/>
      <c r="AQ953" s="160"/>
      <c r="AR953" s="164"/>
      <c r="AS953" s="164"/>
      <c r="AU953" s="165"/>
    </row>
    <row r="954" spans="1:47" ht="84.75" customHeight="1">
      <c r="A954" s="79"/>
      <c r="B954" s="79"/>
      <c r="C954" s="79"/>
      <c r="D954" s="157"/>
      <c r="E954" s="159"/>
      <c r="F954" s="160"/>
      <c r="G954" s="160"/>
      <c r="H954" s="166"/>
      <c r="I954" s="166"/>
      <c r="J954" s="166"/>
      <c r="K954" s="166"/>
      <c r="L954" s="167"/>
      <c r="M954" s="166"/>
      <c r="N954" s="166"/>
      <c r="O954" s="157"/>
      <c r="P954" s="157"/>
      <c r="Q954" s="157"/>
      <c r="R954" s="157"/>
      <c r="S954" s="157"/>
      <c r="T954" s="157"/>
      <c r="U954" s="157"/>
      <c r="V954" s="157"/>
      <c r="W954" s="161"/>
      <c r="X954" s="168"/>
      <c r="Y954" s="168"/>
      <c r="Z954" s="157"/>
      <c r="AA954" s="157"/>
      <c r="AB954" s="157"/>
      <c r="AC954" s="157"/>
      <c r="AD954" s="163"/>
      <c r="AE954" s="157"/>
      <c r="AF954" s="157"/>
      <c r="AG954" s="157"/>
      <c r="AH954" s="157"/>
      <c r="AI954" s="163"/>
      <c r="AJ954" s="157"/>
      <c r="AK954" s="157"/>
      <c r="AL954" s="157"/>
      <c r="AM954" s="157"/>
      <c r="AN954" s="157"/>
      <c r="AO954" s="157"/>
      <c r="AP954" s="157"/>
      <c r="AQ954" s="160"/>
      <c r="AR954" s="164"/>
      <c r="AS954" s="164"/>
      <c r="AU954" s="165"/>
    </row>
    <row r="955" spans="1:47" ht="84.75" customHeight="1">
      <c r="A955" s="79"/>
      <c r="B955" s="79"/>
      <c r="C955" s="79"/>
      <c r="D955" s="157"/>
      <c r="E955" s="159"/>
      <c r="F955" s="160"/>
      <c r="G955" s="160"/>
      <c r="H955" s="166"/>
      <c r="I955" s="166"/>
      <c r="J955" s="166"/>
      <c r="K955" s="166"/>
      <c r="L955" s="167"/>
      <c r="M955" s="166"/>
      <c r="N955" s="166"/>
      <c r="O955" s="157"/>
      <c r="P955" s="157"/>
      <c r="Q955" s="157"/>
      <c r="R955" s="157"/>
      <c r="S955" s="157"/>
      <c r="T955" s="157"/>
      <c r="U955" s="157"/>
      <c r="V955" s="157"/>
      <c r="W955" s="161"/>
      <c r="X955" s="168"/>
      <c r="Y955" s="168"/>
      <c r="Z955" s="157"/>
      <c r="AA955" s="157"/>
      <c r="AB955" s="157"/>
      <c r="AC955" s="157"/>
      <c r="AD955" s="163"/>
      <c r="AE955" s="157"/>
      <c r="AF955" s="157"/>
      <c r="AG955" s="157"/>
      <c r="AH955" s="157"/>
      <c r="AI955" s="163"/>
      <c r="AJ955" s="157"/>
      <c r="AK955" s="157"/>
      <c r="AL955" s="157"/>
      <c r="AM955" s="157"/>
      <c r="AN955" s="157"/>
      <c r="AO955" s="157"/>
      <c r="AP955" s="157"/>
      <c r="AQ955" s="160"/>
      <c r="AR955" s="164"/>
      <c r="AS955" s="164"/>
      <c r="AU955" s="165"/>
    </row>
    <row r="956" spans="1:47" ht="84.75" customHeight="1">
      <c r="A956" s="79"/>
      <c r="B956" s="79"/>
      <c r="C956" s="79"/>
      <c r="D956" s="157"/>
      <c r="E956" s="159"/>
      <c r="F956" s="160"/>
      <c r="G956" s="160"/>
      <c r="H956" s="166"/>
      <c r="I956" s="166"/>
      <c r="J956" s="166"/>
      <c r="K956" s="166"/>
      <c r="L956" s="167"/>
      <c r="M956" s="166"/>
      <c r="N956" s="166"/>
      <c r="O956" s="157"/>
      <c r="P956" s="157"/>
      <c r="Q956" s="157"/>
      <c r="R956" s="157"/>
      <c r="S956" s="157"/>
      <c r="T956" s="157"/>
      <c r="U956" s="157"/>
      <c r="V956" s="157"/>
      <c r="W956" s="161"/>
      <c r="X956" s="168"/>
      <c r="Y956" s="168"/>
      <c r="Z956" s="157"/>
      <c r="AA956" s="157"/>
      <c r="AB956" s="157"/>
      <c r="AC956" s="157"/>
      <c r="AD956" s="163"/>
      <c r="AE956" s="157"/>
      <c r="AF956" s="157"/>
      <c r="AG956" s="157"/>
      <c r="AH956" s="157"/>
      <c r="AI956" s="163"/>
      <c r="AJ956" s="157"/>
      <c r="AK956" s="157"/>
      <c r="AL956" s="157"/>
      <c r="AM956" s="157"/>
      <c r="AN956" s="157"/>
      <c r="AO956" s="157"/>
      <c r="AP956" s="157"/>
      <c r="AQ956" s="160"/>
      <c r="AR956" s="164"/>
      <c r="AS956" s="164"/>
      <c r="AU956" s="165"/>
    </row>
    <row r="957" spans="1:47" ht="84.75" customHeight="1">
      <c r="A957" s="79"/>
      <c r="B957" s="79"/>
      <c r="C957" s="79"/>
      <c r="D957" s="157"/>
      <c r="E957" s="159"/>
      <c r="F957" s="160"/>
      <c r="G957" s="160"/>
      <c r="H957" s="166"/>
      <c r="I957" s="166"/>
      <c r="J957" s="166"/>
      <c r="K957" s="166"/>
      <c r="L957" s="167"/>
      <c r="M957" s="166"/>
      <c r="N957" s="166"/>
      <c r="O957" s="157"/>
      <c r="P957" s="157"/>
      <c r="Q957" s="157"/>
      <c r="R957" s="157"/>
      <c r="S957" s="157"/>
      <c r="T957" s="157"/>
      <c r="U957" s="157"/>
      <c r="V957" s="157"/>
      <c r="W957" s="161"/>
      <c r="X957" s="168"/>
      <c r="Y957" s="168"/>
      <c r="Z957" s="157"/>
      <c r="AA957" s="157"/>
      <c r="AB957" s="157"/>
      <c r="AC957" s="157"/>
      <c r="AD957" s="163"/>
      <c r="AE957" s="157"/>
      <c r="AF957" s="157"/>
      <c r="AG957" s="157"/>
      <c r="AH957" s="157"/>
      <c r="AI957" s="163"/>
      <c r="AJ957" s="157"/>
      <c r="AK957" s="157"/>
      <c r="AL957" s="157"/>
      <c r="AM957" s="157"/>
      <c r="AN957" s="157"/>
      <c r="AO957" s="157"/>
      <c r="AP957" s="157"/>
      <c r="AQ957" s="160"/>
      <c r="AR957" s="164"/>
      <c r="AS957" s="164"/>
      <c r="AU957" s="165"/>
    </row>
    <row r="958" spans="1:47" ht="84.75" customHeight="1">
      <c r="A958" s="79"/>
      <c r="B958" s="79"/>
      <c r="C958" s="79"/>
      <c r="D958" s="157"/>
      <c r="E958" s="159"/>
      <c r="F958" s="160"/>
      <c r="G958" s="160"/>
      <c r="H958" s="166"/>
      <c r="I958" s="166"/>
      <c r="J958" s="166"/>
      <c r="K958" s="166"/>
      <c r="L958" s="167"/>
      <c r="M958" s="166"/>
      <c r="N958" s="166"/>
      <c r="O958" s="157"/>
      <c r="P958" s="157"/>
      <c r="Q958" s="157"/>
      <c r="R958" s="157"/>
      <c r="S958" s="157"/>
      <c r="T958" s="157"/>
      <c r="U958" s="157"/>
      <c r="V958" s="157"/>
      <c r="W958" s="161"/>
      <c r="X958" s="168"/>
      <c r="Y958" s="168"/>
      <c r="Z958" s="157"/>
      <c r="AA958" s="157"/>
      <c r="AB958" s="157"/>
      <c r="AC958" s="157"/>
      <c r="AD958" s="163"/>
      <c r="AE958" s="157"/>
      <c r="AF958" s="157"/>
      <c r="AG958" s="157"/>
      <c r="AH958" s="157"/>
      <c r="AI958" s="163"/>
      <c r="AJ958" s="157"/>
      <c r="AK958" s="157"/>
      <c r="AL958" s="157"/>
      <c r="AM958" s="157"/>
      <c r="AN958" s="157"/>
      <c r="AO958" s="157"/>
      <c r="AP958" s="157"/>
      <c r="AQ958" s="160"/>
      <c r="AR958" s="164"/>
      <c r="AS958" s="164"/>
      <c r="AU958" s="165"/>
    </row>
    <row r="959" spans="1:47" ht="84.75" customHeight="1">
      <c r="A959" s="79"/>
      <c r="B959" s="79"/>
      <c r="C959" s="79"/>
      <c r="D959" s="157"/>
      <c r="E959" s="159"/>
      <c r="F959" s="160"/>
      <c r="G959" s="160"/>
      <c r="H959" s="166"/>
      <c r="I959" s="166"/>
      <c r="J959" s="166"/>
      <c r="K959" s="166"/>
      <c r="L959" s="167"/>
      <c r="M959" s="166"/>
      <c r="N959" s="166"/>
      <c r="O959" s="157"/>
      <c r="P959" s="157"/>
      <c r="Q959" s="157"/>
      <c r="R959" s="157"/>
      <c r="S959" s="157"/>
      <c r="T959" s="157"/>
      <c r="U959" s="157"/>
      <c r="V959" s="157"/>
      <c r="W959" s="161"/>
      <c r="X959" s="168"/>
      <c r="Y959" s="168"/>
      <c r="Z959" s="157"/>
      <c r="AA959" s="157"/>
      <c r="AB959" s="157"/>
      <c r="AC959" s="157"/>
      <c r="AD959" s="163"/>
      <c r="AE959" s="157"/>
      <c r="AF959" s="157"/>
      <c r="AG959" s="157"/>
      <c r="AH959" s="157"/>
      <c r="AI959" s="163"/>
      <c r="AJ959" s="157"/>
      <c r="AK959" s="157"/>
      <c r="AL959" s="157"/>
      <c r="AM959" s="157"/>
      <c r="AN959" s="157"/>
      <c r="AO959" s="157"/>
      <c r="AP959" s="157"/>
      <c r="AQ959" s="160"/>
      <c r="AR959" s="164"/>
      <c r="AS959" s="164"/>
      <c r="AU959" s="165"/>
    </row>
    <row r="960" spans="1:47" ht="84.75" customHeight="1">
      <c r="A960" s="79"/>
      <c r="B960" s="79"/>
      <c r="C960" s="79"/>
      <c r="D960" s="157"/>
      <c r="E960" s="159"/>
      <c r="F960" s="160"/>
      <c r="G960" s="160"/>
      <c r="H960" s="166"/>
      <c r="I960" s="166"/>
      <c r="J960" s="166"/>
      <c r="K960" s="166"/>
      <c r="L960" s="167"/>
      <c r="M960" s="166"/>
      <c r="N960" s="166"/>
      <c r="O960" s="157"/>
      <c r="P960" s="157"/>
      <c r="Q960" s="157"/>
      <c r="R960" s="157"/>
      <c r="S960" s="157"/>
      <c r="T960" s="157"/>
      <c r="U960" s="157"/>
      <c r="V960" s="157"/>
      <c r="W960" s="161"/>
      <c r="X960" s="168"/>
      <c r="Y960" s="168"/>
      <c r="Z960" s="157"/>
      <c r="AA960" s="157"/>
      <c r="AB960" s="157"/>
      <c r="AC960" s="157"/>
      <c r="AD960" s="163"/>
      <c r="AE960" s="157"/>
      <c r="AF960" s="157"/>
      <c r="AG960" s="157"/>
      <c r="AH960" s="157"/>
      <c r="AI960" s="163"/>
      <c r="AJ960" s="157"/>
      <c r="AK960" s="157"/>
      <c r="AL960" s="157"/>
      <c r="AM960" s="157"/>
      <c r="AN960" s="157"/>
      <c r="AO960" s="157"/>
      <c r="AP960" s="157"/>
      <c r="AQ960" s="160"/>
      <c r="AR960" s="164"/>
      <c r="AS960" s="164"/>
      <c r="AU960" s="165"/>
    </row>
    <row r="961" spans="1:47" ht="84.75" customHeight="1">
      <c r="A961" s="79"/>
      <c r="B961" s="79"/>
      <c r="C961" s="79"/>
      <c r="D961" s="157"/>
      <c r="E961" s="159"/>
      <c r="F961" s="160"/>
      <c r="G961" s="160"/>
      <c r="H961" s="166"/>
      <c r="I961" s="166"/>
      <c r="J961" s="166"/>
      <c r="K961" s="166"/>
      <c r="L961" s="167"/>
      <c r="M961" s="166"/>
      <c r="N961" s="166"/>
      <c r="O961" s="157"/>
      <c r="P961" s="157"/>
      <c r="Q961" s="157"/>
      <c r="R961" s="157"/>
      <c r="S961" s="157"/>
      <c r="T961" s="157"/>
      <c r="U961" s="157"/>
      <c r="V961" s="157"/>
      <c r="W961" s="161"/>
      <c r="X961" s="168"/>
      <c r="Y961" s="168"/>
      <c r="Z961" s="157"/>
      <c r="AA961" s="157"/>
      <c r="AB961" s="157"/>
      <c r="AC961" s="157"/>
      <c r="AD961" s="163"/>
      <c r="AE961" s="157"/>
      <c r="AF961" s="157"/>
      <c r="AG961" s="157"/>
      <c r="AH961" s="157"/>
      <c r="AI961" s="163"/>
      <c r="AJ961" s="157"/>
      <c r="AK961" s="157"/>
      <c r="AL961" s="157"/>
      <c r="AM961" s="157"/>
      <c r="AN961" s="157"/>
      <c r="AO961" s="157"/>
      <c r="AP961" s="157"/>
      <c r="AQ961" s="160"/>
      <c r="AR961" s="164"/>
      <c r="AS961" s="164"/>
      <c r="AU961" s="165"/>
    </row>
    <row r="962" spans="1:47" ht="84.75" customHeight="1">
      <c r="A962" s="79"/>
      <c r="B962" s="79"/>
      <c r="C962" s="79"/>
      <c r="D962" s="157"/>
      <c r="E962" s="159"/>
      <c r="F962" s="160"/>
      <c r="G962" s="160"/>
      <c r="H962" s="166"/>
      <c r="I962" s="166"/>
      <c r="J962" s="166"/>
      <c r="K962" s="166"/>
      <c r="L962" s="167"/>
      <c r="M962" s="166"/>
      <c r="N962" s="166"/>
      <c r="O962" s="157"/>
      <c r="P962" s="157"/>
      <c r="Q962" s="157"/>
      <c r="R962" s="157"/>
      <c r="S962" s="157"/>
      <c r="T962" s="157"/>
      <c r="U962" s="157"/>
      <c r="V962" s="157"/>
      <c r="W962" s="161"/>
      <c r="X962" s="168"/>
      <c r="Y962" s="168"/>
      <c r="Z962" s="157"/>
      <c r="AA962" s="157"/>
      <c r="AB962" s="157"/>
      <c r="AC962" s="157"/>
      <c r="AD962" s="163"/>
      <c r="AE962" s="157"/>
      <c r="AF962" s="157"/>
      <c r="AG962" s="157"/>
      <c r="AH962" s="157"/>
      <c r="AI962" s="163"/>
      <c r="AJ962" s="157"/>
      <c r="AK962" s="157"/>
      <c r="AL962" s="157"/>
      <c r="AM962" s="157"/>
      <c r="AN962" s="157"/>
      <c r="AO962" s="157"/>
      <c r="AP962" s="157"/>
      <c r="AQ962" s="160"/>
      <c r="AR962" s="164"/>
      <c r="AS962" s="164"/>
      <c r="AU962" s="165"/>
    </row>
    <row r="963" spans="1:47" ht="84.75" customHeight="1">
      <c r="A963" s="79"/>
      <c r="B963" s="79"/>
      <c r="C963" s="79"/>
      <c r="D963" s="157"/>
      <c r="E963" s="159"/>
      <c r="F963" s="160"/>
      <c r="G963" s="160"/>
      <c r="H963" s="166"/>
      <c r="I963" s="166"/>
      <c r="J963" s="166"/>
      <c r="K963" s="166"/>
      <c r="L963" s="167"/>
      <c r="M963" s="166"/>
      <c r="N963" s="166"/>
      <c r="O963" s="157"/>
      <c r="P963" s="157"/>
      <c r="Q963" s="157"/>
      <c r="R963" s="157"/>
      <c r="S963" s="157"/>
      <c r="T963" s="157"/>
      <c r="U963" s="157"/>
      <c r="V963" s="157"/>
      <c r="W963" s="161"/>
      <c r="X963" s="168"/>
      <c r="Y963" s="168"/>
      <c r="Z963" s="157"/>
      <c r="AA963" s="157"/>
      <c r="AB963" s="157"/>
      <c r="AC963" s="157"/>
      <c r="AD963" s="163"/>
      <c r="AE963" s="157"/>
      <c r="AF963" s="157"/>
      <c r="AG963" s="157"/>
      <c r="AH963" s="157"/>
      <c r="AI963" s="163"/>
      <c r="AJ963" s="157"/>
      <c r="AK963" s="157"/>
      <c r="AL963" s="157"/>
      <c r="AM963" s="157"/>
      <c r="AN963" s="157"/>
      <c r="AO963" s="157"/>
      <c r="AP963" s="157"/>
      <c r="AQ963" s="160"/>
      <c r="AR963" s="164"/>
      <c r="AS963" s="164"/>
      <c r="AU963" s="165"/>
    </row>
    <row r="964" spans="1:47" ht="84.75" customHeight="1">
      <c r="A964" s="79"/>
      <c r="B964" s="79"/>
      <c r="C964" s="79"/>
      <c r="D964" s="157"/>
      <c r="E964" s="159"/>
      <c r="F964" s="160"/>
      <c r="G964" s="160"/>
      <c r="H964" s="166"/>
      <c r="I964" s="166"/>
      <c r="J964" s="166"/>
      <c r="K964" s="166"/>
      <c r="L964" s="167"/>
      <c r="M964" s="166"/>
      <c r="N964" s="166"/>
      <c r="O964" s="157"/>
      <c r="P964" s="157"/>
      <c r="Q964" s="157"/>
      <c r="R964" s="157"/>
      <c r="S964" s="157"/>
      <c r="T964" s="157"/>
      <c r="U964" s="157"/>
      <c r="V964" s="157"/>
      <c r="W964" s="161"/>
      <c r="X964" s="168"/>
      <c r="Y964" s="168"/>
      <c r="Z964" s="157"/>
      <c r="AA964" s="157"/>
      <c r="AB964" s="157"/>
      <c r="AC964" s="157"/>
      <c r="AD964" s="163"/>
      <c r="AE964" s="157"/>
      <c r="AF964" s="157"/>
      <c r="AG964" s="157"/>
      <c r="AH964" s="157"/>
      <c r="AI964" s="163"/>
      <c r="AJ964" s="157"/>
      <c r="AK964" s="157"/>
      <c r="AL964" s="157"/>
      <c r="AM964" s="157"/>
      <c r="AN964" s="157"/>
      <c r="AO964" s="157"/>
      <c r="AP964" s="157"/>
      <c r="AQ964" s="160"/>
      <c r="AR964" s="164"/>
      <c r="AS964" s="164"/>
      <c r="AU964" s="165"/>
    </row>
    <row r="965" spans="1:47" ht="84.75" customHeight="1">
      <c r="A965" s="79"/>
      <c r="B965" s="79"/>
      <c r="C965" s="79"/>
      <c r="D965" s="157"/>
      <c r="E965" s="159"/>
      <c r="F965" s="160"/>
      <c r="G965" s="160"/>
      <c r="H965" s="166"/>
      <c r="I965" s="166"/>
      <c r="J965" s="166"/>
      <c r="K965" s="166"/>
      <c r="L965" s="167"/>
      <c r="M965" s="166"/>
      <c r="N965" s="166"/>
      <c r="O965" s="157"/>
      <c r="P965" s="157"/>
      <c r="Q965" s="157"/>
      <c r="R965" s="157"/>
      <c r="S965" s="157"/>
      <c r="T965" s="157"/>
      <c r="U965" s="157"/>
      <c r="V965" s="157"/>
      <c r="W965" s="161"/>
      <c r="X965" s="168"/>
      <c r="Y965" s="168"/>
      <c r="Z965" s="157"/>
      <c r="AA965" s="157"/>
      <c r="AB965" s="157"/>
      <c r="AC965" s="157"/>
      <c r="AD965" s="163"/>
      <c r="AE965" s="157"/>
      <c r="AF965" s="157"/>
      <c r="AG965" s="157"/>
      <c r="AH965" s="157"/>
      <c r="AI965" s="163"/>
      <c r="AJ965" s="157"/>
      <c r="AK965" s="157"/>
      <c r="AL965" s="157"/>
      <c r="AM965" s="157"/>
      <c r="AN965" s="157"/>
      <c r="AO965" s="157"/>
      <c r="AP965" s="157"/>
      <c r="AQ965" s="160"/>
      <c r="AR965" s="164"/>
      <c r="AS965" s="164"/>
      <c r="AU965" s="165"/>
    </row>
    <row r="966" spans="1:47" ht="84.75" customHeight="1">
      <c r="A966" s="79"/>
      <c r="B966" s="79"/>
      <c r="C966" s="79"/>
      <c r="D966" s="157"/>
      <c r="E966" s="159"/>
      <c r="F966" s="160"/>
      <c r="G966" s="160"/>
      <c r="H966" s="166"/>
      <c r="I966" s="166"/>
      <c r="J966" s="166"/>
      <c r="K966" s="166"/>
      <c r="L966" s="167"/>
      <c r="M966" s="166"/>
      <c r="N966" s="166"/>
      <c r="O966" s="157"/>
      <c r="P966" s="157"/>
      <c r="Q966" s="157"/>
      <c r="R966" s="157"/>
      <c r="S966" s="157"/>
      <c r="T966" s="157"/>
      <c r="U966" s="157"/>
      <c r="V966" s="157"/>
      <c r="W966" s="161"/>
      <c r="X966" s="168"/>
      <c r="Y966" s="168"/>
      <c r="Z966" s="157"/>
      <c r="AA966" s="157"/>
      <c r="AB966" s="157"/>
      <c r="AC966" s="157"/>
      <c r="AD966" s="163"/>
      <c r="AE966" s="157"/>
      <c r="AF966" s="157"/>
      <c r="AG966" s="157"/>
      <c r="AH966" s="157"/>
      <c r="AI966" s="163"/>
      <c r="AJ966" s="157"/>
      <c r="AK966" s="157"/>
      <c r="AL966" s="157"/>
      <c r="AM966" s="157"/>
      <c r="AN966" s="157"/>
      <c r="AO966" s="157"/>
      <c r="AP966" s="157"/>
      <c r="AQ966" s="160"/>
      <c r="AR966" s="164"/>
      <c r="AS966" s="164"/>
      <c r="AU966" s="165"/>
    </row>
    <row r="967" spans="1:47" ht="84.75" customHeight="1">
      <c r="A967" s="79"/>
      <c r="B967" s="79"/>
      <c r="C967" s="79"/>
      <c r="D967" s="157"/>
      <c r="E967" s="159"/>
      <c r="F967" s="160"/>
      <c r="G967" s="160"/>
      <c r="H967" s="166"/>
      <c r="I967" s="166"/>
      <c r="J967" s="166"/>
      <c r="K967" s="166"/>
      <c r="L967" s="167"/>
      <c r="M967" s="166"/>
      <c r="N967" s="166"/>
      <c r="O967" s="157"/>
      <c r="P967" s="157"/>
      <c r="Q967" s="157"/>
      <c r="R967" s="157"/>
      <c r="S967" s="157"/>
      <c r="T967" s="157"/>
      <c r="U967" s="157"/>
      <c r="V967" s="157"/>
      <c r="W967" s="161"/>
      <c r="X967" s="168"/>
      <c r="Y967" s="168"/>
      <c r="Z967" s="157"/>
      <c r="AA967" s="157"/>
      <c r="AB967" s="157"/>
      <c r="AC967" s="157"/>
      <c r="AD967" s="163"/>
      <c r="AE967" s="157"/>
      <c r="AF967" s="157"/>
      <c r="AG967" s="157"/>
      <c r="AH967" s="157"/>
      <c r="AI967" s="163"/>
      <c r="AJ967" s="157"/>
      <c r="AK967" s="157"/>
      <c r="AL967" s="157"/>
      <c r="AM967" s="157"/>
      <c r="AN967" s="157"/>
      <c r="AO967" s="157"/>
      <c r="AP967" s="157"/>
      <c r="AQ967" s="160"/>
      <c r="AR967" s="164"/>
      <c r="AS967" s="164"/>
      <c r="AU967" s="165"/>
    </row>
    <row r="968" spans="1:47" ht="84.75" customHeight="1">
      <c r="A968" s="79"/>
      <c r="B968" s="79"/>
      <c r="C968" s="79"/>
      <c r="D968" s="157"/>
      <c r="E968" s="159"/>
      <c r="F968" s="160"/>
      <c r="G968" s="160"/>
      <c r="H968" s="166"/>
      <c r="I968" s="166"/>
      <c r="J968" s="166"/>
      <c r="K968" s="166"/>
      <c r="L968" s="167"/>
      <c r="M968" s="166"/>
      <c r="N968" s="166"/>
      <c r="O968" s="157"/>
      <c r="P968" s="157"/>
      <c r="Q968" s="157"/>
      <c r="R968" s="157"/>
      <c r="S968" s="157"/>
      <c r="T968" s="157"/>
      <c r="U968" s="157"/>
      <c r="V968" s="157"/>
      <c r="W968" s="161"/>
      <c r="X968" s="168"/>
      <c r="Y968" s="168"/>
      <c r="Z968" s="157"/>
      <c r="AA968" s="157"/>
      <c r="AB968" s="157"/>
      <c r="AC968" s="157"/>
      <c r="AD968" s="163"/>
      <c r="AE968" s="157"/>
      <c r="AF968" s="157"/>
      <c r="AG968" s="157"/>
      <c r="AH968" s="157"/>
      <c r="AI968" s="163"/>
      <c r="AJ968" s="157"/>
      <c r="AK968" s="157"/>
      <c r="AL968" s="157"/>
      <c r="AM968" s="157"/>
      <c r="AN968" s="157"/>
      <c r="AO968" s="157"/>
      <c r="AP968" s="157"/>
      <c r="AQ968" s="160"/>
      <c r="AR968" s="164"/>
      <c r="AS968" s="164"/>
      <c r="AU968" s="165"/>
    </row>
    <row r="969" spans="1:47" ht="84.75" customHeight="1">
      <c r="A969" s="79"/>
      <c r="B969" s="79"/>
      <c r="C969" s="79"/>
      <c r="D969" s="157"/>
      <c r="E969" s="159"/>
      <c r="F969" s="160"/>
      <c r="G969" s="160"/>
      <c r="H969" s="166"/>
      <c r="I969" s="166"/>
      <c r="J969" s="166"/>
      <c r="K969" s="166"/>
      <c r="L969" s="167"/>
      <c r="M969" s="166"/>
      <c r="N969" s="166"/>
      <c r="O969" s="157"/>
      <c r="P969" s="157"/>
      <c r="Q969" s="157"/>
      <c r="R969" s="157"/>
      <c r="S969" s="157"/>
      <c r="T969" s="157"/>
      <c r="U969" s="157"/>
      <c r="V969" s="157"/>
      <c r="W969" s="161"/>
      <c r="X969" s="168"/>
      <c r="Y969" s="168"/>
      <c r="Z969" s="157"/>
      <c r="AA969" s="157"/>
      <c r="AB969" s="157"/>
      <c r="AC969" s="157"/>
      <c r="AD969" s="163"/>
      <c r="AE969" s="157"/>
      <c r="AF969" s="157"/>
      <c r="AG969" s="157"/>
      <c r="AH969" s="157"/>
      <c r="AI969" s="163"/>
      <c r="AJ969" s="157"/>
      <c r="AK969" s="157"/>
      <c r="AL969" s="157"/>
      <c r="AM969" s="157"/>
      <c r="AN969" s="157"/>
      <c r="AO969" s="157"/>
      <c r="AP969" s="157"/>
      <c r="AQ969" s="160"/>
      <c r="AR969" s="164"/>
      <c r="AS969" s="164"/>
      <c r="AU969" s="165"/>
    </row>
    <row r="970" spans="1:47" ht="84.75" customHeight="1">
      <c r="A970" s="79"/>
      <c r="B970" s="79"/>
      <c r="C970" s="79"/>
      <c r="D970" s="157"/>
      <c r="E970" s="159"/>
      <c r="F970" s="160"/>
      <c r="G970" s="160"/>
      <c r="H970" s="166"/>
      <c r="I970" s="166"/>
      <c r="J970" s="166"/>
      <c r="K970" s="166"/>
      <c r="L970" s="167"/>
      <c r="M970" s="166"/>
      <c r="N970" s="166"/>
      <c r="O970" s="157"/>
      <c r="P970" s="157"/>
      <c r="Q970" s="157"/>
      <c r="R970" s="157"/>
      <c r="S970" s="157"/>
      <c r="T970" s="157"/>
      <c r="U970" s="157"/>
      <c r="V970" s="157"/>
      <c r="W970" s="161"/>
      <c r="X970" s="168"/>
      <c r="Y970" s="168"/>
      <c r="Z970" s="157"/>
      <c r="AA970" s="157"/>
      <c r="AB970" s="157"/>
      <c r="AC970" s="157"/>
      <c r="AD970" s="163"/>
      <c r="AE970" s="157"/>
      <c r="AF970" s="157"/>
      <c r="AG970" s="157"/>
      <c r="AH970" s="157"/>
      <c r="AI970" s="163"/>
      <c r="AJ970" s="157"/>
      <c r="AK970" s="157"/>
      <c r="AL970" s="157"/>
      <c r="AM970" s="157"/>
      <c r="AN970" s="157"/>
      <c r="AO970" s="157"/>
      <c r="AP970" s="157"/>
      <c r="AQ970" s="160"/>
      <c r="AR970" s="164"/>
      <c r="AS970" s="164"/>
      <c r="AU970" s="165"/>
    </row>
    <row r="971" spans="1:47" ht="84.75" customHeight="1">
      <c r="A971" s="79"/>
      <c r="B971" s="79"/>
      <c r="C971" s="79"/>
      <c r="D971" s="157"/>
      <c r="E971" s="159"/>
      <c r="F971" s="160"/>
      <c r="G971" s="160"/>
      <c r="H971" s="166"/>
      <c r="I971" s="166"/>
      <c r="J971" s="166"/>
      <c r="K971" s="166"/>
      <c r="L971" s="167"/>
      <c r="M971" s="166"/>
      <c r="N971" s="166"/>
      <c r="O971" s="157"/>
      <c r="P971" s="157"/>
      <c r="Q971" s="157"/>
      <c r="R971" s="157"/>
      <c r="S971" s="157"/>
      <c r="T971" s="157"/>
      <c r="U971" s="157"/>
      <c r="V971" s="157"/>
      <c r="W971" s="161"/>
      <c r="X971" s="168"/>
      <c r="Y971" s="168"/>
      <c r="Z971" s="157"/>
      <c r="AA971" s="157"/>
      <c r="AB971" s="157"/>
      <c r="AC971" s="157"/>
      <c r="AD971" s="163"/>
      <c r="AE971" s="157"/>
      <c r="AF971" s="157"/>
      <c r="AG971" s="157"/>
      <c r="AH971" s="157"/>
      <c r="AI971" s="163"/>
      <c r="AJ971" s="157"/>
      <c r="AK971" s="157"/>
      <c r="AL971" s="157"/>
      <c r="AM971" s="157"/>
      <c r="AN971" s="157"/>
      <c r="AO971" s="157"/>
      <c r="AP971" s="157"/>
      <c r="AQ971" s="160"/>
      <c r="AR971" s="164"/>
      <c r="AS971" s="164"/>
      <c r="AU971" s="165"/>
    </row>
    <row r="972" spans="1:47" ht="84.75" customHeight="1">
      <c r="A972" s="79"/>
      <c r="B972" s="79"/>
      <c r="C972" s="79"/>
      <c r="D972" s="157"/>
      <c r="E972" s="159"/>
      <c r="F972" s="160"/>
      <c r="G972" s="160"/>
      <c r="H972" s="166"/>
      <c r="I972" s="166"/>
      <c r="J972" s="166"/>
      <c r="K972" s="166"/>
      <c r="L972" s="167"/>
      <c r="M972" s="166"/>
      <c r="N972" s="166"/>
      <c r="O972" s="157"/>
      <c r="P972" s="157"/>
      <c r="Q972" s="157"/>
      <c r="R972" s="157"/>
      <c r="S972" s="157"/>
      <c r="T972" s="157"/>
      <c r="U972" s="157"/>
      <c r="V972" s="157"/>
      <c r="W972" s="161"/>
      <c r="X972" s="168"/>
      <c r="Y972" s="168"/>
      <c r="Z972" s="157"/>
      <c r="AA972" s="157"/>
      <c r="AB972" s="157"/>
      <c r="AC972" s="157"/>
      <c r="AD972" s="163"/>
      <c r="AE972" s="157"/>
      <c r="AF972" s="157"/>
      <c r="AG972" s="157"/>
      <c r="AH972" s="157"/>
      <c r="AI972" s="163"/>
      <c r="AJ972" s="157"/>
      <c r="AK972" s="157"/>
      <c r="AL972" s="157"/>
      <c r="AM972" s="157"/>
      <c r="AN972" s="157"/>
      <c r="AO972" s="157"/>
      <c r="AP972" s="157"/>
      <c r="AQ972" s="160"/>
      <c r="AR972" s="164"/>
      <c r="AS972" s="164"/>
      <c r="AU972" s="165"/>
    </row>
    <row r="973" spans="1:47" ht="84.75" customHeight="1">
      <c r="A973" s="79"/>
      <c r="B973" s="79"/>
      <c r="C973" s="79"/>
      <c r="D973" s="157"/>
      <c r="E973" s="159"/>
      <c r="F973" s="160"/>
      <c r="G973" s="160"/>
      <c r="H973" s="166"/>
      <c r="I973" s="166"/>
      <c r="J973" s="166"/>
      <c r="K973" s="166"/>
      <c r="L973" s="167"/>
      <c r="M973" s="166"/>
      <c r="N973" s="166"/>
      <c r="O973" s="157"/>
      <c r="P973" s="157"/>
      <c r="Q973" s="157"/>
      <c r="R973" s="157"/>
      <c r="S973" s="157"/>
      <c r="T973" s="157"/>
      <c r="U973" s="157"/>
      <c r="V973" s="157"/>
      <c r="W973" s="161"/>
      <c r="X973" s="168"/>
      <c r="Y973" s="168"/>
      <c r="Z973" s="157"/>
      <c r="AA973" s="157"/>
      <c r="AB973" s="157"/>
      <c r="AC973" s="157"/>
      <c r="AD973" s="163"/>
      <c r="AE973" s="157"/>
      <c r="AF973" s="157"/>
      <c r="AG973" s="157"/>
      <c r="AH973" s="157"/>
      <c r="AI973" s="163"/>
      <c r="AJ973" s="157"/>
      <c r="AK973" s="157"/>
      <c r="AL973" s="157"/>
      <c r="AM973" s="157"/>
      <c r="AN973" s="157"/>
      <c r="AO973" s="157"/>
      <c r="AP973" s="157"/>
      <c r="AQ973" s="160"/>
      <c r="AR973" s="164"/>
      <c r="AS973" s="164"/>
      <c r="AU973" s="165"/>
    </row>
    <row r="974" spans="1:47" ht="84.75" customHeight="1">
      <c r="A974" s="79"/>
      <c r="B974" s="79"/>
      <c r="C974" s="79"/>
      <c r="D974" s="157"/>
      <c r="E974" s="159"/>
      <c r="F974" s="160"/>
      <c r="G974" s="160"/>
      <c r="H974" s="166"/>
      <c r="I974" s="166"/>
      <c r="J974" s="166"/>
      <c r="K974" s="166"/>
      <c r="L974" s="167"/>
      <c r="M974" s="166"/>
      <c r="N974" s="166"/>
      <c r="O974" s="157"/>
      <c r="P974" s="157"/>
      <c r="Q974" s="157"/>
      <c r="R974" s="157"/>
      <c r="S974" s="157"/>
      <c r="T974" s="157"/>
      <c r="U974" s="157"/>
      <c r="V974" s="157"/>
      <c r="W974" s="161"/>
      <c r="X974" s="168"/>
      <c r="Y974" s="168"/>
      <c r="Z974" s="157"/>
      <c r="AA974" s="157"/>
      <c r="AB974" s="157"/>
      <c r="AC974" s="157"/>
      <c r="AD974" s="163"/>
      <c r="AE974" s="157"/>
      <c r="AF974" s="157"/>
      <c r="AG974" s="157"/>
      <c r="AH974" s="157"/>
      <c r="AI974" s="163"/>
      <c r="AJ974" s="157"/>
      <c r="AK974" s="157"/>
      <c r="AL974" s="157"/>
      <c r="AM974" s="157"/>
      <c r="AN974" s="157"/>
      <c r="AO974" s="157"/>
      <c r="AP974" s="157"/>
      <c r="AQ974" s="160"/>
      <c r="AR974" s="164"/>
      <c r="AS974" s="164"/>
      <c r="AU974" s="165"/>
    </row>
    <row r="975" spans="1:47" ht="84.75" customHeight="1">
      <c r="A975" s="79"/>
      <c r="B975" s="79"/>
      <c r="C975" s="79"/>
      <c r="D975" s="157"/>
      <c r="E975" s="159"/>
      <c r="F975" s="160"/>
      <c r="G975" s="160"/>
      <c r="H975" s="166"/>
      <c r="I975" s="166"/>
      <c r="J975" s="166"/>
      <c r="K975" s="166"/>
      <c r="L975" s="167"/>
      <c r="M975" s="166"/>
      <c r="N975" s="166"/>
      <c r="O975" s="157"/>
      <c r="P975" s="157"/>
      <c r="Q975" s="157"/>
      <c r="R975" s="157"/>
      <c r="S975" s="157"/>
      <c r="T975" s="157"/>
      <c r="U975" s="157"/>
      <c r="V975" s="157"/>
      <c r="W975" s="161"/>
      <c r="X975" s="168"/>
      <c r="Y975" s="168"/>
      <c r="Z975" s="157"/>
      <c r="AA975" s="157"/>
      <c r="AB975" s="157"/>
      <c r="AC975" s="157"/>
      <c r="AD975" s="163"/>
      <c r="AE975" s="157"/>
      <c r="AF975" s="157"/>
      <c r="AG975" s="157"/>
      <c r="AH975" s="157"/>
      <c r="AI975" s="163"/>
      <c r="AJ975" s="157"/>
      <c r="AK975" s="157"/>
      <c r="AL975" s="157"/>
      <c r="AM975" s="157"/>
      <c r="AN975" s="157"/>
      <c r="AO975" s="157"/>
      <c r="AP975" s="157"/>
      <c r="AQ975" s="160"/>
      <c r="AR975" s="164"/>
      <c r="AS975" s="164"/>
      <c r="AU975" s="165"/>
    </row>
    <row r="976" spans="1:47" ht="84.75" customHeight="1">
      <c r="A976" s="79"/>
      <c r="B976" s="79"/>
      <c r="C976" s="79"/>
      <c r="D976" s="157"/>
      <c r="E976" s="159"/>
      <c r="F976" s="160"/>
      <c r="G976" s="160"/>
      <c r="H976" s="166"/>
      <c r="I976" s="166"/>
      <c r="J976" s="166"/>
      <c r="K976" s="166"/>
      <c r="L976" s="167"/>
      <c r="M976" s="166"/>
      <c r="N976" s="166"/>
      <c r="O976" s="157"/>
      <c r="P976" s="157"/>
      <c r="Q976" s="157"/>
      <c r="R976" s="157"/>
      <c r="S976" s="157"/>
      <c r="T976" s="157"/>
      <c r="U976" s="157"/>
      <c r="V976" s="157"/>
      <c r="W976" s="161"/>
      <c r="X976" s="168"/>
      <c r="Y976" s="168"/>
      <c r="Z976" s="157"/>
      <c r="AA976" s="157"/>
      <c r="AB976" s="157"/>
      <c r="AC976" s="157"/>
      <c r="AD976" s="163"/>
      <c r="AE976" s="157"/>
      <c r="AF976" s="157"/>
      <c r="AG976" s="157"/>
      <c r="AH976" s="157"/>
      <c r="AI976" s="163"/>
      <c r="AJ976" s="157"/>
      <c r="AK976" s="157"/>
      <c r="AL976" s="157"/>
      <c r="AM976" s="157"/>
      <c r="AN976" s="157"/>
      <c r="AO976" s="157"/>
      <c r="AP976" s="157"/>
      <c r="AQ976" s="160"/>
      <c r="AR976" s="164"/>
      <c r="AS976" s="164"/>
      <c r="AU976" s="165"/>
    </row>
    <row r="977" spans="1:47" ht="84.75" customHeight="1">
      <c r="A977" s="79"/>
      <c r="B977" s="79"/>
      <c r="C977" s="79"/>
      <c r="D977" s="157"/>
      <c r="E977" s="159"/>
      <c r="F977" s="160"/>
      <c r="G977" s="160"/>
      <c r="H977" s="166"/>
      <c r="I977" s="166"/>
      <c r="J977" s="166"/>
      <c r="K977" s="166"/>
      <c r="L977" s="167"/>
      <c r="M977" s="166"/>
      <c r="N977" s="166"/>
      <c r="O977" s="157"/>
      <c r="P977" s="157"/>
      <c r="Q977" s="157"/>
      <c r="R977" s="157"/>
      <c r="S977" s="157"/>
      <c r="T977" s="157"/>
      <c r="U977" s="157"/>
      <c r="V977" s="157"/>
      <c r="W977" s="161"/>
      <c r="X977" s="168"/>
      <c r="Y977" s="168"/>
      <c r="Z977" s="157"/>
      <c r="AA977" s="157"/>
      <c r="AB977" s="157"/>
      <c r="AC977" s="157"/>
      <c r="AD977" s="163"/>
      <c r="AE977" s="157"/>
      <c r="AF977" s="157"/>
      <c r="AG977" s="157"/>
      <c r="AH977" s="157"/>
      <c r="AI977" s="163"/>
      <c r="AJ977" s="157"/>
      <c r="AK977" s="157"/>
      <c r="AL977" s="157"/>
      <c r="AM977" s="157"/>
      <c r="AN977" s="157"/>
      <c r="AO977" s="157"/>
      <c r="AP977" s="157"/>
      <c r="AQ977" s="160"/>
      <c r="AR977" s="164"/>
      <c r="AS977" s="164"/>
      <c r="AU977" s="165"/>
    </row>
    <row r="978" spans="1:47" ht="84.75" customHeight="1">
      <c r="A978" s="79"/>
      <c r="B978" s="79"/>
      <c r="C978" s="79"/>
      <c r="D978" s="157"/>
      <c r="E978" s="159"/>
      <c r="F978" s="160"/>
      <c r="G978" s="160"/>
      <c r="H978" s="166"/>
      <c r="I978" s="166"/>
      <c r="J978" s="166"/>
      <c r="K978" s="166"/>
      <c r="L978" s="167"/>
      <c r="M978" s="166"/>
      <c r="N978" s="166"/>
      <c r="O978" s="157"/>
      <c r="P978" s="157"/>
      <c r="Q978" s="157"/>
      <c r="R978" s="157"/>
      <c r="S978" s="157"/>
      <c r="T978" s="157"/>
      <c r="U978" s="157"/>
      <c r="V978" s="157"/>
      <c r="W978" s="161"/>
      <c r="X978" s="168"/>
      <c r="Y978" s="168"/>
      <c r="Z978" s="157"/>
      <c r="AA978" s="157"/>
      <c r="AB978" s="157"/>
      <c r="AC978" s="157"/>
      <c r="AD978" s="163"/>
      <c r="AE978" s="157"/>
      <c r="AF978" s="157"/>
      <c r="AG978" s="157"/>
      <c r="AH978" s="157"/>
      <c r="AI978" s="163"/>
      <c r="AJ978" s="157"/>
      <c r="AK978" s="157"/>
      <c r="AL978" s="157"/>
      <c r="AM978" s="157"/>
      <c r="AN978" s="157"/>
      <c r="AO978" s="157"/>
      <c r="AP978" s="157"/>
      <c r="AQ978" s="160"/>
      <c r="AR978" s="164"/>
      <c r="AS978" s="164"/>
      <c r="AU978" s="165"/>
    </row>
    <row r="979" spans="1:47" ht="84.75" customHeight="1">
      <c r="A979" s="79"/>
      <c r="B979" s="79"/>
      <c r="C979" s="79"/>
      <c r="D979" s="157"/>
      <c r="E979" s="159"/>
      <c r="F979" s="160"/>
      <c r="G979" s="160"/>
      <c r="H979" s="166"/>
      <c r="I979" s="166"/>
      <c r="J979" s="166"/>
      <c r="K979" s="166"/>
      <c r="L979" s="167"/>
      <c r="M979" s="166"/>
      <c r="N979" s="166"/>
      <c r="O979" s="157"/>
      <c r="P979" s="157"/>
      <c r="Q979" s="157"/>
      <c r="R979" s="157"/>
      <c r="S979" s="157"/>
      <c r="T979" s="157"/>
      <c r="U979" s="157"/>
      <c r="V979" s="157"/>
      <c r="W979" s="161"/>
      <c r="X979" s="168"/>
      <c r="Y979" s="168"/>
      <c r="Z979" s="157"/>
      <c r="AA979" s="157"/>
      <c r="AB979" s="157"/>
      <c r="AC979" s="157"/>
      <c r="AD979" s="163"/>
      <c r="AE979" s="157"/>
      <c r="AF979" s="157"/>
      <c r="AG979" s="157"/>
      <c r="AH979" s="157"/>
      <c r="AI979" s="163"/>
      <c r="AJ979" s="157"/>
      <c r="AK979" s="157"/>
      <c r="AL979" s="157"/>
      <c r="AM979" s="157"/>
      <c r="AN979" s="157"/>
      <c r="AO979" s="157"/>
      <c r="AP979" s="157"/>
      <c r="AQ979" s="160"/>
      <c r="AR979" s="164"/>
      <c r="AS979" s="164"/>
      <c r="AU979" s="165"/>
    </row>
    <row r="980" spans="1:47" ht="84.75" customHeight="1">
      <c r="A980" s="79"/>
      <c r="B980" s="79"/>
      <c r="C980" s="79"/>
      <c r="D980" s="157"/>
      <c r="E980" s="159"/>
      <c r="F980" s="160"/>
      <c r="G980" s="160"/>
      <c r="H980" s="166"/>
      <c r="I980" s="166"/>
      <c r="J980" s="166"/>
      <c r="K980" s="166"/>
      <c r="L980" s="167"/>
      <c r="M980" s="166"/>
      <c r="N980" s="166"/>
      <c r="O980" s="157"/>
      <c r="P980" s="157"/>
      <c r="Q980" s="157"/>
      <c r="R980" s="157"/>
      <c r="S980" s="157"/>
      <c r="T980" s="157"/>
      <c r="U980" s="157"/>
      <c r="V980" s="157"/>
      <c r="W980" s="161"/>
      <c r="X980" s="168"/>
      <c r="Y980" s="168"/>
      <c r="Z980" s="157"/>
      <c r="AA980" s="157"/>
      <c r="AB980" s="157"/>
      <c r="AC980" s="157"/>
      <c r="AD980" s="163"/>
      <c r="AE980" s="157"/>
      <c r="AF980" s="157"/>
      <c r="AG980" s="157"/>
      <c r="AH980" s="157"/>
      <c r="AI980" s="163"/>
      <c r="AJ980" s="157"/>
      <c r="AK980" s="157"/>
      <c r="AL980" s="157"/>
      <c r="AM980" s="157"/>
      <c r="AN980" s="157"/>
      <c r="AO980" s="157"/>
      <c r="AP980" s="157"/>
      <c r="AQ980" s="160"/>
      <c r="AR980" s="164"/>
      <c r="AS980" s="164"/>
      <c r="AU980" s="165"/>
    </row>
    <row r="981" spans="1:47" ht="84.75" customHeight="1">
      <c r="A981" s="79"/>
      <c r="B981" s="79"/>
      <c r="C981" s="79"/>
      <c r="D981" s="157"/>
      <c r="E981" s="159"/>
      <c r="F981" s="160"/>
      <c r="G981" s="160"/>
      <c r="H981" s="166"/>
      <c r="I981" s="166"/>
      <c r="J981" s="166"/>
      <c r="K981" s="166"/>
      <c r="L981" s="167"/>
      <c r="M981" s="166"/>
      <c r="N981" s="166"/>
      <c r="O981" s="157"/>
      <c r="P981" s="157"/>
      <c r="Q981" s="157"/>
      <c r="R981" s="157"/>
      <c r="S981" s="157"/>
      <c r="T981" s="157"/>
      <c r="U981" s="157"/>
      <c r="V981" s="157"/>
      <c r="W981" s="161"/>
      <c r="X981" s="168"/>
      <c r="Y981" s="168"/>
      <c r="Z981" s="157"/>
      <c r="AA981" s="157"/>
      <c r="AB981" s="157"/>
      <c r="AC981" s="157"/>
      <c r="AD981" s="163"/>
      <c r="AE981" s="157"/>
      <c r="AF981" s="157"/>
      <c r="AG981" s="157"/>
      <c r="AH981" s="157"/>
      <c r="AI981" s="163"/>
      <c r="AJ981" s="157"/>
      <c r="AK981" s="157"/>
      <c r="AL981" s="157"/>
      <c r="AM981" s="157"/>
      <c r="AN981" s="157"/>
      <c r="AO981" s="157"/>
      <c r="AP981" s="157"/>
      <c r="AQ981" s="160"/>
      <c r="AR981" s="164"/>
      <c r="AS981" s="164"/>
      <c r="AU981" s="165"/>
    </row>
    <row r="982" spans="1:47" ht="84.75" customHeight="1">
      <c r="A982" s="79"/>
      <c r="B982" s="79"/>
      <c r="C982" s="79"/>
      <c r="D982" s="157"/>
      <c r="E982" s="159"/>
      <c r="F982" s="160"/>
      <c r="G982" s="160"/>
      <c r="H982" s="166"/>
      <c r="I982" s="166"/>
      <c r="J982" s="166"/>
      <c r="K982" s="166"/>
      <c r="L982" s="167"/>
      <c r="M982" s="166"/>
      <c r="N982" s="166"/>
      <c r="O982" s="157"/>
      <c r="P982" s="157"/>
      <c r="Q982" s="157"/>
      <c r="R982" s="157"/>
      <c r="S982" s="157"/>
      <c r="T982" s="157"/>
      <c r="U982" s="157"/>
      <c r="V982" s="157"/>
      <c r="W982" s="161"/>
      <c r="X982" s="168"/>
      <c r="Y982" s="168"/>
      <c r="Z982" s="157"/>
      <c r="AA982" s="157"/>
      <c r="AB982" s="157"/>
      <c r="AC982" s="157"/>
      <c r="AD982" s="163"/>
      <c r="AE982" s="157"/>
      <c r="AF982" s="157"/>
      <c r="AG982" s="157"/>
      <c r="AH982" s="157"/>
      <c r="AI982" s="163"/>
      <c r="AJ982" s="157"/>
      <c r="AK982" s="157"/>
      <c r="AL982" s="157"/>
      <c r="AM982" s="157"/>
      <c r="AN982" s="157"/>
      <c r="AO982" s="157"/>
      <c r="AP982" s="157"/>
      <c r="AQ982" s="160"/>
      <c r="AR982" s="164"/>
      <c r="AS982" s="164"/>
      <c r="AU982" s="165"/>
    </row>
    <row r="983" spans="1:47" ht="84.75" customHeight="1">
      <c r="A983" s="79"/>
      <c r="B983" s="79"/>
      <c r="C983" s="79"/>
      <c r="D983" s="157"/>
      <c r="E983" s="159"/>
      <c r="F983" s="160"/>
      <c r="G983" s="160"/>
      <c r="H983" s="166"/>
      <c r="I983" s="166"/>
      <c r="J983" s="166"/>
      <c r="K983" s="166"/>
      <c r="L983" s="167"/>
      <c r="M983" s="166"/>
      <c r="N983" s="166"/>
      <c r="O983" s="157"/>
      <c r="P983" s="157"/>
      <c r="Q983" s="157"/>
      <c r="R983" s="157"/>
      <c r="S983" s="157"/>
      <c r="T983" s="157"/>
      <c r="U983" s="157"/>
      <c r="V983" s="157"/>
      <c r="W983" s="161"/>
      <c r="X983" s="168"/>
      <c r="Y983" s="168"/>
      <c r="Z983" s="157"/>
      <c r="AA983" s="157"/>
      <c r="AB983" s="157"/>
      <c r="AC983" s="157"/>
      <c r="AD983" s="163"/>
      <c r="AE983" s="157"/>
      <c r="AF983" s="157"/>
      <c r="AG983" s="157"/>
      <c r="AH983" s="157"/>
      <c r="AI983" s="163"/>
      <c r="AJ983" s="157"/>
      <c r="AK983" s="157"/>
      <c r="AL983" s="157"/>
      <c r="AM983" s="157"/>
      <c r="AN983" s="157"/>
      <c r="AO983" s="157"/>
      <c r="AP983" s="157"/>
      <c r="AQ983" s="160"/>
      <c r="AR983" s="164"/>
      <c r="AS983" s="164"/>
      <c r="AU983" s="165"/>
    </row>
    <row r="984" spans="1:47" ht="84.75" customHeight="1">
      <c r="A984" s="79"/>
      <c r="B984" s="79"/>
      <c r="C984" s="79"/>
      <c r="D984" s="157"/>
      <c r="E984" s="159"/>
      <c r="F984" s="160"/>
      <c r="G984" s="160"/>
      <c r="H984" s="166"/>
      <c r="I984" s="166"/>
      <c r="J984" s="166"/>
      <c r="K984" s="166"/>
      <c r="L984" s="167"/>
      <c r="M984" s="166"/>
      <c r="N984" s="166"/>
      <c r="O984" s="157"/>
      <c r="P984" s="157"/>
      <c r="Q984" s="157"/>
      <c r="R984" s="157"/>
      <c r="S984" s="157"/>
      <c r="T984" s="157"/>
      <c r="U984" s="157"/>
      <c r="V984" s="157"/>
      <c r="W984" s="161"/>
      <c r="X984" s="168"/>
      <c r="Y984" s="168"/>
      <c r="Z984" s="157"/>
      <c r="AA984" s="157"/>
      <c r="AB984" s="157"/>
      <c r="AC984" s="157"/>
      <c r="AD984" s="163"/>
      <c r="AE984" s="157"/>
      <c r="AF984" s="157"/>
      <c r="AG984" s="157"/>
      <c r="AH984" s="157"/>
      <c r="AI984" s="163"/>
      <c r="AJ984" s="157"/>
      <c r="AK984" s="157"/>
      <c r="AL984" s="157"/>
      <c r="AM984" s="157"/>
      <c r="AN984" s="157"/>
      <c r="AO984" s="157"/>
      <c r="AP984" s="157"/>
      <c r="AQ984" s="160"/>
      <c r="AR984" s="164"/>
      <c r="AS984" s="164"/>
      <c r="AU984" s="165"/>
    </row>
    <row r="985" spans="1:47" ht="84.75" customHeight="1">
      <c r="A985" s="79"/>
      <c r="B985" s="79"/>
      <c r="C985" s="79"/>
      <c r="D985" s="157"/>
      <c r="E985" s="159"/>
      <c r="F985" s="160"/>
      <c r="G985" s="160"/>
      <c r="H985" s="166"/>
      <c r="I985" s="166"/>
      <c r="J985" s="166"/>
      <c r="K985" s="166"/>
      <c r="L985" s="167"/>
      <c r="M985" s="166"/>
      <c r="N985" s="166"/>
      <c r="O985" s="157"/>
      <c r="P985" s="157"/>
      <c r="Q985" s="157"/>
      <c r="R985" s="157"/>
      <c r="S985" s="157"/>
      <c r="T985" s="157"/>
      <c r="U985" s="157"/>
      <c r="V985" s="157"/>
      <c r="W985" s="161"/>
      <c r="X985" s="168"/>
      <c r="Y985" s="168"/>
      <c r="Z985" s="157"/>
      <c r="AA985" s="157"/>
      <c r="AB985" s="157"/>
      <c r="AC985" s="157"/>
      <c r="AD985" s="163"/>
      <c r="AE985" s="157"/>
      <c r="AF985" s="157"/>
      <c r="AG985" s="157"/>
      <c r="AH985" s="157"/>
      <c r="AI985" s="163"/>
      <c r="AJ985" s="157"/>
      <c r="AK985" s="157"/>
      <c r="AL985" s="157"/>
      <c r="AM985" s="157"/>
      <c r="AN985" s="157"/>
      <c r="AO985" s="157"/>
      <c r="AP985" s="157"/>
      <c r="AQ985" s="160"/>
      <c r="AR985" s="164"/>
      <c r="AS985" s="164"/>
      <c r="AU985" s="165"/>
    </row>
    <row r="986" spans="1:47" ht="84.75" customHeight="1">
      <c r="A986" s="79"/>
      <c r="B986" s="79"/>
      <c r="C986" s="79"/>
      <c r="D986" s="157"/>
      <c r="E986" s="159"/>
      <c r="F986" s="160"/>
      <c r="G986" s="160"/>
      <c r="H986" s="166"/>
      <c r="I986" s="166"/>
      <c r="J986" s="166"/>
      <c r="K986" s="166"/>
      <c r="L986" s="167"/>
      <c r="M986" s="166"/>
      <c r="N986" s="166"/>
      <c r="O986" s="157"/>
      <c r="P986" s="157"/>
      <c r="Q986" s="157"/>
      <c r="R986" s="157"/>
      <c r="S986" s="157"/>
      <c r="T986" s="157"/>
      <c r="U986" s="157"/>
      <c r="V986" s="157"/>
      <c r="W986" s="161"/>
      <c r="X986" s="168"/>
      <c r="Y986" s="168"/>
      <c r="Z986" s="157"/>
      <c r="AA986" s="157"/>
      <c r="AB986" s="157"/>
      <c r="AC986" s="157"/>
      <c r="AD986" s="163"/>
      <c r="AE986" s="157"/>
      <c r="AF986" s="157"/>
      <c r="AG986" s="157"/>
      <c r="AH986" s="157"/>
      <c r="AI986" s="163"/>
      <c r="AJ986" s="157"/>
      <c r="AK986" s="157"/>
      <c r="AL986" s="157"/>
      <c r="AM986" s="157"/>
      <c r="AN986" s="157"/>
      <c r="AO986" s="157"/>
      <c r="AP986" s="157"/>
      <c r="AQ986" s="160"/>
      <c r="AR986" s="164"/>
      <c r="AS986" s="164"/>
      <c r="AU986" s="165"/>
    </row>
    <row r="987" spans="1:47" ht="84.75" customHeight="1">
      <c r="A987" s="79"/>
      <c r="B987" s="79"/>
      <c r="C987" s="79"/>
      <c r="D987" s="157"/>
      <c r="E987" s="159"/>
      <c r="F987" s="160"/>
      <c r="G987" s="160"/>
      <c r="H987" s="166"/>
      <c r="I987" s="166"/>
      <c r="J987" s="166"/>
      <c r="K987" s="166"/>
      <c r="L987" s="167"/>
      <c r="M987" s="166"/>
      <c r="N987" s="166"/>
      <c r="O987" s="157"/>
      <c r="P987" s="157"/>
      <c r="Q987" s="157"/>
      <c r="R987" s="157"/>
      <c r="S987" s="157"/>
      <c r="T987" s="157"/>
      <c r="U987" s="157"/>
      <c r="V987" s="157"/>
      <c r="W987" s="161"/>
      <c r="X987" s="168"/>
      <c r="Y987" s="168"/>
      <c r="Z987" s="157"/>
      <c r="AA987" s="157"/>
      <c r="AB987" s="157"/>
      <c r="AC987" s="157"/>
      <c r="AD987" s="163"/>
      <c r="AE987" s="157"/>
      <c r="AF987" s="157"/>
      <c r="AG987" s="157"/>
      <c r="AH987" s="157"/>
      <c r="AI987" s="163"/>
      <c r="AJ987" s="157"/>
      <c r="AK987" s="157"/>
      <c r="AL987" s="157"/>
      <c r="AM987" s="157"/>
      <c r="AN987" s="157"/>
      <c r="AO987" s="157"/>
      <c r="AP987" s="157"/>
      <c r="AQ987" s="160"/>
      <c r="AR987" s="164"/>
      <c r="AS987" s="164"/>
      <c r="AU987" s="165"/>
    </row>
    <row r="988" spans="1:47" ht="84.75" customHeight="1">
      <c r="A988" s="79"/>
      <c r="B988" s="79"/>
      <c r="C988" s="79"/>
      <c r="D988" s="157"/>
      <c r="E988" s="159"/>
      <c r="F988" s="160"/>
      <c r="G988" s="160"/>
      <c r="H988" s="166"/>
      <c r="I988" s="166"/>
      <c r="J988" s="166"/>
      <c r="K988" s="166"/>
      <c r="L988" s="167"/>
      <c r="M988" s="166"/>
      <c r="N988" s="166"/>
      <c r="O988" s="157"/>
      <c r="P988" s="157"/>
      <c r="Q988" s="157"/>
      <c r="R988" s="157"/>
      <c r="S988" s="157"/>
      <c r="T988" s="157"/>
      <c r="U988" s="157"/>
      <c r="V988" s="157"/>
      <c r="W988" s="161"/>
      <c r="X988" s="168"/>
      <c r="Y988" s="168"/>
      <c r="Z988" s="157"/>
      <c r="AA988" s="157"/>
      <c r="AB988" s="157"/>
      <c r="AC988" s="157"/>
      <c r="AD988" s="163"/>
      <c r="AE988" s="157"/>
      <c r="AF988" s="157"/>
      <c r="AG988" s="157"/>
      <c r="AH988" s="157"/>
      <c r="AI988" s="163"/>
      <c r="AJ988" s="157"/>
      <c r="AK988" s="157"/>
      <c r="AL988" s="157"/>
      <c r="AM988" s="157"/>
      <c r="AN988" s="157"/>
      <c r="AO988" s="157"/>
      <c r="AP988" s="157"/>
      <c r="AQ988" s="160"/>
      <c r="AR988" s="164"/>
      <c r="AS988" s="164"/>
      <c r="AU988" s="165"/>
    </row>
    <row r="989" spans="1:47" ht="84.75" customHeight="1">
      <c r="A989" s="79"/>
      <c r="B989" s="79"/>
      <c r="C989" s="79"/>
      <c r="D989" s="157"/>
      <c r="E989" s="159"/>
      <c r="F989" s="160"/>
      <c r="G989" s="160"/>
      <c r="H989" s="166"/>
      <c r="I989" s="166"/>
      <c r="J989" s="166"/>
      <c r="K989" s="166"/>
      <c r="L989" s="167"/>
      <c r="M989" s="166"/>
      <c r="N989" s="166"/>
      <c r="O989" s="157"/>
      <c r="P989" s="157"/>
      <c r="Q989" s="157"/>
      <c r="R989" s="157"/>
      <c r="S989" s="157"/>
      <c r="T989" s="157"/>
      <c r="U989" s="157"/>
      <c r="V989" s="157"/>
      <c r="W989" s="161"/>
      <c r="X989" s="168"/>
      <c r="Y989" s="168"/>
      <c r="Z989" s="157"/>
      <c r="AA989" s="157"/>
      <c r="AB989" s="157"/>
      <c r="AC989" s="157"/>
      <c r="AD989" s="163"/>
      <c r="AE989" s="157"/>
      <c r="AF989" s="157"/>
      <c r="AG989" s="157"/>
      <c r="AH989" s="157"/>
      <c r="AI989" s="163"/>
      <c r="AJ989" s="157"/>
      <c r="AK989" s="157"/>
      <c r="AL989" s="157"/>
      <c r="AM989" s="157"/>
      <c r="AN989" s="157"/>
      <c r="AO989" s="157"/>
      <c r="AP989" s="157"/>
      <c r="AQ989" s="160"/>
      <c r="AR989" s="164"/>
      <c r="AS989" s="164"/>
      <c r="AU989" s="165"/>
    </row>
    <row r="990" spans="1:47" ht="84.75" customHeight="1">
      <c r="A990" s="79"/>
      <c r="B990" s="79"/>
      <c r="C990" s="79"/>
      <c r="D990" s="157"/>
      <c r="E990" s="159"/>
      <c r="F990" s="160"/>
      <c r="G990" s="160"/>
      <c r="H990" s="166"/>
      <c r="I990" s="166"/>
      <c r="J990" s="166"/>
      <c r="K990" s="166"/>
      <c r="L990" s="167"/>
      <c r="M990" s="166"/>
      <c r="N990" s="166"/>
      <c r="O990" s="157"/>
      <c r="P990" s="157"/>
      <c r="Q990" s="157"/>
      <c r="R990" s="157"/>
      <c r="S990" s="157"/>
      <c r="T990" s="157"/>
      <c r="U990" s="157"/>
      <c r="V990" s="157"/>
      <c r="W990" s="161"/>
      <c r="X990" s="168"/>
      <c r="Y990" s="168"/>
      <c r="Z990" s="157"/>
      <c r="AA990" s="157"/>
      <c r="AB990" s="157"/>
      <c r="AC990" s="157"/>
      <c r="AD990" s="163"/>
      <c r="AE990" s="157"/>
      <c r="AF990" s="157"/>
      <c r="AG990" s="157"/>
      <c r="AH990" s="157"/>
      <c r="AI990" s="163"/>
      <c r="AJ990" s="157"/>
      <c r="AK990" s="157"/>
      <c r="AL990" s="157"/>
      <c r="AM990" s="157"/>
      <c r="AN990" s="157"/>
      <c r="AO990" s="157"/>
      <c r="AP990" s="157"/>
      <c r="AQ990" s="160"/>
      <c r="AR990" s="164"/>
      <c r="AS990" s="164"/>
      <c r="AU990" s="165"/>
    </row>
    <row r="991" spans="1:47" ht="84.75" customHeight="1">
      <c r="A991" s="79"/>
      <c r="B991" s="79"/>
      <c r="C991" s="79"/>
      <c r="D991" s="157"/>
      <c r="E991" s="159"/>
      <c r="F991" s="160"/>
      <c r="G991" s="160"/>
      <c r="H991" s="166"/>
      <c r="I991" s="166"/>
      <c r="J991" s="166"/>
      <c r="K991" s="166"/>
      <c r="L991" s="167"/>
      <c r="M991" s="166"/>
      <c r="N991" s="166"/>
      <c r="O991" s="157"/>
      <c r="P991" s="157"/>
      <c r="Q991" s="157"/>
      <c r="R991" s="157"/>
      <c r="S991" s="157"/>
      <c r="T991" s="157"/>
      <c r="U991" s="157"/>
      <c r="V991" s="157"/>
      <c r="W991" s="161"/>
      <c r="X991" s="168"/>
      <c r="Y991" s="168"/>
      <c r="Z991" s="157"/>
      <c r="AA991" s="157"/>
      <c r="AB991" s="157"/>
      <c r="AC991" s="157"/>
      <c r="AD991" s="163"/>
      <c r="AE991" s="157"/>
      <c r="AF991" s="157"/>
      <c r="AG991" s="157"/>
      <c r="AH991" s="157"/>
      <c r="AI991" s="163"/>
      <c r="AJ991" s="157"/>
      <c r="AK991" s="157"/>
      <c r="AL991" s="157"/>
      <c r="AM991" s="157"/>
      <c r="AN991" s="157"/>
      <c r="AO991" s="157"/>
      <c r="AP991" s="157"/>
      <c r="AQ991" s="160"/>
      <c r="AR991" s="164"/>
      <c r="AS991" s="164"/>
      <c r="AU991" s="165"/>
    </row>
    <row r="992" spans="1:47" ht="84.75" customHeight="1">
      <c r="A992" s="79"/>
      <c r="B992" s="79"/>
      <c r="C992" s="79"/>
      <c r="D992" s="157"/>
      <c r="E992" s="159"/>
      <c r="F992" s="160"/>
      <c r="G992" s="160"/>
      <c r="H992" s="166"/>
      <c r="I992" s="166"/>
      <c r="J992" s="166"/>
      <c r="K992" s="166"/>
      <c r="L992" s="167"/>
      <c r="M992" s="166"/>
      <c r="N992" s="166"/>
      <c r="O992" s="157"/>
      <c r="P992" s="157"/>
      <c r="Q992" s="157"/>
      <c r="R992" s="157"/>
      <c r="S992" s="157"/>
      <c r="T992" s="157"/>
      <c r="U992" s="157"/>
      <c r="V992" s="157"/>
      <c r="W992" s="161"/>
      <c r="X992" s="168"/>
      <c r="Y992" s="168"/>
      <c r="Z992" s="157"/>
      <c r="AA992" s="157"/>
      <c r="AB992" s="157"/>
      <c r="AC992" s="157"/>
      <c r="AD992" s="163"/>
      <c r="AE992" s="157"/>
      <c r="AF992" s="157"/>
      <c r="AG992" s="157"/>
      <c r="AH992" s="157"/>
      <c r="AI992" s="163"/>
      <c r="AJ992" s="157"/>
      <c r="AK992" s="157"/>
      <c r="AL992" s="157"/>
      <c r="AM992" s="157"/>
      <c r="AN992" s="157"/>
      <c r="AO992" s="157"/>
      <c r="AP992" s="157"/>
      <c r="AQ992" s="160"/>
      <c r="AR992" s="164"/>
      <c r="AS992" s="164"/>
      <c r="AU992" s="165"/>
    </row>
    <row r="993" spans="1:47" ht="84.75" customHeight="1">
      <c r="A993" s="79"/>
      <c r="B993" s="79"/>
      <c r="C993" s="79"/>
      <c r="D993" s="157"/>
      <c r="E993" s="159"/>
      <c r="F993" s="160"/>
      <c r="G993" s="160"/>
      <c r="H993" s="166"/>
      <c r="I993" s="166"/>
      <c r="J993" s="166"/>
      <c r="K993" s="166"/>
      <c r="L993" s="167"/>
      <c r="M993" s="166"/>
      <c r="N993" s="166"/>
      <c r="O993" s="157"/>
      <c r="P993" s="157"/>
      <c r="Q993" s="157"/>
      <c r="R993" s="157"/>
      <c r="S993" s="157"/>
      <c r="T993" s="157"/>
      <c r="U993" s="157"/>
      <c r="V993" s="157"/>
      <c r="W993" s="161"/>
      <c r="X993" s="168"/>
      <c r="Y993" s="168"/>
      <c r="Z993" s="157"/>
      <c r="AA993" s="157"/>
      <c r="AB993" s="157"/>
      <c r="AC993" s="157"/>
      <c r="AD993" s="163"/>
      <c r="AE993" s="157"/>
      <c r="AF993" s="157"/>
      <c r="AG993" s="157"/>
      <c r="AH993" s="157"/>
      <c r="AI993" s="163"/>
      <c r="AJ993" s="157"/>
      <c r="AK993" s="157"/>
      <c r="AL993" s="157"/>
      <c r="AM993" s="157"/>
      <c r="AN993" s="157"/>
      <c r="AO993" s="157"/>
      <c r="AP993" s="157"/>
      <c r="AQ993" s="160"/>
      <c r="AR993" s="164"/>
      <c r="AS993" s="164"/>
      <c r="AU993" s="165"/>
    </row>
    <row r="994" spans="1:47" ht="84.75" customHeight="1">
      <c r="A994" s="79"/>
      <c r="B994" s="79"/>
      <c r="C994" s="79"/>
      <c r="D994" s="157"/>
      <c r="E994" s="159"/>
      <c r="F994" s="160"/>
      <c r="G994" s="160"/>
      <c r="H994" s="166"/>
      <c r="I994" s="166"/>
      <c r="J994" s="166"/>
      <c r="K994" s="166"/>
      <c r="L994" s="167"/>
      <c r="M994" s="166"/>
      <c r="N994" s="166"/>
      <c r="O994" s="157"/>
      <c r="P994" s="157"/>
      <c r="Q994" s="157"/>
      <c r="R994" s="157"/>
      <c r="S994" s="157"/>
      <c r="T994" s="157"/>
      <c r="U994" s="157"/>
      <c r="V994" s="157"/>
      <c r="W994" s="161"/>
      <c r="X994" s="168"/>
      <c r="Y994" s="168"/>
      <c r="Z994" s="157"/>
      <c r="AA994" s="157"/>
      <c r="AB994" s="157"/>
      <c r="AC994" s="157"/>
      <c r="AD994" s="163"/>
      <c r="AE994" s="157"/>
      <c r="AF994" s="157"/>
      <c r="AG994" s="157"/>
      <c r="AH994" s="157"/>
      <c r="AI994" s="163"/>
      <c r="AJ994" s="157"/>
      <c r="AK994" s="157"/>
      <c r="AL994" s="157"/>
      <c r="AM994" s="157"/>
      <c r="AN994" s="157"/>
      <c r="AO994" s="157"/>
      <c r="AP994" s="157"/>
      <c r="AQ994" s="160"/>
      <c r="AR994" s="164"/>
      <c r="AS994" s="164"/>
      <c r="AU994" s="165"/>
    </row>
    <row r="995" spans="1:47" ht="84.75" customHeight="1">
      <c r="A995" s="79"/>
      <c r="B995" s="79"/>
      <c r="C995" s="79"/>
      <c r="D995" s="157"/>
      <c r="E995" s="159"/>
      <c r="F995" s="160"/>
      <c r="G995" s="160"/>
      <c r="H995" s="166"/>
      <c r="I995" s="166"/>
      <c r="J995" s="166"/>
      <c r="K995" s="166"/>
      <c r="L995" s="167"/>
      <c r="M995" s="166"/>
      <c r="N995" s="166"/>
      <c r="O995" s="157"/>
      <c r="P995" s="157"/>
      <c r="Q995" s="157"/>
      <c r="R995" s="157"/>
      <c r="S995" s="157"/>
      <c r="T995" s="157"/>
      <c r="U995" s="157"/>
      <c r="V995" s="157"/>
      <c r="W995" s="161"/>
      <c r="X995" s="168"/>
      <c r="Y995" s="168"/>
      <c r="Z995" s="157"/>
      <c r="AA995" s="157"/>
      <c r="AB995" s="157"/>
      <c r="AC995" s="157"/>
      <c r="AD995" s="163"/>
      <c r="AE995" s="157"/>
      <c r="AF995" s="157"/>
      <c r="AG995" s="157"/>
      <c r="AH995" s="157"/>
      <c r="AI995" s="163"/>
      <c r="AJ995" s="157"/>
      <c r="AK995" s="157"/>
      <c r="AL995" s="157"/>
      <c r="AM995" s="157"/>
      <c r="AN995" s="157"/>
      <c r="AO995" s="157"/>
      <c r="AP995" s="157"/>
      <c r="AQ995" s="160"/>
      <c r="AR995" s="164"/>
      <c r="AS995" s="164"/>
      <c r="AU995" s="165"/>
    </row>
    <row r="996" spans="1:47" ht="84.75" customHeight="1">
      <c r="A996" s="79"/>
      <c r="B996" s="79"/>
      <c r="C996" s="79"/>
      <c r="D996" s="157"/>
      <c r="E996" s="159"/>
      <c r="F996" s="160"/>
      <c r="G996" s="160"/>
      <c r="H996" s="166"/>
      <c r="I996" s="166"/>
      <c r="J996" s="166"/>
      <c r="K996" s="166"/>
      <c r="L996" s="167"/>
      <c r="M996" s="166"/>
      <c r="N996" s="166"/>
      <c r="O996" s="157"/>
      <c r="P996" s="157"/>
      <c r="Q996" s="157"/>
      <c r="R996" s="157"/>
      <c r="S996" s="157"/>
      <c r="T996" s="157"/>
      <c r="U996" s="157"/>
      <c r="V996" s="157"/>
      <c r="W996" s="161"/>
      <c r="X996" s="168"/>
      <c r="Y996" s="168"/>
      <c r="Z996" s="157"/>
      <c r="AA996" s="157"/>
      <c r="AB996" s="157"/>
      <c r="AC996" s="157"/>
      <c r="AD996" s="163"/>
      <c r="AE996" s="157"/>
      <c r="AF996" s="157"/>
      <c r="AG996" s="157"/>
      <c r="AH996" s="157"/>
      <c r="AI996" s="163"/>
      <c r="AJ996" s="157"/>
      <c r="AK996" s="157"/>
      <c r="AL996" s="157"/>
      <c r="AM996" s="157"/>
      <c r="AN996" s="157"/>
      <c r="AO996" s="157"/>
      <c r="AP996" s="157"/>
      <c r="AQ996" s="160"/>
      <c r="AR996" s="164"/>
      <c r="AS996" s="164"/>
      <c r="AU996" s="165"/>
    </row>
    <row r="997" spans="1:47" ht="84.75" customHeight="1">
      <c r="A997" s="79"/>
      <c r="B997" s="79"/>
      <c r="C997" s="79"/>
      <c r="AD997" s="163"/>
      <c r="AE997" s="157"/>
      <c r="AF997" s="157"/>
      <c r="AG997" s="157"/>
      <c r="AH997" s="157"/>
      <c r="AI997" s="163"/>
      <c r="AJ997" s="157"/>
      <c r="AK997" s="157"/>
      <c r="AL997" s="157"/>
      <c r="AM997" s="157"/>
      <c r="AN997" s="157"/>
      <c r="AO997" s="157"/>
      <c r="AP997" s="157"/>
      <c r="AQ997" s="160"/>
      <c r="AR997" s="164"/>
      <c r="AS997" s="164"/>
      <c r="AU997" s="165"/>
    </row>
    <row r="998" spans="1:47" ht="84.75" customHeight="1">
      <c r="A998" s="79"/>
      <c r="B998" s="79"/>
      <c r="C998" s="79"/>
      <c r="AD998" s="163"/>
      <c r="AE998" s="157"/>
      <c r="AF998" s="157"/>
      <c r="AG998" s="157"/>
      <c r="AH998" s="157"/>
      <c r="AI998" s="163"/>
      <c r="AJ998" s="157"/>
      <c r="AK998" s="157"/>
      <c r="AL998" s="157"/>
      <c r="AM998" s="157"/>
      <c r="AN998" s="157"/>
      <c r="AO998" s="157"/>
      <c r="AP998" s="157"/>
      <c r="AQ998" s="160"/>
      <c r="AR998" s="164"/>
      <c r="AS998" s="164"/>
      <c r="AU998" s="165"/>
    </row>
    <row r="999" spans="1:47" ht="84.75" customHeight="1">
      <c r="A999" s="79"/>
      <c r="B999" s="79"/>
      <c r="C999" s="79"/>
      <c r="AD999" s="163"/>
      <c r="AE999" s="157"/>
      <c r="AF999" s="157"/>
      <c r="AG999" s="157"/>
      <c r="AH999" s="157"/>
      <c r="AI999" s="163"/>
      <c r="AJ999" s="157"/>
      <c r="AK999" s="157"/>
      <c r="AL999" s="157"/>
      <c r="AM999" s="157"/>
      <c r="AN999" s="157"/>
      <c r="AO999" s="157"/>
      <c r="AP999" s="157"/>
      <c r="AQ999" s="160"/>
      <c r="AR999" s="164"/>
      <c r="AS999" s="164"/>
      <c r="AU999" s="165"/>
    </row>
    <row r="1000" spans="1:47" ht="84.75" customHeight="1">
      <c r="A1000" s="79"/>
      <c r="B1000" s="79"/>
      <c r="C1000" s="79"/>
      <c r="AD1000" s="163"/>
      <c r="AE1000" s="157"/>
      <c r="AF1000" s="157"/>
      <c r="AG1000" s="157"/>
      <c r="AH1000" s="157"/>
      <c r="AI1000" s="163"/>
      <c r="AJ1000" s="157"/>
      <c r="AK1000" s="157"/>
      <c r="AL1000" s="157"/>
      <c r="AM1000" s="157"/>
      <c r="AN1000" s="157"/>
      <c r="AO1000" s="157"/>
      <c r="AP1000" s="157"/>
      <c r="AQ1000" s="160"/>
      <c r="AR1000" s="164"/>
      <c r="AS1000" s="164"/>
      <c r="AU1000" s="165"/>
    </row>
    <row r="1001" spans="1:47" ht="84.75" hidden="1" customHeight="1">
      <c r="A1001" s="79"/>
      <c r="B1001" s="79"/>
      <c r="C1001" s="79"/>
      <c r="AD1001" s="163"/>
      <c r="AE1001" s="157"/>
      <c r="AF1001" s="157"/>
      <c r="AG1001" s="157"/>
      <c r="AH1001" s="157"/>
      <c r="AI1001" s="163"/>
      <c r="AJ1001" s="157"/>
      <c r="AK1001" s="157"/>
      <c r="AL1001" s="157"/>
      <c r="AM1001" s="157"/>
      <c r="AN1001" s="157"/>
      <c r="AO1001" s="157"/>
      <c r="AP1001" s="157"/>
      <c r="AQ1001" s="160"/>
      <c r="AR1001" s="164"/>
      <c r="AS1001" s="164"/>
      <c r="AU1001" s="165"/>
    </row>
    <row r="1002" spans="1:47" ht="84.75" hidden="1" customHeight="1">
      <c r="A1002" s="79"/>
      <c r="B1002" s="79"/>
      <c r="C1002" s="79"/>
      <c r="E1002" s="306" t="s">
        <v>1798</v>
      </c>
      <c r="F1002" s="306" t="s">
        <v>1799</v>
      </c>
      <c r="AD1002" s="163"/>
      <c r="AE1002" s="157"/>
      <c r="AF1002" s="157"/>
      <c r="AG1002" s="157"/>
      <c r="AH1002" s="157"/>
      <c r="AI1002" s="163"/>
      <c r="AJ1002" s="157"/>
      <c r="AK1002" s="157"/>
      <c r="AL1002" s="157"/>
      <c r="AM1002" s="157"/>
      <c r="AN1002" s="157"/>
      <c r="AO1002" s="157"/>
      <c r="AP1002" s="157"/>
      <c r="AQ1002" s="160"/>
      <c r="AR1002" s="164"/>
      <c r="AS1002" s="164"/>
      <c r="AU1002" s="165"/>
    </row>
    <row r="1003" spans="1:47" ht="84.75" hidden="1" customHeight="1">
      <c r="A1003" s="79"/>
      <c r="B1003" s="79"/>
      <c r="C1003" s="79"/>
      <c r="E1003" s="307"/>
      <c r="F1003" s="307"/>
      <c r="AD1003" s="163"/>
      <c r="AE1003" s="157"/>
      <c r="AF1003" s="157"/>
      <c r="AG1003" s="157"/>
      <c r="AH1003" s="157"/>
      <c r="AI1003" s="163"/>
      <c r="AJ1003" s="157"/>
      <c r="AK1003" s="157"/>
      <c r="AL1003" s="157"/>
      <c r="AM1003" s="157"/>
      <c r="AN1003" s="157"/>
      <c r="AO1003" s="157"/>
      <c r="AP1003" s="157"/>
      <c r="AQ1003" s="160"/>
      <c r="AR1003" s="164"/>
      <c r="AS1003" s="164"/>
      <c r="AU1003" s="165"/>
    </row>
    <row r="1004" spans="1:47" ht="84.75" hidden="1" customHeight="1">
      <c r="A1004" s="79"/>
      <c r="B1004" s="79"/>
      <c r="C1004" s="79"/>
      <c r="E1004" s="92" t="s">
        <v>57</v>
      </c>
      <c r="F1004" s="169" t="s">
        <v>1801</v>
      </c>
      <c r="AD1004" s="163"/>
      <c r="AE1004" s="157"/>
      <c r="AF1004" s="157"/>
      <c r="AG1004" s="157"/>
      <c r="AH1004" s="157"/>
      <c r="AI1004" s="163"/>
      <c r="AJ1004" s="157"/>
      <c r="AK1004" s="157"/>
      <c r="AL1004" s="157"/>
      <c r="AM1004" s="157"/>
      <c r="AN1004" s="157"/>
      <c r="AO1004" s="157"/>
      <c r="AP1004" s="157"/>
      <c r="AQ1004" s="160"/>
      <c r="AR1004" s="164"/>
      <c r="AS1004" s="164"/>
      <c r="AU1004" s="165"/>
    </row>
    <row r="1005" spans="1:47" ht="84.75" hidden="1" customHeight="1">
      <c r="A1005" s="79"/>
      <c r="B1005" s="79"/>
      <c r="C1005" s="79"/>
      <c r="E1005" s="170" t="s">
        <v>113</v>
      </c>
      <c r="F1005" s="92" t="s">
        <v>1802</v>
      </c>
      <c r="AD1005" s="163"/>
      <c r="AE1005" s="157"/>
      <c r="AF1005" s="157"/>
      <c r="AG1005" s="157"/>
      <c r="AH1005" s="157"/>
      <c r="AI1005" s="163"/>
      <c r="AJ1005" s="157"/>
      <c r="AK1005" s="157"/>
      <c r="AL1005" s="157"/>
      <c r="AM1005" s="157"/>
      <c r="AN1005" s="157"/>
      <c r="AO1005" s="157"/>
      <c r="AP1005" s="157"/>
      <c r="AQ1005" s="160"/>
      <c r="AR1005" s="164"/>
      <c r="AS1005" s="164"/>
      <c r="AU1005" s="165"/>
    </row>
    <row r="1006" spans="1:47" ht="84.75" hidden="1" customHeight="1">
      <c r="A1006" s="79"/>
      <c r="B1006" s="79"/>
      <c r="C1006" s="79"/>
      <c r="E1006" s="85" t="s">
        <v>1164</v>
      </c>
      <c r="F1006" s="85"/>
      <c r="AD1006" s="163"/>
      <c r="AE1006" s="157"/>
      <c r="AF1006" s="157"/>
      <c r="AG1006" s="157"/>
      <c r="AH1006" s="157"/>
      <c r="AI1006" s="163"/>
      <c r="AJ1006" s="157"/>
      <c r="AK1006" s="157"/>
      <c r="AL1006" s="157"/>
      <c r="AM1006" s="157"/>
      <c r="AN1006" s="157"/>
      <c r="AO1006" s="157"/>
      <c r="AP1006" s="157"/>
      <c r="AQ1006" s="160"/>
      <c r="AR1006" s="164"/>
      <c r="AS1006" s="164"/>
      <c r="AU1006" s="165"/>
    </row>
    <row r="1007" spans="1:47" ht="84.75" hidden="1" customHeight="1">
      <c r="A1007" s="79"/>
      <c r="B1007" s="79"/>
      <c r="C1007" s="79"/>
      <c r="E1007" s="85" t="s">
        <v>1219</v>
      </c>
      <c r="F1007" s="92"/>
      <c r="AD1007" s="163"/>
      <c r="AE1007" s="157"/>
      <c r="AF1007" s="157"/>
      <c r="AG1007" s="157"/>
      <c r="AH1007" s="157"/>
      <c r="AI1007" s="163"/>
      <c r="AJ1007" s="157"/>
      <c r="AK1007" s="157"/>
      <c r="AL1007" s="157"/>
      <c r="AM1007" s="157"/>
      <c r="AN1007" s="157"/>
      <c r="AO1007" s="157"/>
      <c r="AP1007" s="157"/>
      <c r="AQ1007" s="160"/>
      <c r="AR1007" s="164"/>
      <c r="AS1007" s="164"/>
      <c r="AU1007" s="165"/>
    </row>
    <row r="1008" spans="1:47" ht="84.75" hidden="1" customHeight="1">
      <c r="A1008" s="79"/>
      <c r="B1008" s="79"/>
      <c r="C1008" s="79"/>
      <c r="E1008" s="85" t="s">
        <v>1251</v>
      </c>
      <c r="F1008" s="171"/>
      <c r="AD1008" s="163"/>
      <c r="AE1008" s="157"/>
      <c r="AF1008" s="157"/>
      <c r="AG1008" s="157"/>
      <c r="AH1008" s="157"/>
      <c r="AI1008" s="163"/>
      <c r="AJ1008" s="157"/>
      <c r="AK1008" s="157"/>
      <c r="AL1008" s="157"/>
      <c r="AM1008" s="157"/>
      <c r="AN1008" s="157"/>
      <c r="AO1008" s="157"/>
      <c r="AP1008" s="157"/>
      <c r="AQ1008" s="160"/>
      <c r="AR1008" s="164"/>
      <c r="AS1008" s="164"/>
      <c r="AU1008" s="165"/>
    </row>
    <row r="1009" spans="1:47" ht="84.75" hidden="1" customHeight="1">
      <c r="A1009" s="79"/>
      <c r="B1009" s="79"/>
      <c r="C1009" s="79"/>
      <c r="E1009" s="170" t="s">
        <v>1286</v>
      </c>
      <c r="F1009" s="169"/>
      <c r="L1009" s="172"/>
      <c r="M1009" s="172"/>
      <c r="N1009" s="172"/>
      <c r="O1009" s="173" t="s">
        <v>137</v>
      </c>
      <c r="P1009" s="173"/>
      <c r="Q1009" s="173"/>
      <c r="R1009" s="174" t="s">
        <v>220</v>
      </c>
      <c r="S1009" s="174"/>
      <c r="T1009" s="165" t="s">
        <v>69</v>
      </c>
      <c r="U1009" s="165"/>
      <c r="V1009" s="174" t="s">
        <v>70</v>
      </c>
      <c r="W1009" s="175" t="s">
        <v>72</v>
      </c>
      <c r="X1009" s="176" t="s">
        <v>117</v>
      </c>
      <c r="AD1009" s="163"/>
      <c r="AE1009" s="157"/>
      <c r="AF1009" s="157"/>
      <c r="AG1009" s="157"/>
      <c r="AH1009" s="157"/>
      <c r="AI1009" s="163"/>
      <c r="AJ1009" s="157"/>
      <c r="AK1009" s="157"/>
      <c r="AL1009" s="157"/>
      <c r="AM1009" s="157"/>
      <c r="AN1009" s="157"/>
      <c r="AO1009" s="157"/>
      <c r="AP1009" s="157"/>
      <c r="AQ1009" s="160"/>
      <c r="AR1009" s="164"/>
      <c r="AS1009" s="164"/>
      <c r="AU1009" s="165"/>
    </row>
    <row r="1010" spans="1:47" ht="84.75" hidden="1" customHeight="1">
      <c r="A1010" s="79"/>
      <c r="B1010" s="79"/>
      <c r="C1010" s="79"/>
      <c r="E1010" s="144" t="s">
        <v>1322</v>
      </c>
      <c r="F1010" s="169"/>
      <c r="L1010" s="172"/>
      <c r="M1010" s="172"/>
      <c r="N1010" s="172"/>
      <c r="O1010" s="173" t="s">
        <v>66</v>
      </c>
      <c r="P1010" s="173"/>
      <c r="Q1010" s="173"/>
      <c r="R1010" s="174" t="s">
        <v>74</v>
      </c>
      <c r="S1010" s="174"/>
      <c r="T1010" s="165" t="s">
        <v>91</v>
      </c>
      <c r="U1010" s="165"/>
      <c r="V1010" s="174" t="s">
        <v>109</v>
      </c>
      <c r="W1010" s="175" t="s">
        <v>432</v>
      </c>
      <c r="X1010" s="177" t="s">
        <v>311</v>
      </c>
      <c r="AD1010" s="163"/>
      <c r="AE1010" s="157"/>
      <c r="AF1010" s="157"/>
      <c r="AG1010" s="157"/>
      <c r="AH1010" s="157"/>
      <c r="AI1010" s="163"/>
      <c r="AJ1010" s="157"/>
      <c r="AK1010" s="157"/>
      <c r="AL1010" s="157"/>
      <c r="AM1010" s="157"/>
      <c r="AN1010" s="157"/>
      <c r="AO1010" s="157"/>
      <c r="AP1010" s="157"/>
      <c r="AQ1010" s="160"/>
      <c r="AR1010" s="164"/>
      <c r="AS1010" s="164"/>
      <c r="AU1010" s="165"/>
    </row>
    <row r="1011" spans="1:47" ht="84.75" hidden="1" customHeight="1">
      <c r="A1011" s="79"/>
      <c r="B1011" s="79"/>
      <c r="C1011" s="79"/>
      <c r="E1011" s="144" t="s">
        <v>1362</v>
      </c>
      <c r="F1011" s="169"/>
      <c r="L1011" s="172"/>
      <c r="M1011" s="172"/>
      <c r="N1011" s="172"/>
      <c r="O1011" s="173" t="s">
        <v>74</v>
      </c>
      <c r="P1011" s="173"/>
      <c r="Q1011" s="173"/>
      <c r="R1011" s="174" t="s">
        <v>67</v>
      </c>
      <c r="S1011" s="174"/>
      <c r="T1011" s="165" t="s">
        <v>81</v>
      </c>
      <c r="U1011" s="165"/>
      <c r="V1011" s="174" t="s">
        <v>71</v>
      </c>
      <c r="W1011" s="175"/>
      <c r="X1011" s="176" t="s">
        <v>64</v>
      </c>
      <c r="AD1011" s="163"/>
      <c r="AE1011" s="157"/>
      <c r="AF1011" s="157"/>
      <c r="AG1011" s="157"/>
      <c r="AH1011" s="157"/>
      <c r="AI1011" s="163"/>
      <c r="AJ1011" s="157"/>
      <c r="AK1011" s="157"/>
      <c r="AL1011" s="157"/>
      <c r="AM1011" s="157"/>
      <c r="AN1011" s="157"/>
      <c r="AO1011" s="157"/>
      <c r="AP1011" s="157"/>
      <c r="AQ1011" s="160"/>
      <c r="AR1011" s="164"/>
      <c r="AS1011" s="164"/>
      <c r="AU1011" s="165"/>
    </row>
    <row r="1012" spans="1:47" ht="84.75" hidden="1" customHeight="1">
      <c r="A1012" s="79"/>
      <c r="B1012" s="79"/>
      <c r="C1012" s="79"/>
      <c r="E1012" s="144" t="s">
        <v>1395</v>
      </c>
      <c r="F1012" s="160"/>
      <c r="L1012" s="172"/>
      <c r="M1012" s="172"/>
      <c r="N1012" s="172"/>
      <c r="O1012" s="173" t="s">
        <v>118</v>
      </c>
      <c r="P1012" s="173"/>
      <c r="Q1012" s="173"/>
      <c r="R1012" s="174" t="s">
        <v>138</v>
      </c>
      <c r="S1012" s="174"/>
      <c r="T1012" s="174" t="s">
        <v>43</v>
      </c>
      <c r="U1012" s="174"/>
      <c r="V1012" s="174" t="s">
        <v>110</v>
      </c>
      <c r="X1012" s="177" t="s">
        <v>354</v>
      </c>
      <c r="AD1012" s="163"/>
      <c r="AE1012" s="157"/>
      <c r="AF1012" s="157"/>
      <c r="AG1012" s="157"/>
      <c r="AH1012" s="157"/>
      <c r="AI1012" s="163"/>
      <c r="AJ1012" s="157"/>
      <c r="AK1012" s="157"/>
      <c r="AL1012" s="157"/>
      <c r="AM1012" s="157"/>
      <c r="AN1012" s="157"/>
      <c r="AO1012" s="157"/>
      <c r="AP1012" s="157"/>
      <c r="AQ1012" s="160"/>
      <c r="AR1012" s="164"/>
      <c r="AS1012" s="164"/>
      <c r="AU1012" s="165"/>
    </row>
    <row r="1013" spans="1:47" ht="84.75" hidden="1" customHeight="1">
      <c r="A1013" s="79"/>
      <c r="B1013" s="79"/>
      <c r="C1013" s="79"/>
      <c r="E1013" s="85" t="s">
        <v>1439</v>
      </c>
      <c r="F1013" s="85"/>
      <c r="L1013" s="172"/>
      <c r="M1013" s="172"/>
      <c r="N1013" s="172"/>
      <c r="O1013" s="173" t="s">
        <v>219</v>
      </c>
      <c r="P1013" s="173"/>
      <c r="Q1013" s="173"/>
      <c r="R1013" s="178"/>
      <c r="S1013" s="178"/>
      <c r="T1013" s="174" t="s">
        <v>253</v>
      </c>
      <c r="U1013" s="174"/>
      <c r="W1013" s="146" t="s">
        <v>73</v>
      </c>
      <c r="X1013" s="176" t="s">
        <v>99</v>
      </c>
      <c r="AD1013" s="163"/>
      <c r="AE1013" s="157"/>
      <c r="AF1013" s="157"/>
      <c r="AG1013" s="157"/>
      <c r="AH1013" s="157"/>
      <c r="AI1013" s="163"/>
      <c r="AJ1013" s="157"/>
      <c r="AK1013" s="157"/>
      <c r="AL1013" s="157"/>
      <c r="AM1013" s="157"/>
      <c r="AN1013" s="157"/>
      <c r="AO1013" s="157"/>
      <c r="AP1013" s="157"/>
      <c r="AQ1013" s="160"/>
      <c r="AR1013" s="164"/>
      <c r="AS1013" s="164"/>
      <c r="AU1013" s="165"/>
    </row>
    <row r="1014" spans="1:47" ht="84.75" hidden="1" customHeight="1">
      <c r="A1014" s="79"/>
      <c r="B1014" s="79"/>
      <c r="C1014" s="79"/>
      <c r="E1014" s="144" t="s">
        <v>1464</v>
      </c>
      <c r="F1014" s="85"/>
      <c r="L1014" s="179"/>
      <c r="O1014" s="174" t="s">
        <v>207</v>
      </c>
      <c r="P1014" s="174"/>
      <c r="Q1014" s="174"/>
      <c r="W1014" s="146" t="s">
        <v>120</v>
      </c>
      <c r="X1014" s="176" t="s">
        <v>88</v>
      </c>
      <c r="AD1014" s="163"/>
      <c r="AE1014" s="157"/>
      <c r="AF1014" s="157"/>
      <c r="AG1014" s="157"/>
      <c r="AH1014" s="157"/>
      <c r="AI1014" s="163"/>
      <c r="AJ1014" s="157"/>
      <c r="AK1014" s="157"/>
      <c r="AL1014" s="157"/>
      <c r="AM1014" s="157"/>
      <c r="AN1014" s="157"/>
      <c r="AO1014" s="157"/>
      <c r="AP1014" s="157"/>
      <c r="AQ1014" s="160"/>
      <c r="AR1014" s="164"/>
      <c r="AS1014" s="164"/>
      <c r="AU1014" s="165"/>
    </row>
    <row r="1015" spans="1:47" ht="84.75" hidden="1" customHeight="1">
      <c r="A1015" s="79"/>
      <c r="B1015" s="79"/>
      <c r="C1015" s="79"/>
      <c r="E1015" s="85" t="s">
        <v>1490</v>
      </c>
      <c r="F1015" s="85"/>
      <c r="L1015" s="179"/>
      <c r="O1015" s="174" t="s">
        <v>75</v>
      </c>
      <c r="P1015" s="174"/>
      <c r="Q1015" s="174"/>
      <c r="X1015" s="176" t="s">
        <v>204</v>
      </c>
      <c r="AD1015" s="163"/>
      <c r="AE1015" s="157"/>
      <c r="AF1015" s="157"/>
      <c r="AG1015" s="157"/>
      <c r="AH1015" s="157"/>
      <c r="AI1015" s="163"/>
      <c r="AJ1015" s="157"/>
      <c r="AK1015" s="157"/>
      <c r="AL1015" s="157"/>
      <c r="AM1015" s="157"/>
      <c r="AN1015" s="157"/>
      <c r="AO1015" s="157"/>
      <c r="AP1015" s="157"/>
      <c r="AQ1015" s="160"/>
      <c r="AR1015" s="164"/>
      <c r="AS1015" s="164"/>
      <c r="AU1015" s="165"/>
    </row>
    <row r="1016" spans="1:47" ht="84.75" hidden="1" customHeight="1">
      <c r="A1016" s="79"/>
      <c r="B1016" s="79"/>
      <c r="C1016" s="79"/>
      <c r="E1016" s="85" t="s">
        <v>1530</v>
      </c>
      <c r="F1016" s="92"/>
      <c r="L1016" s="179"/>
      <c r="O1016" s="174" t="s">
        <v>222</v>
      </c>
      <c r="P1016" s="174"/>
      <c r="Q1016" s="174"/>
      <c r="X1016" s="176" t="s">
        <v>1804</v>
      </c>
      <c r="AD1016" s="163"/>
      <c r="AE1016" s="157"/>
      <c r="AF1016" s="157"/>
      <c r="AG1016" s="157"/>
      <c r="AH1016" s="157"/>
      <c r="AI1016" s="163"/>
      <c r="AJ1016" s="157"/>
      <c r="AK1016" s="157"/>
      <c r="AL1016" s="157"/>
      <c r="AM1016" s="157"/>
      <c r="AN1016" s="157"/>
      <c r="AO1016" s="157"/>
      <c r="AP1016" s="157"/>
      <c r="AQ1016" s="160"/>
      <c r="AR1016" s="164"/>
      <c r="AS1016" s="164"/>
      <c r="AU1016" s="165"/>
    </row>
    <row r="1017" spans="1:47" ht="84.75" hidden="1" customHeight="1">
      <c r="A1017" s="79"/>
      <c r="B1017" s="79"/>
      <c r="C1017" s="79"/>
      <c r="E1017" s="85" t="s">
        <v>1562</v>
      </c>
      <c r="F1017" s="85"/>
      <c r="L1017" s="179"/>
      <c r="O1017" s="174" t="s">
        <v>1805</v>
      </c>
      <c r="P1017" s="174"/>
      <c r="Q1017" s="174"/>
      <c r="AD1017" s="163"/>
      <c r="AE1017" s="157"/>
      <c r="AF1017" s="157"/>
      <c r="AG1017" s="157"/>
      <c r="AH1017" s="157"/>
      <c r="AI1017" s="163"/>
      <c r="AJ1017" s="157"/>
      <c r="AK1017" s="157"/>
      <c r="AL1017" s="157"/>
      <c r="AM1017" s="157"/>
      <c r="AN1017" s="157"/>
      <c r="AO1017" s="157"/>
      <c r="AP1017" s="157"/>
      <c r="AQ1017" s="160"/>
      <c r="AR1017" s="164"/>
      <c r="AS1017" s="164"/>
      <c r="AU1017" s="165"/>
    </row>
    <row r="1018" spans="1:47" ht="84.75" hidden="1" customHeight="1">
      <c r="A1018" s="79"/>
      <c r="B1018" s="79"/>
      <c r="C1018" s="79"/>
      <c r="E1018" s="85" t="s">
        <v>1584</v>
      </c>
      <c r="F1018" s="85"/>
      <c r="L1018" s="179"/>
      <c r="AD1018" s="163"/>
      <c r="AE1018" s="157"/>
      <c r="AF1018" s="157"/>
      <c r="AG1018" s="157"/>
      <c r="AH1018" s="157"/>
      <c r="AI1018" s="163"/>
      <c r="AJ1018" s="157"/>
      <c r="AK1018" s="157"/>
      <c r="AL1018" s="157"/>
      <c r="AM1018" s="157"/>
      <c r="AN1018" s="157"/>
      <c r="AO1018" s="157"/>
      <c r="AP1018" s="157"/>
      <c r="AQ1018" s="160"/>
      <c r="AR1018" s="164"/>
      <c r="AS1018" s="164"/>
      <c r="AU1018" s="165"/>
    </row>
    <row r="1019" spans="1:47" ht="84.75" hidden="1" customHeight="1">
      <c r="A1019" s="79"/>
      <c r="B1019" s="79"/>
      <c r="C1019" s="79"/>
      <c r="E1019" s="85" t="s">
        <v>1619</v>
      </c>
      <c r="F1019" s="85"/>
      <c r="X1019" s="176"/>
      <c r="AD1019" s="163"/>
      <c r="AE1019" s="157"/>
      <c r="AF1019" s="157"/>
      <c r="AG1019" s="157"/>
      <c r="AH1019" s="157"/>
      <c r="AI1019" s="163"/>
      <c r="AJ1019" s="157"/>
      <c r="AK1019" s="157"/>
      <c r="AL1019" s="157"/>
      <c r="AM1019" s="157"/>
      <c r="AN1019" s="157"/>
      <c r="AO1019" s="157"/>
      <c r="AP1019" s="157"/>
      <c r="AQ1019" s="160"/>
      <c r="AR1019" s="164"/>
      <c r="AS1019" s="164"/>
      <c r="AU1019" s="165"/>
    </row>
    <row r="1020" spans="1:47" ht="84.75" hidden="1" customHeight="1">
      <c r="A1020" s="79"/>
      <c r="B1020" s="79"/>
      <c r="C1020" s="79"/>
      <c r="E1020" s="85" t="s">
        <v>1645</v>
      </c>
      <c r="F1020" s="85"/>
      <c r="L1020" s="180"/>
      <c r="X1020" s="181"/>
      <c r="AD1020" s="163"/>
      <c r="AE1020" s="157"/>
      <c r="AF1020" s="157"/>
      <c r="AG1020" s="157"/>
      <c r="AH1020" s="157"/>
      <c r="AI1020" s="163"/>
      <c r="AJ1020" s="157"/>
      <c r="AK1020" s="157"/>
      <c r="AL1020" s="157"/>
      <c r="AM1020" s="157"/>
      <c r="AN1020" s="157"/>
      <c r="AO1020" s="157"/>
      <c r="AP1020" s="157"/>
      <c r="AQ1020" s="160"/>
      <c r="AR1020" s="164"/>
      <c r="AS1020" s="164"/>
      <c r="AU1020" s="165"/>
    </row>
    <row r="1021" spans="1:47" ht="84.75" hidden="1" customHeight="1">
      <c r="A1021" s="79"/>
      <c r="B1021" s="79"/>
      <c r="C1021" s="79"/>
      <c r="E1021" s="85" t="s">
        <v>1670</v>
      </c>
      <c r="F1021" s="85"/>
      <c r="L1021" s="182"/>
      <c r="AD1021" s="163"/>
      <c r="AE1021" s="157"/>
      <c r="AF1021" s="157"/>
      <c r="AG1021" s="157"/>
      <c r="AH1021" s="157"/>
      <c r="AI1021" s="163"/>
      <c r="AJ1021" s="157"/>
      <c r="AK1021" s="157"/>
      <c r="AL1021" s="157"/>
      <c r="AM1021" s="157"/>
      <c r="AN1021" s="157"/>
      <c r="AO1021" s="157"/>
      <c r="AP1021" s="157"/>
      <c r="AQ1021" s="160"/>
      <c r="AR1021" s="164"/>
      <c r="AS1021" s="164"/>
      <c r="AU1021" s="165"/>
    </row>
    <row r="1022" spans="1:47" ht="84.75" hidden="1" customHeight="1">
      <c r="A1022" s="79"/>
      <c r="B1022" s="79"/>
      <c r="C1022" s="79"/>
      <c r="E1022" s="85" t="s">
        <v>1687</v>
      </c>
      <c r="F1022" s="85"/>
      <c r="L1022" s="180"/>
      <c r="AD1022" s="163"/>
      <c r="AE1022" s="157"/>
      <c r="AF1022" s="157"/>
      <c r="AG1022" s="157"/>
      <c r="AH1022" s="157"/>
      <c r="AI1022" s="163"/>
      <c r="AJ1022" s="157"/>
      <c r="AK1022" s="157"/>
      <c r="AL1022" s="157"/>
      <c r="AM1022" s="157"/>
      <c r="AN1022" s="157"/>
      <c r="AO1022" s="157"/>
      <c r="AP1022" s="157"/>
      <c r="AQ1022" s="160"/>
      <c r="AR1022" s="164"/>
      <c r="AS1022" s="164"/>
      <c r="AU1022" s="165"/>
    </row>
    <row r="1023" spans="1:47" ht="84.75" hidden="1" customHeight="1">
      <c r="A1023" s="79"/>
      <c r="B1023" s="79"/>
      <c r="C1023" s="79"/>
      <c r="E1023" s="85" t="s">
        <v>1710</v>
      </c>
      <c r="F1023" s="183"/>
      <c r="AD1023" s="163"/>
      <c r="AE1023" s="157"/>
      <c r="AF1023" s="157"/>
      <c r="AG1023" s="157"/>
      <c r="AH1023" s="157"/>
      <c r="AI1023" s="163"/>
      <c r="AJ1023" s="157"/>
      <c r="AK1023" s="157"/>
      <c r="AL1023" s="157"/>
      <c r="AM1023" s="157"/>
      <c r="AN1023" s="157"/>
      <c r="AO1023" s="157"/>
      <c r="AP1023" s="157"/>
      <c r="AQ1023" s="160"/>
      <c r="AR1023" s="164"/>
      <c r="AS1023" s="164"/>
      <c r="AU1023" s="165"/>
    </row>
    <row r="1024" spans="1:47" ht="84.75" hidden="1" customHeight="1">
      <c r="A1024" s="79"/>
      <c r="B1024" s="79"/>
      <c r="C1024" s="79"/>
      <c r="E1024" s="85" t="s">
        <v>1753</v>
      </c>
      <c r="AD1024" s="163"/>
      <c r="AE1024" s="157"/>
      <c r="AF1024" s="157"/>
      <c r="AG1024" s="157"/>
      <c r="AH1024" s="157"/>
      <c r="AI1024" s="163"/>
      <c r="AJ1024" s="157"/>
      <c r="AK1024" s="157"/>
      <c r="AL1024" s="157"/>
      <c r="AM1024" s="157"/>
      <c r="AN1024" s="157"/>
      <c r="AO1024" s="157"/>
      <c r="AP1024" s="157"/>
      <c r="AQ1024" s="160"/>
      <c r="AR1024" s="164"/>
      <c r="AS1024" s="164"/>
      <c r="AU1024" s="165"/>
    </row>
    <row r="1025" spans="1:47" ht="84.75" hidden="1" customHeight="1">
      <c r="A1025" s="79"/>
      <c r="B1025" s="79"/>
      <c r="C1025" s="79"/>
      <c r="E1025" s="85" t="s">
        <v>1774</v>
      </c>
      <c r="AD1025" s="163"/>
      <c r="AE1025" s="157"/>
      <c r="AF1025" s="157"/>
      <c r="AG1025" s="157"/>
      <c r="AH1025" s="157"/>
      <c r="AI1025" s="163"/>
      <c r="AJ1025" s="157"/>
      <c r="AK1025" s="157"/>
      <c r="AL1025" s="157"/>
      <c r="AM1025" s="157"/>
      <c r="AN1025" s="157"/>
      <c r="AO1025" s="157"/>
      <c r="AP1025" s="157"/>
      <c r="AQ1025" s="160"/>
      <c r="AR1025" s="164"/>
      <c r="AS1025" s="164"/>
      <c r="AU1025" s="165"/>
    </row>
    <row r="1026" spans="1:47" ht="84.75" hidden="1" customHeight="1">
      <c r="A1026" s="79"/>
      <c r="B1026" s="79"/>
      <c r="C1026" s="79"/>
      <c r="E1026" s="85" t="s">
        <v>150</v>
      </c>
      <c r="F1026" s="160" t="s">
        <v>1806</v>
      </c>
      <c r="AD1026" s="163"/>
      <c r="AE1026" s="157"/>
      <c r="AF1026" s="157"/>
      <c r="AG1026" s="157"/>
      <c r="AH1026" s="157"/>
      <c r="AI1026" s="163"/>
      <c r="AJ1026" s="157"/>
      <c r="AK1026" s="157"/>
      <c r="AL1026" s="157"/>
      <c r="AM1026" s="157"/>
      <c r="AN1026" s="157"/>
      <c r="AO1026" s="157"/>
      <c r="AP1026" s="157"/>
      <c r="AQ1026" s="160"/>
      <c r="AR1026" s="164"/>
      <c r="AS1026" s="164"/>
      <c r="AU1026" s="165"/>
    </row>
    <row r="1027" spans="1:47" ht="84.75" hidden="1" customHeight="1">
      <c r="A1027" s="79"/>
      <c r="B1027" s="79"/>
      <c r="C1027" s="79"/>
      <c r="E1027" s="85" t="s">
        <v>227</v>
      </c>
      <c r="F1027" s="169" t="s">
        <v>1807</v>
      </c>
      <c r="AD1027" s="163"/>
      <c r="AE1027" s="157"/>
      <c r="AF1027" s="157"/>
      <c r="AG1027" s="157"/>
      <c r="AH1027" s="157"/>
      <c r="AI1027" s="163"/>
      <c r="AJ1027" s="157"/>
      <c r="AK1027" s="157"/>
      <c r="AL1027" s="157"/>
      <c r="AM1027" s="157"/>
      <c r="AN1027" s="157"/>
      <c r="AO1027" s="157"/>
      <c r="AP1027" s="157"/>
      <c r="AQ1027" s="160"/>
      <c r="AR1027" s="164"/>
      <c r="AS1027" s="164"/>
      <c r="AU1027" s="165"/>
    </row>
    <row r="1028" spans="1:47" ht="84.75" hidden="1" customHeight="1">
      <c r="A1028" s="79"/>
      <c r="B1028" s="79"/>
      <c r="C1028" s="79"/>
      <c r="E1028" s="85" t="s">
        <v>255</v>
      </c>
      <c r="F1028" s="169" t="s">
        <v>1808</v>
      </c>
      <c r="AD1028" s="163"/>
      <c r="AE1028" s="157"/>
      <c r="AF1028" s="157"/>
      <c r="AG1028" s="157"/>
      <c r="AH1028" s="157"/>
      <c r="AI1028" s="163"/>
      <c r="AJ1028" s="157"/>
      <c r="AK1028" s="157"/>
      <c r="AL1028" s="157"/>
      <c r="AM1028" s="157"/>
      <c r="AN1028" s="157"/>
      <c r="AO1028" s="157"/>
      <c r="AP1028" s="157"/>
      <c r="AQ1028" s="160"/>
      <c r="AR1028" s="164"/>
      <c r="AS1028" s="164"/>
      <c r="AU1028" s="165"/>
    </row>
    <row r="1029" spans="1:47" ht="84.75" hidden="1" customHeight="1">
      <c r="A1029" s="79"/>
      <c r="B1029" s="79"/>
      <c r="C1029" s="79"/>
      <c r="E1029" s="85" t="s">
        <v>315</v>
      </c>
      <c r="F1029" s="169" t="s">
        <v>1809</v>
      </c>
      <c r="AD1029" s="163"/>
      <c r="AE1029" s="157"/>
      <c r="AF1029" s="157"/>
      <c r="AG1029" s="157"/>
      <c r="AH1029" s="157"/>
      <c r="AI1029" s="163"/>
      <c r="AJ1029" s="157"/>
      <c r="AK1029" s="157"/>
      <c r="AL1029" s="157"/>
      <c r="AM1029" s="157"/>
      <c r="AN1029" s="157"/>
      <c r="AO1029" s="157"/>
      <c r="AP1029" s="157"/>
      <c r="AQ1029" s="160"/>
      <c r="AR1029" s="164"/>
      <c r="AS1029" s="164"/>
      <c r="AU1029" s="165"/>
    </row>
    <row r="1030" spans="1:47" ht="84.75" hidden="1" customHeight="1">
      <c r="A1030" s="79"/>
      <c r="B1030" s="79"/>
      <c r="C1030" s="79"/>
      <c r="E1030" s="85" t="s">
        <v>343</v>
      </c>
      <c r="F1030" s="169" t="s">
        <v>1810</v>
      </c>
      <c r="AD1030" s="163"/>
      <c r="AE1030" s="157"/>
      <c r="AF1030" s="157"/>
      <c r="AG1030" s="157"/>
      <c r="AH1030" s="157"/>
      <c r="AI1030" s="163"/>
      <c r="AJ1030" s="157"/>
      <c r="AK1030" s="157"/>
      <c r="AL1030" s="157"/>
      <c r="AM1030" s="157"/>
      <c r="AN1030" s="157"/>
      <c r="AO1030" s="157"/>
      <c r="AP1030" s="157"/>
      <c r="AQ1030" s="160"/>
      <c r="AR1030" s="164"/>
      <c r="AS1030" s="164"/>
      <c r="AU1030" s="165"/>
    </row>
    <row r="1031" spans="1:47" ht="84.75" hidden="1" customHeight="1">
      <c r="A1031" s="79"/>
      <c r="B1031" s="79"/>
      <c r="C1031" s="79"/>
      <c r="E1031" s="85" t="s">
        <v>525</v>
      </c>
      <c r="F1031" s="169" t="s">
        <v>526</v>
      </c>
      <c r="AD1031" s="163"/>
      <c r="AE1031" s="157"/>
      <c r="AF1031" s="157"/>
      <c r="AG1031" s="157"/>
      <c r="AH1031" s="157"/>
      <c r="AI1031" s="163"/>
      <c r="AJ1031" s="157"/>
      <c r="AK1031" s="157"/>
      <c r="AL1031" s="157"/>
      <c r="AM1031" s="157"/>
      <c r="AN1031" s="157"/>
      <c r="AO1031" s="157"/>
      <c r="AP1031" s="157"/>
      <c r="AQ1031" s="160"/>
      <c r="AR1031" s="164"/>
      <c r="AS1031" s="164"/>
      <c r="AU1031" s="165"/>
    </row>
    <row r="1032" spans="1:47" ht="84.75" hidden="1" customHeight="1">
      <c r="A1032" s="79"/>
      <c r="B1032" s="79"/>
      <c r="C1032" s="79"/>
      <c r="E1032" s="85" t="s">
        <v>580</v>
      </c>
      <c r="F1032" s="169" t="s">
        <v>581</v>
      </c>
      <c r="AD1032" s="163"/>
      <c r="AE1032" s="157"/>
      <c r="AF1032" s="157"/>
      <c r="AG1032" s="157"/>
      <c r="AH1032" s="157"/>
      <c r="AI1032" s="163"/>
      <c r="AJ1032" s="157"/>
      <c r="AK1032" s="157"/>
      <c r="AL1032" s="157"/>
      <c r="AM1032" s="157"/>
      <c r="AN1032" s="157"/>
      <c r="AO1032" s="157"/>
      <c r="AP1032" s="157"/>
      <c r="AQ1032" s="160"/>
      <c r="AR1032" s="164"/>
      <c r="AS1032" s="164"/>
      <c r="AU1032" s="165"/>
    </row>
    <row r="1033" spans="1:47" ht="84.75" hidden="1" customHeight="1">
      <c r="A1033" s="79"/>
      <c r="B1033" s="79"/>
      <c r="C1033" s="79"/>
      <c r="E1033" s="85" t="s">
        <v>633</v>
      </c>
      <c r="F1033" s="169" t="s">
        <v>634</v>
      </c>
      <c r="AD1033" s="163"/>
      <c r="AE1033" s="157"/>
      <c r="AF1033" s="157"/>
      <c r="AG1033" s="157"/>
      <c r="AH1033" s="157"/>
      <c r="AI1033" s="163"/>
      <c r="AJ1033" s="157"/>
      <c r="AK1033" s="157"/>
      <c r="AL1033" s="157"/>
      <c r="AM1033" s="157"/>
      <c r="AN1033" s="157"/>
      <c r="AO1033" s="157"/>
      <c r="AP1033" s="157"/>
      <c r="AQ1033" s="160"/>
      <c r="AR1033" s="164"/>
      <c r="AS1033" s="164"/>
      <c r="AU1033" s="165"/>
    </row>
    <row r="1034" spans="1:47" ht="84.75" hidden="1" customHeight="1">
      <c r="A1034" s="79"/>
      <c r="B1034" s="79"/>
      <c r="C1034" s="79"/>
      <c r="E1034" s="85" t="s">
        <v>663</v>
      </c>
      <c r="F1034" s="169" t="s">
        <v>664</v>
      </c>
      <c r="AD1034" s="163"/>
      <c r="AE1034" s="157"/>
      <c r="AF1034" s="157"/>
      <c r="AG1034" s="157"/>
      <c r="AH1034" s="157"/>
      <c r="AI1034" s="163"/>
      <c r="AJ1034" s="157"/>
      <c r="AK1034" s="157"/>
      <c r="AL1034" s="157"/>
      <c r="AM1034" s="157"/>
      <c r="AN1034" s="157"/>
      <c r="AO1034" s="157"/>
      <c r="AP1034" s="157"/>
      <c r="AQ1034" s="160"/>
      <c r="AR1034" s="164"/>
      <c r="AS1034" s="164"/>
      <c r="AU1034" s="165"/>
    </row>
    <row r="1035" spans="1:47" ht="84.75" hidden="1" customHeight="1">
      <c r="A1035" s="79"/>
      <c r="B1035" s="79"/>
      <c r="C1035" s="79"/>
      <c r="E1035" s="85" t="s">
        <v>723</v>
      </c>
      <c r="F1035" s="169" t="s">
        <v>724</v>
      </c>
      <c r="AD1035" s="163"/>
      <c r="AE1035" s="157"/>
      <c r="AF1035" s="157"/>
      <c r="AG1035" s="157"/>
      <c r="AH1035" s="157"/>
      <c r="AI1035" s="163"/>
      <c r="AJ1035" s="157"/>
      <c r="AK1035" s="157"/>
      <c r="AL1035" s="157"/>
      <c r="AM1035" s="157"/>
      <c r="AN1035" s="157"/>
      <c r="AO1035" s="157"/>
      <c r="AP1035" s="157"/>
      <c r="AQ1035" s="160"/>
      <c r="AR1035" s="164"/>
      <c r="AS1035" s="164"/>
      <c r="AU1035" s="165"/>
    </row>
    <row r="1036" spans="1:47" ht="84.75" hidden="1" customHeight="1">
      <c r="A1036" s="79"/>
      <c r="B1036" s="79"/>
      <c r="C1036" s="79"/>
      <c r="E1036" s="85" t="s">
        <v>479</v>
      </c>
      <c r="F1036" s="169" t="s">
        <v>1811</v>
      </c>
      <c r="AD1036" s="163"/>
      <c r="AE1036" s="157"/>
      <c r="AF1036" s="157"/>
      <c r="AG1036" s="157"/>
      <c r="AH1036" s="157"/>
      <c r="AI1036" s="163"/>
      <c r="AJ1036" s="157"/>
      <c r="AK1036" s="157"/>
      <c r="AL1036" s="157"/>
      <c r="AM1036" s="157"/>
      <c r="AN1036" s="157"/>
      <c r="AO1036" s="157"/>
      <c r="AP1036" s="157"/>
      <c r="AQ1036" s="160"/>
      <c r="AR1036" s="164"/>
      <c r="AS1036" s="164"/>
      <c r="AU1036" s="165"/>
    </row>
    <row r="1037" spans="1:47" ht="84.75" hidden="1" customHeight="1">
      <c r="A1037" s="79"/>
      <c r="B1037" s="79"/>
      <c r="C1037" s="79"/>
      <c r="E1037" s="85" t="s">
        <v>754</v>
      </c>
      <c r="F1037" s="169" t="s">
        <v>755</v>
      </c>
      <c r="AD1037" s="163"/>
      <c r="AE1037" s="157"/>
      <c r="AF1037" s="157"/>
      <c r="AG1037" s="157"/>
      <c r="AH1037" s="157"/>
      <c r="AI1037" s="163"/>
      <c r="AJ1037" s="157"/>
      <c r="AK1037" s="157"/>
      <c r="AL1037" s="157"/>
      <c r="AM1037" s="157"/>
      <c r="AN1037" s="157"/>
      <c r="AO1037" s="157"/>
      <c r="AP1037" s="157"/>
      <c r="AQ1037" s="160"/>
      <c r="AR1037" s="164"/>
      <c r="AS1037" s="164"/>
      <c r="AU1037" s="165"/>
    </row>
    <row r="1038" spans="1:47" ht="84.75" hidden="1" customHeight="1">
      <c r="A1038" s="79"/>
      <c r="B1038" s="79"/>
      <c r="C1038" s="79"/>
      <c r="E1038" s="85" t="s">
        <v>785</v>
      </c>
      <c r="F1038" s="169" t="s">
        <v>1812</v>
      </c>
      <c r="AD1038" s="163"/>
      <c r="AE1038" s="157"/>
      <c r="AF1038" s="157"/>
      <c r="AG1038" s="157"/>
      <c r="AH1038" s="157"/>
      <c r="AI1038" s="163"/>
      <c r="AJ1038" s="157"/>
      <c r="AK1038" s="157"/>
      <c r="AL1038" s="157"/>
      <c r="AM1038" s="157"/>
      <c r="AN1038" s="157"/>
      <c r="AO1038" s="157"/>
      <c r="AP1038" s="157"/>
      <c r="AQ1038" s="160"/>
      <c r="AR1038" s="164"/>
      <c r="AS1038" s="164"/>
      <c r="AU1038" s="165"/>
    </row>
    <row r="1039" spans="1:47" ht="84.75" hidden="1" customHeight="1">
      <c r="A1039" s="79"/>
      <c r="B1039" s="79"/>
      <c r="C1039" s="79"/>
      <c r="E1039" s="85" t="s">
        <v>845</v>
      </c>
      <c r="F1039" s="169" t="s">
        <v>1813</v>
      </c>
      <c r="AD1039" s="163"/>
      <c r="AE1039" s="157"/>
      <c r="AF1039" s="157"/>
      <c r="AG1039" s="157"/>
      <c r="AH1039" s="157"/>
      <c r="AI1039" s="163"/>
      <c r="AJ1039" s="157"/>
      <c r="AK1039" s="157"/>
      <c r="AL1039" s="157"/>
      <c r="AM1039" s="157"/>
      <c r="AN1039" s="157"/>
      <c r="AO1039" s="157"/>
      <c r="AP1039" s="157"/>
      <c r="AQ1039" s="160"/>
      <c r="AR1039" s="164"/>
      <c r="AS1039" s="164"/>
      <c r="AU1039" s="165"/>
    </row>
    <row r="1040" spans="1:47" ht="84.75" hidden="1" customHeight="1">
      <c r="A1040" s="79"/>
      <c r="B1040" s="79"/>
      <c r="C1040" s="79"/>
      <c r="E1040" s="85" t="s">
        <v>983</v>
      </c>
      <c r="F1040" s="169" t="s">
        <v>984</v>
      </c>
      <c r="AD1040" s="163"/>
      <c r="AE1040" s="157"/>
      <c r="AF1040" s="157"/>
      <c r="AG1040" s="157"/>
      <c r="AH1040" s="157"/>
      <c r="AI1040" s="163"/>
      <c r="AJ1040" s="157"/>
      <c r="AK1040" s="157"/>
      <c r="AL1040" s="157"/>
      <c r="AM1040" s="157"/>
      <c r="AN1040" s="157"/>
      <c r="AO1040" s="157"/>
      <c r="AP1040" s="157"/>
      <c r="AQ1040" s="160"/>
      <c r="AR1040" s="164"/>
      <c r="AS1040" s="164"/>
      <c r="AU1040" s="165"/>
    </row>
    <row r="1041" spans="1:47" ht="84.75" hidden="1" customHeight="1">
      <c r="A1041" s="79"/>
      <c r="B1041" s="79"/>
      <c r="C1041" s="79"/>
      <c r="E1041" s="85" t="s">
        <v>1127</v>
      </c>
      <c r="F1041" s="169" t="s">
        <v>1814</v>
      </c>
      <c r="AD1041" s="163"/>
      <c r="AE1041" s="157"/>
      <c r="AF1041" s="157"/>
      <c r="AG1041" s="157"/>
      <c r="AH1041" s="157"/>
      <c r="AI1041" s="163"/>
      <c r="AJ1041" s="157"/>
      <c r="AK1041" s="157"/>
      <c r="AL1041" s="157"/>
      <c r="AM1041" s="157"/>
      <c r="AN1041" s="157"/>
      <c r="AO1041" s="157"/>
      <c r="AP1041" s="157"/>
      <c r="AQ1041" s="160"/>
      <c r="AR1041" s="164"/>
      <c r="AS1041" s="164"/>
      <c r="AU1041" s="165"/>
    </row>
    <row r="1042" spans="1:47" ht="84.75" hidden="1" customHeight="1">
      <c r="A1042" s="79"/>
      <c r="B1042" s="79"/>
      <c r="C1042" s="79"/>
      <c r="AD1042" s="163"/>
      <c r="AE1042" s="157"/>
      <c r="AF1042" s="157"/>
      <c r="AG1042" s="157"/>
      <c r="AH1042" s="157"/>
      <c r="AI1042" s="163"/>
      <c r="AJ1042" s="157"/>
      <c r="AK1042" s="157"/>
      <c r="AL1042" s="157"/>
      <c r="AM1042" s="157"/>
      <c r="AN1042" s="157"/>
      <c r="AO1042" s="157"/>
      <c r="AP1042" s="157"/>
      <c r="AQ1042" s="160"/>
      <c r="AR1042" s="164"/>
      <c r="AS1042" s="164"/>
      <c r="AU1042" s="165"/>
    </row>
    <row r="1043" spans="1:47" ht="84.75" hidden="1" customHeight="1">
      <c r="A1043" s="79"/>
      <c r="B1043" s="79"/>
      <c r="C1043" s="79"/>
      <c r="AD1043" s="163"/>
      <c r="AE1043" s="157"/>
      <c r="AF1043" s="157"/>
      <c r="AG1043" s="157"/>
      <c r="AH1043" s="157"/>
      <c r="AI1043" s="163"/>
      <c r="AJ1043" s="157"/>
      <c r="AK1043" s="157"/>
      <c r="AL1043" s="157"/>
      <c r="AM1043" s="157"/>
      <c r="AN1043" s="157"/>
      <c r="AO1043" s="157"/>
      <c r="AP1043" s="157"/>
      <c r="AQ1043" s="160"/>
      <c r="AR1043" s="164"/>
      <c r="AS1043" s="164"/>
      <c r="AU1043" s="165"/>
    </row>
    <row r="1044" spans="1:47" ht="84.75" hidden="1" customHeight="1">
      <c r="A1044" s="79"/>
      <c r="B1044" s="79"/>
      <c r="C1044" s="79"/>
      <c r="AD1044" s="163"/>
      <c r="AE1044" s="157"/>
      <c r="AF1044" s="157"/>
      <c r="AG1044" s="157"/>
      <c r="AH1044" s="157"/>
      <c r="AI1044" s="163"/>
      <c r="AJ1044" s="157"/>
      <c r="AK1044" s="157"/>
      <c r="AL1044" s="157"/>
      <c r="AM1044" s="157"/>
      <c r="AN1044" s="157"/>
      <c r="AO1044" s="157"/>
      <c r="AP1044" s="157"/>
      <c r="AQ1044" s="160"/>
      <c r="AR1044" s="164"/>
      <c r="AS1044" s="164"/>
      <c r="AU1044" s="165"/>
    </row>
    <row r="1045" spans="1:47" ht="84.75" hidden="1" customHeight="1">
      <c r="A1045" s="79"/>
      <c r="B1045" s="79"/>
      <c r="C1045" s="79"/>
      <c r="D1045" s="157"/>
      <c r="E1045" s="159"/>
      <c r="F1045" s="160"/>
      <c r="G1045" s="160"/>
      <c r="H1045" s="166"/>
      <c r="I1045" s="166"/>
      <c r="J1045" s="166"/>
      <c r="K1045" s="166"/>
      <c r="L1045" s="167"/>
      <c r="M1045" s="166"/>
      <c r="N1045" s="166"/>
      <c r="O1045" s="157"/>
      <c r="P1045" s="157"/>
      <c r="Q1045" s="157"/>
      <c r="R1045" s="157"/>
      <c r="S1045" s="157"/>
      <c r="T1045" s="157"/>
      <c r="U1045" s="157"/>
      <c r="V1045" s="157"/>
      <c r="W1045" s="161"/>
      <c r="X1045" s="168"/>
      <c r="Y1045" s="168"/>
      <c r="Z1045" s="157"/>
      <c r="AA1045" s="157"/>
      <c r="AB1045" s="157"/>
      <c r="AC1045" s="157"/>
      <c r="AD1045" s="163"/>
      <c r="AE1045" s="157"/>
      <c r="AF1045" s="157"/>
      <c r="AG1045" s="157"/>
      <c r="AH1045" s="157"/>
      <c r="AI1045" s="163"/>
      <c r="AJ1045" s="157"/>
      <c r="AK1045" s="157"/>
      <c r="AL1045" s="157"/>
      <c r="AM1045" s="157"/>
      <c r="AN1045" s="157"/>
      <c r="AO1045" s="157"/>
      <c r="AP1045" s="157"/>
      <c r="AQ1045" s="160"/>
      <c r="AR1045" s="164"/>
      <c r="AS1045" s="164"/>
      <c r="AU1045" s="165"/>
    </row>
    <row r="1046" spans="1:47" ht="84.75" hidden="1" customHeight="1">
      <c r="A1046" s="79"/>
      <c r="B1046" s="79"/>
      <c r="C1046" s="79"/>
      <c r="D1046" s="157"/>
      <c r="E1046" s="159"/>
      <c r="F1046" s="160"/>
      <c r="G1046" s="160"/>
      <c r="H1046" s="166"/>
      <c r="I1046" s="166"/>
      <c r="J1046" s="166"/>
      <c r="K1046" s="166"/>
      <c r="L1046" s="167"/>
      <c r="M1046" s="166"/>
      <c r="N1046" s="166"/>
      <c r="O1046" s="157"/>
      <c r="P1046" s="157"/>
      <c r="Q1046" s="157"/>
      <c r="R1046" s="157"/>
      <c r="S1046" s="157"/>
      <c r="T1046" s="157"/>
      <c r="U1046" s="157"/>
      <c r="V1046" s="157"/>
      <c r="W1046" s="161"/>
      <c r="X1046" s="168"/>
      <c r="Y1046" s="168"/>
      <c r="Z1046" s="157"/>
      <c r="AA1046" s="157"/>
      <c r="AB1046" s="157"/>
      <c r="AC1046" s="157"/>
      <c r="AD1046" s="163"/>
      <c r="AE1046" s="157"/>
      <c r="AF1046" s="157"/>
      <c r="AG1046" s="157"/>
      <c r="AH1046" s="157"/>
      <c r="AI1046" s="163"/>
      <c r="AJ1046" s="157"/>
      <c r="AK1046" s="157"/>
      <c r="AL1046" s="157"/>
      <c r="AM1046" s="157"/>
      <c r="AN1046" s="157"/>
      <c r="AO1046" s="157"/>
      <c r="AP1046" s="157"/>
      <c r="AQ1046" s="160"/>
      <c r="AR1046" s="164"/>
      <c r="AS1046" s="164"/>
      <c r="AU1046" s="165"/>
    </row>
    <row r="1047" spans="1:47" ht="84.75" hidden="1" customHeight="1">
      <c r="A1047" s="79"/>
      <c r="B1047" s="79"/>
      <c r="C1047" s="79"/>
      <c r="D1047" s="157"/>
      <c r="E1047" s="159"/>
      <c r="F1047" s="160"/>
      <c r="G1047" s="160"/>
      <c r="H1047" s="166"/>
      <c r="I1047" s="166"/>
      <c r="J1047" s="166"/>
      <c r="K1047" s="166"/>
      <c r="L1047" s="167"/>
      <c r="M1047" s="166"/>
      <c r="N1047" s="166"/>
      <c r="O1047" s="157"/>
      <c r="P1047" s="157"/>
      <c r="Q1047" s="157"/>
      <c r="R1047" s="157"/>
      <c r="S1047" s="157"/>
      <c r="T1047" s="157"/>
      <c r="U1047" s="157"/>
      <c r="V1047" s="157"/>
      <c r="W1047" s="161"/>
      <c r="X1047" s="168"/>
      <c r="Y1047" s="168"/>
      <c r="Z1047" s="157"/>
      <c r="AA1047" s="157"/>
      <c r="AB1047" s="157"/>
      <c r="AC1047" s="157"/>
      <c r="AD1047" s="163"/>
      <c r="AE1047" s="157"/>
      <c r="AF1047" s="157"/>
      <c r="AG1047" s="157"/>
      <c r="AH1047" s="157"/>
      <c r="AI1047" s="163"/>
      <c r="AJ1047" s="157"/>
      <c r="AK1047" s="157"/>
      <c r="AL1047" s="157"/>
      <c r="AM1047" s="157"/>
      <c r="AN1047" s="157"/>
      <c r="AO1047" s="157"/>
      <c r="AP1047" s="157"/>
      <c r="AQ1047" s="160"/>
      <c r="AR1047" s="164"/>
      <c r="AS1047" s="164"/>
      <c r="AU1047" s="165"/>
    </row>
    <row r="1048" spans="1:47" ht="84.75" hidden="1" customHeight="1">
      <c r="A1048" s="79"/>
      <c r="B1048" s="79"/>
      <c r="C1048" s="79"/>
      <c r="D1048" s="157"/>
      <c r="E1048" s="159"/>
      <c r="F1048" s="160"/>
      <c r="G1048" s="160"/>
      <c r="H1048" s="166"/>
      <c r="I1048" s="166"/>
      <c r="J1048" s="166"/>
      <c r="K1048" s="166"/>
      <c r="L1048" s="167"/>
      <c r="M1048" s="166"/>
      <c r="N1048" s="166"/>
      <c r="O1048" s="157"/>
      <c r="P1048" s="157"/>
      <c r="Q1048" s="157"/>
      <c r="R1048" s="157"/>
      <c r="S1048" s="157"/>
      <c r="T1048" s="157"/>
      <c r="U1048" s="157"/>
      <c r="V1048" s="157"/>
      <c r="W1048" s="161"/>
      <c r="X1048" s="168"/>
      <c r="Y1048" s="168"/>
      <c r="Z1048" s="157"/>
      <c r="AA1048" s="157"/>
      <c r="AB1048" s="157"/>
      <c r="AC1048" s="157"/>
      <c r="AD1048" s="163"/>
      <c r="AE1048" s="157"/>
      <c r="AF1048" s="157"/>
      <c r="AG1048" s="157"/>
      <c r="AH1048" s="157"/>
      <c r="AI1048" s="163"/>
      <c r="AJ1048" s="157"/>
      <c r="AK1048" s="157"/>
      <c r="AL1048" s="157"/>
      <c r="AM1048" s="157"/>
      <c r="AN1048" s="157"/>
      <c r="AO1048" s="157"/>
      <c r="AP1048" s="157"/>
      <c r="AQ1048" s="160"/>
      <c r="AR1048" s="164"/>
      <c r="AS1048" s="164"/>
      <c r="AU1048" s="165"/>
    </row>
    <row r="1049" spans="1:47" ht="84.75" hidden="1" customHeight="1">
      <c r="A1049" s="79"/>
      <c r="B1049" s="79"/>
      <c r="C1049" s="79"/>
      <c r="D1049" s="157"/>
      <c r="E1049" s="159"/>
      <c r="F1049" s="160"/>
      <c r="G1049" s="160"/>
      <c r="H1049" s="166"/>
      <c r="I1049" s="166"/>
      <c r="J1049" s="166"/>
      <c r="K1049" s="166"/>
      <c r="L1049" s="167"/>
      <c r="M1049" s="166"/>
      <c r="N1049" s="166"/>
      <c r="O1049" s="157"/>
      <c r="P1049" s="157"/>
      <c r="Q1049" s="157"/>
      <c r="R1049" s="157"/>
      <c r="S1049" s="157"/>
      <c r="T1049" s="157"/>
      <c r="U1049" s="157"/>
      <c r="V1049" s="157"/>
      <c r="W1049" s="161"/>
      <c r="X1049" s="168"/>
      <c r="Y1049" s="168"/>
      <c r="Z1049" s="157"/>
      <c r="AA1049" s="157"/>
      <c r="AB1049" s="157"/>
      <c r="AC1049" s="157"/>
      <c r="AD1049" s="163"/>
      <c r="AE1049" s="157"/>
      <c r="AF1049" s="157"/>
      <c r="AG1049" s="157"/>
      <c r="AH1049" s="157"/>
      <c r="AI1049" s="163"/>
      <c r="AJ1049" s="157"/>
      <c r="AK1049" s="157"/>
      <c r="AL1049" s="157"/>
      <c r="AM1049" s="157"/>
      <c r="AN1049" s="157"/>
      <c r="AO1049" s="157"/>
      <c r="AP1049" s="157"/>
      <c r="AQ1049" s="160"/>
      <c r="AR1049" s="164"/>
      <c r="AS1049" s="164"/>
      <c r="AU1049" s="165"/>
    </row>
    <row r="1050" spans="1:47" ht="84.75" hidden="1" customHeight="1">
      <c r="A1050" s="79"/>
      <c r="B1050" s="79"/>
      <c r="C1050" s="79"/>
      <c r="D1050" s="157"/>
      <c r="E1050" s="159"/>
      <c r="F1050" s="160"/>
      <c r="G1050" s="160"/>
      <c r="H1050" s="166"/>
      <c r="I1050" s="166"/>
      <c r="J1050" s="166"/>
      <c r="K1050" s="166"/>
      <c r="L1050" s="167"/>
      <c r="M1050" s="166"/>
      <c r="N1050" s="166"/>
      <c r="O1050" s="157"/>
      <c r="P1050" s="157"/>
      <c r="Q1050" s="157"/>
      <c r="R1050" s="157"/>
      <c r="S1050" s="157"/>
      <c r="T1050" s="157"/>
      <c r="U1050" s="157"/>
      <c r="V1050" s="157"/>
      <c r="W1050" s="161"/>
      <c r="X1050" s="168"/>
      <c r="Y1050" s="168"/>
      <c r="Z1050" s="157"/>
      <c r="AA1050" s="157"/>
      <c r="AB1050" s="157"/>
      <c r="AC1050" s="157"/>
      <c r="AD1050" s="163"/>
      <c r="AE1050" s="157"/>
      <c r="AF1050" s="157"/>
      <c r="AG1050" s="157"/>
      <c r="AH1050" s="157"/>
      <c r="AI1050" s="163"/>
      <c r="AJ1050" s="157"/>
      <c r="AK1050" s="157"/>
      <c r="AL1050" s="157"/>
      <c r="AM1050" s="157"/>
      <c r="AN1050" s="157"/>
      <c r="AO1050" s="157"/>
      <c r="AP1050" s="157"/>
      <c r="AQ1050" s="160"/>
      <c r="AR1050" s="164"/>
      <c r="AS1050" s="164"/>
      <c r="AU1050" s="165"/>
    </row>
    <row r="1051" spans="1:47" ht="84.75" customHeight="1">
      <c r="A1051" s="79"/>
      <c r="B1051" s="79"/>
      <c r="C1051" s="79"/>
      <c r="D1051" s="157"/>
      <c r="E1051" s="159"/>
      <c r="F1051" s="160"/>
      <c r="G1051" s="160"/>
      <c r="H1051" s="166"/>
      <c r="I1051" s="166"/>
      <c r="J1051" s="166"/>
      <c r="K1051" s="166"/>
      <c r="L1051" s="167"/>
      <c r="M1051" s="166"/>
      <c r="N1051" s="166"/>
      <c r="O1051" s="157"/>
      <c r="P1051" s="157"/>
      <c r="Q1051" s="157"/>
      <c r="R1051" s="157"/>
      <c r="S1051" s="157"/>
      <c r="T1051" s="157"/>
      <c r="U1051" s="157"/>
      <c r="V1051" s="157"/>
      <c r="W1051" s="161"/>
      <c r="X1051" s="168"/>
      <c r="Y1051" s="168"/>
      <c r="Z1051" s="157"/>
      <c r="AA1051" s="157"/>
      <c r="AB1051" s="157"/>
      <c r="AC1051" s="157"/>
      <c r="AD1051" s="163"/>
      <c r="AE1051" s="157"/>
      <c r="AF1051" s="157"/>
      <c r="AG1051" s="157"/>
      <c r="AH1051" s="157"/>
      <c r="AI1051" s="163"/>
      <c r="AJ1051" s="157"/>
      <c r="AK1051" s="157"/>
      <c r="AL1051" s="157"/>
      <c r="AM1051" s="157"/>
      <c r="AN1051" s="157"/>
      <c r="AO1051" s="157"/>
      <c r="AP1051" s="157"/>
      <c r="AQ1051" s="160"/>
      <c r="AR1051" s="164"/>
      <c r="AS1051" s="164"/>
      <c r="AU1051" s="165"/>
    </row>
    <row r="1052" spans="1:47" ht="84.75" customHeight="1">
      <c r="A1052" s="79"/>
      <c r="B1052" s="79"/>
      <c r="C1052" s="79"/>
      <c r="D1052" s="157"/>
      <c r="E1052" s="159"/>
      <c r="F1052" s="160"/>
      <c r="G1052" s="160"/>
      <c r="H1052" s="166"/>
      <c r="I1052" s="166"/>
      <c r="J1052" s="166"/>
      <c r="K1052" s="166"/>
      <c r="L1052" s="167"/>
      <c r="M1052" s="166"/>
      <c r="N1052" s="166"/>
      <c r="O1052" s="157"/>
      <c r="P1052" s="157"/>
      <c r="Q1052" s="157"/>
      <c r="R1052" s="157"/>
      <c r="S1052" s="157"/>
      <c r="T1052" s="157"/>
      <c r="U1052" s="157"/>
      <c r="V1052" s="157"/>
      <c r="W1052" s="161"/>
      <c r="X1052" s="168"/>
      <c r="Y1052" s="168"/>
      <c r="Z1052" s="157"/>
      <c r="AA1052" s="157"/>
      <c r="AB1052" s="157"/>
      <c r="AC1052" s="157"/>
      <c r="AD1052" s="163"/>
      <c r="AE1052" s="157"/>
      <c r="AF1052" s="157"/>
      <c r="AG1052" s="157"/>
      <c r="AH1052" s="157"/>
      <c r="AI1052" s="163"/>
      <c r="AJ1052" s="157"/>
      <c r="AK1052" s="157"/>
      <c r="AL1052" s="157"/>
      <c r="AM1052" s="157"/>
      <c r="AN1052" s="157"/>
      <c r="AO1052" s="157"/>
      <c r="AP1052" s="157"/>
      <c r="AQ1052" s="160"/>
      <c r="AR1052" s="164"/>
      <c r="AS1052" s="164"/>
      <c r="AU1052" s="165"/>
    </row>
    <row r="1053" spans="1:47" ht="84.75" customHeight="1">
      <c r="A1053" s="79"/>
      <c r="B1053" s="79"/>
      <c r="C1053" s="79"/>
      <c r="D1053" s="157"/>
      <c r="E1053" s="159"/>
      <c r="F1053" s="160"/>
      <c r="G1053" s="160"/>
      <c r="H1053" s="166"/>
      <c r="I1053" s="166"/>
      <c r="J1053" s="166"/>
      <c r="K1053" s="166"/>
      <c r="L1053" s="167"/>
      <c r="M1053" s="166"/>
      <c r="N1053" s="166"/>
      <c r="O1053" s="157"/>
      <c r="P1053" s="157"/>
      <c r="Q1053" s="157"/>
      <c r="R1053" s="157"/>
      <c r="S1053" s="157"/>
      <c r="T1053" s="157"/>
      <c r="U1053" s="157"/>
      <c r="V1053" s="157"/>
      <c r="W1053" s="161"/>
      <c r="X1053" s="168"/>
      <c r="Y1053" s="168"/>
      <c r="Z1053" s="157"/>
      <c r="AA1053" s="157"/>
      <c r="AB1053" s="157"/>
      <c r="AC1053" s="157"/>
      <c r="AD1053" s="163"/>
      <c r="AE1053" s="157"/>
      <c r="AF1053" s="157"/>
      <c r="AG1053" s="157"/>
      <c r="AH1053" s="157"/>
      <c r="AI1053" s="163"/>
      <c r="AJ1053" s="157"/>
      <c r="AK1053" s="157"/>
      <c r="AL1053" s="157"/>
      <c r="AM1053" s="157"/>
      <c r="AN1053" s="157"/>
      <c r="AO1053" s="157"/>
      <c r="AP1053" s="157"/>
      <c r="AQ1053" s="160"/>
      <c r="AR1053" s="164"/>
      <c r="AS1053" s="164"/>
      <c r="AU1053" s="165"/>
    </row>
    <row r="1054" spans="1:47" ht="84.75" customHeight="1">
      <c r="A1054" s="79"/>
      <c r="B1054" s="79"/>
      <c r="C1054" s="79"/>
      <c r="D1054" s="157"/>
      <c r="E1054" s="159"/>
      <c r="F1054" s="160"/>
      <c r="G1054" s="160"/>
      <c r="H1054" s="166"/>
      <c r="I1054" s="166"/>
      <c r="J1054" s="166"/>
      <c r="K1054" s="166"/>
      <c r="L1054" s="167"/>
      <c r="M1054" s="166"/>
      <c r="N1054" s="166"/>
      <c r="O1054" s="157"/>
      <c r="P1054" s="157"/>
      <c r="Q1054" s="157"/>
      <c r="R1054" s="157"/>
      <c r="S1054" s="157"/>
      <c r="T1054" s="157"/>
      <c r="U1054" s="157"/>
      <c r="V1054" s="157"/>
      <c r="W1054" s="161"/>
      <c r="X1054" s="168"/>
      <c r="Y1054" s="168"/>
      <c r="Z1054" s="157"/>
      <c r="AA1054" s="157"/>
      <c r="AB1054" s="157"/>
      <c r="AC1054" s="157"/>
      <c r="AD1054" s="163"/>
      <c r="AE1054" s="157"/>
      <c r="AF1054" s="157"/>
      <c r="AG1054" s="157"/>
      <c r="AH1054" s="157"/>
      <c r="AI1054" s="163"/>
      <c r="AJ1054" s="157"/>
      <c r="AK1054" s="157"/>
      <c r="AL1054" s="157"/>
      <c r="AM1054" s="157"/>
      <c r="AN1054" s="157"/>
      <c r="AO1054" s="157"/>
      <c r="AP1054" s="157"/>
      <c r="AQ1054" s="160"/>
      <c r="AR1054" s="164"/>
      <c r="AS1054" s="164"/>
      <c r="AU1054" s="165"/>
    </row>
    <row r="1055" spans="1:47" ht="84.75" customHeight="1">
      <c r="A1055" s="79"/>
      <c r="B1055" s="79"/>
      <c r="C1055" s="79"/>
      <c r="D1055" s="157"/>
      <c r="E1055" s="159"/>
      <c r="F1055" s="160"/>
      <c r="G1055" s="160"/>
      <c r="H1055" s="166"/>
      <c r="I1055" s="166"/>
      <c r="J1055" s="166"/>
      <c r="K1055" s="166"/>
      <c r="L1055" s="167"/>
      <c r="M1055" s="166"/>
      <c r="N1055" s="166"/>
      <c r="O1055" s="157"/>
      <c r="P1055" s="157"/>
      <c r="Q1055" s="157"/>
      <c r="R1055" s="157"/>
      <c r="S1055" s="157"/>
      <c r="T1055" s="157"/>
      <c r="U1055" s="157"/>
      <c r="V1055" s="157"/>
      <c r="W1055" s="161"/>
      <c r="X1055" s="168"/>
      <c r="Y1055" s="168"/>
      <c r="Z1055" s="157"/>
      <c r="AA1055" s="157"/>
      <c r="AB1055" s="157"/>
      <c r="AC1055" s="157"/>
      <c r="AD1055" s="163"/>
      <c r="AE1055" s="157"/>
      <c r="AF1055" s="157"/>
      <c r="AG1055" s="157"/>
      <c r="AH1055" s="157"/>
      <c r="AI1055" s="163"/>
      <c r="AJ1055" s="157"/>
      <c r="AK1055" s="157"/>
      <c r="AL1055" s="157"/>
      <c r="AM1055" s="157"/>
      <c r="AN1055" s="157"/>
      <c r="AO1055" s="157"/>
      <c r="AP1055" s="157"/>
      <c r="AQ1055" s="160"/>
      <c r="AR1055" s="164"/>
      <c r="AS1055" s="164"/>
      <c r="AU1055" s="165"/>
    </row>
    <row r="1056" spans="1:47" ht="84.75" customHeight="1">
      <c r="A1056" s="79"/>
      <c r="B1056" s="79"/>
      <c r="C1056" s="79"/>
      <c r="D1056" s="157"/>
      <c r="E1056" s="159"/>
      <c r="F1056" s="160"/>
      <c r="G1056" s="160"/>
      <c r="H1056" s="166"/>
      <c r="I1056" s="166"/>
      <c r="J1056" s="166"/>
      <c r="K1056" s="166"/>
      <c r="L1056" s="167"/>
      <c r="M1056" s="166"/>
      <c r="N1056" s="166"/>
      <c r="O1056" s="157"/>
      <c r="P1056" s="157"/>
      <c r="Q1056" s="157"/>
      <c r="R1056" s="157"/>
      <c r="S1056" s="157"/>
      <c r="T1056" s="157"/>
      <c r="U1056" s="157"/>
      <c r="V1056" s="157"/>
      <c r="W1056" s="161"/>
      <c r="X1056" s="168"/>
      <c r="Y1056" s="168"/>
      <c r="Z1056" s="157"/>
      <c r="AA1056" s="157"/>
      <c r="AB1056" s="157"/>
      <c r="AC1056" s="157"/>
      <c r="AD1056" s="163"/>
      <c r="AE1056" s="157"/>
      <c r="AF1056" s="157"/>
      <c r="AG1056" s="157"/>
      <c r="AH1056" s="157"/>
      <c r="AI1056" s="163"/>
      <c r="AJ1056" s="157"/>
      <c r="AK1056" s="157"/>
      <c r="AL1056" s="157"/>
      <c r="AM1056" s="157"/>
      <c r="AN1056" s="157"/>
      <c r="AO1056" s="157"/>
      <c r="AP1056" s="157"/>
      <c r="AQ1056" s="160"/>
      <c r="AR1056" s="164"/>
      <c r="AS1056" s="164"/>
      <c r="AU1056" s="165"/>
    </row>
    <row r="1057" spans="1:47" ht="84.75" customHeight="1">
      <c r="A1057" s="79"/>
      <c r="B1057" s="79"/>
      <c r="C1057" s="79"/>
      <c r="D1057" s="157"/>
      <c r="E1057" s="159"/>
      <c r="F1057" s="160"/>
      <c r="G1057" s="160"/>
      <c r="H1057" s="166"/>
      <c r="I1057" s="166"/>
      <c r="J1057" s="166"/>
      <c r="K1057" s="166"/>
      <c r="L1057" s="167"/>
      <c r="M1057" s="166"/>
      <c r="N1057" s="166"/>
      <c r="O1057" s="157"/>
      <c r="P1057" s="157"/>
      <c r="Q1057" s="157"/>
      <c r="R1057" s="157"/>
      <c r="S1057" s="157"/>
      <c r="T1057" s="157"/>
      <c r="U1057" s="157"/>
      <c r="V1057" s="157"/>
      <c r="W1057" s="161"/>
      <c r="X1057" s="168"/>
      <c r="Y1057" s="168"/>
      <c r="Z1057" s="157"/>
      <c r="AA1057" s="157"/>
      <c r="AB1057" s="157"/>
      <c r="AC1057" s="157"/>
      <c r="AD1057" s="163"/>
      <c r="AE1057" s="157"/>
      <c r="AF1057" s="157"/>
      <c r="AG1057" s="157"/>
      <c r="AH1057" s="157"/>
      <c r="AI1057" s="163"/>
      <c r="AJ1057" s="157"/>
      <c r="AK1057" s="157"/>
      <c r="AL1057" s="157"/>
      <c r="AM1057" s="157"/>
      <c r="AN1057" s="157"/>
      <c r="AO1057" s="157"/>
      <c r="AP1057" s="157"/>
      <c r="AQ1057" s="160"/>
      <c r="AR1057" s="164"/>
      <c r="AS1057" s="164"/>
      <c r="AU1057" s="165"/>
    </row>
    <row r="1058" spans="1:47" ht="84.75" customHeight="1">
      <c r="A1058" s="79"/>
      <c r="B1058" s="79"/>
      <c r="C1058" s="79"/>
      <c r="D1058" s="157"/>
      <c r="E1058" s="159"/>
      <c r="F1058" s="160"/>
      <c r="G1058" s="160"/>
      <c r="H1058" s="166"/>
      <c r="I1058" s="166"/>
      <c r="J1058" s="166"/>
      <c r="K1058" s="166"/>
      <c r="L1058" s="167"/>
      <c r="M1058" s="166"/>
      <c r="N1058" s="166"/>
      <c r="O1058" s="157"/>
      <c r="P1058" s="157"/>
      <c r="Q1058" s="157"/>
      <c r="R1058" s="157"/>
      <c r="S1058" s="157"/>
      <c r="T1058" s="157"/>
      <c r="U1058" s="157"/>
      <c r="V1058" s="157"/>
      <c r="W1058" s="161"/>
      <c r="X1058" s="168"/>
      <c r="Y1058" s="168"/>
      <c r="Z1058" s="157"/>
      <c r="AA1058" s="157"/>
      <c r="AB1058" s="157"/>
      <c r="AC1058" s="157"/>
      <c r="AD1058" s="163"/>
      <c r="AE1058" s="157"/>
      <c r="AF1058" s="157"/>
      <c r="AG1058" s="157"/>
      <c r="AH1058" s="157"/>
      <c r="AI1058" s="163"/>
      <c r="AJ1058" s="157"/>
      <c r="AK1058" s="157"/>
      <c r="AL1058" s="157"/>
      <c r="AM1058" s="157"/>
      <c r="AN1058" s="157"/>
      <c r="AO1058" s="157"/>
      <c r="AP1058" s="157"/>
      <c r="AQ1058" s="160"/>
      <c r="AR1058" s="164"/>
      <c r="AS1058" s="164"/>
      <c r="AU1058" s="165"/>
    </row>
    <row r="1059" spans="1:47" ht="84.75" customHeight="1">
      <c r="A1059" s="79"/>
      <c r="B1059" s="79"/>
      <c r="C1059" s="79"/>
      <c r="D1059" s="157"/>
      <c r="E1059" s="159"/>
      <c r="F1059" s="160"/>
      <c r="G1059" s="160"/>
      <c r="H1059" s="166"/>
      <c r="I1059" s="166"/>
      <c r="J1059" s="166"/>
      <c r="K1059" s="166"/>
      <c r="L1059" s="167"/>
      <c r="M1059" s="166"/>
      <c r="N1059" s="166"/>
      <c r="O1059" s="157"/>
      <c r="P1059" s="157"/>
      <c r="Q1059" s="157"/>
      <c r="R1059" s="157"/>
      <c r="S1059" s="157"/>
      <c r="T1059" s="157"/>
      <c r="U1059" s="157"/>
      <c r="V1059" s="157"/>
      <c r="W1059" s="161"/>
      <c r="X1059" s="168"/>
      <c r="Y1059" s="168"/>
      <c r="Z1059" s="157"/>
      <c r="AA1059" s="157"/>
      <c r="AB1059" s="157"/>
      <c r="AC1059" s="157"/>
      <c r="AD1059" s="163"/>
      <c r="AE1059" s="157"/>
      <c r="AF1059" s="157"/>
      <c r="AG1059" s="157"/>
      <c r="AH1059" s="157"/>
      <c r="AI1059" s="163"/>
      <c r="AJ1059" s="157"/>
      <c r="AK1059" s="157"/>
      <c r="AL1059" s="157"/>
      <c r="AM1059" s="157"/>
      <c r="AN1059" s="157"/>
      <c r="AO1059" s="157"/>
      <c r="AP1059" s="157"/>
      <c r="AQ1059" s="160"/>
      <c r="AR1059" s="164"/>
      <c r="AS1059" s="164"/>
      <c r="AU1059" s="165"/>
    </row>
    <row r="1060" spans="1:47" ht="84.75" customHeight="1">
      <c r="A1060" s="79"/>
      <c r="B1060" s="79"/>
      <c r="C1060" s="79"/>
      <c r="D1060" s="157"/>
      <c r="E1060" s="159"/>
      <c r="F1060" s="160"/>
      <c r="G1060" s="160"/>
      <c r="H1060" s="166"/>
      <c r="I1060" s="166"/>
      <c r="J1060" s="166"/>
      <c r="K1060" s="166"/>
      <c r="L1060" s="167"/>
      <c r="M1060" s="166"/>
      <c r="N1060" s="166"/>
      <c r="O1060" s="157"/>
      <c r="P1060" s="157"/>
      <c r="Q1060" s="157"/>
      <c r="R1060" s="157"/>
      <c r="S1060" s="157"/>
      <c r="T1060" s="157"/>
      <c r="U1060" s="157"/>
      <c r="V1060" s="157"/>
      <c r="W1060" s="161"/>
      <c r="X1060" s="168"/>
      <c r="Y1060" s="168"/>
      <c r="Z1060" s="157"/>
      <c r="AA1060" s="157"/>
      <c r="AB1060" s="157"/>
      <c r="AC1060" s="157"/>
      <c r="AD1060" s="163"/>
      <c r="AE1060" s="157"/>
      <c r="AF1060" s="157"/>
      <c r="AG1060" s="157"/>
      <c r="AH1060" s="157"/>
      <c r="AI1060" s="163"/>
      <c r="AJ1060" s="157"/>
      <c r="AK1060" s="157"/>
      <c r="AL1060" s="157"/>
      <c r="AM1060" s="157"/>
      <c r="AN1060" s="157"/>
      <c r="AO1060" s="157"/>
      <c r="AP1060" s="157"/>
      <c r="AQ1060" s="160"/>
      <c r="AR1060" s="164"/>
      <c r="AS1060" s="164"/>
      <c r="AU1060" s="165"/>
    </row>
    <row r="1061" spans="1:47" ht="84.75" customHeight="1">
      <c r="A1061" s="79"/>
      <c r="B1061" s="79"/>
      <c r="C1061" s="79"/>
      <c r="D1061" s="157"/>
      <c r="E1061" s="159"/>
      <c r="F1061" s="160"/>
      <c r="G1061" s="160"/>
      <c r="H1061" s="166"/>
      <c r="I1061" s="166"/>
      <c r="J1061" s="166"/>
      <c r="K1061" s="166"/>
      <c r="L1061" s="167"/>
      <c r="M1061" s="166"/>
      <c r="N1061" s="166"/>
      <c r="O1061" s="157"/>
      <c r="P1061" s="157"/>
      <c r="Q1061" s="157"/>
      <c r="R1061" s="157"/>
      <c r="S1061" s="157"/>
      <c r="T1061" s="157"/>
      <c r="U1061" s="157"/>
      <c r="V1061" s="157"/>
      <c r="W1061" s="161"/>
      <c r="X1061" s="168"/>
      <c r="Y1061" s="168"/>
      <c r="Z1061" s="157"/>
      <c r="AA1061" s="157"/>
      <c r="AB1061" s="157"/>
      <c r="AC1061" s="157"/>
      <c r="AD1061" s="163"/>
      <c r="AE1061" s="157"/>
      <c r="AF1061" s="157"/>
      <c r="AG1061" s="157"/>
      <c r="AH1061" s="157"/>
      <c r="AI1061" s="163"/>
      <c r="AJ1061" s="157"/>
      <c r="AK1061" s="157"/>
      <c r="AL1061" s="157"/>
      <c r="AM1061" s="157"/>
      <c r="AN1061" s="157"/>
      <c r="AO1061" s="157"/>
      <c r="AP1061" s="157"/>
      <c r="AQ1061" s="160"/>
      <c r="AR1061" s="164"/>
      <c r="AS1061" s="164"/>
      <c r="AU1061" s="165"/>
    </row>
    <row r="1062" spans="1:47" ht="84.75" customHeight="1">
      <c r="A1062" s="79"/>
      <c r="B1062" s="79"/>
      <c r="C1062" s="79"/>
      <c r="D1062" s="157"/>
      <c r="E1062" s="159"/>
      <c r="F1062" s="160"/>
      <c r="G1062" s="160"/>
      <c r="H1062" s="166"/>
      <c r="I1062" s="166"/>
      <c r="J1062" s="166"/>
      <c r="K1062" s="166"/>
      <c r="L1062" s="167"/>
      <c r="M1062" s="166"/>
      <c r="N1062" s="166"/>
      <c r="O1062" s="157"/>
      <c r="P1062" s="157"/>
      <c r="Q1062" s="157"/>
      <c r="R1062" s="157"/>
      <c r="S1062" s="157"/>
      <c r="T1062" s="157"/>
      <c r="U1062" s="157"/>
      <c r="V1062" s="157"/>
      <c r="W1062" s="161"/>
      <c r="X1062" s="168"/>
      <c r="Y1062" s="168"/>
      <c r="Z1062" s="157"/>
      <c r="AA1062" s="157"/>
      <c r="AB1062" s="157"/>
      <c r="AC1062" s="157"/>
      <c r="AD1062" s="163"/>
      <c r="AE1062" s="157"/>
      <c r="AF1062" s="157"/>
      <c r="AG1062" s="157"/>
      <c r="AH1062" s="157"/>
      <c r="AI1062" s="163"/>
      <c r="AJ1062" s="157"/>
      <c r="AK1062" s="157"/>
      <c r="AL1062" s="157"/>
      <c r="AM1062" s="157"/>
      <c r="AN1062" s="157"/>
      <c r="AO1062" s="157"/>
      <c r="AP1062" s="157"/>
      <c r="AQ1062" s="160"/>
      <c r="AR1062" s="164"/>
      <c r="AS1062" s="164"/>
      <c r="AU1062" s="165"/>
    </row>
    <row r="1063" spans="1:47" ht="84.75" customHeight="1">
      <c r="A1063" s="79"/>
      <c r="B1063" s="79"/>
      <c r="C1063" s="79"/>
      <c r="D1063" s="157"/>
      <c r="E1063" s="159"/>
      <c r="F1063" s="160"/>
      <c r="G1063" s="160"/>
      <c r="H1063" s="166"/>
      <c r="I1063" s="166"/>
      <c r="J1063" s="166"/>
      <c r="K1063" s="166"/>
      <c r="L1063" s="167"/>
      <c r="M1063" s="166"/>
      <c r="N1063" s="166"/>
      <c r="O1063" s="157"/>
      <c r="P1063" s="157"/>
      <c r="Q1063" s="157"/>
      <c r="R1063" s="157"/>
      <c r="S1063" s="157"/>
      <c r="T1063" s="157"/>
      <c r="U1063" s="157"/>
      <c r="V1063" s="157"/>
      <c r="W1063" s="161"/>
      <c r="X1063" s="168"/>
      <c r="Y1063" s="168"/>
      <c r="Z1063" s="157"/>
      <c r="AA1063" s="157"/>
      <c r="AB1063" s="157"/>
      <c r="AC1063" s="157"/>
      <c r="AD1063" s="163"/>
      <c r="AE1063" s="157"/>
      <c r="AF1063" s="157"/>
      <c r="AG1063" s="157"/>
      <c r="AH1063" s="157"/>
      <c r="AI1063" s="163"/>
      <c r="AJ1063" s="157"/>
      <c r="AK1063" s="157"/>
      <c r="AL1063" s="157"/>
      <c r="AM1063" s="157"/>
      <c r="AN1063" s="157"/>
      <c r="AO1063" s="157"/>
      <c r="AP1063" s="157"/>
      <c r="AQ1063" s="160"/>
      <c r="AR1063" s="164"/>
      <c r="AS1063" s="164"/>
      <c r="AU1063" s="165"/>
    </row>
    <row r="1064" spans="1:47" ht="84.75" customHeight="1">
      <c r="A1064" s="79"/>
      <c r="B1064" s="79"/>
      <c r="C1064" s="79"/>
      <c r="D1064" s="157"/>
      <c r="E1064" s="159"/>
      <c r="F1064" s="160"/>
      <c r="G1064" s="160"/>
      <c r="H1064" s="166"/>
      <c r="I1064" s="166"/>
      <c r="J1064" s="166"/>
      <c r="K1064" s="166"/>
      <c r="L1064" s="167"/>
      <c r="M1064" s="166"/>
      <c r="N1064" s="166"/>
      <c r="O1064" s="157"/>
      <c r="P1064" s="157"/>
      <c r="Q1064" s="157"/>
      <c r="R1064" s="157"/>
      <c r="S1064" s="157"/>
      <c r="T1064" s="157"/>
      <c r="U1064" s="157"/>
      <c r="V1064" s="157"/>
      <c r="W1064" s="161"/>
      <c r="X1064" s="168"/>
      <c r="Y1064" s="168"/>
      <c r="Z1064" s="157"/>
      <c r="AA1064" s="157"/>
      <c r="AB1064" s="157"/>
      <c r="AC1064" s="157"/>
      <c r="AD1064" s="163"/>
      <c r="AE1064" s="157"/>
      <c r="AF1064" s="157"/>
      <c r="AG1064" s="157"/>
      <c r="AH1064" s="157"/>
      <c r="AI1064" s="163"/>
      <c r="AJ1064" s="157"/>
      <c r="AK1064" s="157"/>
      <c r="AL1064" s="157"/>
      <c r="AM1064" s="157"/>
      <c r="AN1064" s="157"/>
      <c r="AO1064" s="157"/>
      <c r="AP1064" s="157"/>
      <c r="AQ1064" s="160"/>
      <c r="AR1064" s="164"/>
      <c r="AS1064" s="164"/>
      <c r="AU1064" s="165"/>
    </row>
    <row r="1065" spans="1:47" ht="84.75" customHeight="1">
      <c r="A1065" s="79"/>
      <c r="B1065" s="79"/>
      <c r="C1065" s="79"/>
      <c r="D1065" s="157"/>
      <c r="E1065" s="159"/>
      <c r="F1065" s="160"/>
      <c r="G1065" s="160"/>
      <c r="H1065" s="166"/>
      <c r="I1065" s="166"/>
      <c r="J1065" s="166"/>
      <c r="K1065" s="166"/>
      <c r="L1065" s="167"/>
      <c r="M1065" s="166"/>
      <c r="N1065" s="166"/>
      <c r="O1065" s="157"/>
      <c r="P1065" s="157"/>
      <c r="Q1065" s="157"/>
      <c r="R1065" s="157"/>
      <c r="S1065" s="157"/>
      <c r="T1065" s="157"/>
      <c r="U1065" s="157"/>
      <c r="V1065" s="157"/>
      <c r="W1065" s="161"/>
      <c r="X1065" s="168"/>
      <c r="Y1065" s="168"/>
      <c r="Z1065" s="157"/>
      <c r="AA1065" s="157"/>
      <c r="AB1065" s="157"/>
      <c r="AC1065" s="157"/>
      <c r="AD1065" s="163"/>
      <c r="AE1065" s="157"/>
      <c r="AF1065" s="157"/>
      <c r="AG1065" s="157"/>
      <c r="AH1065" s="157"/>
      <c r="AI1065" s="163"/>
      <c r="AJ1065" s="157"/>
      <c r="AK1065" s="157"/>
      <c r="AL1065" s="157"/>
      <c r="AM1065" s="157"/>
      <c r="AN1065" s="157"/>
      <c r="AO1065" s="157"/>
      <c r="AP1065" s="157"/>
      <c r="AQ1065" s="160"/>
      <c r="AR1065" s="164"/>
      <c r="AS1065" s="164"/>
      <c r="AU1065" s="165"/>
    </row>
    <row r="1066" spans="1:47" ht="84.75" customHeight="1">
      <c r="A1066" s="79"/>
      <c r="B1066" s="79"/>
      <c r="C1066" s="79"/>
      <c r="D1066" s="157"/>
      <c r="E1066" s="159"/>
      <c r="F1066" s="160"/>
      <c r="G1066" s="160"/>
      <c r="H1066" s="166"/>
      <c r="I1066" s="166"/>
      <c r="J1066" s="166"/>
      <c r="K1066" s="166"/>
      <c r="L1066" s="167"/>
      <c r="M1066" s="166"/>
      <c r="N1066" s="166"/>
      <c r="O1066" s="157"/>
      <c r="P1066" s="157"/>
      <c r="Q1066" s="157"/>
      <c r="R1066" s="157"/>
      <c r="S1066" s="157"/>
      <c r="T1066" s="157"/>
      <c r="U1066" s="157"/>
      <c r="V1066" s="157"/>
      <c r="W1066" s="161"/>
      <c r="X1066" s="168"/>
      <c r="Y1066" s="168"/>
      <c r="Z1066" s="157"/>
      <c r="AA1066" s="157"/>
      <c r="AB1066" s="157"/>
      <c r="AC1066" s="157"/>
      <c r="AD1066" s="163"/>
      <c r="AE1066" s="157"/>
      <c r="AF1066" s="157"/>
      <c r="AG1066" s="157"/>
      <c r="AH1066" s="157"/>
      <c r="AI1066" s="163"/>
      <c r="AJ1066" s="157"/>
      <c r="AK1066" s="157"/>
      <c r="AL1066" s="157"/>
      <c r="AM1066" s="157"/>
      <c r="AN1066" s="157"/>
      <c r="AO1066" s="157"/>
      <c r="AP1066" s="157"/>
      <c r="AQ1066" s="160"/>
      <c r="AR1066" s="164"/>
      <c r="AS1066" s="164"/>
      <c r="AU1066" s="165"/>
    </row>
    <row r="1067" spans="1:47" ht="84.75" customHeight="1">
      <c r="A1067" s="79"/>
      <c r="B1067" s="79"/>
      <c r="C1067" s="79"/>
      <c r="D1067" s="157"/>
      <c r="E1067" s="159"/>
      <c r="F1067" s="160"/>
      <c r="G1067" s="160"/>
      <c r="H1067" s="166"/>
      <c r="I1067" s="166"/>
      <c r="J1067" s="166"/>
      <c r="K1067" s="166"/>
      <c r="L1067" s="167"/>
      <c r="M1067" s="166"/>
      <c r="N1067" s="166"/>
      <c r="O1067" s="157"/>
      <c r="P1067" s="157"/>
      <c r="Q1067" s="157"/>
      <c r="R1067" s="157"/>
      <c r="S1067" s="157"/>
      <c r="T1067" s="157"/>
      <c r="U1067" s="157"/>
      <c r="V1067" s="157"/>
      <c r="W1067" s="161"/>
      <c r="X1067" s="168"/>
      <c r="Y1067" s="168"/>
      <c r="Z1067" s="157"/>
      <c r="AA1067" s="157"/>
      <c r="AB1067" s="157"/>
      <c r="AC1067" s="157"/>
      <c r="AD1067" s="163"/>
      <c r="AE1067" s="157"/>
      <c r="AF1067" s="157"/>
      <c r="AG1067" s="157"/>
      <c r="AH1067" s="157"/>
      <c r="AI1067" s="163"/>
      <c r="AJ1067" s="157"/>
      <c r="AK1067" s="157"/>
      <c r="AL1067" s="157"/>
      <c r="AM1067" s="157"/>
      <c r="AN1067" s="157"/>
      <c r="AO1067" s="157"/>
      <c r="AP1067" s="157"/>
      <c r="AQ1067" s="160"/>
      <c r="AR1067" s="164"/>
      <c r="AS1067" s="164"/>
      <c r="AU1067" s="165"/>
    </row>
    <row r="1068" spans="1:47" ht="84.75" customHeight="1">
      <c r="A1068" s="79"/>
      <c r="B1068" s="79"/>
      <c r="C1068" s="79"/>
      <c r="D1068" s="157"/>
      <c r="E1068" s="159"/>
      <c r="F1068" s="160"/>
      <c r="G1068" s="160"/>
      <c r="H1068" s="166"/>
      <c r="I1068" s="166"/>
      <c r="J1068" s="166"/>
      <c r="K1068" s="166"/>
      <c r="L1068" s="167"/>
      <c r="M1068" s="166"/>
      <c r="N1068" s="166"/>
      <c r="O1068" s="157"/>
      <c r="P1068" s="157"/>
      <c r="Q1068" s="157"/>
      <c r="R1068" s="157"/>
      <c r="S1068" s="157"/>
      <c r="T1068" s="157"/>
      <c r="U1068" s="157"/>
      <c r="V1068" s="157"/>
      <c r="W1068" s="161"/>
      <c r="X1068" s="168"/>
      <c r="Y1068" s="168"/>
      <c r="Z1068" s="157"/>
      <c r="AA1068" s="157"/>
      <c r="AB1068" s="157"/>
      <c r="AC1068" s="157"/>
      <c r="AD1068" s="163"/>
      <c r="AE1068" s="157"/>
      <c r="AF1068" s="157"/>
      <c r="AG1068" s="157"/>
      <c r="AH1068" s="157"/>
      <c r="AI1068" s="163"/>
      <c r="AJ1068" s="157"/>
      <c r="AK1068" s="157"/>
      <c r="AL1068" s="157"/>
      <c r="AM1068" s="157"/>
      <c r="AN1068" s="157"/>
      <c r="AO1068" s="157"/>
      <c r="AP1068" s="157"/>
      <c r="AQ1068" s="160"/>
      <c r="AR1068" s="164"/>
      <c r="AS1068" s="164"/>
      <c r="AU1068" s="165"/>
    </row>
    <row r="1069" spans="1:47" ht="84.75" customHeight="1">
      <c r="A1069" s="79"/>
      <c r="B1069" s="79"/>
      <c r="C1069" s="79"/>
      <c r="D1069" s="157"/>
      <c r="E1069" s="159"/>
      <c r="F1069" s="160"/>
      <c r="G1069" s="160"/>
      <c r="H1069" s="166"/>
      <c r="I1069" s="166"/>
      <c r="J1069" s="166"/>
      <c r="K1069" s="166"/>
      <c r="L1069" s="167"/>
      <c r="M1069" s="166"/>
      <c r="N1069" s="166"/>
      <c r="O1069" s="157"/>
      <c r="P1069" s="157"/>
      <c r="Q1069" s="157"/>
      <c r="R1069" s="157"/>
      <c r="S1069" s="157"/>
      <c r="T1069" s="157"/>
      <c r="U1069" s="157"/>
      <c r="V1069" s="157"/>
      <c r="W1069" s="161"/>
      <c r="X1069" s="168"/>
      <c r="Y1069" s="168"/>
      <c r="Z1069" s="157"/>
      <c r="AA1069" s="157"/>
      <c r="AB1069" s="157"/>
      <c r="AC1069" s="157"/>
      <c r="AD1069" s="163"/>
      <c r="AE1069" s="157"/>
      <c r="AF1069" s="157"/>
      <c r="AG1069" s="157"/>
      <c r="AH1069" s="157"/>
      <c r="AI1069" s="163"/>
      <c r="AJ1069" s="157"/>
      <c r="AK1069" s="157"/>
      <c r="AL1069" s="157"/>
      <c r="AM1069" s="157"/>
      <c r="AN1069" s="157"/>
      <c r="AO1069" s="157"/>
      <c r="AP1069" s="157"/>
      <c r="AQ1069" s="160"/>
      <c r="AR1069" s="164"/>
      <c r="AS1069" s="164"/>
      <c r="AU1069" s="165"/>
    </row>
    <row r="1070" spans="1:47" ht="84.75" customHeight="1">
      <c r="A1070" s="79"/>
      <c r="B1070" s="79"/>
      <c r="C1070" s="79"/>
      <c r="D1070" s="157"/>
      <c r="E1070" s="159"/>
      <c r="F1070" s="160"/>
      <c r="G1070" s="160"/>
      <c r="H1070" s="166"/>
      <c r="I1070" s="166"/>
      <c r="J1070" s="166"/>
      <c r="K1070" s="166"/>
      <c r="L1070" s="167"/>
      <c r="M1070" s="166"/>
      <c r="N1070" s="166"/>
      <c r="O1070" s="157"/>
      <c r="P1070" s="157"/>
      <c r="Q1070" s="157"/>
      <c r="R1070" s="157"/>
      <c r="S1070" s="157"/>
      <c r="T1070" s="157"/>
      <c r="U1070" s="157"/>
      <c r="V1070" s="157"/>
      <c r="W1070" s="161"/>
      <c r="X1070" s="168"/>
      <c r="Y1070" s="168"/>
      <c r="Z1070" s="157"/>
      <c r="AA1070" s="157"/>
      <c r="AB1070" s="157"/>
      <c r="AC1070" s="157"/>
      <c r="AD1070" s="163"/>
      <c r="AE1070" s="157"/>
      <c r="AF1070" s="157"/>
      <c r="AG1070" s="157"/>
      <c r="AH1070" s="157"/>
      <c r="AI1070" s="163"/>
      <c r="AJ1070" s="157"/>
      <c r="AK1070" s="157"/>
      <c r="AL1070" s="157"/>
      <c r="AM1070" s="157"/>
      <c r="AN1070" s="157"/>
      <c r="AO1070" s="157"/>
      <c r="AP1070" s="157"/>
      <c r="AQ1070" s="160"/>
      <c r="AR1070" s="164"/>
      <c r="AS1070" s="164"/>
      <c r="AU1070" s="165"/>
    </row>
    <row r="1071" spans="1:47" ht="84.75" customHeight="1">
      <c r="A1071" s="79"/>
      <c r="B1071" s="79"/>
      <c r="C1071" s="79"/>
      <c r="D1071" s="157"/>
      <c r="E1071" s="159"/>
      <c r="F1071" s="160"/>
      <c r="G1071" s="160"/>
      <c r="H1071" s="166"/>
      <c r="I1071" s="166"/>
      <c r="J1071" s="166"/>
      <c r="K1071" s="166"/>
      <c r="L1071" s="167"/>
      <c r="M1071" s="166"/>
      <c r="N1071" s="166"/>
      <c r="O1071" s="157"/>
      <c r="P1071" s="157"/>
      <c r="Q1071" s="157"/>
      <c r="R1071" s="157"/>
      <c r="S1071" s="157"/>
      <c r="T1071" s="157"/>
      <c r="U1071" s="157"/>
      <c r="V1071" s="157"/>
      <c r="W1071" s="161"/>
      <c r="X1071" s="168"/>
      <c r="Y1071" s="168"/>
      <c r="Z1071" s="157"/>
      <c r="AA1071" s="157"/>
      <c r="AB1071" s="157"/>
      <c r="AC1071" s="157"/>
      <c r="AD1071" s="163"/>
      <c r="AE1071" s="157"/>
      <c r="AF1071" s="157"/>
      <c r="AG1071" s="157"/>
      <c r="AH1071" s="157"/>
      <c r="AI1071" s="163"/>
      <c r="AJ1071" s="157"/>
      <c r="AK1071" s="157"/>
      <c r="AL1071" s="157"/>
      <c r="AM1071" s="157"/>
      <c r="AN1071" s="157"/>
      <c r="AO1071" s="157"/>
      <c r="AP1071" s="157"/>
      <c r="AQ1071" s="160"/>
      <c r="AR1071" s="164"/>
      <c r="AS1071" s="164"/>
      <c r="AU1071" s="165"/>
    </row>
    <row r="1072" spans="1:47" ht="84.75" customHeight="1">
      <c r="A1072" s="79"/>
      <c r="B1072" s="79"/>
      <c r="C1072" s="79"/>
      <c r="D1072" s="157"/>
      <c r="E1072" s="159"/>
      <c r="F1072" s="160"/>
      <c r="G1072" s="160"/>
      <c r="H1072" s="166"/>
      <c r="I1072" s="166"/>
      <c r="J1072" s="166"/>
      <c r="K1072" s="166"/>
      <c r="L1072" s="167"/>
      <c r="M1072" s="166"/>
      <c r="N1072" s="166"/>
      <c r="O1072" s="157"/>
      <c r="P1072" s="157"/>
      <c r="Q1072" s="157"/>
      <c r="R1072" s="157"/>
      <c r="S1072" s="157"/>
      <c r="T1072" s="157"/>
      <c r="U1072" s="157"/>
      <c r="V1072" s="157"/>
      <c r="W1072" s="161"/>
      <c r="X1072" s="168"/>
      <c r="Y1072" s="168"/>
      <c r="Z1072" s="157"/>
      <c r="AA1072" s="157"/>
      <c r="AB1072" s="157"/>
      <c r="AC1072" s="157"/>
      <c r="AD1072" s="163"/>
      <c r="AE1072" s="157"/>
      <c r="AF1072" s="157"/>
      <c r="AG1072" s="157"/>
      <c r="AH1072" s="157"/>
      <c r="AI1072" s="163"/>
      <c r="AJ1072" s="157"/>
      <c r="AK1072" s="157"/>
      <c r="AL1072" s="157"/>
      <c r="AM1072" s="157"/>
      <c r="AN1072" s="157"/>
      <c r="AO1072" s="157"/>
      <c r="AP1072" s="157"/>
      <c r="AQ1072" s="160"/>
      <c r="AR1072" s="164"/>
      <c r="AS1072" s="164"/>
      <c r="AU1072" s="165"/>
    </row>
    <row r="1073" spans="1:47" ht="84.75" customHeight="1">
      <c r="A1073" s="79"/>
      <c r="B1073" s="79"/>
      <c r="C1073" s="79"/>
      <c r="D1073" s="157"/>
      <c r="E1073" s="159"/>
      <c r="F1073" s="160"/>
      <c r="G1073" s="160"/>
      <c r="H1073" s="166"/>
      <c r="I1073" s="166"/>
      <c r="J1073" s="166"/>
      <c r="K1073" s="166"/>
      <c r="L1073" s="167"/>
      <c r="M1073" s="166"/>
      <c r="N1073" s="166"/>
      <c r="O1073" s="157"/>
      <c r="P1073" s="157"/>
      <c r="Q1073" s="157"/>
      <c r="R1073" s="157"/>
      <c r="S1073" s="157"/>
      <c r="T1073" s="157"/>
      <c r="U1073" s="157"/>
      <c r="V1073" s="157"/>
      <c r="W1073" s="161"/>
      <c r="X1073" s="168"/>
      <c r="Y1073" s="168"/>
      <c r="Z1073" s="157"/>
      <c r="AA1073" s="157"/>
      <c r="AB1073" s="157"/>
      <c r="AC1073" s="157"/>
      <c r="AD1073" s="163"/>
      <c r="AE1073" s="157"/>
      <c r="AF1073" s="157"/>
      <c r="AG1073" s="157"/>
      <c r="AH1073" s="157"/>
      <c r="AI1073" s="163"/>
      <c r="AJ1073" s="157"/>
      <c r="AK1073" s="157"/>
      <c r="AL1073" s="157"/>
      <c r="AM1073" s="157"/>
      <c r="AN1073" s="157"/>
      <c r="AO1073" s="157"/>
      <c r="AP1073" s="157"/>
      <c r="AQ1073" s="160"/>
      <c r="AR1073" s="164"/>
      <c r="AS1073" s="164"/>
      <c r="AU1073" s="165"/>
    </row>
    <row r="1074" spans="1:47" ht="84.75" customHeight="1">
      <c r="A1074" s="79"/>
      <c r="B1074" s="79"/>
      <c r="C1074" s="79"/>
      <c r="D1074" s="157"/>
      <c r="E1074" s="159"/>
      <c r="F1074" s="160"/>
      <c r="G1074" s="160"/>
      <c r="H1074" s="166"/>
      <c r="I1074" s="166"/>
      <c r="J1074" s="166"/>
      <c r="K1074" s="166"/>
      <c r="L1074" s="167"/>
      <c r="M1074" s="166"/>
      <c r="N1074" s="166"/>
      <c r="O1074" s="157"/>
      <c r="P1074" s="157"/>
      <c r="Q1074" s="157"/>
      <c r="R1074" s="157"/>
      <c r="S1074" s="157"/>
      <c r="T1074" s="157"/>
      <c r="U1074" s="157"/>
      <c r="V1074" s="157"/>
      <c r="W1074" s="161"/>
      <c r="X1074" s="168"/>
      <c r="Y1074" s="168"/>
      <c r="Z1074" s="157"/>
      <c r="AA1074" s="157"/>
      <c r="AB1074" s="157"/>
      <c r="AC1074" s="157"/>
      <c r="AD1074" s="163"/>
      <c r="AE1074" s="157"/>
      <c r="AF1074" s="157"/>
      <c r="AG1074" s="157"/>
      <c r="AH1074" s="157"/>
      <c r="AI1074" s="163"/>
      <c r="AJ1074" s="157"/>
      <c r="AK1074" s="157"/>
      <c r="AL1074" s="157"/>
      <c r="AM1074" s="157"/>
      <c r="AN1074" s="157"/>
      <c r="AO1074" s="157"/>
      <c r="AP1074" s="157"/>
      <c r="AQ1074" s="160"/>
      <c r="AR1074" s="164"/>
      <c r="AS1074" s="164"/>
      <c r="AU1074" s="165"/>
    </row>
    <row r="1075" spans="1:47" ht="84.75" customHeight="1">
      <c r="A1075" s="79"/>
      <c r="B1075" s="79"/>
      <c r="C1075" s="79"/>
      <c r="D1075" s="157"/>
      <c r="E1075" s="159"/>
      <c r="F1075" s="160"/>
      <c r="G1075" s="160"/>
      <c r="H1075" s="166"/>
      <c r="I1075" s="166"/>
      <c r="J1075" s="166"/>
      <c r="K1075" s="166"/>
      <c r="L1075" s="167"/>
      <c r="M1075" s="166"/>
      <c r="N1075" s="166"/>
      <c r="O1075" s="157"/>
      <c r="P1075" s="157"/>
      <c r="Q1075" s="157"/>
      <c r="R1075" s="157"/>
      <c r="S1075" s="157"/>
      <c r="T1075" s="157"/>
      <c r="U1075" s="157"/>
      <c r="V1075" s="157"/>
      <c r="W1075" s="161"/>
      <c r="X1075" s="168"/>
      <c r="Y1075" s="168"/>
      <c r="Z1075" s="157"/>
      <c r="AA1075" s="157"/>
      <c r="AB1075" s="157"/>
      <c r="AC1075" s="157"/>
      <c r="AD1075" s="163"/>
      <c r="AE1075" s="157"/>
      <c r="AF1075" s="157"/>
      <c r="AG1075" s="157"/>
      <c r="AH1075" s="157"/>
      <c r="AI1075" s="163"/>
      <c r="AJ1075" s="157"/>
      <c r="AK1075" s="157"/>
      <c r="AL1075" s="157"/>
      <c r="AM1075" s="157"/>
      <c r="AN1075" s="157"/>
      <c r="AO1075" s="157"/>
      <c r="AP1075" s="157"/>
      <c r="AQ1075" s="160"/>
      <c r="AR1075" s="164"/>
      <c r="AS1075" s="164"/>
      <c r="AU1075" s="165"/>
    </row>
    <row r="1076" spans="1:47" ht="84.75" customHeight="1">
      <c r="A1076" s="79"/>
      <c r="B1076" s="79"/>
      <c r="C1076" s="79"/>
      <c r="D1076" s="157"/>
      <c r="E1076" s="159"/>
      <c r="F1076" s="160"/>
      <c r="G1076" s="160"/>
      <c r="H1076" s="166"/>
      <c r="I1076" s="166"/>
      <c r="J1076" s="166"/>
      <c r="K1076" s="166"/>
      <c r="L1076" s="167"/>
      <c r="M1076" s="166"/>
      <c r="N1076" s="166"/>
      <c r="O1076" s="157"/>
      <c r="P1076" s="157"/>
      <c r="Q1076" s="157"/>
      <c r="R1076" s="157"/>
      <c r="S1076" s="157"/>
      <c r="T1076" s="157"/>
      <c r="U1076" s="157"/>
      <c r="V1076" s="157"/>
      <c r="W1076" s="161"/>
      <c r="X1076" s="168"/>
      <c r="Y1076" s="168"/>
      <c r="Z1076" s="157"/>
      <c r="AA1076" s="157"/>
      <c r="AB1076" s="157"/>
      <c r="AC1076" s="157"/>
      <c r="AD1076" s="163"/>
      <c r="AE1076" s="157"/>
      <c r="AF1076" s="157"/>
      <c r="AG1076" s="157"/>
      <c r="AH1076" s="157"/>
      <c r="AI1076" s="163"/>
      <c r="AJ1076" s="157"/>
      <c r="AK1076" s="157"/>
      <c r="AL1076" s="157"/>
      <c r="AM1076" s="157"/>
      <c r="AN1076" s="157"/>
      <c r="AO1076" s="157"/>
      <c r="AP1076" s="157"/>
      <c r="AQ1076" s="160"/>
      <c r="AR1076" s="164"/>
      <c r="AS1076" s="164"/>
      <c r="AU1076" s="165"/>
    </row>
    <row r="1077" spans="1:47" ht="84.75" customHeight="1">
      <c r="A1077" s="79"/>
      <c r="B1077" s="79"/>
      <c r="C1077" s="79"/>
      <c r="D1077" s="157"/>
      <c r="E1077" s="159"/>
      <c r="F1077" s="160"/>
      <c r="G1077" s="160"/>
      <c r="H1077" s="166"/>
      <c r="I1077" s="166"/>
      <c r="J1077" s="166"/>
      <c r="K1077" s="166"/>
      <c r="L1077" s="167"/>
      <c r="M1077" s="166"/>
      <c r="N1077" s="166"/>
      <c r="O1077" s="157"/>
      <c r="P1077" s="157"/>
      <c r="Q1077" s="157"/>
      <c r="R1077" s="157"/>
      <c r="S1077" s="157"/>
      <c r="T1077" s="157"/>
      <c r="U1077" s="157"/>
      <c r="V1077" s="157"/>
      <c r="W1077" s="161"/>
      <c r="X1077" s="168"/>
      <c r="Y1077" s="168"/>
      <c r="Z1077" s="157"/>
      <c r="AA1077" s="157"/>
      <c r="AB1077" s="157"/>
      <c r="AC1077" s="157"/>
      <c r="AD1077" s="163"/>
      <c r="AE1077" s="157"/>
      <c r="AF1077" s="157"/>
      <c r="AG1077" s="157"/>
      <c r="AH1077" s="157"/>
      <c r="AI1077" s="163"/>
      <c r="AJ1077" s="157"/>
      <c r="AK1077" s="157"/>
      <c r="AL1077" s="157"/>
      <c r="AM1077" s="157"/>
      <c r="AN1077" s="157"/>
      <c r="AO1077" s="157"/>
      <c r="AP1077" s="157"/>
      <c r="AQ1077" s="160"/>
      <c r="AR1077" s="164"/>
      <c r="AS1077" s="164"/>
      <c r="AU1077" s="165"/>
    </row>
    <row r="1078" spans="1:47" ht="84.75" customHeight="1">
      <c r="A1078" s="79"/>
      <c r="B1078" s="79"/>
      <c r="C1078" s="79"/>
      <c r="D1078" s="157"/>
      <c r="E1078" s="159"/>
      <c r="F1078" s="160"/>
      <c r="G1078" s="160"/>
      <c r="H1078" s="166"/>
      <c r="I1078" s="166"/>
      <c r="J1078" s="166"/>
      <c r="K1078" s="166"/>
      <c r="L1078" s="167"/>
      <c r="M1078" s="166"/>
      <c r="N1078" s="166"/>
      <c r="O1078" s="157"/>
      <c r="P1078" s="157"/>
      <c r="Q1078" s="157"/>
      <c r="R1078" s="157"/>
      <c r="S1078" s="157"/>
      <c r="T1078" s="157"/>
      <c r="U1078" s="157"/>
      <c r="V1078" s="157"/>
      <c r="W1078" s="161"/>
      <c r="X1078" s="168"/>
      <c r="Y1078" s="168"/>
      <c r="Z1078" s="157"/>
      <c r="AA1078" s="157"/>
      <c r="AB1078" s="157"/>
      <c r="AC1078" s="157"/>
      <c r="AD1078" s="163"/>
      <c r="AE1078" s="157"/>
      <c r="AF1078" s="157"/>
      <c r="AG1078" s="157"/>
      <c r="AH1078" s="157"/>
      <c r="AI1078" s="163"/>
      <c r="AJ1078" s="157"/>
      <c r="AK1078" s="157"/>
      <c r="AL1078" s="157"/>
      <c r="AM1078" s="157"/>
      <c r="AN1078" s="157"/>
      <c r="AO1078" s="157"/>
      <c r="AP1078" s="157"/>
      <c r="AQ1078" s="160"/>
      <c r="AR1078" s="164"/>
      <c r="AS1078" s="164"/>
      <c r="AU1078" s="165"/>
    </row>
    <row r="1079" spans="1:47" ht="84.75" customHeight="1">
      <c r="A1079" s="79"/>
      <c r="B1079" s="79"/>
      <c r="C1079" s="79"/>
      <c r="D1079" s="157"/>
      <c r="E1079" s="159"/>
      <c r="F1079" s="160"/>
      <c r="G1079" s="160"/>
      <c r="H1079" s="166"/>
      <c r="I1079" s="166"/>
      <c r="J1079" s="166"/>
      <c r="K1079" s="166"/>
      <c r="L1079" s="167"/>
      <c r="M1079" s="166"/>
      <c r="N1079" s="166"/>
      <c r="O1079" s="157"/>
      <c r="P1079" s="157"/>
      <c r="Q1079" s="157"/>
      <c r="R1079" s="157"/>
      <c r="S1079" s="157"/>
      <c r="T1079" s="157"/>
      <c r="U1079" s="157"/>
      <c r="V1079" s="157"/>
      <c r="W1079" s="161"/>
      <c r="X1079" s="168"/>
      <c r="Y1079" s="168"/>
      <c r="Z1079" s="157"/>
      <c r="AA1079" s="157"/>
      <c r="AB1079" s="157"/>
      <c r="AC1079" s="157"/>
      <c r="AD1079" s="163"/>
      <c r="AE1079" s="157"/>
      <c r="AF1079" s="157"/>
      <c r="AG1079" s="157"/>
      <c r="AH1079" s="157"/>
      <c r="AI1079" s="163"/>
      <c r="AJ1079" s="157"/>
      <c r="AK1079" s="157"/>
      <c r="AL1079" s="157"/>
      <c r="AM1079" s="157"/>
      <c r="AN1079" s="157"/>
      <c r="AO1079" s="157"/>
      <c r="AP1079" s="157"/>
      <c r="AQ1079" s="160"/>
      <c r="AR1079" s="164"/>
      <c r="AS1079" s="164"/>
      <c r="AU1079" s="165"/>
    </row>
    <row r="1080" spans="1:47" ht="84.75" customHeight="1">
      <c r="A1080" s="79"/>
      <c r="B1080" s="79"/>
      <c r="C1080" s="79"/>
      <c r="D1080" s="157"/>
      <c r="E1080" s="159"/>
      <c r="F1080" s="160"/>
      <c r="G1080" s="160"/>
      <c r="H1080" s="166"/>
      <c r="I1080" s="166"/>
      <c r="J1080" s="166"/>
      <c r="K1080" s="166"/>
      <c r="L1080" s="167"/>
      <c r="M1080" s="166"/>
      <c r="N1080" s="166"/>
      <c r="O1080" s="157"/>
      <c r="P1080" s="157"/>
      <c r="Q1080" s="157"/>
      <c r="R1080" s="157"/>
      <c r="S1080" s="157"/>
      <c r="T1080" s="157"/>
      <c r="U1080" s="157"/>
      <c r="V1080" s="157"/>
      <c r="W1080" s="161"/>
      <c r="X1080" s="168"/>
      <c r="Y1080" s="168"/>
      <c r="Z1080" s="157"/>
      <c r="AA1080" s="157"/>
      <c r="AB1080" s="157"/>
      <c r="AC1080" s="157"/>
      <c r="AD1080" s="163"/>
      <c r="AE1080" s="157"/>
      <c r="AF1080" s="157"/>
      <c r="AG1080" s="157"/>
      <c r="AH1080" s="157"/>
      <c r="AI1080" s="163"/>
      <c r="AJ1080" s="157"/>
      <c r="AK1080" s="157"/>
      <c r="AL1080" s="157"/>
      <c r="AM1080" s="157"/>
      <c r="AN1080" s="157"/>
      <c r="AO1080" s="157"/>
      <c r="AP1080" s="157"/>
      <c r="AQ1080" s="160"/>
      <c r="AR1080" s="164"/>
      <c r="AS1080" s="164"/>
      <c r="AU1080" s="165"/>
    </row>
    <row r="1081" spans="1:47" ht="84.75" customHeight="1">
      <c r="A1081" s="79"/>
      <c r="B1081" s="79"/>
      <c r="C1081" s="79"/>
      <c r="D1081" s="157"/>
      <c r="E1081" s="159"/>
      <c r="F1081" s="160"/>
      <c r="G1081" s="160"/>
      <c r="H1081" s="166"/>
      <c r="I1081" s="166"/>
      <c r="J1081" s="166"/>
      <c r="K1081" s="166"/>
      <c r="L1081" s="167"/>
      <c r="M1081" s="166"/>
      <c r="N1081" s="166"/>
      <c r="O1081" s="157"/>
      <c r="P1081" s="157"/>
      <c r="Q1081" s="157"/>
      <c r="R1081" s="157"/>
      <c r="S1081" s="157"/>
      <c r="T1081" s="157"/>
      <c r="U1081" s="157"/>
      <c r="V1081" s="157"/>
      <c r="W1081" s="161"/>
      <c r="X1081" s="168"/>
      <c r="Y1081" s="168"/>
      <c r="Z1081" s="157"/>
      <c r="AA1081" s="157"/>
      <c r="AB1081" s="157"/>
      <c r="AC1081" s="157"/>
      <c r="AD1081" s="163"/>
      <c r="AE1081" s="157"/>
      <c r="AF1081" s="157"/>
      <c r="AG1081" s="157"/>
      <c r="AH1081" s="157"/>
      <c r="AI1081" s="163"/>
      <c r="AJ1081" s="157"/>
      <c r="AK1081" s="157"/>
      <c r="AL1081" s="157"/>
      <c r="AM1081" s="157"/>
      <c r="AN1081" s="157"/>
      <c r="AO1081" s="157"/>
      <c r="AP1081" s="157"/>
      <c r="AQ1081" s="160"/>
      <c r="AR1081" s="164"/>
      <c r="AS1081" s="164"/>
      <c r="AU1081" s="165"/>
    </row>
    <row r="1082" spans="1:47" ht="84.75" customHeight="1">
      <c r="A1082" s="79"/>
      <c r="B1082" s="79"/>
      <c r="C1082" s="79"/>
      <c r="D1082" s="157"/>
      <c r="E1082" s="159"/>
      <c r="F1082" s="160"/>
      <c r="G1082" s="160"/>
      <c r="H1082" s="166"/>
      <c r="I1082" s="166"/>
      <c r="J1082" s="166"/>
      <c r="K1082" s="166"/>
      <c r="L1082" s="167"/>
      <c r="M1082" s="166"/>
      <c r="N1082" s="166"/>
      <c r="O1082" s="157"/>
      <c r="P1082" s="157"/>
      <c r="Q1082" s="157"/>
      <c r="R1082" s="157"/>
      <c r="S1082" s="157"/>
      <c r="T1082" s="157"/>
      <c r="U1082" s="157"/>
      <c r="V1082" s="157"/>
      <c r="W1082" s="161"/>
      <c r="X1082" s="168"/>
      <c r="Y1082" s="168"/>
      <c r="Z1082" s="157"/>
      <c r="AA1082" s="157"/>
      <c r="AB1082" s="157"/>
      <c r="AC1082" s="157"/>
      <c r="AD1082" s="163"/>
      <c r="AE1082" s="157"/>
      <c r="AF1082" s="157"/>
      <c r="AG1082" s="157"/>
      <c r="AH1082" s="157"/>
      <c r="AI1082" s="163"/>
      <c r="AJ1082" s="157"/>
      <c r="AK1082" s="157"/>
      <c r="AL1082" s="157"/>
      <c r="AM1082" s="157"/>
      <c r="AN1082" s="157"/>
      <c r="AO1082" s="157"/>
      <c r="AP1082" s="157"/>
      <c r="AQ1082" s="160"/>
      <c r="AR1082" s="164"/>
      <c r="AS1082" s="164"/>
      <c r="AU1082" s="165"/>
    </row>
    <row r="1083" spans="1:47" ht="84.75" customHeight="1">
      <c r="A1083" s="79"/>
      <c r="B1083" s="79"/>
      <c r="C1083" s="79"/>
      <c r="D1083" s="157"/>
      <c r="E1083" s="159"/>
      <c r="F1083" s="160"/>
      <c r="G1083" s="160"/>
      <c r="H1083" s="166"/>
      <c r="I1083" s="166"/>
      <c r="J1083" s="166"/>
      <c r="K1083" s="166"/>
      <c r="L1083" s="167"/>
      <c r="M1083" s="166"/>
      <c r="N1083" s="166"/>
      <c r="O1083" s="157"/>
      <c r="P1083" s="157"/>
      <c r="Q1083" s="157"/>
      <c r="R1083" s="157"/>
      <c r="S1083" s="157"/>
      <c r="T1083" s="157"/>
      <c r="U1083" s="157"/>
      <c r="V1083" s="157"/>
      <c r="W1083" s="161"/>
      <c r="X1083" s="168"/>
      <c r="Y1083" s="168"/>
      <c r="Z1083" s="157"/>
      <c r="AA1083" s="157"/>
      <c r="AB1083" s="157"/>
      <c r="AC1083" s="157"/>
      <c r="AD1083" s="163"/>
      <c r="AE1083" s="157"/>
      <c r="AF1083" s="157"/>
      <c r="AG1083" s="157"/>
      <c r="AH1083" s="157"/>
      <c r="AI1083" s="163"/>
      <c r="AJ1083" s="157"/>
      <c r="AK1083" s="157"/>
      <c r="AL1083" s="157"/>
      <c r="AM1083" s="157"/>
      <c r="AN1083" s="157"/>
      <c r="AO1083" s="157"/>
      <c r="AP1083" s="157"/>
      <c r="AQ1083" s="160"/>
      <c r="AR1083" s="164"/>
      <c r="AS1083" s="164"/>
      <c r="AU1083" s="165"/>
    </row>
    <row r="1084" spans="1:47" ht="84.75" customHeight="1">
      <c r="A1084" s="79"/>
      <c r="B1084" s="79"/>
      <c r="C1084" s="79"/>
      <c r="D1084" s="157"/>
      <c r="E1084" s="159"/>
      <c r="F1084" s="160"/>
      <c r="G1084" s="160"/>
      <c r="H1084" s="166"/>
      <c r="I1084" s="166"/>
      <c r="J1084" s="166"/>
      <c r="K1084" s="166"/>
      <c r="L1084" s="167"/>
      <c r="M1084" s="166"/>
      <c r="N1084" s="166"/>
      <c r="O1084" s="157"/>
      <c r="P1084" s="157"/>
      <c r="Q1084" s="157"/>
      <c r="R1084" s="157"/>
      <c r="S1084" s="157"/>
      <c r="T1084" s="157"/>
      <c r="U1084" s="157"/>
      <c r="V1084" s="157"/>
      <c r="W1084" s="161"/>
      <c r="X1084" s="168"/>
      <c r="Y1084" s="168"/>
      <c r="Z1084" s="157"/>
      <c r="AA1084" s="157"/>
      <c r="AB1084" s="157"/>
      <c r="AC1084" s="157"/>
      <c r="AD1084" s="163"/>
      <c r="AE1084" s="157"/>
      <c r="AF1084" s="157"/>
      <c r="AG1084" s="157"/>
      <c r="AH1084" s="157"/>
      <c r="AI1084" s="163"/>
      <c r="AJ1084" s="157"/>
      <c r="AK1084" s="157"/>
      <c r="AL1084" s="157"/>
      <c r="AM1084" s="157"/>
      <c r="AN1084" s="157"/>
      <c r="AO1084" s="157"/>
      <c r="AP1084" s="157"/>
      <c r="AQ1084" s="160"/>
      <c r="AR1084" s="164"/>
      <c r="AS1084" s="164"/>
      <c r="AU1084" s="165"/>
    </row>
    <row r="1085" spans="1:47" ht="84.75" customHeight="1">
      <c r="A1085" s="79"/>
      <c r="B1085" s="79"/>
      <c r="C1085" s="79"/>
      <c r="D1085" s="157"/>
      <c r="E1085" s="159"/>
      <c r="F1085" s="160"/>
      <c r="G1085" s="160"/>
      <c r="H1085" s="166"/>
      <c r="I1085" s="166"/>
      <c r="J1085" s="166"/>
      <c r="K1085" s="166"/>
      <c r="L1085" s="167"/>
      <c r="M1085" s="166"/>
      <c r="N1085" s="166"/>
      <c r="O1085" s="157"/>
      <c r="P1085" s="157"/>
      <c r="Q1085" s="157"/>
      <c r="R1085" s="157"/>
      <c r="S1085" s="157"/>
      <c r="T1085" s="157"/>
      <c r="U1085" s="157"/>
      <c r="V1085" s="157"/>
      <c r="W1085" s="161"/>
      <c r="X1085" s="168"/>
      <c r="Y1085" s="168"/>
      <c r="Z1085" s="157"/>
      <c r="AA1085" s="157"/>
      <c r="AB1085" s="157"/>
      <c r="AC1085" s="157"/>
      <c r="AD1085" s="163"/>
      <c r="AE1085" s="157"/>
      <c r="AF1085" s="157"/>
      <c r="AG1085" s="157"/>
      <c r="AH1085" s="157"/>
      <c r="AI1085" s="163"/>
      <c r="AJ1085" s="157"/>
      <c r="AK1085" s="157"/>
      <c r="AL1085" s="157"/>
      <c r="AM1085" s="157"/>
      <c r="AN1085" s="157"/>
      <c r="AO1085" s="157"/>
      <c r="AP1085" s="157"/>
      <c r="AQ1085" s="160"/>
      <c r="AR1085" s="164"/>
      <c r="AS1085" s="164"/>
      <c r="AU1085" s="165"/>
    </row>
    <row r="1086" spans="1:47" ht="84.75" customHeight="1">
      <c r="A1086" s="79"/>
      <c r="B1086" s="79"/>
      <c r="C1086" s="79"/>
      <c r="D1086" s="157"/>
      <c r="E1086" s="159"/>
      <c r="F1086" s="160"/>
      <c r="G1086" s="160"/>
      <c r="H1086" s="166"/>
      <c r="I1086" s="166"/>
      <c r="J1086" s="166"/>
      <c r="K1086" s="166"/>
      <c r="L1086" s="167"/>
      <c r="M1086" s="166"/>
      <c r="N1086" s="166"/>
      <c r="O1086" s="157"/>
      <c r="P1086" s="157"/>
      <c r="Q1086" s="157"/>
      <c r="R1086" s="157"/>
      <c r="S1086" s="157"/>
      <c r="T1086" s="157"/>
      <c r="U1086" s="157"/>
      <c r="V1086" s="157"/>
      <c r="W1086" s="161"/>
      <c r="X1086" s="168"/>
      <c r="Y1086" s="168"/>
      <c r="Z1086" s="157"/>
      <c r="AA1086" s="157"/>
      <c r="AB1086" s="157"/>
      <c r="AC1086" s="157"/>
      <c r="AD1086" s="163"/>
      <c r="AE1086" s="157"/>
      <c r="AF1086" s="157"/>
      <c r="AG1086" s="157"/>
      <c r="AH1086" s="157"/>
      <c r="AI1086" s="163"/>
      <c r="AJ1086" s="157"/>
      <c r="AK1086" s="157"/>
      <c r="AL1086" s="157"/>
      <c r="AM1086" s="157"/>
      <c r="AN1086" s="157"/>
      <c r="AO1086" s="157"/>
      <c r="AP1086" s="157"/>
      <c r="AQ1086" s="160"/>
      <c r="AR1086" s="164"/>
      <c r="AS1086" s="164"/>
      <c r="AU1086" s="165"/>
    </row>
    <row r="1087" spans="1:47" ht="84.75" customHeight="1">
      <c r="A1087" s="79"/>
      <c r="B1087" s="79"/>
      <c r="C1087" s="79"/>
      <c r="D1087" s="157"/>
      <c r="E1087" s="159"/>
      <c r="F1087" s="160"/>
      <c r="G1087" s="160"/>
      <c r="H1087" s="166"/>
      <c r="I1087" s="166"/>
      <c r="J1087" s="166"/>
      <c r="K1087" s="166"/>
      <c r="L1087" s="167"/>
      <c r="M1087" s="166"/>
      <c r="N1087" s="166"/>
      <c r="O1087" s="157"/>
      <c r="P1087" s="157"/>
      <c r="Q1087" s="157"/>
      <c r="R1087" s="157"/>
      <c r="S1087" s="157"/>
      <c r="T1087" s="157"/>
      <c r="U1087" s="157"/>
      <c r="V1087" s="157"/>
      <c r="W1087" s="161"/>
      <c r="X1087" s="168"/>
      <c r="Y1087" s="168"/>
      <c r="Z1087" s="157"/>
      <c r="AA1087" s="157"/>
      <c r="AB1087" s="157"/>
      <c r="AC1087" s="157"/>
      <c r="AD1087" s="163"/>
      <c r="AE1087" s="157"/>
      <c r="AF1087" s="157"/>
      <c r="AG1087" s="157"/>
      <c r="AH1087" s="157"/>
      <c r="AI1087" s="163"/>
      <c r="AJ1087" s="157"/>
      <c r="AK1087" s="157"/>
      <c r="AL1087" s="157"/>
      <c r="AM1087" s="157"/>
      <c r="AN1087" s="157"/>
      <c r="AO1087" s="157"/>
      <c r="AP1087" s="157"/>
      <c r="AQ1087" s="160"/>
      <c r="AR1087" s="164"/>
      <c r="AS1087" s="164"/>
      <c r="AU1087" s="165"/>
    </row>
    <row r="1088" spans="1:47" ht="84.75" customHeight="1">
      <c r="A1088" s="79"/>
      <c r="B1088" s="79"/>
      <c r="C1088" s="79"/>
      <c r="D1088" s="157"/>
      <c r="E1088" s="159"/>
      <c r="F1088" s="160"/>
      <c r="G1088" s="160"/>
      <c r="H1088" s="166"/>
      <c r="I1088" s="166"/>
      <c r="J1088" s="166"/>
      <c r="K1088" s="166"/>
      <c r="L1088" s="167"/>
      <c r="M1088" s="166"/>
      <c r="N1088" s="166"/>
      <c r="O1088" s="157"/>
      <c r="P1088" s="157"/>
      <c r="Q1088" s="157"/>
      <c r="R1088" s="157"/>
      <c r="S1088" s="157"/>
      <c r="T1088" s="157"/>
      <c r="U1088" s="157"/>
      <c r="V1088" s="157"/>
      <c r="W1088" s="161"/>
      <c r="X1088" s="168"/>
      <c r="Y1088" s="168"/>
      <c r="Z1088" s="157"/>
      <c r="AA1088" s="157"/>
      <c r="AB1088" s="157"/>
      <c r="AC1088" s="157"/>
      <c r="AD1088" s="163"/>
      <c r="AE1088" s="157"/>
      <c r="AF1088" s="157"/>
      <c r="AG1088" s="157"/>
      <c r="AH1088" s="157"/>
      <c r="AI1088" s="163"/>
      <c r="AJ1088" s="157"/>
      <c r="AK1088" s="157"/>
      <c r="AL1088" s="157"/>
      <c r="AM1088" s="157"/>
      <c r="AN1088" s="157"/>
      <c r="AO1088" s="157"/>
      <c r="AP1088" s="157"/>
      <c r="AQ1088" s="160"/>
      <c r="AR1088" s="164"/>
      <c r="AS1088" s="164"/>
      <c r="AU1088" s="165"/>
    </row>
    <row r="1089" spans="1:47" ht="84.75" customHeight="1">
      <c r="A1089" s="79"/>
      <c r="B1089" s="79"/>
      <c r="C1089" s="79"/>
      <c r="D1089" s="157"/>
      <c r="E1089" s="159"/>
      <c r="F1089" s="160"/>
      <c r="G1089" s="160"/>
      <c r="H1089" s="166"/>
      <c r="I1089" s="166"/>
      <c r="J1089" s="166"/>
      <c r="K1089" s="166"/>
      <c r="L1089" s="167"/>
      <c r="M1089" s="166"/>
      <c r="N1089" s="166"/>
      <c r="O1089" s="157"/>
      <c r="P1089" s="157"/>
      <c r="Q1089" s="157"/>
      <c r="R1089" s="157"/>
      <c r="S1089" s="157"/>
      <c r="T1089" s="157"/>
      <c r="U1089" s="157"/>
      <c r="V1089" s="157"/>
      <c r="W1089" s="161"/>
      <c r="X1089" s="168"/>
      <c r="Y1089" s="168"/>
      <c r="Z1089" s="157"/>
      <c r="AA1089" s="157"/>
      <c r="AB1089" s="157"/>
      <c r="AC1089" s="157"/>
      <c r="AD1089" s="163"/>
      <c r="AE1089" s="157"/>
      <c r="AF1089" s="157"/>
      <c r="AG1089" s="157"/>
      <c r="AH1089" s="157"/>
      <c r="AI1089" s="163"/>
      <c r="AJ1089" s="157"/>
      <c r="AK1089" s="157"/>
      <c r="AL1089" s="157"/>
      <c r="AM1089" s="157"/>
      <c r="AN1089" s="157"/>
      <c r="AO1089" s="157"/>
      <c r="AP1089" s="157"/>
      <c r="AQ1089" s="160"/>
      <c r="AR1089" s="164"/>
      <c r="AS1089" s="164"/>
      <c r="AU1089" s="165"/>
    </row>
    <row r="1090" spans="1:47" ht="84.75" customHeight="1">
      <c r="A1090" s="79"/>
      <c r="B1090" s="79"/>
      <c r="C1090" s="79"/>
      <c r="D1090" s="157"/>
      <c r="E1090" s="159"/>
      <c r="F1090" s="160"/>
      <c r="G1090" s="160"/>
      <c r="H1090" s="166"/>
      <c r="I1090" s="166"/>
      <c r="J1090" s="166"/>
      <c r="K1090" s="166"/>
      <c r="L1090" s="167"/>
      <c r="M1090" s="166"/>
      <c r="N1090" s="166"/>
      <c r="O1090" s="157"/>
      <c r="P1090" s="157"/>
      <c r="Q1090" s="157"/>
      <c r="R1090" s="157"/>
      <c r="S1090" s="157"/>
      <c r="T1090" s="157"/>
      <c r="U1090" s="157"/>
      <c r="V1090" s="157"/>
      <c r="W1090" s="161"/>
      <c r="X1090" s="168"/>
      <c r="Y1090" s="168"/>
      <c r="Z1090" s="157"/>
      <c r="AA1090" s="157"/>
      <c r="AB1090" s="157"/>
      <c r="AC1090" s="157"/>
      <c r="AD1090" s="163"/>
      <c r="AE1090" s="157"/>
      <c r="AF1090" s="157"/>
      <c r="AG1090" s="157"/>
      <c r="AH1090" s="157"/>
      <c r="AI1090" s="163"/>
      <c r="AJ1090" s="157"/>
      <c r="AK1090" s="157"/>
      <c r="AL1090" s="157"/>
      <c r="AM1090" s="157"/>
      <c r="AN1090" s="157"/>
      <c r="AO1090" s="157"/>
      <c r="AP1090" s="157"/>
      <c r="AQ1090" s="160"/>
      <c r="AR1090" s="164"/>
      <c r="AS1090" s="164"/>
      <c r="AU1090" s="165"/>
    </row>
    <row r="1091" spans="1:47" ht="84.75" customHeight="1">
      <c r="A1091" s="79"/>
      <c r="B1091" s="79"/>
      <c r="C1091" s="79"/>
      <c r="D1091" s="157"/>
      <c r="E1091" s="159"/>
      <c r="F1091" s="160"/>
      <c r="G1091" s="160"/>
      <c r="H1091" s="166"/>
      <c r="I1091" s="166"/>
      <c r="J1091" s="166"/>
      <c r="K1091" s="166"/>
      <c r="L1091" s="167"/>
      <c r="M1091" s="166"/>
      <c r="N1091" s="166"/>
      <c r="O1091" s="157"/>
      <c r="P1091" s="157"/>
      <c r="Q1091" s="157"/>
      <c r="R1091" s="157"/>
      <c r="S1091" s="157"/>
      <c r="T1091" s="157"/>
      <c r="U1091" s="157"/>
      <c r="V1091" s="157"/>
      <c r="W1091" s="161"/>
      <c r="X1091" s="168"/>
      <c r="Y1091" s="168"/>
      <c r="Z1091" s="157"/>
      <c r="AA1091" s="157"/>
      <c r="AB1091" s="157"/>
      <c r="AC1091" s="157"/>
      <c r="AD1091" s="163"/>
      <c r="AE1091" s="157"/>
      <c r="AF1091" s="157"/>
      <c r="AG1091" s="157"/>
      <c r="AH1091" s="157"/>
      <c r="AI1091" s="163"/>
      <c r="AJ1091" s="157"/>
      <c r="AK1091" s="157"/>
      <c r="AL1091" s="157"/>
      <c r="AM1091" s="157"/>
      <c r="AN1091" s="157"/>
      <c r="AO1091" s="157"/>
      <c r="AP1091" s="157"/>
      <c r="AQ1091" s="160"/>
      <c r="AR1091" s="164"/>
      <c r="AS1091" s="164"/>
      <c r="AU1091" s="165"/>
    </row>
    <row r="1092" spans="1:47" ht="84.75" customHeight="1">
      <c r="A1092" s="79"/>
      <c r="B1092" s="79"/>
      <c r="C1092" s="79"/>
      <c r="D1092" s="157"/>
      <c r="E1092" s="159"/>
      <c r="F1092" s="160"/>
      <c r="G1092" s="160"/>
      <c r="H1092" s="166"/>
      <c r="I1092" s="166"/>
      <c r="J1092" s="166"/>
      <c r="K1092" s="166"/>
      <c r="L1092" s="167"/>
      <c r="M1092" s="166"/>
      <c r="N1092" s="166"/>
      <c r="O1092" s="157"/>
      <c r="P1092" s="157"/>
      <c r="Q1092" s="157"/>
      <c r="R1092" s="157"/>
      <c r="S1092" s="157"/>
      <c r="T1092" s="157"/>
      <c r="U1092" s="157"/>
      <c r="V1092" s="157"/>
      <c r="W1092" s="161"/>
      <c r="X1092" s="168"/>
      <c r="Y1092" s="168"/>
      <c r="Z1092" s="157"/>
      <c r="AA1092" s="157"/>
      <c r="AB1092" s="157"/>
      <c r="AC1092" s="157"/>
      <c r="AD1092" s="163"/>
      <c r="AE1092" s="157"/>
      <c r="AF1092" s="157"/>
      <c r="AG1092" s="157"/>
      <c r="AH1092" s="157"/>
      <c r="AI1092" s="163"/>
      <c r="AJ1092" s="157"/>
      <c r="AK1092" s="157"/>
      <c r="AL1092" s="157"/>
      <c r="AM1092" s="157"/>
      <c r="AN1092" s="157"/>
      <c r="AO1092" s="157"/>
      <c r="AP1092" s="157"/>
      <c r="AQ1092" s="160"/>
      <c r="AR1092" s="164"/>
      <c r="AS1092" s="164"/>
      <c r="AU1092" s="165"/>
    </row>
    <row r="1093" spans="1:47" ht="84.75" customHeight="1">
      <c r="A1093" s="79"/>
      <c r="B1093" s="79"/>
      <c r="C1093" s="79"/>
      <c r="D1093" s="157"/>
      <c r="E1093" s="159"/>
      <c r="F1093" s="160"/>
      <c r="G1093" s="160"/>
      <c r="H1093" s="166"/>
      <c r="I1093" s="166"/>
      <c r="J1093" s="166"/>
      <c r="K1093" s="166"/>
      <c r="L1093" s="167"/>
      <c r="M1093" s="166"/>
      <c r="N1093" s="166"/>
      <c r="O1093" s="157"/>
      <c r="P1093" s="157"/>
      <c r="Q1093" s="157"/>
      <c r="R1093" s="157"/>
      <c r="S1093" s="157"/>
      <c r="T1093" s="157"/>
      <c r="U1093" s="157"/>
      <c r="V1093" s="157"/>
      <c r="W1093" s="161"/>
      <c r="X1093" s="168"/>
      <c r="Y1093" s="168"/>
      <c r="Z1093" s="157"/>
      <c r="AA1093" s="157"/>
      <c r="AB1093" s="157"/>
      <c r="AC1093" s="157"/>
      <c r="AD1093" s="163"/>
      <c r="AE1093" s="157"/>
      <c r="AF1093" s="157"/>
      <c r="AG1093" s="157"/>
      <c r="AH1093" s="157"/>
      <c r="AI1093" s="163"/>
      <c r="AJ1093" s="157"/>
      <c r="AK1093" s="157"/>
      <c r="AL1093" s="157"/>
      <c r="AM1093" s="157"/>
      <c r="AN1093" s="157"/>
      <c r="AO1093" s="157"/>
      <c r="AP1093" s="157"/>
      <c r="AQ1093" s="160"/>
      <c r="AR1093" s="164"/>
      <c r="AS1093" s="164"/>
      <c r="AU1093" s="165"/>
    </row>
    <row r="1094" spans="1:47" ht="84.75" customHeight="1">
      <c r="A1094" s="79"/>
      <c r="B1094" s="79"/>
      <c r="C1094" s="79"/>
      <c r="D1094" s="157"/>
      <c r="E1094" s="159"/>
      <c r="F1094" s="160"/>
      <c r="G1094" s="160"/>
      <c r="H1094" s="166"/>
      <c r="I1094" s="166"/>
      <c r="J1094" s="166"/>
      <c r="K1094" s="166"/>
      <c r="L1094" s="167"/>
      <c r="M1094" s="166"/>
      <c r="N1094" s="166"/>
      <c r="O1094" s="157"/>
      <c r="P1094" s="157"/>
      <c r="Q1094" s="157"/>
      <c r="R1094" s="157"/>
      <c r="S1094" s="157"/>
      <c r="T1094" s="157"/>
      <c r="U1094" s="157"/>
      <c r="V1094" s="157"/>
      <c r="W1094" s="161"/>
      <c r="X1094" s="168"/>
      <c r="Y1094" s="168"/>
      <c r="Z1094" s="157"/>
      <c r="AA1094" s="157"/>
      <c r="AB1094" s="157"/>
      <c r="AC1094" s="157"/>
      <c r="AD1094" s="163"/>
      <c r="AE1094" s="157"/>
      <c r="AF1094" s="157"/>
      <c r="AG1094" s="157"/>
      <c r="AH1094" s="157"/>
      <c r="AI1094" s="163"/>
      <c r="AJ1094" s="157"/>
      <c r="AK1094" s="157"/>
      <c r="AL1094" s="157"/>
      <c r="AM1094" s="157"/>
      <c r="AN1094" s="157"/>
      <c r="AO1094" s="157"/>
      <c r="AP1094" s="157"/>
      <c r="AQ1094" s="160"/>
      <c r="AR1094" s="164"/>
      <c r="AS1094" s="164"/>
      <c r="AU1094" s="165"/>
    </row>
    <row r="1095" spans="1:47" ht="84.75" customHeight="1">
      <c r="A1095" s="79"/>
      <c r="B1095" s="79"/>
      <c r="C1095" s="79"/>
      <c r="D1095" s="157"/>
      <c r="E1095" s="159"/>
      <c r="F1095" s="160"/>
      <c r="G1095" s="160"/>
      <c r="H1095" s="166"/>
      <c r="I1095" s="166"/>
      <c r="J1095" s="166"/>
      <c r="K1095" s="166"/>
      <c r="L1095" s="167"/>
      <c r="M1095" s="166"/>
      <c r="N1095" s="166"/>
      <c r="O1095" s="157"/>
      <c r="P1095" s="157"/>
      <c r="Q1095" s="157"/>
      <c r="R1095" s="157"/>
      <c r="S1095" s="157"/>
      <c r="T1095" s="157"/>
      <c r="U1095" s="157"/>
      <c r="V1095" s="157"/>
      <c r="W1095" s="161"/>
      <c r="X1095" s="168"/>
      <c r="Y1095" s="168"/>
      <c r="Z1095" s="157"/>
      <c r="AA1095" s="157"/>
      <c r="AB1095" s="157"/>
      <c r="AC1095" s="157"/>
      <c r="AD1095" s="163"/>
      <c r="AE1095" s="157"/>
      <c r="AF1095" s="157"/>
      <c r="AG1095" s="157"/>
      <c r="AH1095" s="157"/>
      <c r="AI1095" s="163"/>
      <c r="AJ1095" s="157"/>
      <c r="AK1095" s="157"/>
      <c r="AL1095" s="157"/>
      <c r="AM1095" s="157"/>
      <c r="AN1095" s="157"/>
      <c r="AO1095" s="157"/>
      <c r="AP1095" s="157"/>
      <c r="AQ1095" s="160"/>
      <c r="AR1095" s="164"/>
      <c r="AS1095" s="164"/>
      <c r="AU1095" s="165"/>
    </row>
    <row r="1096" spans="1:47" ht="84.75" customHeight="1">
      <c r="A1096" s="79"/>
      <c r="B1096" s="79"/>
      <c r="C1096" s="79"/>
      <c r="D1096" s="157"/>
      <c r="E1096" s="159"/>
      <c r="F1096" s="160"/>
      <c r="G1096" s="160"/>
      <c r="H1096" s="166"/>
      <c r="I1096" s="166"/>
      <c r="J1096" s="166"/>
      <c r="K1096" s="166"/>
      <c r="L1096" s="167"/>
      <c r="M1096" s="166"/>
      <c r="N1096" s="166"/>
      <c r="O1096" s="157"/>
      <c r="P1096" s="157"/>
      <c r="Q1096" s="157"/>
      <c r="R1096" s="157"/>
      <c r="S1096" s="157"/>
      <c r="T1096" s="157"/>
      <c r="U1096" s="157"/>
      <c r="V1096" s="157"/>
      <c r="W1096" s="161"/>
      <c r="X1096" s="168"/>
      <c r="Y1096" s="168"/>
      <c r="Z1096" s="157"/>
      <c r="AA1096" s="157"/>
      <c r="AB1096" s="157"/>
      <c r="AC1096" s="157"/>
      <c r="AD1096" s="163"/>
      <c r="AE1096" s="157"/>
      <c r="AF1096" s="157"/>
      <c r="AG1096" s="157"/>
      <c r="AH1096" s="157"/>
      <c r="AI1096" s="163"/>
      <c r="AJ1096" s="157"/>
      <c r="AK1096" s="157"/>
      <c r="AL1096" s="157"/>
      <c r="AM1096" s="157"/>
      <c r="AN1096" s="157"/>
      <c r="AO1096" s="157"/>
      <c r="AP1096" s="157"/>
      <c r="AQ1096" s="160"/>
      <c r="AR1096" s="164"/>
      <c r="AS1096" s="164"/>
      <c r="AU1096" s="165"/>
    </row>
    <row r="1097" spans="1:47" ht="84.75" customHeight="1">
      <c r="A1097" s="79"/>
      <c r="B1097" s="79"/>
      <c r="C1097" s="79"/>
      <c r="D1097" s="157"/>
      <c r="E1097" s="159"/>
      <c r="F1097" s="160"/>
      <c r="G1097" s="160"/>
      <c r="H1097" s="166"/>
      <c r="I1097" s="166"/>
      <c r="J1097" s="166"/>
      <c r="K1097" s="166"/>
      <c r="L1097" s="167"/>
      <c r="M1097" s="166"/>
      <c r="N1097" s="166"/>
      <c r="O1097" s="157"/>
      <c r="P1097" s="157"/>
      <c r="Q1097" s="157"/>
      <c r="R1097" s="157"/>
      <c r="S1097" s="157"/>
      <c r="T1097" s="157"/>
      <c r="U1097" s="157"/>
      <c r="V1097" s="157"/>
      <c r="W1097" s="161"/>
      <c r="X1097" s="168"/>
      <c r="Y1097" s="168"/>
      <c r="Z1097" s="157"/>
      <c r="AA1097" s="157"/>
      <c r="AB1097" s="157"/>
      <c r="AC1097" s="157"/>
      <c r="AD1097" s="163"/>
      <c r="AE1097" s="157"/>
      <c r="AF1097" s="157"/>
      <c r="AG1097" s="157"/>
      <c r="AH1097" s="157"/>
      <c r="AI1097" s="163"/>
      <c r="AJ1097" s="157"/>
      <c r="AK1097" s="157"/>
      <c r="AL1097" s="157"/>
      <c r="AM1097" s="157"/>
      <c r="AN1097" s="157"/>
      <c r="AO1097" s="157"/>
      <c r="AP1097" s="157"/>
      <c r="AQ1097" s="160"/>
      <c r="AR1097" s="164"/>
      <c r="AS1097" s="164"/>
      <c r="AU1097" s="165"/>
    </row>
    <row r="1098" spans="1:47" ht="84.75" customHeight="1">
      <c r="A1098" s="79"/>
      <c r="B1098" s="79"/>
      <c r="C1098" s="79"/>
      <c r="D1098" s="157"/>
      <c r="E1098" s="159"/>
      <c r="F1098" s="160"/>
      <c r="G1098" s="160"/>
      <c r="H1098" s="166"/>
      <c r="I1098" s="166"/>
      <c r="J1098" s="166"/>
      <c r="K1098" s="166"/>
      <c r="L1098" s="167"/>
      <c r="M1098" s="166"/>
      <c r="N1098" s="166"/>
      <c r="O1098" s="157"/>
      <c r="P1098" s="157"/>
      <c r="Q1098" s="157"/>
      <c r="R1098" s="157"/>
      <c r="S1098" s="157"/>
      <c r="T1098" s="157"/>
      <c r="U1098" s="157"/>
      <c r="V1098" s="157"/>
      <c r="W1098" s="161"/>
      <c r="X1098" s="168"/>
      <c r="Y1098" s="168"/>
      <c r="Z1098" s="157"/>
      <c r="AA1098" s="157"/>
      <c r="AB1098" s="157"/>
      <c r="AC1098" s="157"/>
      <c r="AD1098" s="163"/>
      <c r="AE1098" s="157"/>
      <c r="AF1098" s="157"/>
      <c r="AG1098" s="157"/>
      <c r="AH1098" s="157"/>
      <c r="AI1098" s="163"/>
      <c r="AJ1098" s="157"/>
      <c r="AK1098" s="157"/>
      <c r="AL1098" s="157"/>
      <c r="AM1098" s="157"/>
      <c r="AN1098" s="157"/>
      <c r="AO1098" s="157"/>
      <c r="AP1098" s="157"/>
      <c r="AQ1098" s="160"/>
      <c r="AR1098" s="164"/>
      <c r="AS1098" s="164"/>
      <c r="AU1098" s="165"/>
    </row>
    <row r="1099" spans="1:47" ht="84.75" customHeight="1">
      <c r="A1099" s="79"/>
      <c r="B1099" s="79"/>
      <c r="C1099" s="79"/>
      <c r="D1099" s="157"/>
      <c r="E1099" s="159"/>
      <c r="F1099" s="160"/>
      <c r="G1099" s="160"/>
      <c r="H1099" s="166"/>
      <c r="I1099" s="166"/>
      <c r="J1099" s="166"/>
      <c r="K1099" s="166"/>
      <c r="L1099" s="167"/>
      <c r="M1099" s="166"/>
      <c r="N1099" s="166"/>
      <c r="O1099" s="157"/>
      <c r="P1099" s="157"/>
      <c r="Q1099" s="157"/>
      <c r="R1099" s="157"/>
      <c r="S1099" s="157"/>
      <c r="T1099" s="157"/>
      <c r="U1099" s="157"/>
      <c r="V1099" s="157"/>
      <c r="W1099" s="161"/>
      <c r="X1099" s="168"/>
      <c r="Y1099" s="168"/>
      <c r="Z1099" s="157"/>
      <c r="AA1099" s="157"/>
      <c r="AB1099" s="157"/>
      <c r="AC1099" s="157"/>
      <c r="AD1099" s="163"/>
      <c r="AE1099" s="157"/>
      <c r="AF1099" s="157"/>
      <c r="AG1099" s="157"/>
      <c r="AH1099" s="157"/>
      <c r="AI1099" s="163"/>
      <c r="AJ1099" s="157"/>
      <c r="AK1099" s="157"/>
      <c r="AL1099" s="157"/>
      <c r="AM1099" s="157"/>
      <c r="AN1099" s="157"/>
      <c r="AO1099" s="157"/>
      <c r="AP1099" s="157"/>
      <c r="AQ1099" s="160"/>
      <c r="AR1099" s="164"/>
      <c r="AS1099" s="164"/>
      <c r="AU1099" s="165"/>
    </row>
    <row r="1100" spans="1:47" ht="84.75" customHeight="1">
      <c r="A1100" s="79"/>
      <c r="B1100" s="79"/>
      <c r="C1100" s="79"/>
      <c r="D1100" s="157"/>
      <c r="E1100" s="159"/>
      <c r="F1100" s="160"/>
      <c r="G1100" s="160"/>
      <c r="H1100" s="166"/>
      <c r="I1100" s="166"/>
      <c r="J1100" s="166"/>
      <c r="K1100" s="166"/>
      <c r="L1100" s="167"/>
      <c r="M1100" s="166"/>
      <c r="N1100" s="166"/>
      <c r="O1100" s="157"/>
      <c r="P1100" s="157"/>
      <c r="Q1100" s="157"/>
      <c r="R1100" s="157"/>
      <c r="S1100" s="157"/>
      <c r="T1100" s="157"/>
      <c r="U1100" s="157"/>
      <c r="V1100" s="157"/>
      <c r="W1100" s="161"/>
      <c r="X1100" s="168"/>
      <c r="Y1100" s="168"/>
      <c r="Z1100" s="157"/>
      <c r="AA1100" s="157"/>
      <c r="AB1100" s="157"/>
      <c r="AC1100" s="157"/>
      <c r="AD1100" s="163"/>
      <c r="AE1100" s="157"/>
      <c r="AF1100" s="157"/>
      <c r="AG1100" s="157"/>
      <c r="AH1100" s="157"/>
      <c r="AI1100" s="163"/>
      <c r="AJ1100" s="157"/>
      <c r="AK1100" s="157"/>
      <c r="AL1100" s="157"/>
      <c r="AM1100" s="157"/>
      <c r="AN1100" s="157"/>
      <c r="AO1100" s="157"/>
      <c r="AP1100" s="157"/>
      <c r="AQ1100" s="160"/>
      <c r="AR1100" s="164"/>
      <c r="AS1100" s="164"/>
      <c r="AU1100" s="165"/>
    </row>
    <row r="1101" spans="1:47" ht="84.75" customHeight="1">
      <c r="A1101" s="79"/>
      <c r="B1101" s="79"/>
      <c r="C1101" s="79"/>
      <c r="D1101" s="157"/>
      <c r="E1101" s="159"/>
      <c r="F1101" s="160"/>
      <c r="G1101" s="160"/>
      <c r="H1101" s="166"/>
      <c r="I1101" s="166"/>
      <c r="J1101" s="166"/>
      <c r="K1101" s="166"/>
      <c r="L1101" s="167"/>
      <c r="M1101" s="166"/>
      <c r="N1101" s="166"/>
      <c r="O1101" s="157"/>
      <c r="P1101" s="157"/>
      <c r="Q1101" s="157"/>
      <c r="R1101" s="157"/>
      <c r="S1101" s="157"/>
      <c r="T1101" s="157"/>
      <c r="U1101" s="157"/>
      <c r="V1101" s="157"/>
      <c r="W1101" s="161"/>
      <c r="X1101" s="168"/>
      <c r="Y1101" s="168"/>
      <c r="Z1101" s="157"/>
      <c r="AA1101" s="157"/>
      <c r="AB1101" s="157"/>
      <c r="AC1101" s="157"/>
      <c r="AD1101" s="163"/>
      <c r="AE1101" s="157"/>
      <c r="AF1101" s="157"/>
      <c r="AG1101" s="157"/>
      <c r="AH1101" s="157"/>
      <c r="AI1101" s="163"/>
      <c r="AJ1101" s="157"/>
      <c r="AK1101" s="157"/>
      <c r="AL1101" s="157"/>
      <c r="AM1101" s="157"/>
      <c r="AN1101" s="157"/>
      <c r="AO1101" s="157"/>
      <c r="AP1101" s="157"/>
      <c r="AQ1101" s="160"/>
      <c r="AR1101" s="164"/>
      <c r="AS1101" s="164"/>
      <c r="AU1101" s="165"/>
    </row>
    <row r="1102" spans="1:47" ht="84.75" customHeight="1">
      <c r="A1102" s="79"/>
      <c r="B1102" s="79"/>
      <c r="C1102" s="79"/>
      <c r="D1102" s="157"/>
      <c r="E1102" s="159"/>
      <c r="F1102" s="160"/>
      <c r="G1102" s="160"/>
      <c r="H1102" s="166"/>
      <c r="I1102" s="166"/>
      <c r="J1102" s="166"/>
      <c r="K1102" s="166"/>
      <c r="L1102" s="167"/>
      <c r="M1102" s="166"/>
      <c r="N1102" s="166"/>
      <c r="O1102" s="157"/>
      <c r="P1102" s="157"/>
      <c r="Q1102" s="157"/>
      <c r="R1102" s="157"/>
      <c r="S1102" s="157"/>
      <c r="T1102" s="157"/>
      <c r="U1102" s="157"/>
      <c r="V1102" s="157"/>
      <c r="W1102" s="161"/>
      <c r="X1102" s="168"/>
      <c r="Y1102" s="168"/>
      <c r="Z1102" s="157"/>
      <c r="AA1102" s="157"/>
      <c r="AB1102" s="157"/>
      <c r="AC1102" s="157"/>
      <c r="AD1102" s="163"/>
      <c r="AE1102" s="157"/>
      <c r="AF1102" s="157"/>
      <c r="AG1102" s="157"/>
      <c r="AH1102" s="157"/>
      <c r="AI1102" s="163"/>
      <c r="AJ1102" s="157"/>
      <c r="AK1102" s="157"/>
      <c r="AL1102" s="157"/>
      <c r="AM1102" s="157"/>
      <c r="AN1102" s="157"/>
      <c r="AO1102" s="157"/>
      <c r="AP1102" s="157"/>
      <c r="AQ1102" s="160"/>
      <c r="AR1102" s="164"/>
      <c r="AS1102" s="164"/>
      <c r="AU1102" s="165"/>
    </row>
    <row r="1103" spans="1:47" ht="84.75" customHeight="1">
      <c r="A1103" s="79"/>
      <c r="B1103" s="79"/>
      <c r="C1103" s="79"/>
      <c r="D1103" s="157"/>
      <c r="E1103" s="159"/>
      <c r="F1103" s="160"/>
      <c r="G1103" s="160"/>
      <c r="H1103" s="166"/>
      <c r="I1103" s="166"/>
      <c r="J1103" s="166"/>
      <c r="K1103" s="166"/>
      <c r="L1103" s="167"/>
      <c r="M1103" s="166"/>
      <c r="N1103" s="166"/>
      <c r="O1103" s="157"/>
      <c r="P1103" s="157"/>
      <c r="Q1103" s="157"/>
      <c r="R1103" s="157"/>
      <c r="S1103" s="157"/>
      <c r="T1103" s="157"/>
      <c r="U1103" s="157"/>
      <c r="V1103" s="157"/>
      <c r="W1103" s="161"/>
      <c r="X1103" s="168"/>
      <c r="Y1103" s="168"/>
      <c r="Z1103" s="157"/>
      <c r="AA1103" s="157"/>
      <c r="AB1103" s="157"/>
      <c r="AC1103" s="157"/>
      <c r="AD1103" s="163"/>
      <c r="AE1103" s="157"/>
      <c r="AF1103" s="157"/>
      <c r="AG1103" s="157"/>
      <c r="AH1103" s="157"/>
      <c r="AI1103" s="163"/>
      <c r="AJ1103" s="157"/>
      <c r="AK1103" s="157"/>
      <c r="AL1103" s="157"/>
      <c r="AM1103" s="157"/>
      <c r="AN1103" s="157"/>
      <c r="AO1103" s="157"/>
      <c r="AP1103" s="157"/>
      <c r="AQ1103" s="160"/>
      <c r="AR1103" s="164"/>
      <c r="AS1103" s="164"/>
      <c r="AU1103" s="165"/>
    </row>
    <row r="1104" spans="1:47" ht="84.75" customHeight="1">
      <c r="A1104" s="79"/>
      <c r="B1104" s="79"/>
      <c r="C1104" s="79"/>
      <c r="D1104" s="157"/>
      <c r="E1104" s="159"/>
      <c r="F1104" s="160"/>
      <c r="G1104" s="160"/>
      <c r="H1104" s="166"/>
      <c r="I1104" s="166"/>
      <c r="J1104" s="166"/>
      <c r="K1104" s="166"/>
      <c r="L1104" s="167"/>
      <c r="M1104" s="166"/>
      <c r="N1104" s="166"/>
      <c r="O1104" s="157"/>
      <c r="P1104" s="157"/>
      <c r="Q1104" s="157"/>
      <c r="R1104" s="157"/>
      <c r="S1104" s="157"/>
      <c r="T1104" s="157"/>
      <c r="U1104" s="157"/>
      <c r="V1104" s="157"/>
      <c r="W1104" s="161"/>
      <c r="X1104" s="168"/>
      <c r="Y1104" s="168"/>
      <c r="Z1104" s="157"/>
      <c r="AA1104" s="157"/>
      <c r="AB1104" s="157"/>
      <c r="AC1104" s="157"/>
      <c r="AD1104" s="163"/>
      <c r="AE1104" s="157"/>
      <c r="AF1104" s="157"/>
      <c r="AG1104" s="157"/>
      <c r="AH1104" s="157"/>
      <c r="AI1104" s="163"/>
      <c r="AJ1104" s="157"/>
      <c r="AK1104" s="157"/>
      <c r="AL1104" s="157"/>
      <c r="AM1104" s="157"/>
      <c r="AN1104" s="157"/>
      <c r="AO1104" s="157"/>
      <c r="AP1104" s="157"/>
      <c r="AQ1104" s="160"/>
      <c r="AR1104" s="164"/>
      <c r="AS1104" s="164"/>
      <c r="AU1104" s="165"/>
    </row>
    <row r="1105" spans="1:47" ht="84.75" customHeight="1">
      <c r="A1105" s="79"/>
      <c r="B1105" s="79"/>
      <c r="C1105" s="79"/>
      <c r="D1105" s="157"/>
      <c r="E1105" s="159"/>
      <c r="F1105" s="160"/>
      <c r="G1105" s="160"/>
      <c r="H1105" s="166"/>
      <c r="I1105" s="166"/>
      <c r="J1105" s="166"/>
      <c r="K1105" s="166"/>
      <c r="L1105" s="167"/>
      <c r="M1105" s="166"/>
      <c r="N1105" s="166"/>
      <c r="O1105" s="157"/>
      <c r="P1105" s="157"/>
      <c r="Q1105" s="157"/>
      <c r="R1105" s="157"/>
      <c r="S1105" s="157"/>
      <c r="T1105" s="157"/>
      <c r="U1105" s="157"/>
      <c r="V1105" s="157"/>
      <c r="W1105" s="161"/>
      <c r="X1105" s="168"/>
      <c r="Y1105" s="168"/>
      <c r="Z1105" s="157"/>
      <c r="AA1105" s="157"/>
      <c r="AB1105" s="157"/>
      <c r="AC1105" s="157"/>
      <c r="AD1105" s="163"/>
      <c r="AE1105" s="157"/>
      <c r="AF1105" s="157"/>
      <c r="AG1105" s="157"/>
      <c r="AH1105" s="157"/>
      <c r="AI1105" s="163"/>
      <c r="AJ1105" s="157"/>
      <c r="AK1105" s="157"/>
      <c r="AL1105" s="157"/>
      <c r="AM1105" s="157"/>
      <c r="AN1105" s="157"/>
      <c r="AO1105" s="157"/>
      <c r="AP1105" s="157"/>
      <c r="AQ1105" s="160"/>
      <c r="AR1105" s="164"/>
      <c r="AS1105" s="164"/>
      <c r="AU1105" s="165"/>
    </row>
    <row r="1106" spans="1:47" ht="84.75" customHeight="1">
      <c r="A1106" s="79"/>
      <c r="B1106" s="79"/>
      <c r="C1106" s="79"/>
      <c r="D1106" s="157"/>
      <c r="E1106" s="159"/>
      <c r="F1106" s="160"/>
      <c r="G1106" s="160"/>
      <c r="H1106" s="166"/>
      <c r="I1106" s="166"/>
      <c r="J1106" s="166"/>
      <c r="K1106" s="166"/>
      <c r="L1106" s="167"/>
      <c r="M1106" s="166"/>
      <c r="N1106" s="166"/>
      <c r="O1106" s="157"/>
      <c r="P1106" s="157"/>
      <c r="Q1106" s="157"/>
      <c r="R1106" s="157"/>
      <c r="S1106" s="157"/>
      <c r="T1106" s="157"/>
      <c r="U1106" s="157"/>
      <c r="V1106" s="157"/>
      <c r="W1106" s="161"/>
      <c r="X1106" s="168"/>
      <c r="Y1106" s="168"/>
      <c r="Z1106" s="157"/>
      <c r="AA1106" s="157"/>
      <c r="AB1106" s="157"/>
      <c r="AC1106" s="157"/>
      <c r="AD1106" s="163"/>
      <c r="AE1106" s="157"/>
      <c r="AF1106" s="157"/>
      <c r="AG1106" s="157"/>
      <c r="AH1106" s="157"/>
      <c r="AI1106" s="163"/>
      <c r="AJ1106" s="157"/>
      <c r="AK1106" s="157"/>
      <c r="AL1106" s="157"/>
      <c r="AM1106" s="157"/>
      <c r="AN1106" s="157"/>
      <c r="AO1106" s="157"/>
      <c r="AP1106" s="157"/>
      <c r="AQ1106" s="160"/>
      <c r="AR1106" s="164"/>
      <c r="AS1106" s="164"/>
      <c r="AU1106" s="165"/>
    </row>
    <row r="1107" spans="1:47" ht="84.75" customHeight="1">
      <c r="A1107" s="79"/>
      <c r="B1107" s="79"/>
      <c r="C1107" s="79"/>
      <c r="D1107" s="157"/>
      <c r="E1107" s="159"/>
      <c r="F1107" s="160"/>
      <c r="G1107" s="160"/>
      <c r="H1107" s="166"/>
      <c r="I1107" s="166"/>
      <c r="J1107" s="166"/>
      <c r="K1107" s="166"/>
      <c r="L1107" s="167"/>
      <c r="M1107" s="166"/>
      <c r="N1107" s="166"/>
      <c r="O1107" s="157"/>
      <c r="P1107" s="157"/>
      <c r="Q1107" s="157"/>
      <c r="R1107" s="157"/>
      <c r="S1107" s="157"/>
      <c r="T1107" s="157"/>
      <c r="U1107" s="157"/>
      <c r="V1107" s="157"/>
      <c r="W1107" s="161"/>
      <c r="X1107" s="168"/>
      <c r="Y1107" s="168"/>
      <c r="Z1107" s="157"/>
      <c r="AA1107" s="157"/>
      <c r="AB1107" s="157"/>
      <c r="AC1107" s="157"/>
      <c r="AD1107" s="163"/>
      <c r="AE1107" s="157"/>
      <c r="AF1107" s="157"/>
      <c r="AG1107" s="157"/>
      <c r="AH1107" s="157"/>
      <c r="AI1107" s="163"/>
      <c r="AJ1107" s="157"/>
      <c r="AK1107" s="157"/>
      <c r="AL1107" s="157"/>
      <c r="AM1107" s="157"/>
      <c r="AN1107" s="157"/>
      <c r="AO1107" s="157"/>
      <c r="AP1107" s="157"/>
      <c r="AQ1107" s="160"/>
      <c r="AR1107" s="164"/>
      <c r="AS1107" s="164"/>
      <c r="AU1107" s="165"/>
    </row>
    <row r="1108" spans="1:47" ht="84.75" customHeight="1">
      <c r="A1108" s="79"/>
      <c r="B1108" s="79"/>
      <c r="C1108" s="79"/>
      <c r="D1108" s="157"/>
      <c r="E1108" s="159"/>
      <c r="F1108" s="160"/>
      <c r="G1108" s="160"/>
      <c r="H1108" s="166"/>
      <c r="I1108" s="166"/>
      <c r="J1108" s="166"/>
      <c r="K1108" s="166"/>
      <c r="L1108" s="167"/>
      <c r="M1108" s="166"/>
      <c r="N1108" s="166"/>
      <c r="O1108" s="157"/>
      <c r="P1108" s="157"/>
      <c r="Q1108" s="157"/>
      <c r="R1108" s="157"/>
      <c r="S1108" s="157"/>
      <c r="T1108" s="157"/>
      <c r="U1108" s="157"/>
      <c r="V1108" s="157"/>
      <c r="W1108" s="161"/>
      <c r="X1108" s="168"/>
      <c r="Y1108" s="168"/>
      <c r="Z1108" s="157"/>
      <c r="AA1108" s="157"/>
      <c r="AB1108" s="157"/>
      <c r="AC1108" s="157"/>
      <c r="AD1108" s="163"/>
      <c r="AE1108" s="157"/>
      <c r="AF1108" s="157"/>
      <c r="AG1108" s="157"/>
      <c r="AH1108" s="157"/>
      <c r="AI1108" s="163"/>
      <c r="AJ1108" s="157"/>
      <c r="AK1108" s="157"/>
      <c r="AL1108" s="157"/>
      <c r="AM1108" s="157"/>
      <c r="AN1108" s="157"/>
      <c r="AO1108" s="157"/>
      <c r="AP1108" s="157"/>
      <c r="AQ1108" s="160"/>
      <c r="AR1108" s="164"/>
      <c r="AS1108" s="164"/>
      <c r="AU1108" s="165"/>
    </row>
    <row r="1109" spans="1:47" ht="84.75" customHeight="1">
      <c r="A1109" s="79"/>
      <c r="B1109" s="79"/>
      <c r="C1109" s="79"/>
      <c r="D1109" s="157"/>
      <c r="E1109" s="159"/>
      <c r="F1109" s="160"/>
      <c r="G1109" s="160"/>
      <c r="H1109" s="166"/>
      <c r="I1109" s="166"/>
      <c r="J1109" s="166"/>
      <c r="K1109" s="166"/>
      <c r="L1109" s="167"/>
      <c r="M1109" s="166"/>
      <c r="N1109" s="166"/>
      <c r="O1109" s="157"/>
      <c r="P1109" s="157"/>
      <c r="Q1109" s="157"/>
      <c r="R1109" s="157"/>
      <c r="S1109" s="157"/>
      <c r="T1109" s="157"/>
      <c r="U1109" s="157"/>
      <c r="V1109" s="157"/>
      <c r="W1109" s="161"/>
      <c r="X1109" s="168"/>
      <c r="Y1109" s="168"/>
      <c r="Z1109" s="157"/>
      <c r="AA1109" s="157"/>
      <c r="AB1109" s="157"/>
      <c r="AC1109" s="157"/>
      <c r="AD1109" s="163"/>
      <c r="AE1109" s="157"/>
      <c r="AF1109" s="157"/>
      <c r="AG1109" s="157"/>
      <c r="AH1109" s="157"/>
      <c r="AI1109" s="163"/>
      <c r="AJ1109" s="157"/>
      <c r="AK1109" s="157"/>
      <c r="AL1109" s="157"/>
      <c r="AM1109" s="157"/>
      <c r="AN1109" s="157"/>
      <c r="AO1109" s="157"/>
      <c r="AP1109" s="157"/>
      <c r="AQ1109" s="160"/>
      <c r="AR1109" s="164"/>
      <c r="AS1109" s="164"/>
      <c r="AU1109" s="165"/>
    </row>
    <row r="1110" spans="1:47" ht="84.75" customHeight="1">
      <c r="A1110" s="79"/>
      <c r="B1110" s="79"/>
      <c r="C1110" s="79"/>
      <c r="D1110" s="157"/>
      <c r="E1110" s="159"/>
      <c r="F1110" s="160"/>
      <c r="G1110" s="160"/>
      <c r="H1110" s="166"/>
      <c r="I1110" s="166"/>
      <c r="J1110" s="166"/>
      <c r="K1110" s="166"/>
      <c r="L1110" s="167"/>
      <c r="M1110" s="166"/>
      <c r="N1110" s="166"/>
      <c r="O1110" s="157"/>
      <c r="P1110" s="157"/>
      <c r="Q1110" s="157"/>
      <c r="R1110" s="157"/>
      <c r="S1110" s="157"/>
      <c r="T1110" s="157"/>
      <c r="U1110" s="157"/>
      <c r="V1110" s="157"/>
      <c r="W1110" s="161"/>
      <c r="X1110" s="168"/>
      <c r="Y1110" s="168"/>
      <c r="Z1110" s="157"/>
      <c r="AA1110" s="157"/>
      <c r="AB1110" s="157"/>
      <c r="AC1110" s="157"/>
      <c r="AD1110" s="163"/>
      <c r="AE1110" s="157"/>
      <c r="AF1110" s="157"/>
      <c r="AG1110" s="157"/>
      <c r="AH1110" s="157"/>
      <c r="AI1110" s="163"/>
      <c r="AJ1110" s="157"/>
      <c r="AK1110" s="157"/>
      <c r="AL1110" s="157"/>
      <c r="AM1110" s="157"/>
      <c r="AN1110" s="157"/>
      <c r="AO1110" s="157"/>
      <c r="AP1110" s="157"/>
      <c r="AQ1110" s="160"/>
      <c r="AR1110" s="164"/>
      <c r="AS1110" s="164"/>
      <c r="AU1110" s="165"/>
    </row>
    <row r="1111" spans="1:47" ht="84.75" customHeight="1">
      <c r="A1111" s="79"/>
      <c r="B1111" s="79"/>
      <c r="C1111" s="79"/>
      <c r="D1111" s="157"/>
      <c r="E1111" s="159"/>
      <c r="F1111" s="160"/>
      <c r="G1111" s="160"/>
      <c r="H1111" s="166"/>
      <c r="I1111" s="166"/>
      <c r="J1111" s="166"/>
      <c r="K1111" s="166"/>
      <c r="L1111" s="167"/>
      <c r="M1111" s="166"/>
      <c r="N1111" s="166"/>
      <c r="O1111" s="157"/>
      <c r="P1111" s="157"/>
      <c r="Q1111" s="157"/>
      <c r="R1111" s="157"/>
      <c r="S1111" s="157"/>
      <c r="T1111" s="157"/>
      <c r="U1111" s="157"/>
      <c r="V1111" s="157"/>
      <c r="W1111" s="161"/>
      <c r="X1111" s="168"/>
      <c r="Y1111" s="168"/>
      <c r="Z1111" s="157"/>
      <c r="AA1111" s="157"/>
      <c r="AB1111" s="157"/>
      <c r="AC1111" s="157"/>
      <c r="AD1111" s="163"/>
      <c r="AE1111" s="157"/>
      <c r="AF1111" s="157"/>
      <c r="AG1111" s="157"/>
      <c r="AH1111" s="157"/>
      <c r="AI1111" s="163"/>
      <c r="AJ1111" s="157"/>
      <c r="AK1111" s="157"/>
      <c r="AL1111" s="157"/>
      <c r="AM1111" s="157"/>
      <c r="AN1111" s="157"/>
      <c r="AO1111" s="157"/>
      <c r="AP1111" s="157"/>
      <c r="AQ1111" s="160"/>
      <c r="AR1111" s="164"/>
      <c r="AS1111" s="164"/>
      <c r="AU1111" s="165"/>
    </row>
    <row r="1112" spans="1:47" ht="84.75" customHeight="1">
      <c r="A1112" s="79"/>
      <c r="B1112" s="79"/>
      <c r="C1112" s="79"/>
      <c r="D1112" s="157"/>
      <c r="E1112" s="159"/>
      <c r="F1112" s="160"/>
      <c r="G1112" s="160"/>
      <c r="H1112" s="166"/>
      <c r="I1112" s="166"/>
      <c r="J1112" s="166"/>
      <c r="K1112" s="166"/>
      <c r="L1112" s="167"/>
      <c r="M1112" s="166"/>
      <c r="N1112" s="166"/>
      <c r="O1112" s="157"/>
      <c r="P1112" s="157"/>
      <c r="Q1112" s="157"/>
      <c r="R1112" s="157"/>
      <c r="S1112" s="157"/>
      <c r="T1112" s="157"/>
      <c r="U1112" s="157"/>
      <c r="V1112" s="157"/>
      <c r="W1112" s="161"/>
      <c r="X1112" s="168"/>
      <c r="Y1112" s="168"/>
      <c r="Z1112" s="157"/>
      <c r="AA1112" s="157"/>
      <c r="AB1112" s="157"/>
      <c r="AC1112" s="157"/>
      <c r="AD1112" s="163"/>
      <c r="AE1112" s="157"/>
      <c r="AF1112" s="157"/>
      <c r="AG1112" s="157"/>
      <c r="AH1112" s="157"/>
      <c r="AI1112" s="163"/>
      <c r="AJ1112" s="157"/>
      <c r="AK1112" s="157"/>
      <c r="AL1112" s="157"/>
      <c r="AM1112" s="157"/>
      <c r="AN1112" s="157"/>
      <c r="AO1112" s="157"/>
      <c r="AP1112" s="157"/>
      <c r="AQ1112" s="160"/>
      <c r="AR1112" s="164"/>
      <c r="AS1112" s="164"/>
      <c r="AU1112" s="165"/>
    </row>
    <row r="1113" spans="1:47" ht="84.75" customHeight="1">
      <c r="A1113" s="79"/>
      <c r="B1113" s="79"/>
      <c r="C1113" s="79"/>
      <c r="D1113" s="157"/>
      <c r="E1113" s="159"/>
      <c r="F1113" s="160"/>
      <c r="G1113" s="160"/>
      <c r="H1113" s="166"/>
      <c r="I1113" s="166"/>
      <c r="J1113" s="166"/>
      <c r="K1113" s="166"/>
      <c r="L1113" s="167"/>
      <c r="M1113" s="166"/>
      <c r="N1113" s="166"/>
      <c r="O1113" s="157"/>
      <c r="P1113" s="157"/>
      <c r="Q1113" s="157"/>
      <c r="R1113" s="157"/>
      <c r="S1113" s="157"/>
      <c r="T1113" s="157"/>
      <c r="U1113" s="157"/>
      <c r="V1113" s="157"/>
      <c r="W1113" s="161"/>
      <c r="X1113" s="168"/>
      <c r="Y1113" s="168"/>
      <c r="Z1113" s="157"/>
      <c r="AA1113" s="157"/>
      <c r="AB1113" s="157"/>
      <c r="AC1113" s="157"/>
      <c r="AD1113" s="163"/>
      <c r="AE1113" s="157"/>
      <c r="AF1113" s="157"/>
      <c r="AG1113" s="157"/>
      <c r="AH1113" s="157"/>
      <c r="AI1113" s="163"/>
      <c r="AJ1113" s="157"/>
      <c r="AK1113" s="157"/>
      <c r="AL1113" s="157"/>
      <c r="AM1113" s="157"/>
      <c r="AN1113" s="157"/>
      <c r="AO1113" s="157"/>
      <c r="AP1113" s="157"/>
      <c r="AQ1113" s="160"/>
      <c r="AR1113" s="164"/>
      <c r="AS1113" s="164"/>
      <c r="AU1113" s="165"/>
    </row>
    <row r="1114" spans="1:47" ht="84.75" customHeight="1">
      <c r="A1114" s="79"/>
      <c r="B1114" s="79"/>
      <c r="C1114" s="79"/>
      <c r="D1114" s="157"/>
      <c r="E1114" s="159"/>
      <c r="F1114" s="160"/>
      <c r="G1114" s="160"/>
      <c r="H1114" s="166"/>
      <c r="I1114" s="166"/>
      <c r="J1114" s="166"/>
      <c r="K1114" s="166"/>
      <c r="L1114" s="167"/>
      <c r="M1114" s="166"/>
      <c r="N1114" s="166"/>
      <c r="O1114" s="157"/>
      <c r="P1114" s="157"/>
      <c r="Q1114" s="157"/>
      <c r="R1114" s="157"/>
      <c r="S1114" s="157"/>
      <c r="T1114" s="157"/>
      <c r="U1114" s="157"/>
      <c r="V1114" s="157"/>
      <c r="W1114" s="161"/>
      <c r="X1114" s="168"/>
      <c r="Y1114" s="168"/>
      <c r="Z1114" s="157"/>
      <c r="AA1114" s="157"/>
      <c r="AB1114" s="157"/>
      <c r="AC1114" s="157"/>
      <c r="AD1114" s="163"/>
      <c r="AE1114" s="157"/>
      <c r="AF1114" s="157"/>
      <c r="AG1114" s="157"/>
      <c r="AH1114" s="157"/>
      <c r="AI1114" s="163"/>
      <c r="AJ1114" s="157"/>
      <c r="AK1114" s="157"/>
      <c r="AL1114" s="157"/>
      <c r="AM1114" s="157"/>
      <c r="AN1114" s="157"/>
      <c r="AO1114" s="157"/>
      <c r="AP1114" s="157"/>
      <c r="AQ1114" s="160"/>
      <c r="AR1114" s="164"/>
      <c r="AS1114" s="164"/>
      <c r="AU1114" s="165"/>
    </row>
    <row r="1115" spans="1:47" ht="84.75" customHeight="1">
      <c r="A1115" s="79"/>
      <c r="B1115" s="79"/>
      <c r="C1115" s="79"/>
      <c r="D1115" s="157"/>
      <c r="E1115" s="159"/>
      <c r="F1115" s="160"/>
      <c r="G1115" s="160"/>
      <c r="H1115" s="166"/>
      <c r="I1115" s="166"/>
      <c r="J1115" s="166"/>
      <c r="K1115" s="166"/>
      <c r="L1115" s="167"/>
      <c r="M1115" s="166"/>
      <c r="N1115" s="166"/>
      <c r="O1115" s="157"/>
      <c r="P1115" s="157"/>
      <c r="Q1115" s="157"/>
      <c r="R1115" s="157"/>
      <c r="S1115" s="157"/>
      <c r="T1115" s="157"/>
      <c r="U1115" s="157"/>
      <c r="V1115" s="157"/>
      <c r="W1115" s="161"/>
      <c r="X1115" s="168"/>
      <c r="Y1115" s="168"/>
      <c r="Z1115" s="157"/>
      <c r="AA1115" s="157"/>
      <c r="AB1115" s="157"/>
      <c r="AC1115" s="157"/>
      <c r="AD1115" s="163"/>
      <c r="AE1115" s="157"/>
      <c r="AF1115" s="157"/>
      <c r="AG1115" s="157"/>
      <c r="AH1115" s="157"/>
      <c r="AI1115" s="163"/>
      <c r="AJ1115" s="157"/>
      <c r="AK1115" s="157"/>
      <c r="AL1115" s="157"/>
      <c r="AM1115" s="157"/>
      <c r="AN1115" s="157"/>
      <c r="AO1115" s="157"/>
      <c r="AP1115" s="157"/>
      <c r="AQ1115" s="160"/>
      <c r="AR1115" s="164"/>
      <c r="AS1115" s="164"/>
      <c r="AU1115" s="165"/>
    </row>
    <row r="1116" spans="1:47" ht="84.75" customHeight="1">
      <c r="A1116" s="79"/>
      <c r="B1116" s="79"/>
      <c r="C1116" s="79"/>
      <c r="D1116" s="157"/>
      <c r="E1116" s="159"/>
      <c r="F1116" s="160"/>
      <c r="G1116" s="160"/>
      <c r="H1116" s="166"/>
      <c r="I1116" s="166"/>
      <c r="J1116" s="166"/>
      <c r="K1116" s="166"/>
      <c r="L1116" s="167"/>
      <c r="M1116" s="166"/>
      <c r="N1116" s="166"/>
      <c r="O1116" s="157"/>
      <c r="P1116" s="157"/>
      <c r="Q1116" s="157"/>
      <c r="R1116" s="157"/>
      <c r="S1116" s="157"/>
      <c r="T1116" s="157"/>
      <c r="U1116" s="157"/>
      <c r="V1116" s="157"/>
      <c r="W1116" s="161"/>
      <c r="X1116" s="168"/>
      <c r="Y1116" s="168"/>
      <c r="Z1116" s="157"/>
      <c r="AA1116" s="157"/>
      <c r="AB1116" s="157"/>
      <c r="AC1116" s="157"/>
      <c r="AD1116" s="163"/>
      <c r="AE1116" s="157"/>
      <c r="AF1116" s="157"/>
      <c r="AG1116" s="157"/>
      <c r="AH1116" s="157"/>
      <c r="AI1116" s="163"/>
      <c r="AJ1116" s="157"/>
      <c r="AK1116" s="157"/>
      <c r="AL1116" s="157"/>
      <c r="AM1116" s="157"/>
      <c r="AN1116" s="157"/>
      <c r="AO1116" s="157"/>
      <c r="AP1116" s="157"/>
      <c r="AQ1116" s="160"/>
      <c r="AR1116" s="164"/>
      <c r="AS1116" s="164"/>
      <c r="AU1116" s="165"/>
    </row>
    <row r="1117" spans="1:47" ht="84.75" customHeight="1">
      <c r="A1117" s="79"/>
      <c r="B1117" s="79"/>
      <c r="C1117" s="79"/>
      <c r="D1117" s="157"/>
      <c r="E1117" s="159"/>
      <c r="F1117" s="160"/>
      <c r="G1117" s="160"/>
      <c r="H1117" s="166"/>
      <c r="I1117" s="166"/>
      <c r="J1117" s="166"/>
      <c r="K1117" s="166"/>
      <c r="L1117" s="167"/>
      <c r="M1117" s="166"/>
      <c r="N1117" s="166"/>
      <c r="O1117" s="157"/>
      <c r="P1117" s="157"/>
      <c r="Q1117" s="157"/>
      <c r="R1117" s="157"/>
      <c r="S1117" s="157"/>
      <c r="T1117" s="157"/>
      <c r="U1117" s="157"/>
      <c r="V1117" s="157"/>
      <c r="W1117" s="161"/>
      <c r="X1117" s="168"/>
      <c r="Y1117" s="168"/>
      <c r="Z1117" s="157"/>
      <c r="AA1117" s="157"/>
      <c r="AB1117" s="157"/>
      <c r="AC1117" s="157"/>
      <c r="AD1117" s="163"/>
      <c r="AE1117" s="157"/>
      <c r="AF1117" s="157"/>
      <c r="AG1117" s="157"/>
      <c r="AH1117" s="157"/>
      <c r="AI1117" s="163"/>
      <c r="AJ1117" s="157"/>
      <c r="AK1117" s="157"/>
      <c r="AL1117" s="157"/>
      <c r="AM1117" s="157"/>
      <c r="AN1117" s="157"/>
      <c r="AO1117" s="157"/>
      <c r="AP1117" s="157"/>
      <c r="AQ1117" s="160"/>
      <c r="AR1117" s="164"/>
      <c r="AS1117" s="164"/>
      <c r="AU1117" s="165"/>
    </row>
    <row r="1118" spans="1:47" ht="84.75" customHeight="1">
      <c r="A1118" s="79"/>
      <c r="B1118" s="79"/>
      <c r="C1118" s="79"/>
      <c r="D1118" s="157"/>
      <c r="E1118" s="159"/>
      <c r="F1118" s="160"/>
      <c r="G1118" s="160"/>
      <c r="H1118" s="166"/>
      <c r="I1118" s="166"/>
      <c r="J1118" s="166"/>
      <c r="K1118" s="166"/>
      <c r="L1118" s="167"/>
      <c r="M1118" s="166"/>
      <c r="N1118" s="166"/>
      <c r="O1118" s="157"/>
      <c r="P1118" s="157"/>
      <c r="Q1118" s="157"/>
      <c r="R1118" s="157"/>
      <c r="S1118" s="157"/>
      <c r="T1118" s="157"/>
      <c r="U1118" s="157"/>
      <c r="V1118" s="157"/>
      <c r="W1118" s="161"/>
      <c r="X1118" s="168"/>
      <c r="Y1118" s="168"/>
      <c r="Z1118" s="157"/>
      <c r="AA1118" s="157"/>
      <c r="AB1118" s="157"/>
      <c r="AC1118" s="157"/>
      <c r="AD1118" s="163"/>
      <c r="AE1118" s="157"/>
      <c r="AF1118" s="157"/>
      <c r="AG1118" s="157"/>
      <c r="AH1118" s="157"/>
      <c r="AI1118" s="163"/>
      <c r="AJ1118" s="157"/>
      <c r="AK1118" s="157"/>
      <c r="AL1118" s="157"/>
      <c r="AM1118" s="157"/>
      <c r="AN1118" s="157"/>
      <c r="AO1118" s="157"/>
      <c r="AP1118" s="157"/>
      <c r="AQ1118" s="160"/>
      <c r="AR1118" s="164"/>
      <c r="AS1118" s="164"/>
      <c r="AU1118" s="165"/>
    </row>
    <row r="1119" spans="1:47" ht="84.75" customHeight="1">
      <c r="A1119" s="79"/>
      <c r="B1119" s="79"/>
      <c r="C1119" s="79"/>
      <c r="D1119" s="157"/>
      <c r="E1119" s="159"/>
      <c r="F1119" s="160"/>
      <c r="G1119" s="160"/>
      <c r="H1119" s="166"/>
      <c r="I1119" s="166"/>
      <c r="J1119" s="166"/>
      <c r="K1119" s="166"/>
      <c r="L1119" s="167"/>
      <c r="M1119" s="166"/>
      <c r="N1119" s="166"/>
      <c r="O1119" s="157"/>
      <c r="P1119" s="157"/>
      <c r="Q1119" s="157"/>
      <c r="R1119" s="157"/>
      <c r="S1119" s="157"/>
      <c r="T1119" s="157"/>
      <c r="U1119" s="157"/>
      <c r="V1119" s="157"/>
      <c r="W1119" s="161"/>
      <c r="X1119" s="168"/>
      <c r="Y1119" s="168"/>
      <c r="Z1119" s="157"/>
      <c r="AA1119" s="157"/>
      <c r="AB1119" s="157"/>
      <c r="AC1119" s="157"/>
      <c r="AD1119" s="163"/>
      <c r="AE1119" s="157"/>
      <c r="AF1119" s="157"/>
      <c r="AG1119" s="157"/>
      <c r="AH1119" s="157"/>
      <c r="AI1119" s="163"/>
      <c r="AJ1119" s="157"/>
      <c r="AK1119" s="157"/>
      <c r="AL1119" s="157"/>
      <c r="AM1119" s="157"/>
      <c r="AN1119" s="157"/>
      <c r="AO1119" s="157"/>
      <c r="AP1119" s="157"/>
      <c r="AQ1119" s="160"/>
      <c r="AR1119" s="164"/>
      <c r="AS1119" s="164"/>
      <c r="AU1119" s="165"/>
    </row>
    <row r="1120" spans="1:47" ht="84.75" customHeight="1">
      <c r="A1120" s="79"/>
      <c r="B1120" s="79"/>
      <c r="C1120" s="79"/>
      <c r="D1120" s="157"/>
      <c r="E1120" s="159"/>
      <c r="F1120" s="160"/>
      <c r="G1120" s="160"/>
      <c r="H1120" s="166"/>
      <c r="I1120" s="166"/>
      <c r="J1120" s="166"/>
      <c r="K1120" s="166"/>
      <c r="L1120" s="167"/>
      <c r="M1120" s="166"/>
      <c r="N1120" s="166"/>
      <c r="O1120" s="157"/>
      <c r="P1120" s="157"/>
      <c r="Q1120" s="157"/>
      <c r="R1120" s="157"/>
      <c r="S1120" s="157"/>
      <c r="T1120" s="157"/>
      <c r="U1120" s="157"/>
      <c r="V1120" s="157"/>
      <c r="W1120" s="161"/>
      <c r="X1120" s="168"/>
      <c r="Y1120" s="168"/>
      <c r="Z1120" s="157"/>
      <c r="AA1120" s="157"/>
      <c r="AB1120" s="157"/>
      <c r="AC1120" s="157"/>
      <c r="AD1120" s="163"/>
      <c r="AE1120" s="157"/>
      <c r="AF1120" s="157"/>
      <c r="AG1120" s="157"/>
      <c r="AH1120" s="157"/>
      <c r="AI1120" s="163"/>
      <c r="AJ1120" s="157"/>
      <c r="AK1120" s="157"/>
      <c r="AL1120" s="157"/>
      <c r="AM1120" s="157"/>
      <c r="AN1120" s="157"/>
      <c r="AO1120" s="157"/>
      <c r="AP1120" s="157"/>
      <c r="AQ1120" s="160"/>
      <c r="AR1120" s="164"/>
      <c r="AS1120" s="164"/>
      <c r="AU1120" s="165"/>
    </row>
    <row r="1121" spans="1:47" ht="84.75" customHeight="1">
      <c r="A1121" s="79"/>
      <c r="B1121" s="79"/>
      <c r="C1121" s="79"/>
      <c r="D1121" s="157"/>
      <c r="E1121" s="159"/>
      <c r="F1121" s="160"/>
      <c r="G1121" s="160"/>
      <c r="H1121" s="166"/>
      <c r="I1121" s="166"/>
      <c r="J1121" s="166"/>
      <c r="K1121" s="166"/>
      <c r="L1121" s="167"/>
      <c r="M1121" s="166"/>
      <c r="N1121" s="166"/>
      <c r="O1121" s="157"/>
      <c r="P1121" s="157"/>
      <c r="Q1121" s="157"/>
      <c r="R1121" s="157"/>
      <c r="S1121" s="157"/>
      <c r="T1121" s="157"/>
      <c r="U1121" s="157"/>
      <c r="V1121" s="157"/>
      <c r="W1121" s="161"/>
      <c r="X1121" s="168"/>
      <c r="Y1121" s="168"/>
      <c r="Z1121" s="157"/>
      <c r="AA1121" s="157"/>
      <c r="AB1121" s="157"/>
      <c r="AC1121" s="157"/>
      <c r="AD1121" s="163"/>
      <c r="AE1121" s="157"/>
      <c r="AF1121" s="157"/>
      <c r="AG1121" s="157"/>
      <c r="AH1121" s="157"/>
      <c r="AI1121" s="163"/>
      <c r="AJ1121" s="157"/>
      <c r="AK1121" s="157"/>
      <c r="AL1121" s="157"/>
      <c r="AM1121" s="157"/>
      <c r="AN1121" s="157"/>
      <c r="AO1121" s="157"/>
      <c r="AP1121" s="157"/>
      <c r="AQ1121" s="160"/>
      <c r="AR1121" s="164"/>
      <c r="AS1121" s="164"/>
      <c r="AU1121" s="165"/>
    </row>
    <row r="1122" spans="1:47" ht="84.75" customHeight="1">
      <c r="A1122" s="79"/>
      <c r="B1122" s="79"/>
      <c r="C1122" s="79"/>
      <c r="D1122" s="157"/>
      <c r="E1122" s="159"/>
      <c r="F1122" s="160"/>
      <c r="G1122" s="160"/>
      <c r="H1122" s="166"/>
      <c r="I1122" s="166"/>
      <c r="J1122" s="166"/>
      <c r="K1122" s="166"/>
      <c r="L1122" s="167"/>
      <c r="M1122" s="166"/>
      <c r="N1122" s="166"/>
      <c r="O1122" s="157"/>
      <c r="P1122" s="157"/>
      <c r="Q1122" s="157"/>
      <c r="R1122" s="157"/>
      <c r="S1122" s="157"/>
      <c r="T1122" s="157"/>
      <c r="U1122" s="157"/>
      <c r="V1122" s="157"/>
      <c r="W1122" s="161"/>
      <c r="X1122" s="168"/>
      <c r="Y1122" s="168"/>
      <c r="Z1122" s="157"/>
      <c r="AA1122" s="157"/>
      <c r="AB1122" s="157"/>
      <c r="AC1122" s="157"/>
      <c r="AD1122" s="163"/>
      <c r="AE1122" s="157"/>
      <c r="AF1122" s="157"/>
      <c r="AG1122" s="157"/>
      <c r="AH1122" s="157"/>
      <c r="AI1122" s="163"/>
      <c r="AJ1122" s="157"/>
      <c r="AK1122" s="157"/>
      <c r="AL1122" s="157"/>
      <c r="AM1122" s="157"/>
      <c r="AN1122" s="157"/>
      <c r="AO1122" s="157"/>
      <c r="AP1122" s="157"/>
      <c r="AQ1122" s="160"/>
      <c r="AR1122" s="164"/>
      <c r="AS1122" s="164"/>
      <c r="AU1122" s="165"/>
    </row>
    <row r="1123" spans="1:47" ht="84.75" customHeight="1">
      <c r="A1123" s="79"/>
      <c r="B1123" s="79"/>
      <c r="C1123" s="79"/>
      <c r="D1123" s="157"/>
      <c r="E1123" s="159"/>
      <c r="F1123" s="160"/>
      <c r="G1123" s="160"/>
      <c r="H1123" s="166"/>
      <c r="I1123" s="166"/>
      <c r="J1123" s="166"/>
      <c r="K1123" s="166"/>
      <c r="L1123" s="167"/>
      <c r="M1123" s="166"/>
      <c r="N1123" s="166"/>
      <c r="O1123" s="157"/>
      <c r="P1123" s="157"/>
      <c r="Q1123" s="157"/>
      <c r="R1123" s="157"/>
      <c r="S1123" s="157"/>
      <c r="T1123" s="157"/>
      <c r="U1123" s="157"/>
      <c r="V1123" s="157"/>
      <c r="W1123" s="161"/>
      <c r="X1123" s="168"/>
      <c r="Y1123" s="168"/>
      <c r="Z1123" s="157"/>
      <c r="AA1123" s="157"/>
      <c r="AB1123" s="157"/>
      <c r="AC1123" s="157"/>
      <c r="AD1123" s="163"/>
      <c r="AE1123" s="157"/>
      <c r="AF1123" s="157"/>
      <c r="AG1123" s="157"/>
      <c r="AH1123" s="157"/>
      <c r="AI1123" s="163"/>
      <c r="AJ1123" s="157"/>
      <c r="AK1123" s="157"/>
      <c r="AL1123" s="157"/>
      <c r="AM1123" s="157"/>
      <c r="AN1123" s="157"/>
      <c r="AO1123" s="157"/>
      <c r="AP1123" s="157"/>
      <c r="AQ1123" s="160"/>
      <c r="AR1123" s="164"/>
      <c r="AS1123" s="164"/>
      <c r="AU1123" s="165"/>
    </row>
    <row r="1124" spans="1:47" ht="84.75" customHeight="1">
      <c r="A1124" s="79"/>
      <c r="B1124" s="79"/>
      <c r="C1124" s="79"/>
      <c r="D1124" s="157"/>
      <c r="E1124" s="159"/>
      <c r="F1124" s="160"/>
      <c r="G1124" s="160"/>
      <c r="H1124" s="166"/>
      <c r="I1124" s="166"/>
      <c r="J1124" s="166"/>
      <c r="K1124" s="166"/>
      <c r="L1124" s="167"/>
      <c r="M1124" s="166"/>
      <c r="N1124" s="166"/>
      <c r="O1124" s="157"/>
      <c r="P1124" s="157"/>
      <c r="Q1124" s="157"/>
      <c r="R1124" s="157"/>
      <c r="S1124" s="157"/>
      <c r="T1124" s="157"/>
      <c r="U1124" s="157"/>
      <c r="V1124" s="157"/>
      <c r="W1124" s="161"/>
      <c r="X1124" s="168"/>
      <c r="Y1124" s="168"/>
      <c r="Z1124" s="157"/>
      <c r="AA1124" s="157"/>
      <c r="AB1124" s="157"/>
      <c r="AC1124" s="157"/>
      <c r="AD1124" s="163"/>
      <c r="AE1124" s="157"/>
      <c r="AF1124" s="157"/>
      <c r="AG1124" s="157"/>
      <c r="AH1124" s="157"/>
      <c r="AI1124" s="163"/>
      <c r="AJ1124" s="157"/>
      <c r="AK1124" s="157"/>
      <c r="AL1124" s="157"/>
      <c r="AM1124" s="157"/>
      <c r="AN1124" s="157"/>
      <c r="AO1124" s="157"/>
      <c r="AP1124" s="157"/>
      <c r="AQ1124" s="160"/>
      <c r="AR1124" s="164"/>
      <c r="AS1124" s="164"/>
      <c r="AU1124" s="165"/>
    </row>
    <row r="1125" spans="1:47" ht="84.75" customHeight="1">
      <c r="A1125" s="79"/>
      <c r="B1125" s="79"/>
      <c r="C1125" s="79"/>
      <c r="D1125" s="157"/>
      <c r="E1125" s="159"/>
      <c r="F1125" s="160"/>
      <c r="G1125" s="160"/>
      <c r="H1125" s="166"/>
      <c r="I1125" s="166"/>
      <c r="J1125" s="166"/>
      <c r="K1125" s="166"/>
      <c r="L1125" s="167"/>
      <c r="M1125" s="166"/>
      <c r="N1125" s="166"/>
      <c r="O1125" s="157"/>
      <c r="P1125" s="157"/>
      <c r="Q1125" s="157"/>
      <c r="R1125" s="157"/>
      <c r="S1125" s="157"/>
      <c r="T1125" s="157"/>
      <c r="U1125" s="157"/>
      <c r="V1125" s="157"/>
      <c r="W1125" s="161"/>
      <c r="X1125" s="168"/>
      <c r="Y1125" s="168"/>
      <c r="Z1125" s="157"/>
      <c r="AA1125" s="157"/>
      <c r="AB1125" s="157"/>
      <c r="AC1125" s="157"/>
      <c r="AD1125" s="163"/>
      <c r="AE1125" s="157"/>
      <c r="AF1125" s="157"/>
      <c r="AG1125" s="157"/>
      <c r="AH1125" s="157"/>
      <c r="AI1125" s="163"/>
      <c r="AJ1125" s="157"/>
      <c r="AK1125" s="157"/>
      <c r="AL1125" s="157"/>
      <c r="AM1125" s="157"/>
      <c r="AN1125" s="157"/>
      <c r="AO1125" s="157"/>
      <c r="AP1125" s="157"/>
      <c r="AQ1125" s="160"/>
      <c r="AR1125" s="164"/>
      <c r="AS1125" s="164"/>
      <c r="AU1125" s="165"/>
    </row>
    <row r="1126" spans="1:47" ht="84.75" customHeight="1">
      <c r="A1126" s="79"/>
      <c r="B1126" s="79"/>
      <c r="C1126" s="79"/>
      <c r="D1126" s="157"/>
      <c r="E1126" s="159"/>
      <c r="F1126" s="160"/>
      <c r="G1126" s="160"/>
      <c r="H1126" s="166"/>
      <c r="I1126" s="166"/>
      <c r="J1126" s="166"/>
      <c r="K1126" s="166"/>
      <c r="L1126" s="167"/>
      <c r="M1126" s="166"/>
      <c r="N1126" s="166"/>
      <c r="O1126" s="157"/>
      <c r="P1126" s="157"/>
      <c r="Q1126" s="157"/>
      <c r="R1126" s="157"/>
      <c r="S1126" s="157"/>
      <c r="T1126" s="157"/>
      <c r="U1126" s="157"/>
      <c r="V1126" s="157"/>
      <c r="W1126" s="161"/>
      <c r="X1126" s="168"/>
      <c r="Y1126" s="168"/>
      <c r="Z1126" s="157"/>
      <c r="AA1126" s="157"/>
      <c r="AB1126" s="157"/>
      <c r="AC1126" s="157"/>
      <c r="AD1126" s="163"/>
      <c r="AE1126" s="157"/>
      <c r="AF1126" s="157"/>
      <c r="AG1126" s="157"/>
      <c r="AH1126" s="157"/>
      <c r="AI1126" s="163"/>
      <c r="AJ1126" s="157"/>
      <c r="AK1126" s="157"/>
      <c r="AL1126" s="157"/>
      <c r="AM1126" s="157"/>
      <c r="AN1126" s="157"/>
      <c r="AO1126" s="157"/>
      <c r="AP1126" s="157"/>
      <c r="AQ1126" s="160"/>
      <c r="AR1126" s="164"/>
      <c r="AS1126" s="164"/>
      <c r="AU1126" s="165"/>
    </row>
    <row r="1127" spans="1:47" ht="84.75" customHeight="1">
      <c r="A1127" s="79"/>
      <c r="B1127" s="79"/>
      <c r="C1127" s="79"/>
      <c r="D1127" s="157"/>
      <c r="E1127" s="159"/>
      <c r="F1127" s="160"/>
      <c r="G1127" s="160"/>
      <c r="H1127" s="166"/>
      <c r="I1127" s="166"/>
      <c r="J1127" s="166"/>
      <c r="K1127" s="166"/>
      <c r="L1127" s="167"/>
      <c r="M1127" s="166"/>
      <c r="N1127" s="166"/>
      <c r="O1127" s="157"/>
      <c r="P1127" s="157"/>
      <c r="Q1127" s="157"/>
      <c r="R1127" s="157"/>
      <c r="S1127" s="157"/>
      <c r="T1127" s="157"/>
      <c r="U1127" s="157"/>
      <c r="V1127" s="157"/>
      <c r="W1127" s="161"/>
      <c r="X1127" s="168"/>
      <c r="Y1127" s="168"/>
      <c r="Z1127" s="157"/>
      <c r="AA1127" s="157"/>
      <c r="AB1127" s="157"/>
      <c r="AC1127" s="157"/>
      <c r="AD1127" s="163"/>
      <c r="AE1127" s="157"/>
      <c r="AF1127" s="157"/>
      <c r="AG1127" s="157"/>
      <c r="AH1127" s="157"/>
      <c r="AI1127" s="163"/>
      <c r="AJ1127" s="157"/>
      <c r="AK1127" s="157"/>
      <c r="AL1127" s="157"/>
      <c r="AM1127" s="157"/>
      <c r="AN1127" s="157"/>
      <c r="AO1127" s="157"/>
      <c r="AP1127" s="157"/>
      <c r="AQ1127" s="160"/>
      <c r="AR1127" s="164"/>
      <c r="AS1127" s="164"/>
      <c r="AU1127" s="165"/>
    </row>
    <row r="1128" spans="1:47" ht="84.75" customHeight="1">
      <c r="A1128" s="79"/>
      <c r="B1128" s="79"/>
      <c r="C1128" s="79"/>
      <c r="D1128" s="157"/>
      <c r="E1128" s="159"/>
      <c r="F1128" s="160"/>
      <c r="G1128" s="160"/>
      <c r="H1128" s="166"/>
      <c r="I1128" s="166"/>
      <c r="J1128" s="166"/>
      <c r="K1128" s="166"/>
      <c r="L1128" s="167"/>
      <c r="M1128" s="166"/>
      <c r="N1128" s="166"/>
      <c r="O1128" s="157"/>
      <c r="P1128" s="157"/>
      <c r="Q1128" s="157"/>
      <c r="R1128" s="157"/>
      <c r="S1128" s="157"/>
      <c r="T1128" s="157"/>
      <c r="U1128" s="157"/>
      <c r="V1128" s="157"/>
      <c r="W1128" s="161"/>
      <c r="X1128" s="168"/>
      <c r="Y1128" s="168"/>
      <c r="Z1128" s="157"/>
      <c r="AA1128" s="157"/>
      <c r="AB1128" s="157"/>
      <c r="AC1128" s="157"/>
      <c r="AD1128" s="163"/>
      <c r="AE1128" s="157"/>
      <c r="AF1128" s="157"/>
      <c r="AG1128" s="157"/>
      <c r="AH1128" s="157"/>
      <c r="AI1128" s="163"/>
      <c r="AJ1128" s="157"/>
      <c r="AK1128" s="157"/>
      <c r="AL1128" s="157"/>
      <c r="AM1128" s="157"/>
      <c r="AN1128" s="157"/>
      <c r="AO1128" s="157"/>
      <c r="AP1128" s="157"/>
      <c r="AQ1128" s="160"/>
      <c r="AR1128" s="164"/>
      <c r="AS1128" s="164"/>
      <c r="AU1128" s="165"/>
    </row>
    <row r="1129" spans="1:47" ht="84.75" customHeight="1">
      <c r="A1129" s="79"/>
      <c r="B1129" s="79"/>
      <c r="C1129" s="79"/>
      <c r="D1129" s="157"/>
      <c r="E1129" s="159"/>
      <c r="F1129" s="160"/>
      <c r="G1129" s="160"/>
      <c r="H1129" s="166"/>
      <c r="I1129" s="166"/>
      <c r="J1129" s="166"/>
      <c r="K1129" s="166"/>
      <c r="L1129" s="167"/>
      <c r="M1129" s="166"/>
      <c r="N1129" s="166"/>
      <c r="O1129" s="157"/>
      <c r="P1129" s="157"/>
      <c r="Q1129" s="157"/>
      <c r="R1129" s="157"/>
      <c r="S1129" s="157"/>
      <c r="T1129" s="157"/>
      <c r="U1129" s="157"/>
      <c r="V1129" s="157"/>
      <c r="W1129" s="161"/>
      <c r="X1129" s="168"/>
      <c r="Y1129" s="168"/>
      <c r="Z1129" s="157"/>
      <c r="AA1129" s="157"/>
      <c r="AB1129" s="157"/>
      <c r="AC1129" s="157"/>
      <c r="AD1129" s="163"/>
      <c r="AE1129" s="157"/>
      <c r="AF1129" s="157"/>
      <c r="AG1129" s="157"/>
      <c r="AH1129" s="157"/>
      <c r="AI1129" s="163"/>
      <c r="AJ1129" s="157"/>
      <c r="AK1129" s="157"/>
      <c r="AL1129" s="157"/>
      <c r="AM1129" s="157"/>
      <c r="AN1129" s="157"/>
      <c r="AO1129" s="157"/>
      <c r="AP1129" s="157"/>
      <c r="AQ1129" s="160"/>
      <c r="AR1129" s="164"/>
      <c r="AS1129" s="164"/>
      <c r="AU1129" s="165"/>
    </row>
    <row r="1130" spans="1:47" ht="84.75" customHeight="1">
      <c r="A1130" s="79"/>
      <c r="B1130" s="79"/>
      <c r="C1130" s="79"/>
      <c r="D1130" s="157"/>
      <c r="E1130" s="159"/>
      <c r="F1130" s="160"/>
      <c r="G1130" s="160"/>
      <c r="H1130" s="166"/>
      <c r="I1130" s="166"/>
      <c r="J1130" s="166"/>
      <c r="K1130" s="166"/>
      <c r="L1130" s="167"/>
      <c r="M1130" s="166"/>
      <c r="N1130" s="166"/>
      <c r="O1130" s="157"/>
      <c r="P1130" s="157"/>
      <c r="Q1130" s="157"/>
      <c r="R1130" s="157"/>
      <c r="S1130" s="157"/>
      <c r="T1130" s="157"/>
      <c r="U1130" s="157"/>
      <c r="V1130" s="157"/>
      <c r="W1130" s="161"/>
      <c r="X1130" s="168"/>
      <c r="Y1130" s="168"/>
      <c r="Z1130" s="157"/>
      <c r="AA1130" s="157"/>
      <c r="AB1130" s="157"/>
      <c r="AC1130" s="157"/>
      <c r="AD1130" s="163"/>
      <c r="AE1130" s="157"/>
      <c r="AF1130" s="157"/>
      <c r="AG1130" s="157"/>
      <c r="AH1130" s="157"/>
      <c r="AI1130" s="163"/>
      <c r="AJ1130" s="157"/>
      <c r="AK1130" s="157"/>
      <c r="AL1130" s="157"/>
      <c r="AM1130" s="157"/>
      <c r="AN1130" s="157"/>
      <c r="AO1130" s="157"/>
      <c r="AP1130" s="157"/>
      <c r="AQ1130" s="160"/>
      <c r="AR1130" s="164"/>
      <c r="AS1130" s="164"/>
      <c r="AU1130" s="165"/>
    </row>
    <row r="1131" spans="1:47" ht="84.75" customHeight="1">
      <c r="A1131" s="79"/>
      <c r="B1131" s="79"/>
      <c r="C1131" s="79"/>
      <c r="D1131" s="157"/>
      <c r="E1131" s="159"/>
      <c r="F1131" s="160"/>
      <c r="G1131" s="160"/>
      <c r="H1131" s="166"/>
      <c r="I1131" s="166"/>
      <c r="J1131" s="166"/>
      <c r="K1131" s="166"/>
      <c r="L1131" s="167"/>
      <c r="M1131" s="166"/>
      <c r="N1131" s="166"/>
      <c r="O1131" s="157"/>
      <c r="P1131" s="157"/>
      <c r="Q1131" s="157"/>
      <c r="R1131" s="157"/>
      <c r="S1131" s="157"/>
      <c r="T1131" s="157"/>
      <c r="U1131" s="157"/>
      <c r="V1131" s="157"/>
      <c r="W1131" s="161"/>
      <c r="X1131" s="168"/>
      <c r="Y1131" s="168"/>
      <c r="Z1131" s="157"/>
      <c r="AA1131" s="157"/>
      <c r="AB1131" s="157"/>
      <c r="AC1131" s="157"/>
      <c r="AD1131" s="163"/>
      <c r="AE1131" s="157"/>
      <c r="AF1131" s="157"/>
      <c r="AG1131" s="157"/>
      <c r="AH1131" s="157"/>
      <c r="AI1131" s="163"/>
      <c r="AJ1131" s="157"/>
      <c r="AK1131" s="157"/>
      <c r="AL1131" s="157"/>
      <c r="AM1131" s="157"/>
      <c r="AN1131" s="157"/>
      <c r="AO1131" s="157"/>
      <c r="AP1131" s="157"/>
      <c r="AQ1131" s="160"/>
      <c r="AR1131" s="164"/>
      <c r="AS1131" s="164"/>
      <c r="AU1131" s="165"/>
    </row>
    <row r="1132" spans="1:47" ht="84.75" customHeight="1">
      <c r="A1132" s="79"/>
      <c r="B1132" s="79"/>
      <c r="C1132" s="79"/>
      <c r="D1132" s="157"/>
      <c r="E1132" s="159"/>
      <c r="F1132" s="160"/>
      <c r="G1132" s="160"/>
      <c r="H1132" s="166"/>
      <c r="I1132" s="166"/>
      <c r="J1132" s="166"/>
      <c r="K1132" s="166"/>
      <c r="L1132" s="167"/>
      <c r="M1132" s="166"/>
      <c r="N1132" s="166"/>
      <c r="O1132" s="157"/>
      <c r="P1132" s="157"/>
      <c r="Q1132" s="157"/>
      <c r="R1132" s="157"/>
      <c r="S1132" s="157"/>
      <c r="T1132" s="157"/>
      <c r="U1132" s="157"/>
      <c r="V1132" s="157"/>
      <c r="W1132" s="161"/>
      <c r="X1132" s="168"/>
      <c r="Y1132" s="168"/>
      <c r="Z1132" s="157"/>
      <c r="AA1132" s="157"/>
      <c r="AB1132" s="157"/>
      <c r="AC1132" s="157"/>
      <c r="AD1132" s="163"/>
      <c r="AE1132" s="157"/>
      <c r="AF1132" s="157"/>
      <c r="AG1132" s="157"/>
      <c r="AH1132" s="157"/>
      <c r="AI1132" s="163"/>
      <c r="AJ1132" s="157"/>
      <c r="AK1132" s="157"/>
      <c r="AL1132" s="157"/>
      <c r="AM1132" s="157"/>
      <c r="AN1132" s="157"/>
      <c r="AO1132" s="157"/>
      <c r="AP1132" s="157"/>
      <c r="AQ1132" s="160"/>
      <c r="AR1132" s="164"/>
      <c r="AS1132" s="164"/>
      <c r="AU1132" s="165"/>
    </row>
    <row r="1133" spans="1:47" ht="84.75" customHeight="1">
      <c r="A1133" s="79"/>
      <c r="B1133" s="79"/>
      <c r="C1133" s="79"/>
      <c r="D1133" s="157"/>
      <c r="E1133" s="159"/>
      <c r="F1133" s="160"/>
      <c r="G1133" s="160"/>
      <c r="H1133" s="166"/>
      <c r="I1133" s="166"/>
      <c r="J1133" s="166"/>
      <c r="K1133" s="166"/>
      <c r="L1133" s="167"/>
      <c r="M1133" s="166"/>
      <c r="N1133" s="166"/>
      <c r="O1133" s="157"/>
      <c r="P1133" s="157"/>
      <c r="Q1133" s="157"/>
      <c r="R1133" s="157"/>
      <c r="S1133" s="157"/>
      <c r="T1133" s="157"/>
      <c r="U1133" s="157"/>
      <c r="V1133" s="157"/>
      <c r="W1133" s="161"/>
      <c r="X1133" s="168"/>
      <c r="Y1133" s="168"/>
      <c r="Z1133" s="157"/>
      <c r="AA1133" s="157"/>
      <c r="AB1133" s="157"/>
      <c r="AC1133" s="157"/>
      <c r="AD1133" s="163"/>
      <c r="AE1133" s="157"/>
      <c r="AF1133" s="157"/>
      <c r="AG1133" s="157"/>
      <c r="AH1133" s="157"/>
      <c r="AI1133" s="163"/>
      <c r="AJ1133" s="157"/>
      <c r="AK1133" s="157"/>
      <c r="AL1133" s="157"/>
      <c r="AM1133" s="157"/>
      <c r="AN1133" s="157"/>
      <c r="AO1133" s="157"/>
      <c r="AP1133" s="157"/>
      <c r="AQ1133" s="160"/>
      <c r="AR1133" s="164"/>
      <c r="AS1133" s="164"/>
      <c r="AU1133" s="165"/>
    </row>
    <row r="1134" spans="1:47" ht="84.75" customHeight="1">
      <c r="A1134" s="79"/>
      <c r="B1134" s="79"/>
      <c r="C1134" s="79"/>
      <c r="D1134" s="157"/>
      <c r="E1134" s="159"/>
      <c r="F1134" s="160"/>
      <c r="G1134" s="160"/>
      <c r="H1134" s="166"/>
      <c r="I1134" s="166"/>
      <c r="J1134" s="166"/>
      <c r="K1134" s="166"/>
      <c r="L1134" s="167"/>
      <c r="M1134" s="166"/>
      <c r="N1134" s="166"/>
      <c r="O1134" s="157"/>
      <c r="P1134" s="157"/>
      <c r="Q1134" s="157"/>
      <c r="R1134" s="157"/>
      <c r="S1134" s="157"/>
      <c r="T1134" s="157"/>
      <c r="U1134" s="157"/>
      <c r="V1134" s="157"/>
      <c r="W1134" s="161"/>
      <c r="X1134" s="168"/>
      <c r="Y1134" s="168"/>
      <c r="Z1134" s="157"/>
      <c r="AA1134" s="157"/>
      <c r="AB1134" s="157"/>
      <c r="AC1134" s="157"/>
      <c r="AD1134" s="163"/>
      <c r="AE1134" s="157"/>
      <c r="AF1134" s="157"/>
      <c r="AG1134" s="157"/>
      <c r="AH1134" s="157"/>
      <c r="AI1134" s="163"/>
      <c r="AJ1134" s="157"/>
      <c r="AK1134" s="157"/>
      <c r="AL1134" s="157"/>
      <c r="AM1134" s="157"/>
      <c r="AN1134" s="157"/>
      <c r="AO1134" s="157"/>
      <c r="AP1134" s="157"/>
      <c r="AQ1134" s="160"/>
      <c r="AR1134" s="164"/>
      <c r="AS1134" s="164"/>
      <c r="AU1134" s="165"/>
    </row>
    <row r="1135" spans="1:47" ht="84.75" customHeight="1">
      <c r="A1135" s="79"/>
      <c r="B1135" s="79"/>
      <c r="C1135" s="79"/>
      <c r="D1135" s="157"/>
      <c r="E1135" s="159"/>
      <c r="F1135" s="160"/>
      <c r="G1135" s="160"/>
      <c r="H1135" s="166"/>
      <c r="I1135" s="166"/>
      <c r="J1135" s="166"/>
      <c r="K1135" s="166"/>
      <c r="L1135" s="167"/>
      <c r="M1135" s="166"/>
      <c r="N1135" s="166"/>
      <c r="O1135" s="157"/>
      <c r="P1135" s="157"/>
      <c r="Q1135" s="157"/>
      <c r="R1135" s="157"/>
      <c r="S1135" s="157"/>
      <c r="T1135" s="157"/>
      <c r="U1135" s="157"/>
      <c r="V1135" s="157"/>
      <c r="W1135" s="161"/>
      <c r="X1135" s="168"/>
      <c r="Y1135" s="168"/>
      <c r="Z1135" s="157"/>
      <c r="AA1135" s="157"/>
      <c r="AB1135" s="157"/>
      <c r="AC1135" s="157"/>
      <c r="AD1135" s="163"/>
      <c r="AE1135" s="157"/>
      <c r="AF1135" s="157"/>
      <c r="AG1135" s="157"/>
      <c r="AH1135" s="157"/>
      <c r="AI1135" s="163"/>
      <c r="AJ1135" s="157"/>
      <c r="AK1135" s="157"/>
      <c r="AL1135" s="157"/>
      <c r="AM1135" s="157"/>
      <c r="AN1135" s="157"/>
      <c r="AO1135" s="157"/>
      <c r="AP1135" s="157"/>
      <c r="AQ1135" s="160"/>
      <c r="AR1135" s="164"/>
      <c r="AS1135" s="164"/>
      <c r="AU1135" s="165"/>
    </row>
    <row r="1136" spans="1:47" ht="84.75" customHeight="1">
      <c r="A1136" s="79"/>
      <c r="B1136" s="79"/>
      <c r="C1136" s="79"/>
      <c r="D1136" s="157"/>
      <c r="E1136" s="159"/>
      <c r="F1136" s="160"/>
      <c r="G1136" s="160"/>
      <c r="H1136" s="166"/>
      <c r="I1136" s="166"/>
      <c r="J1136" s="166"/>
      <c r="K1136" s="166"/>
      <c r="L1136" s="167"/>
      <c r="M1136" s="166"/>
      <c r="N1136" s="166"/>
      <c r="O1136" s="157"/>
      <c r="P1136" s="157"/>
      <c r="Q1136" s="157"/>
      <c r="R1136" s="157"/>
      <c r="S1136" s="157"/>
      <c r="T1136" s="157"/>
      <c r="U1136" s="157"/>
      <c r="V1136" s="157"/>
      <c r="W1136" s="161"/>
      <c r="X1136" s="168"/>
      <c r="Y1136" s="168"/>
      <c r="Z1136" s="157"/>
      <c r="AA1136" s="157"/>
      <c r="AB1136" s="157"/>
      <c r="AC1136" s="157"/>
      <c r="AD1136" s="163"/>
      <c r="AE1136" s="157"/>
      <c r="AF1136" s="157"/>
      <c r="AG1136" s="157"/>
      <c r="AH1136" s="157"/>
      <c r="AI1136" s="163"/>
      <c r="AJ1136" s="157"/>
      <c r="AK1136" s="157"/>
      <c r="AL1136" s="157"/>
      <c r="AM1136" s="157"/>
      <c r="AN1136" s="157"/>
      <c r="AO1136" s="157"/>
      <c r="AP1136" s="157"/>
      <c r="AQ1136" s="160"/>
      <c r="AR1136" s="164"/>
      <c r="AS1136" s="164"/>
      <c r="AU1136" s="165"/>
    </row>
    <row r="1137" spans="1:47" ht="84.75" customHeight="1">
      <c r="A1137" s="79"/>
      <c r="B1137" s="79"/>
      <c r="C1137" s="79"/>
      <c r="D1137" s="157"/>
      <c r="E1137" s="159"/>
      <c r="F1137" s="160"/>
      <c r="G1137" s="160"/>
      <c r="H1137" s="166"/>
      <c r="I1137" s="166"/>
      <c r="J1137" s="166"/>
      <c r="K1137" s="166"/>
      <c r="L1137" s="167"/>
      <c r="M1137" s="166"/>
      <c r="N1137" s="166"/>
      <c r="O1137" s="157"/>
      <c r="P1137" s="157"/>
      <c r="Q1137" s="157"/>
      <c r="R1137" s="157"/>
      <c r="S1137" s="157"/>
      <c r="T1137" s="157"/>
      <c r="U1137" s="157"/>
      <c r="V1137" s="157"/>
      <c r="W1137" s="161"/>
      <c r="X1137" s="168"/>
      <c r="Y1137" s="168"/>
      <c r="Z1137" s="157"/>
      <c r="AA1137" s="157"/>
      <c r="AB1137" s="157"/>
      <c r="AC1137" s="157"/>
      <c r="AD1137" s="163"/>
      <c r="AE1137" s="157"/>
      <c r="AF1137" s="157"/>
      <c r="AG1137" s="157"/>
      <c r="AH1137" s="157"/>
      <c r="AI1137" s="163"/>
      <c r="AJ1137" s="157"/>
      <c r="AK1137" s="157"/>
      <c r="AL1137" s="157"/>
      <c r="AM1137" s="157"/>
      <c r="AN1137" s="157"/>
      <c r="AO1137" s="157"/>
      <c r="AP1137" s="157"/>
      <c r="AQ1137" s="160"/>
      <c r="AR1137" s="164"/>
      <c r="AS1137" s="164"/>
      <c r="AU1137" s="165"/>
    </row>
    <row r="1138" spans="1:47" ht="84.75" customHeight="1">
      <c r="A1138" s="79"/>
      <c r="B1138" s="79"/>
      <c r="C1138" s="79"/>
      <c r="D1138" s="157"/>
      <c r="E1138" s="159"/>
      <c r="F1138" s="160"/>
      <c r="G1138" s="160"/>
      <c r="H1138" s="166"/>
      <c r="I1138" s="166"/>
      <c r="J1138" s="166"/>
      <c r="K1138" s="166"/>
      <c r="L1138" s="167"/>
      <c r="M1138" s="166"/>
      <c r="N1138" s="166"/>
      <c r="O1138" s="157"/>
      <c r="P1138" s="157"/>
      <c r="Q1138" s="157"/>
      <c r="R1138" s="157"/>
      <c r="S1138" s="157"/>
      <c r="T1138" s="157"/>
      <c r="U1138" s="157"/>
      <c r="V1138" s="157"/>
      <c r="W1138" s="161"/>
      <c r="X1138" s="168"/>
      <c r="Y1138" s="168"/>
      <c r="Z1138" s="157"/>
      <c r="AA1138" s="157"/>
      <c r="AB1138" s="157"/>
      <c r="AC1138" s="157"/>
      <c r="AD1138" s="163"/>
      <c r="AE1138" s="157"/>
      <c r="AF1138" s="157"/>
      <c r="AG1138" s="157"/>
      <c r="AH1138" s="157"/>
      <c r="AI1138" s="163"/>
      <c r="AJ1138" s="157"/>
      <c r="AK1138" s="157"/>
      <c r="AL1138" s="157"/>
      <c r="AM1138" s="157"/>
      <c r="AN1138" s="157"/>
      <c r="AO1138" s="157"/>
      <c r="AP1138" s="157"/>
      <c r="AQ1138" s="160"/>
      <c r="AR1138" s="164"/>
      <c r="AS1138" s="164"/>
      <c r="AU1138" s="165"/>
    </row>
    <row r="1139" spans="1:47" ht="84.75" customHeight="1">
      <c r="A1139" s="79"/>
      <c r="B1139" s="79"/>
      <c r="C1139" s="79"/>
      <c r="D1139" s="157"/>
      <c r="E1139" s="159"/>
      <c r="F1139" s="160"/>
      <c r="G1139" s="160"/>
      <c r="H1139" s="166"/>
      <c r="I1139" s="166"/>
      <c r="J1139" s="166"/>
      <c r="K1139" s="166"/>
      <c r="L1139" s="167"/>
      <c r="M1139" s="166"/>
      <c r="N1139" s="166"/>
      <c r="O1139" s="157"/>
      <c r="P1139" s="157"/>
      <c r="Q1139" s="157"/>
      <c r="R1139" s="157"/>
      <c r="S1139" s="157"/>
      <c r="T1139" s="157"/>
      <c r="U1139" s="157"/>
      <c r="V1139" s="157"/>
      <c r="W1139" s="161"/>
      <c r="X1139" s="168"/>
      <c r="Y1139" s="168"/>
      <c r="Z1139" s="157"/>
      <c r="AA1139" s="157"/>
      <c r="AB1139" s="157"/>
      <c r="AC1139" s="157"/>
      <c r="AD1139" s="163"/>
      <c r="AE1139" s="157"/>
      <c r="AF1139" s="157"/>
      <c r="AG1139" s="157"/>
      <c r="AH1139" s="157"/>
      <c r="AI1139" s="163"/>
      <c r="AJ1139" s="157"/>
      <c r="AK1139" s="157"/>
      <c r="AL1139" s="157"/>
      <c r="AM1139" s="157"/>
      <c r="AN1139" s="157"/>
      <c r="AO1139" s="157"/>
      <c r="AP1139" s="157"/>
      <c r="AQ1139" s="160"/>
      <c r="AR1139" s="164"/>
      <c r="AS1139" s="164"/>
      <c r="AU1139" s="165"/>
    </row>
    <row r="1140" spans="1:47" ht="84.75" customHeight="1">
      <c r="A1140" s="79"/>
      <c r="B1140" s="79"/>
      <c r="C1140" s="79"/>
      <c r="D1140" s="157"/>
      <c r="E1140" s="159"/>
      <c r="F1140" s="160"/>
      <c r="G1140" s="160"/>
      <c r="H1140" s="166"/>
      <c r="I1140" s="166"/>
      <c r="J1140" s="166"/>
      <c r="K1140" s="166"/>
      <c r="L1140" s="167"/>
      <c r="M1140" s="166"/>
      <c r="N1140" s="166"/>
      <c r="O1140" s="157"/>
      <c r="P1140" s="157"/>
      <c r="Q1140" s="157"/>
      <c r="R1140" s="157"/>
      <c r="S1140" s="157"/>
      <c r="T1140" s="157"/>
      <c r="U1140" s="157"/>
      <c r="V1140" s="157"/>
      <c r="W1140" s="161"/>
      <c r="X1140" s="168"/>
      <c r="Y1140" s="168"/>
      <c r="Z1140" s="157"/>
      <c r="AA1140" s="157"/>
      <c r="AB1140" s="157"/>
      <c r="AC1140" s="157"/>
      <c r="AD1140" s="163"/>
      <c r="AE1140" s="157"/>
      <c r="AF1140" s="157"/>
      <c r="AG1140" s="157"/>
      <c r="AH1140" s="157"/>
      <c r="AI1140" s="163"/>
      <c r="AJ1140" s="157"/>
      <c r="AK1140" s="157"/>
      <c r="AL1140" s="157"/>
      <c r="AM1140" s="157"/>
      <c r="AN1140" s="157"/>
      <c r="AO1140" s="157"/>
      <c r="AP1140" s="157"/>
      <c r="AQ1140" s="160"/>
      <c r="AR1140" s="164"/>
      <c r="AS1140" s="164"/>
      <c r="AU1140" s="165"/>
    </row>
    <row r="1141" spans="1:47" ht="84.75" customHeight="1">
      <c r="A1141" s="79"/>
      <c r="B1141" s="79"/>
      <c r="C1141" s="79"/>
      <c r="D1141" s="157"/>
      <c r="E1141" s="159"/>
      <c r="F1141" s="160"/>
      <c r="G1141" s="160"/>
      <c r="H1141" s="166"/>
      <c r="I1141" s="166"/>
      <c r="J1141" s="166"/>
      <c r="K1141" s="166"/>
      <c r="L1141" s="167"/>
      <c r="M1141" s="166"/>
      <c r="N1141" s="166"/>
      <c r="O1141" s="157"/>
      <c r="P1141" s="157"/>
      <c r="Q1141" s="157"/>
      <c r="R1141" s="157"/>
      <c r="S1141" s="157"/>
      <c r="T1141" s="157"/>
      <c r="U1141" s="157"/>
      <c r="V1141" s="157"/>
      <c r="W1141" s="161"/>
      <c r="X1141" s="168"/>
      <c r="Y1141" s="168"/>
      <c r="Z1141" s="157"/>
      <c r="AA1141" s="157"/>
      <c r="AB1141" s="157"/>
      <c r="AC1141" s="157"/>
      <c r="AD1141" s="163"/>
      <c r="AE1141" s="157"/>
      <c r="AF1141" s="157"/>
      <c r="AG1141" s="157"/>
      <c r="AH1141" s="157"/>
      <c r="AI1141" s="163"/>
      <c r="AJ1141" s="157"/>
      <c r="AK1141" s="157"/>
      <c r="AL1141" s="157"/>
      <c r="AM1141" s="157"/>
      <c r="AN1141" s="157"/>
      <c r="AO1141" s="157"/>
      <c r="AP1141" s="157"/>
      <c r="AQ1141" s="160"/>
      <c r="AR1141" s="164"/>
      <c r="AS1141" s="164"/>
      <c r="AU1141" s="165"/>
    </row>
    <row r="1142" spans="1:47" ht="84.75" customHeight="1">
      <c r="A1142" s="79"/>
      <c r="B1142" s="79"/>
      <c r="C1142" s="79"/>
      <c r="D1142" s="157"/>
      <c r="E1142" s="159"/>
      <c r="F1142" s="160"/>
      <c r="G1142" s="160"/>
      <c r="H1142" s="166"/>
      <c r="I1142" s="166"/>
      <c r="J1142" s="166"/>
      <c r="K1142" s="166"/>
      <c r="L1142" s="167"/>
      <c r="M1142" s="166"/>
      <c r="N1142" s="166"/>
      <c r="O1142" s="157"/>
      <c r="P1142" s="157"/>
      <c r="Q1142" s="157"/>
      <c r="R1142" s="157"/>
      <c r="S1142" s="157"/>
      <c r="T1142" s="157"/>
      <c r="U1142" s="157"/>
      <c r="V1142" s="157"/>
      <c r="W1142" s="161"/>
      <c r="X1142" s="168"/>
      <c r="Y1142" s="168"/>
      <c r="Z1142" s="157"/>
      <c r="AA1142" s="157"/>
      <c r="AB1142" s="157"/>
      <c r="AC1142" s="157"/>
      <c r="AD1142" s="163"/>
      <c r="AE1142" s="157"/>
      <c r="AF1142" s="157"/>
      <c r="AG1142" s="157"/>
      <c r="AH1142" s="157"/>
      <c r="AI1142" s="163"/>
      <c r="AJ1142" s="157"/>
      <c r="AK1142" s="157"/>
      <c r="AL1142" s="157"/>
      <c r="AM1142" s="157"/>
      <c r="AN1142" s="157"/>
      <c r="AO1142" s="157"/>
      <c r="AP1142" s="157"/>
      <c r="AQ1142" s="160"/>
      <c r="AR1142" s="164"/>
      <c r="AS1142" s="164"/>
      <c r="AU1142" s="165"/>
    </row>
    <row r="1143" spans="1:47" ht="84.75" customHeight="1">
      <c r="A1143" s="79"/>
      <c r="B1143" s="79"/>
      <c r="C1143" s="79"/>
      <c r="D1143" s="157"/>
      <c r="E1143" s="159"/>
      <c r="F1143" s="160"/>
      <c r="G1143" s="160"/>
      <c r="H1143" s="166"/>
      <c r="I1143" s="166"/>
      <c r="J1143" s="166"/>
      <c r="K1143" s="166"/>
      <c r="L1143" s="167"/>
      <c r="M1143" s="166"/>
      <c r="N1143" s="166"/>
      <c r="O1143" s="157"/>
      <c r="P1143" s="157"/>
      <c r="Q1143" s="157"/>
      <c r="R1143" s="157"/>
      <c r="S1143" s="157"/>
      <c r="T1143" s="157"/>
      <c r="U1143" s="157"/>
      <c r="V1143" s="157"/>
      <c r="W1143" s="161"/>
      <c r="X1143" s="168"/>
      <c r="Y1143" s="168"/>
      <c r="Z1143" s="157"/>
      <c r="AA1143" s="157"/>
      <c r="AB1143" s="157"/>
      <c r="AC1143" s="157"/>
      <c r="AD1143" s="163"/>
      <c r="AE1143" s="157"/>
      <c r="AF1143" s="157"/>
      <c r="AG1143" s="157"/>
      <c r="AH1143" s="157"/>
      <c r="AI1143" s="163"/>
      <c r="AJ1143" s="157"/>
      <c r="AK1143" s="157"/>
      <c r="AL1143" s="157"/>
      <c r="AM1143" s="157"/>
      <c r="AN1143" s="157"/>
      <c r="AO1143" s="157"/>
      <c r="AP1143" s="157"/>
      <c r="AQ1143" s="160"/>
      <c r="AR1143" s="164"/>
      <c r="AS1143" s="164"/>
      <c r="AU1143" s="165"/>
    </row>
    <row r="1144" spans="1:47" ht="84.75" customHeight="1">
      <c r="A1144" s="79"/>
      <c r="B1144" s="79"/>
      <c r="C1144" s="79"/>
      <c r="D1144" s="157"/>
      <c r="E1144" s="159"/>
      <c r="F1144" s="160"/>
      <c r="G1144" s="160"/>
      <c r="H1144" s="166"/>
      <c r="I1144" s="166"/>
      <c r="J1144" s="166"/>
      <c r="K1144" s="166"/>
      <c r="L1144" s="167"/>
      <c r="M1144" s="166"/>
      <c r="N1144" s="166"/>
      <c r="O1144" s="157"/>
      <c r="P1144" s="157"/>
      <c r="Q1144" s="157"/>
      <c r="R1144" s="157"/>
      <c r="S1144" s="157"/>
      <c r="T1144" s="157"/>
      <c r="U1144" s="157"/>
      <c r="V1144" s="157"/>
      <c r="W1144" s="161"/>
      <c r="X1144" s="168"/>
      <c r="Y1144" s="168"/>
      <c r="Z1144" s="157"/>
      <c r="AA1144" s="157"/>
      <c r="AB1144" s="157"/>
      <c r="AC1144" s="157"/>
      <c r="AD1144" s="163"/>
      <c r="AE1144" s="157"/>
      <c r="AF1144" s="157"/>
      <c r="AG1144" s="157"/>
      <c r="AH1144" s="157"/>
      <c r="AI1144" s="163"/>
      <c r="AJ1144" s="157"/>
      <c r="AK1144" s="157"/>
      <c r="AL1144" s="157"/>
      <c r="AM1144" s="157"/>
      <c r="AN1144" s="157"/>
      <c r="AO1144" s="157"/>
      <c r="AP1144" s="157"/>
      <c r="AQ1144" s="160"/>
      <c r="AR1144" s="164"/>
      <c r="AS1144" s="164"/>
      <c r="AU1144" s="165"/>
    </row>
    <row r="1145" spans="1:47" ht="84.75" customHeight="1">
      <c r="A1145" s="79"/>
      <c r="B1145" s="79"/>
      <c r="C1145" s="79"/>
      <c r="D1145" s="157"/>
      <c r="E1145" s="159"/>
      <c r="F1145" s="160"/>
      <c r="G1145" s="160"/>
      <c r="H1145" s="166"/>
      <c r="I1145" s="166"/>
      <c r="J1145" s="166"/>
      <c r="K1145" s="166"/>
      <c r="L1145" s="167"/>
      <c r="M1145" s="166"/>
      <c r="N1145" s="166"/>
      <c r="O1145" s="157"/>
      <c r="P1145" s="157"/>
      <c r="Q1145" s="157"/>
      <c r="R1145" s="157"/>
      <c r="S1145" s="157"/>
      <c r="T1145" s="157"/>
      <c r="U1145" s="157"/>
      <c r="V1145" s="157"/>
      <c r="W1145" s="161"/>
      <c r="X1145" s="168"/>
      <c r="Y1145" s="168"/>
      <c r="Z1145" s="157"/>
      <c r="AA1145" s="157"/>
      <c r="AB1145" s="157"/>
      <c r="AC1145" s="157"/>
      <c r="AD1145" s="163"/>
      <c r="AE1145" s="157"/>
      <c r="AF1145" s="157"/>
      <c r="AG1145" s="157"/>
      <c r="AH1145" s="157"/>
      <c r="AI1145" s="163"/>
      <c r="AJ1145" s="157"/>
      <c r="AK1145" s="157"/>
      <c r="AL1145" s="157"/>
      <c r="AM1145" s="157"/>
      <c r="AN1145" s="157"/>
      <c r="AO1145" s="157"/>
      <c r="AP1145" s="157"/>
      <c r="AQ1145" s="160"/>
      <c r="AR1145" s="164"/>
      <c r="AS1145" s="164"/>
      <c r="AU1145" s="165"/>
    </row>
    <row r="1146" spans="1:47" ht="84.75" customHeight="1">
      <c r="A1146" s="79"/>
      <c r="B1146" s="79"/>
      <c r="C1146" s="79"/>
      <c r="D1146" s="157"/>
      <c r="E1146" s="159"/>
      <c r="F1146" s="160"/>
      <c r="G1146" s="160"/>
      <c r="H1146" s="166"/>
      <c r="I1146" s="166"/>
      <c r="J1146" s="166"/>
      <c r="K1146" s="166"/>
      <c r="L1146" s="167"/>
      <c r="M1146" s="166"/>
      <c r="N1146" s="166"/>
      <c r="O1146" s="157"/>
      <c r="P1146" s="157"/>
      <c r="Q1146" s="157"/>
      <c r="R1146" s="157"/>
      <c r="S1146" s="157"/>
      <c r="T1146" s="157"/>
      <c r="U1146" s="157"/>
      <c r="V1146" s="157"/>
      <c r="W1146" s="161"/>
      <c r="X1146" s="168"/>
      <c r="Y1146" s="168"/>
      <c r="Z1146" s="157"/>
      <c r="AA1146" s="157"/>
      <c r="AB1146" s="157"/>
      <c r="AC1146" s="157"/>
      <c r="AD1146" s="163"/>
      <c r="AE1146" s="157"/>
      <c r="AF1146" s="157"/>
      <c r="AG1146" s="157"/>
      <c r="AH1146" s="157"/>
      <c r="AI1146" s="163"/>
      <c r="AJ1146" s="157"/>
      <c r="AK1146" s="157"/>
      <c r="AL1146" s="157"/>
      <c r="AM1146" s="157"/>
      <c r="AN1146" s="157"/>
      <c r="AO1146" s="157"/>
      <c r="AP1146" s="157"/>
      <c r="AQ1146" s="160"/>
      <c r="AR1146" s="164"/>
      <c r="AS1146" s="164"/>
      <c r="AU1146" s="165"/>
    </row>
    <row r="1147" spans="1:47" ht="84.75" customHeight="1">
      <c r="A1147" s="79"/>
      <c r="B1147" s="79"/>
      <c r="C1147" s="79"/>
      <c r="D1147" s="157"/>
      <c r="E1147" s="159"/>
      <c r="F1147" s="160"/>
      <c r="G1147" s="160"/>
      <c r="H1147" s="166"/>
      <c r="I1147" s="166"/>
      <c r="J1147" s="166"/>
      <c r="K1147" s="166"/>
      <c r="L1147" s="167"/>
      <c r="M1147" s="166"/>
      <c r="N1147" s="166"/>
      <c r="O1147" s="157"/>
      <c r="P1147" s="157"/>
      <c r="Q1147" s="157"/>
      <c r="R1147" s="157"/>
      <c r="S1147" s="157"/>
      <c r="T1147" s="157"/>
      <c r="U1147" s="157"/>
      <c r="V1147" s="157"/>
      <c r="W1147" s="161"/>
      <c r="X1147" s="168"/>
      <c r="Y1147" s="168"/>
      <c r="Z1147" s="157"/>
      <c r="AA1147" s="157"/>
      <c r="AB1147" s="157"/>
      <c r="AC1147" s="157"/>
      <c r="AD1147" s="163"/>
      <c r="AE1147" s="157"/>
      <c r="AF1147" s="157"/>
      <c r="AG1147" s="157"/>
      <c r="AH1147" s="157"/>
      <c r="AI1147" s="163"/>
      <c r="AJ1147" s="157"/>
      <c r="AK1147" s="157"/>
      <c r="AL1147" s="157"/>
      <c r="AM1147" s="157"/>
      <c r="AN1147" s="157"/>
      <c r="AO1147" s="157"/>
      <c r="AP1147" s="157"/>
      <c r="AQ1147" s="160"/>
      <c r="AR1147" s="164"/>
      <c r="AS1147" s="164"/>
      <c r="AU1147" s="165"/>
    </row>
    <row r="1148" spans="1:47" ht="84.75" customHeight="1">
      <c r="A1148" s="79"/>
      <c r="B1148" s="79"/>
      <c r="C1148" s="79"/>
      <c r="D1148" s="157"/>
      <c r="E1148" s="159"/>
      <c r="F1148" s="160"/>
      <c r="G1148" s="160"/>
      <c r="H1148" s="166"/>
      <c r="I1148" s="166"/>
      <c r="J1148" s="166"/>
      <c r="K1148" s="166"/>
      <c r="L1148" s="167"/>
      <c r="M1148" s="166"/>
      <c r="N1148" s="166"/>
      <c r="O1148" s="157"/>
      <c r="P1148" s="157"/>
      <c r="Q1148" s="157"/>
      <c r="R1148" s="157"/>
      <c r="S1148" s="157"/>
      <c r="T1148" s="157"/>
      <c r="U1148" s="157"/>
      <c r="V1148" s="157"/>
      <c r="W1148" s="161"/>
      <c r="X1148" s="168"/>
      <c r="Y1148" s="168"/>
      <c r="Z1148" s="157"/>
      <c r="AA1148" s="157"/>
      <c r="AB1148" s="157"/>
      <c r="AC1148" s="157"/>
      <c r="AD1148" s="163"/>
      <c r="AE1148" s="157"/>
      <c r="AF1148" s="157"/>
      <c r="AG1148" s="157"/>
      <c r="AH1148" s="157"/>
      <c r="AI1148" s="163"/>
      <c r="AJ1148" s="157"/>
      <c r="AK1148" s="157"/>
      <c r="AL1148" s="157"/>
      <c r="AM1148" s="157"/>
      <c r="AN1148" s="157"/>
      <c r="AO1148" s="157"/>
      <c r="AP1148" s="157"/>
      <c r="AQ1148" s="160"/>
      <c r="AR1148" s="164"/>
      <c r="AS1148" s="164"/>
      <c r="AU1148" s="165"/>
    </row>
    <row r="1149" spans="1:47" ht="84.75" customHeight="1">
      <c r="A1149" s="79"/>
      <c r="B1149" s="79"/>
      <c r="C1149" s="79"/>
      <c r="D1149" s="157"/>
      <c r="E1149" s="159"/>
      <c r="F1149" s="160"/>
      <c r="G1149" s="160"/>
      <c r="H1149" s="166"/>
      <c r="I1149" s="166"/>
      <c r="J1149" s="166"/>
      <c r="K1149" s="166"/>
      <c r="L1149" s="167"/>
      <c r="M1149" s="166"/>
      <c r="N1149" s="166"/>
      <c r="O1149" s="157"/>
      <c r="P1149" s="157"/>
      <c r="Q1149" s="157"/>
      <c r="R1149" s="157"/>
      <c r="S1149" s="157"/>
      <c r="T1149" s="157"/>
      <c r="U1149" s="157"/>
      <c r="V1149" s="157"/>
      <c r="W1149" s="161"/>
      <c r="X1149" s="168"/>
      <c r="Y1149" s="168"/>
      <c r="Z1149" s="157"/>
      <c r="AA1149" s="157"/>
      <c r="AB1149" s="157"/>
      <c r="AC1149" s="157"/>
      <c r="AD1149" s="163"/>
      <c r="AE1149" s="157"/>
      <c r="AF1149" s="157"/>
      <c r="AG1149" s="157"/>
      <c r="AH1149" s="157"/>
      <c r="AI1149" s="163"/>
      <c r="AJ1149" s="157"/>
      <c r="AK1149" s="157"/>
      <c r="AL1149" s="157"/>
      <c r="AM1149" s="157"/>
      <c r="AN1149" s="157"/>
      <c r="AO1149" s="157"/>
      <c r="AP1149" s="157"/>
      <c r="AQ1149" s="160"/>
      <c r="AR1149" s="164"/>
      <c r="AS1149" s="164"/>
      <c r="AU1149" s="165"/>
    </row>
    <row r="1150" spans="1:47" ht="84.75" customHeight="1">
      <c r="A1150" s="79"/>
      <c r="B1150" s="79"/>
      <c r="C1150" s="79"/>
      <c r="D1150" s="157"/>
      <c r="E1150" s="159"/>
      <c r="F1150" s="160"/>
      <c r="G1150" s="160"/>
      <c r="H1150" s="166"/>
      <c r="I1150" s="166"/>
      <c r="J1150" s="166"/>
      <c r="K1150" s="166"/>
      <c r="L1150" s="167"/>
      <c r="M1150" s="166"/>
      <c r="N1150" s="166"/>
      <c r="O1150" s="157"/>
      <c r="P1150" s="157"/>
      <c r="Q1150" s="157"/>
      <c r="R1150" s="157"/>
      <c r="S1150" s="157"/>
      <c r="T1150" s="157"/>
      <c r="U1150" s="157"/>
      <c r="V1150" s="157"/>
      <c r="W1150" s="161"/>
      <c r="X1150" s="168"/>
      <c r="Y1150" s="168"/>
      <c r="Z1150" s="157"/>
      <c r="AA1150" s="157"/>
      <c r="AB1150" s="157"/>
      <c r="AC1150" s="157"/>
      <c r="AD1150" s="163"/>
      <c r="AE1150" s="157"/>
      <c r="AF1150" s="157"/>
      <c r="AG1150" s="157"/>
      <c r="AH1150" s="157"/>
      <c r="AI1150" s="163"/>
      <c r="AJ1150" s="157"/>
      <c r="AK1150" s="157"/>
      <c r="AL1150" s="157"/>
      <c r="AM1150" s="157"/>
      <c r="AN1150" s="157"/>
      <c r="AO1150" s="157"/>
      <c r="AP1150" s="157"/>
      <c r="AQ1150" s="160"/>
      <c r="AR1150" s="164"/>
      <c r="AS1150" s="164"/>
      <c r="AU1150" s="165"/>
    </row>
    <row r="1151" spans="1:47" ht="84.75" customHeight="1">
      <c r="A1151" s="79"/>
      <c r="B1151" s="79"/>
      <c r="C1151" s="79"/>
      <c r="D1151" s="157"/>
      <c r="E1151" s="159"/>
      <c r="F1151" s="160"/>
      <c r="G1151" s="160"/>
      <c r="H1151" s="166"/>
      <c r="I1151" s="166"/>
      <c r="J1151" s="166"/>
      <c r="K1151" s="166"/>
      <c r="L1151" s="167"/>
      <c r="M1151" s="166"/>
      <c r="N1151" s="166"/>
      <c r="O1151" s="157"/>
      <c r="P1151" s="157"/>
      <c r="Q1151" s="157"/>
      <c r="R1151" s="157"/>
      <c r="S1151" s="157"/>
      <c r="T1151" s="157"/>
      <c r="U1151" s="157"/>
      <c r="V1151" s="157"/>
      <c r="W1151" s="161"/>
      <c r="X1151" s="168"/>
      <c r="Y1151" s="168"/>
      <c r="Z1151" s="157"/>
      <c r="AA1151" s="157"/>
      <c r="AB1151" s="157"/>
      <c r="AC1151" s="157"/>
      <c r="AD1151" s="163"/>
      <c r="AE1151" s="157"/>
      <c r="AF1151" s="157"/>
      <c r="AG1151" s="157"/>
      <c r="AH1151" s="157"/>
      <c r="AI1151" s="163"/>
      <c r="AJ1151" s="157"/>
      <c r="AK1151" s="157"/>
      <c r="AL1151" s="157"/>
      <c r="AM1151" s="157"/>
      <c r="AN1151" s="157"/>
      <c r="AO1151" s="157"/>
      <c r="AP1151" s="157"/>
      <c r="AQ1151" s="160"/>
      <c r="AR1151" s="164"/>
      <c r="AS1151" s="164"/>
      <c r="AU1151" s="165"/>
    </row>
    <row r="1152" spans="1:47" ht="84.75" customHeight="1">
      <c r="A1152" s="79"/>
      <c r="B1152" s="79"/>
      <c r="C1152" s="79"/>
      <c r="D1152" s="157"/>
      <c r="E1152" s="159"/>
      <c r="F1152" s="160"/>
      <c r="G1152" s="160"/>
      <c r="H1152" s="166"/>
      <c r="I1152" s="166"/>
      <c r="J1152" s="166"/>
      <c r="K1152" s="166"/>
      <c r="L1152" s="167"/>
      <c r="M1152" s="166"/>
      <c r="N1152" s="166"/>
      <c r="O1152" s="157"/>
      <c r="P1152" s="157"/>
      <c r="Q1152" s="157"/>
      <c r="R1152" s="157"/>
      <c r="S1152" s="157"/>
      <c r="T1152" s="157"/>
      <c r="U1152" s="157"/>
      <c r="V1152" s="157"/>
      <c r="W1152" s="161"/>
      <c r="X1152" s="168"/>
      <c r="Y1152" s="168"/>
      <c r="Z1152" s="157"/>
      <c r="AA1152" s="157"/>
      <c r="AB1152" s="157"/>
      <c r="AC1152" s="157"/>
      <c r="AD1152" s="163"/>
      <c r="AE1152" s="157"/>
      <c r="AF1152" s="157"/>
      <c r="AG1152" s="157"/>
      <c r="AH1152" s="157"/>
      <c r="AI1152" s="163"/>
      <c r="AJ1152" s="157"/>
      <c r="AK1152" s="157"/>
      <c r="AL1152" s="157"/>
      <c r="AM1152" s="157"/>
      <c r="AN1152" s="157"/>
      <c r="AO1152" s="157"/>
      <c r="AP1152" s="157"/>
      <c r="AQ1152" s="160"/>
      <c r="AR1152" s="164"/>
      <c r="AS1152" s="164"/>
      <c r="AU1152" s="165"/>
    </row>
    <row r="1153" spans="1:47" ht="84.75" customHeight="1">
      <c r="A1153" s="79"/>
      <c r="B1153" s="79"/>
      <c r="C1153" s="79"/>
      <c r="D1153" s="157"/>
      <c r="E1153" s="159"/>
      <c r="F1153" s="160"/>
      <c r="G1153" s="160"/>
      <c r="H1153" s="166"/>
      <c r="I1153" s="166"/>
      <c r="J1153" s="166"/>
      <c r="K1153" s="166"/>
      <c r="L1153" s="167"/>
      <c r="M1153" s="166"/>
      <c r="N1153" s="166"/>
      <c r="O1153" s="157"/>
      <c r="P1153" s="157"/>
      <c r="Q1153" s="157"/>
      <c r="R1153" s="157"/>
      <c r="S1153" s="157"/>
      <c r="T1153" s="157"/>
      <c r="U1153" s="157"/>
      <c r="V1153" s="157"/>
      <c r="W1153" s="161"/>
      <c r="X1153" s="168"/>
      <c r="Y1153" s="168"/>
      <c r="Z1153" s="157"/>
      <c r="AA1153" s="157"/>
      <c r="AB1153" s="157"/>
      <c r="AC1153" s="157"/>
      <c r="AD1153" s="163"/>
      <c r="AE1153" s="157"/>
      <c r="AF1153" s="157"/>
      <c r="AG1153" s="157"/>
      <c r="AH1153" s="157"/>
      <c r="AI1153" s="163"/>
      <c r="AJ1153" s="157"/>
      <c r="AK1153" s="157"/>
      <c r="AL1153" s="157"/>
      <c r="AM1153" s="157"/>
      <c r="AN1153" s="157"/>
      <c r="AO1153" s="157"/>
      <c r="AP1153" s="157"/>
      <c r="AQ1153" s="160"/>
      <c r="AR1153" s="164"/>
      <c r="AS1153" s="164"/>
      <c r="AU1153" s="165"/>
    </row>
    <row r="1154" spans="1:47" ht="84.75" customHeight="1">
      <c r="A1154" s="79"/>
      <c r="B1154" s="79"/>
      <c r="C1154" s="79"/>
      <c r="D1154" s="157"/>
      <c r="E1154" s="159"/>
      <c r="F1154" s="160"/>
      <c r="G1154" s="160"/>
      <c r="H1154" s="166"/>
      <c r="I1154" s="166"/>
      <c r="J1154" s="166"/>
      <c r="K1154" s="166"/>
      <c r="L1154" s="167"/>
      <c r="M1154" s="166"/>
      <c r="N1154" s="166"/>
      <c r="O1154" s="157"/>
      <c r="P1154" s="157"/>
      <c r="Q1154" s="157"/>
      <c r="R1154" s="157"/>
      <c r="S1154" s="157"/>
      <c r="T1154" s="157"/>
      <c r="U1154" s="157"/>
      <c r="V1154" s="157"/>
      <c r="W1154" s="161"/>
      <c r="X1154" s="168"/>
      <c r="Y1154" s="168"/>
      <c r="Z1154" s="157"/>
      <c r="AA1154" s="157"/>
      <c r="AB1154" s="157"/>
      <c r="AC1154" s="157"/>
      <c r="AD1154" s="163"/>
      <c r="AE1154" s="157"/>
      <c r="AF1154" s="157"/>
      <c r="AG1154" s="157"/>
      <c r="AH1154" s="157"/>
      <c r="AI1154" s="163"/>
      <c r="AJ1154" s="157"/>
      <c r="AK1154" s="157"/>
      <c r="AL1154" s="157"/>
      <c r="AM1154" s="157"/>
      <c r="AN1154" s="157"/>
      <c r="AO1154" s="157"/>
      <c r="AP1154" s="157"/>
      <c r="AQ1154" s="160"/>
      <c r="AR1154" s="164"/>
      <c r="AS1154" s="164"/>
      <c r="AU1154" s="165"/>
    </row>
    <row r="1155" spans="1:47" ht="84.75" customHeight="1">
      <c r="A1155" s="79"/>
      <c r="B1155" s="79"/>
      <c r="C1155" s="79"/>
      <c r="D1155" s="157"/>
      <c r="E1155" s="159"/>
      <c r="F1155" s="160"/>
      <c r="G1155" s="160"/>
      <c r="H1155" s="166"/>
      <c r="I1155" s="166"/>
      <c r="J1155" s="166"/>
      <c r="K1155" s="166"/>
      <c r="L1155" s="167"/>
      <c r="M1155" s="166"/>
      <c r="N1155" s="166"/>
      <c r="O1155" s="157"/>
      <c r="P1155" s="157"/>
      <c r="Q1155" s="157"/>
      <c r="R1155" s="157"/>
      <c r="S1155" s="157"/>
      <c r="T1155" s="157"/>
      <c r="U1155" s="157"/>
      <c r="V1155" s="157"/>
      <c r="W1155" s="161"/>
      <c r="X1155" s="168"/>
      <c r="Y1155" s="168"/>
      <c r="Z1155" s="157"/>
      <c r="AA1155" s="157"/>
      <c r="AB1155" s="157"/>
      <c r="AC1155" s="157"/>
      <c r="AD1155" s="163"/>
      <c r="AE1155" s="157"/>
      <c r="AF1155" s="157"/>
      <c r="AG1155" s="157"/>
      <c r="AH1155" s="157"/>
      <c r="AI1155" s="163"/>
      <c r="AJ1155" s="157"/>
      <c r="AK1155" s="157"/>
      <c r="AL1155" s="157"/>
      <c r="AM1155" s="157"/>
      <c r="AN1155" s="157"/>
      <c r="AO1155" s="157"/>
      <c r="AP1155" s="157"/>
      <c r="AQ1155" s="160"/>
      <c r="AR1155" s="164"/>
      <c r="AS1155" s="164"/>
      <c r="AU1155" s="165"/>
    </row>
    <row r="1156" spans="1:47" ht="84.75" customHeight="1">
      <c r="A1156" s="79"/>
      <c r="B1156" s="79"/>
      <c r="C1156" s="79"/>
      <c r="D1156" s="157"/>
      <c r="E1156" s="159"/>
      <c r="F1156" s="160"/>
      <c r="G1156" s="160"/>
      <c r="H1156" s="166"/>
      <c r="I1156" s="166"/>
      <c r="J1156" s="166"/>
      <c r="K1156" s="166"/>
      <c r="L1156" s="167"/>
      <c r="M1156" s="166"/>
      <c r="N1156" s="166"/>
      <c r="O1156" s="157"/>
      <c r="P1156" s="157"/>
      <c r="Q1156" s="157"/>
      <c r="R1156" s="157"/>
      <c r="S1156" s="157"/>
      <c r="T1156" s="157"/>
      <c r="U1156" s="157"/>
      <c r="V1156" s="157"/>
      <c r="W1156" s="161"/>
      <c r="X1156" s="168"/>
      <c r="Y1156" s="168"/>
      <c r="Z1156" s="157"/>
      <c r="AA1156" s="157"/>
      <c r="AB1156" s="157"/>
      <c r="AC1156" s="157"/>
      <c r="AD1156" s="163"/>
      <c r="AE1156" s="157"/>
      <c r="AF1156" s="157"/>
      <c r="AG1156" s="157"/>
      <c r="AH1156" s="157"/>
      <c r="AI1156" s="163"/>
      <c r="AJ1156" s="157"/>
      <c r="AK1156" s="157"/>
      <c r="AL1156" s="157"/>
      <c r="AM1156" s="157"/>
      <c r="AN1156" s="157"/>
      <c r="AO1156" s="157"/>
      <c r="AP1156" s="157"/>
      <c r="AQ1156" s="160"/>
      <c r="AR1156" s="164"/>
      <c r="AS1156" s="164"/>
      <c r="AU1156" s="165"/>
    </row>
    <row r="1157" spans="1:47" ht="84.75" customHeight="1">
      <c r="A1157" s="79"/>
      <c r="B1157" s="79"/>
      <c r="C1157" s="79"/>
      <c r="D1157" s="157"/>
      <c r="E1157" s="159"/>
      <c r="F1157" s="160"/>
      <c r="G1157" s="160"/>
      <c r="H1157" s="166"/>
      <c r="I1157" s="166"/>
      <c r="J1157" s="166"/>
      <c r="K1157" s="166"/>
      <c r="L1157" s="167"/>
      <c r="M1157" s="166"/>
      <c r="N1157" s="166"/>
      <c r="O1157" s="157"/>
      <c r="P1157" s="157"/>
      <c r="Q1157" s="157"/>
      <c r="R1157" s="157"/>
      <c r="S1157" s="157"/>
      <c r="T1157" s="157"/>
      <c r="U1157" s="157"/>
      <c r="V1157" s="157"/>
      <c r="W1157" s="161"/>
      <c r="X1157" s="168"/>
      <c r="Y1157" s="168"/>
      <c r="Z1157" s="157"/>
      <c r="AA1157" s="157"/>
      <c r="AB1157" s="157"/>
      <c r="AC1157" s="157"/>
      <c r="AD1157" s="163"/>
      <c r="AE1157" s="157"/>
      <c r="AF1157" s="157"/>
      <c r="AG1157" s="157"/>
      <c r="AH1157" s="157"/>
      <c r="AI1157" s="163"/>
      <c r="AJ1157" s="157"/>
      <c r="AK1157" s="157"/>
      <c r="AL1157" s="157"/>
      <c r="AM1157" s="157"/>
      <c r="AN1157" s="157"/>
      <c r="AO1157" s="157"/>
      <c r="AP1157" s="157"/>
      <c r="AQ1157" s="160"/>
      <c r="AR1157" s="164"/>
      <c r="AS1157" s="164"/>
      <c r="AU1157" s="165"/>
    </row>
    <row r="1158" spans="1:47" ht="84.75" customHeight="1">
      <c r="A1158" s="79"/>
      <c r="B1158" s="79"/>
      <c r="C1158" s="79"/>
      <c r="D1158" s="157"/>
      <c r="E1158" s="159"/>
      <c r="F1158" s="160"/>
      <c r="G1158" s="160"/>
      <c r="H1158" s="166"/>
      <c r="I1158" s="166"/>
      <c r="J1158" s="166"/>
      <c r="K1158" s="166"/>
      <c r="L1158" s="167"/>
      <c r="M1158" s="166"/>
      <c r="N1158" s="166"/>
      <c r="O1158" s="157"/>
      <c r="P1158" s="157"/>
      <c r="Q1158" s="157"/>
      <c r="R1158" s="157"/>
      <c r="S1158" s="157"/>
      <c r="T1158" s="157"/>
      <c r="U1158" s="157"/>
      <c r="V1158" s="157"/>
      <c r="W1158" s="161"/>
      <c r="X1158" s="168"/>
      <c r="Y1158" s="168"/>
      <c r="Z1158" s="157"/>
      <c r="AA1158" s="157"/>
      <c r="AB1158" s="157"/>
      <c r="AC1158" s="157"/>
      <c r="AD1158" s="163"/>
      <c r="AE1158" s="157"/>
      <c r="AF1158" s="157"/>
      <c r="AG1158" s="157"/>
      <c r="AH1158" s="157"/>
      <c r="AI1158" s="163"/>
      <c r="AJ1158" s="157"/>
      <c r="AK1158" s="157"/>
      <c r="AL1158" s="157"/>
      <c r="AM1158" s="157"/>
      <c r="AN1158" s="157"/>
      <c r="AO1158" s="157"/>
      <c r="AP1158" s="157"/>
      <c r="AQ1158" s="160"/>
      <c r="AR1158" s="164"/>
      <c r="AS1158" s="164"/>
      <c r="AU1158" s="165"/>
    </row>
    <row r="1159" spans="1:47" ht="84.75" customHeight="1">
      <c r="A1159" s="79"/>
      <c r="B1159" s="79"/>
      <c r="C1159" s="79"/>
      <c r="D1159" s="157"/>
      <c r="E1159" s="159"/>
      <c r="F1159" s="160"/>
      <c r="G1159" s="160"/>
      <c r="H1159" s="166"/>
      <c r="I1159" s="166"/>
      <c r="J1159" s="166"/>
      <c r="K1159" s="166"/>
      <c r="L1159" s="167"/>
      <c r="M1159" s="166"/>
      <c r="N1159" s="166"/>
      <c r="O1159" s="157"/>
      <c r="P1159" s="157"/>
      <c r="Q1159" s="157"/>
      <c r="R1159" s="157"/>
      <c r="S1159" s="157"/>
      <c r="T1159" s="157"/>
      <c r="U1159" s="157"/>
      <c r="V1159" s="157"/>
      <c r="W1159" s="161"/>
      <c r="X1159" s="168"/>
      <c r="Y1159" s="168"/>
      <c r="Z1159" s="157"/>
      <c r="AA1159" s="157"/>
      <c r="AB1159" s="157"/>
      <c r="AC1159" s="157"/>
      <c r="AD1159" s="163"/>
      <c r="AE1159" s="157"/>
      <c r="AF1159" s="157"/>
      <c r="AG1159" s="157"/>
      <c r="AH1159" s="157"/>
      <c r="AI1159" s="163"/>
      <c r="AJ1159" s="157"/>
      <c r="AK1159" s="157"/>
      <c r="AL1159" s="157"/>
      <c r="AM1159" s="157"/>
      <c r="AN1159" s="157"/>
      <c r="AO1159" s="157"/>
      <c r="AP1159" s="157"/>
      <c r="AQ1159" s="160"/>
      <c r="AR1159" s="164"/>
      <c r="AS1159" s="164"/>
      <c r="AU1159" s="165"/>
    </row>
    <row r="1160" spans="1:47" ht="84.75" customHeight="1">
      <c r="A1160" s="79"/>
      <c r="B1160" s="79"/>
      <c r="C1160" s="79"/>
      <c r="D1160" s="157"/>
      <c r="E1160" s="159"/>
      <c r="F1160" s="160"/>
      <c r="G1160" s="160"/>
      <c r="H1160" s="166"/>
      <c r="I1160" s="166"/>
      <c r="J1160" s="166"/>
      <c r="K1160" s="166"/>
      <c r="L1160" s="167"/>
      <c r="M1160" s="166"/>
      <c r="N1160" s="166"/>
      <c r="O1160" s="157"/>
      <c r="P1160" s="157"/>
      <c r="Q1160" s="157"/>
      <c r="R1160" s="157"/>
      <c r="S1160" s="157"/>
      <c r="T1160" s="157"/>
      <c r="U1160" s="157"/>
      <c r="V1160" s="157"/>
      <c r="W1160" s="161"/>
      <c r="X1160" s="168"/>
      <c r="Y1160" s="168"/>
      <c r="Z1160" s="157"/>
      <c r="AA1160" s="157"/>
      <c r="AB1160" s="157"/>
      <c r="AC1160" s="157"/>
      <c r="AD1160" s="163"/>
      <c r="AE1160" s="157"/>
      <c r="AF1160" s="157"/>
      <c r="AG1160" s="157"/>
      <c r="AH1160" s="157"/>
      <c r="AI1160" s="163"/>
      <c r="AJ1160" s="157"/>
      <c r="AK1160" s="157"/>
      <c r="AL1160" s="157"/>
      <c r="AM1160" s="157"/>
      <c r="AN1160" s="157"/>
      <c r="AO1160" s="157"/>
      <c r="AP1160" s="157"/>
      <c r="AQ1160" s="160"/>
      <c r="AR1160" s="164"/>
      <c r="AS1160" s="164"/>
      <c r="AU1160" s="165"/>
    </row>
    <row r="1161" spans="1:47" ht="84.75" customHeight="1">
      <c r="A1161" s="79"/>
      <c r="B1161" s="79"/>
      <c r="C1161" s="79"/>
      <c r="D1161" s="157"/>
      <c r="E1161" s="159"/>
      <c r="F1161" s="160"/>
      <c r="G1161" s="160"/>
      <c r="H1161" s="166"/>
      <c r="I1161" s="166"/>
      <c r="J1161" s="166"/>
      <c r="K1161" s="166"/>
      <c r="L1161" s="167"/>
      <c r="M1161" s="166"/>
      <c r="N1161" s="166"/>
      <c r="O1161" s="157"/>
      <c r="P1161" s="157"/>
      <c r="Q1161" s="157"/>
      <c r="R1161" s="157"/>
      <c r="S1161" s="157"/>
      <c r="T1161" s="157"/>
      <c r="U1161" s="157"/>
      <c r="V1161" s="157"/>
      <c r="W1161" s="161"/>
      <c r="X1161" s="168"/>
      <c r="Y1161" s="168"/>
      <c r="Z1161" s="157"/>
      <c r="AA1161" s="157"/>
      <c r="AB1161" s="157"/>
      <c r="AC1161" s="157"/>
      <c r="AD1161" s="163"/>
      <c r="AE1161" s="157"/>
      <c r="AF1161" s="157"/>
      <c r="AG1161" s="157"/>
      <c r="AH1161" s="157"/>
      <c r="AI1161" s="163"/>
      <c r="AJ1161" s="157"/>
      <c r="AK1161" s="157"/>
      <c r="AL1161" s="157"/>
      <c r="AM1161" s="157"/>
      <c r="AN1161" s="157"/>
      <c r="AO1161" s="157"/>
      <c r="AP1161" s="157"/>
      <c r="AQ1161" s="160"/>
      <c r="AR1161" s="164"/>
      <c r="AS1161" s="164"/>
      <c r="AU1161" s="165"/>
    </row>
    <row r="1162" spans="1:47" ht="84.75" customHeight="1">
      <c r="A1162" s="79"/>
      <c r="B1162" s="79"/>
      <c r="C1162" s="79"/>
      <c r="D1162" s="157"/>
      <c r="E1162" s="159"/>
      <c r="F1162" s="160"/>
      <c r="G1162" s="160"/>
      <c r="H1162" s="166"/>
      <c r="I1162" s="166"/>
      <c r="J1162" s="166"/>
      <c r="K1162" s="166"/>
      <c r="L1162" s="167"/>
      <c r="M1162" s="166"/>
      <c r="N1162" s="166"/>
      <c r="O1162" s="157"/>
      <c r="P1162" s="157"/>
      <c r="Q1162" s="157"/>
      <c r="R1162" s="157"/>
      <c r="S1162" s="157"/>
      <c r="T1162" s="157"/>
      <c r="U1162" s="157"/>
      <c r="V1162" s="157"/>
      <c r="W1162" s="161"/>
      <c r="X1162" s="168"/>
      <c r="Y1162" s="168"/>
      <c r="Z1162" s="157"/>
      <c r="AA1162" s="157"/>
      <c r="AB1162" s="157"/>
      <c r="AC1162" s="157"/>
      <c r="AD1162" s="163"/>
      <c r="AE1162" s="157"/>
      <c r="AF1162" s="157"/>
      <c r="AG1162" s="157"/>
      <c r="AH1162" s="157"/>
      <c r="AI1162" s="163"/>
      <c r="AJ1162" s="157"/>
      <c r="AK1162" s="157"/>
      <c r="AL1162" s="157"/>
      <c r="AM1162" s="157"/>
      <c r="AN1162" s="157"/>
      <c r="AO1162" s="157"/>
      <c r="AP1162" s="157"/>
      <c r="AQ1162" s="160"/>
      <c r="AR1162" s="164"/>
      <c r="AS1162" s="164"/>
      <c r="AU1162" s="165"/>
    </row>
    <row r="1163" spans="1:47" ht="84.75" customHeight="1">
      <c r="A1163" s="79"/>
      <c r="B1163" s="79"/>
      <c r="C1163" s="79"/>
      <c r="D1163" s="157"/>
      <c r="E1163" s="159"/>
      <c r="F1163" s="160"/>
      <c r="G1163" s="160"/>
      <c r="H1163" s="166"/>
      <c r="I1163" s="166"/>
      <c r="J1163" s="166"/>
      <c r="K1163" s="166"/>
      <c r="L1163" s="167"/>
      <c r="M1163" s="166"/>
      <c r="N1163" s="166"/>
      <c r="O1163" s="157"/>
      <c r="P1163" s="157"/>
      <c r="Q1163" s="157"/>
      <c r="R1163" s="157"/>
      <c r="S1163" s="157"/>
      <c r="T1163" s="157"/>
      <c r="U1163" s="157"/>
      <c r="V1163" s="157"/>
      <c r="W1163" s="161"/>
      <c r="X1163" s="168"/>
      <c r="Y1163" s="168"/>
      <c r="Z1163" s="157"/>
      <c r="AA1163" s="157"/>
      <c r="AB1163" s="157"/>
      <c r="AC1163" s="157"/>
      <c r="AD1163" s="163"/>
      <c r="AE1163" s="157"/>
      <c r="AF1163" s="157"/>
      <c r="AG1163" s="157"/>
      <c r="AH1163" s="157"/>
      <c r="AI1163" s="163"/>
      <c r="AJ1163" s="157"/>
      <c r="AK1163" s="157"/>
      <c r="AL1163" s="157"/>
      <c r="AM1163" s="157"/>
      <c r="AN1163" s="157"/>
      <c r="AO1163" s="157"/>
      <c r="AP1163" s="157"/>
      <c r="AQ1163" s="160"/>
      <c r="AR1163" s="164"/>
      <c r="AS1163" s="164"/>
      <c r="AU1163" s="165"/>
    </row>
    <row r="1164" spans="1:47" ht="84.75" customHeight="1">
      <c r="A1164" s="79"/>
      <c r="B1164" s="79"/>
      <c r="C1164" s="79"/>
      <c r="D1164" s="157"/>
      <c r="E1164" s="159"/>
      <c r="F1164" s="160"/>
      <c r="G1164" s="160"/>
      <c r="H1164" s="166"/>
      <c r="I1164" s="166"/>
      <c r="J1164" s="166"/>
      <c r="K1164" s="166"/>
      <c r="L1164" s="167"/>
      <c r="M1164" s="166"/>
      <c r="N1164" s="166"/>
      <c r="O1164" s="157"/>
      <c r="P1164" s="157"/>
      <c r="Q1164" s="157"/>
      <c r="R1164" s="157"/>
      <c r="S1164" s="157"/>
      <c r="T1164" s="157"/>
      <c r="U1164" s="157"/>
      <c r="V1164" s="157"/>
      <c r="W1164" s="161"/>
      <c r="X1164" s="168"/>
      <c r="Y1164" s="168"/>
      <c r="Z1164" s="157"/>
      <c r="AA1164" s="157"/>
      <c r="AB1164" s="157"/>
      <c r="AC1164" s="157"/>
      <c r="AD1164" s="163"/>
      <c r="AE1164" s="157"/>
      <c r="AF1164" s="157"/>
      <c r="AG1164" s="157"/>
      <c r="AH1164" s="157"/>
      <c r="AI1164" s="163"/>
      <c r="AJ1164" s="157"/>
      <c r="AK1164" s="157"/>
      <c r="AL1164" s="157"/>
      <c r="AM1164" s="157"/>
      <c r="AN1164" s="157"/>
      <c r="AO1164" s="157"/>
      <c r="AP1164" s="157"/>
      <c r="AQ1164" s="160"/>
      <c r="AR1164" s="164"/>
      <c r="AS1164" s="164"/>
      <c r="AU1164" s="165"/>
    </row>
    <row r="1165" spans="1:47" ht="84.75" customHeight="1">
      <c r="A1165" s="79"/>
      <c r="B1165" s="79"/>
      <c r="C1165" s="79"/>
      <c r="D1165" s="157"/>
      <c r="E1165" s="159"/>
      <c r="F1165" s="160"/>
      <c r="G1165" s="160"/>
      <c r="H1165" s="166"/>
      <c r="I1165" s="166"/>
      <c r="J1165" s="166"/>
      <c r="K1165" s="166"/>
      <c r="L1165" s="167"/>
      <c r="M1165" s="166"/>
      <c r="N1165" s="166"/>
      <c r="O1165" s="157"/>
      <c r="P1165" s="157"/>
      <c r="Q1165" s="157"/>
      <c r="R1165" s="157"/>
      <c r="S1165" s="157"/>
      <c r="T1165" s="157"/>
      <c r="U1165" s="157"/>
      <c r="V1165" s="157"/>
      <c r="W1165" s="161"/>
      <c r="X1165" s="168"/>
      <c r="Y1165" s="168"/>
      <c r="Z1165" s="157"/>
      <c r="AA1165" s="157"/>
      <c r="AB1165" s="157"/>
      <c r="AC1165" s="157"/>
      <c r="AD1165" s="163"/>
      <c r="AE1165" s="157"/>
      <c r="AF1165" s="157"/>
      <c r="AG1165" s="157"/>
      <c r="AH1165" s="157"/>
      <c r="AI1165" s="163"/>
      <c r="AJ1165" s="157"/>
      <c r="AK1165" s="157"/>
      <c r="AL1165" s="157"/>
      <c r="AM1165" s="157"/>
      <c r="AN1165" s="157"/>
      <c r="AO1165" s="157"/>
      <c r="AP1165" s="157"/>
      <c r="AQ1165" s="160"/>
      <c r="AR1165" s="164"/>
      <c r="AS1165" s="164"/>
      <c r="AU1165" s="165"/>
    </row>
    <row r="1166" spans="1:47" ht="84.75" customHeight="1">
      <c r="A1166" s="79"/>
      <c r="B1166" s="79"/>
      <c r="C1166" s="79"/>
      <c r="D1166" s="157"/>
      <c r="E1166" s="159"/>
      <c r="F1166" s="160"/>
      <c r="G1166" s="160"/>
      <c r="H1166" s="166"/>
      <c r="I1166" s="166"/>
      <c r="J1166" s="166"/>
      <c r="K1166" s="166"/>
      <c r="L1166" s="167"/>
      <c r="M1166" s="166"/>
      <c r="N1166" s="166"/>
      <c r="O1166" s="157"/>
      <c r="P1166" s="157"/>
      <c r="Q1166" s="157"/>
      <c r="R1166" s="157"/>
      <c r="S1166" s="157"/>
      <c r="T1166" s="157"/>
      <c r="U1166" s="157"/>
      <c r="V1166" s="157"/>
      <c r="W1166" s="161"/>
      <c r="X1166" s="168"/>
      <c r="Y1166" s="168"/>
      <c r="Z1166" s="157"/>
      <c r="AA1166" s="157"/>
      <c r="AB1166" s="157"/>
      <c r="AC1166" s="157"/>
      <c r="AD1166" s="163"/>
      <c r="AE1166" s="157"/>
      <c r="AF1166" s="157"/>
      <c r="AG1166" s="157"/>
      <c r="AH1166" s="157"/>
      <c r="AI1166" s="163"/>
      <c r="AJ1166" s="157"/>
      <c r="AK1166" s="157"/>
      <c r="AL1166" s="157"/>
      <c r="AM1166" s="157"/>
      <c r="AN1166" s="157"/>
      <c r="AO1166" s="157"/>
      <c r="AP1166" s="157"/>
      <c r="AQ1166" s="160"/>
      <c r="AR1166" s="164"/>
      <c r="AS1166" s="164"/>
      <c r="AU1166" s="165"/>
    </row>
    <row r="1167" spans="1:47" ht="84.75" customHeight="1">
      <c r="A1167" s="79"/>
      <c r="B1167" s="79"/>
      <c r="C1167" s="79"/>
      <c r="D1167" s="157"/>
      <c r="E1167" s="159"/>
      <c r="F1167" s="160"/>
      <c r="G1167" s="160"/>
      <c r="H1167" s="166"/>
      <c r="I1167" s="166"/>
      <c r="J1167" s="166"/>
      <c r="K1167" s="166"/>
      <c r="L1167" s="167"/>
      <c r="M1167" s="166"/>
      <c r="N1167" s="166"/>
      <c r="O1167" s="157"/>
      <c r="P1167" s="157"/>
      <c r="Q1167" s="157"/>
      <c r="R1167" s="157"/>
      <c r="S1167" s="157"/>
      <c r="T1167" s="157"/>
      <c r="U1167" s="157"/>
      <c r="V1167" s="157"/>
      <c r="W1167" s="161"/>
      <c r="X1167" s="168"/>
      <c r="Y1167" s="168"/>
      <c r="Z1167" s="157"/>
      <c r="AA1167" s="157"/>
      <c r="AB1167" s="157"/>
      <c r="AC1167" s="157"/>
      <c r="AD1167" s="163"/>
      <c r="AE1167" s="157"/>
      <c r="AF1167" s="157"/>
      <c r="AG1167" s="157"/>
      <c r="AH1167" s="157"/>
      <c r="AI1167" s="163"/>
      <c r="AJ1167" s="157"/>
      <c r="AK1167" s="157"/>
      <c r="AL1167" s="157"/>
      <c r="AM1167" s="157"/>
      <c r="AN1167" s="157"/>
      <c r="AO1167" s="157"/>
      <c r="AP1167" s="157"/>
      <c r="AQ1167" s="160"/>
      <c r="AR1167" s="164"/>
      <c r="AS1167" s="164"/>
      <c r="AU1167" s="165"/>
    </row>
    <row r="1168" spans="1:47" ht="84.75" customHeight="1">
      <c r="A1168" s="79"/>
      <c r="B1168" s="79"/>
      <c r="C1168" s="79"/>
      <c r="D1168" s="157"/>
      <c r="E1168" s="159"/>
      <c r="F1168" s="160"/>
      <c r="G1168" s="160"/>
      <c r="H1168" s="166"/>
      <c r="I1168" s="166"/>
      <c r="J1168" s="166"/>
      <c r="K1168" s="166"/>
      <c r="L1168" s="167"/>
      <c r="M1168" s="166"/>
      <c r="N1168" s="166"/>
      <c r="O1168" s="157"/>
      <c r="P1168" s="157"/>
      <c r="Q1168" s="157"/>
      <c r="R1168" s="157"/>
      <c r="S1168" s="157"/>
      <c r="T1168" s="157"/>
      <c r="U1168" s="157"/>
      <c r="V1168" s="157"/>
      <c r="W1168" s="161"/>
      <c r="X1168" s="168"/>
      <c r="Y1168" s="168"/>
      <c r="Z1168" s="157"/>
      <c r="AA1168" s="157"/>
      <c r="AB1168" s="157"/>
      <c r="AC1168" s="157"/>
      <c r="AD1168" s="163"/>
      <c r="AE1168" s="157"/>
      <c r="AF1168" s="157"/>
      <c r="AG1168" s="157"/>
      <c r="AH1168" s="157"/>
      <c r="AI1168" s="163"/>
      <c r="AJ1168" s="157"/>
      <c r="AK1168" s="157"/>
      <c r="AL1168" s="157"/>
      <c r="AM1168" s="157"/>
      <c r="AN1168" s="157"/>
      <c r="AO1168" s="157"/>
      <c r="AP1168" s="157"/>
      <c r="AQ1168" s="160"/>
      <c r="AR1168" s="164"/>
      <c r="AS1168" s="164"/>
      <c r="AU1168" s="165"/>
    </row>
    <row r="1169" spans="1:47" ht="84.75" customHeight="1">
      <c r="A1169" s="79"/>
      <c r="B1169" s="79"/>
      <c r="C1169" s="79"/>
      <c r="D1169" s="157"/>
      <c r="E1169" s="159"/>
      <c r="F1169" s="160"/>
      <c r="G1169" s="160"/>
      <c r="H1169" s="166"/>
      <c r="I1169" s="166"/>
      <c r="J1169" s="166"/>
      <c r="K1169" s="166"/>
      <c r="L1169" s="167"/>
      <c r="M1169" s="166"/>
      <c r="N1169" s="166"/>
      <c r="O1169" s="157"/>
      <c r="P1169" s="157"/>
      <c r="Q1169" s="157"/>
      <c r="R1169" s="157"/>
      <c r="S1169" s="157"/>
      <c r="T1169" s="157"/>
      <c r="U1169" s="157"/>
      <c r="V1169" s="157"/>
      <c r="W1169" s="161"/>
      <c r="X1169" s="168"/>
      <c r="Y1169" s="168"/>
      <c r="Z1169" s="157"/>
      <c r="AA1169" s="157"/>
      <c r="AB1169" s="157"/>
      <c r="AC1169" s="157"/>
      <c r="AD1169" s="163"/>
      <c r="AE1169" s="157"/>
      <c r="AF1169" s="157"/>
      <c r="AG1169" s="157"/>
      <c r="AH1169" s="157"/>
      <c r="AI1169" s="163"/>
      <c r="AJ1169" s="157"/>
      <c r="AK1169" s="157"/>
      <c r="AL1169" s="157"/>
      <c r="AM1169" s="157"/>
      <c r="AN1169" s="157"/>
      <c r="AO1169" s="157"/>
      <c r="AP1169" s="157"/>
      <c r="AQ1169" s="160"/>
      <c r="AR1169" s="164"/>
      <c r="AS1169" s="164"/>
      <c r="AU1169" s="165"/>
    </row>
    <row r="1170" spans="1:47" ht="84.75" customHeight="1">
      <c r="A1170" s="79"/>
      <c r="B1170" s="79"/>
      <c r="C1170" s="79"/>
      <c r="D1170" s="157"/>
      <c r="E1170" s="159"/>
      <c r="F1170" s="160"/>
      <c r="G1170" s="160"/>
      <c r="H1170" s="166"/>
      <c r="I1170" s="166"/>
      <c r="J1170" s="166"/>
      <c r="K1170" s="166"/>
      <c r="L1170" s="167"/>
      <c r="M1170" s="166"/>
      <c r="N1170" s="166"/>
      <c r="O1170" s="157"/>
      <c r="P1170" s="157"/>
      <c r="Q1170" s="157"/>
      <c r="R1170" s="157"/>
      <c r="S1170" s="157"/>
      <c r="T1170" s="157"/>
      <c r="U1170" s="157"/>
      <c r="V1170" s="157"/>
      <c r="W1170" s="161"/>
      <c r="X1170" s="168"/>
      <c r="Y1170" s="168"/>
      <c r="Z1170" s="157"/>
      <c r="AA1170" s="157"/>
      <c r="AB1170" s="157"/>
      <c r="AC1170" s="157"/>
      <c r="AD1170" s="163"/>
      <c r="AE1170" s="157"/>
      <c r="AF1170" s="157"/>
      <c r="AG1170" s="157"/>
      <c r="AH1170" s="157"/>
      <c r="AI1170" s="163"/>
      <c r="AJ1170" s="157"/>
      <c r="AK1170" s="157"/>
      <c r="AL1170" s="157"/>
      <c r="AM1170" s="157"/>
      <c r="AN1170" s="157"/>
      <c r="AO1170" s="157"/>
      <c r="AP1170" s="157"/>
      <c r="AQ1170" s="160"/>
      <c r="AR1170" s="164"/>
      <c r="AS1170" s="164"/>
      <c r="AU1170" s="165"/>
    </row>
    <row r="1171" spans="1:47" ht="84.75" customHeight="1">
      <c r="A1171" s="79"/>
      <c r="B1171" s="79"/>
      <c r="C1171" s="79"/>
      <c r="D1171" s="157"/>
      <c r="E1171" s="159"/>
      <c r="F1171" s="160"/>
      <c r="G1171" s="160"/>
      <c r="H1171" s="166"/>
      <c r="I1171" s="166"/>
      <c r="J1171" s="166"/>
      <c r="K1171" s="166"/>
      <c r="L1171" s="167"/>
      <c r="M1171" s="166"/>
      <c r="N1171" s="166"/>
      <c r="O1171" s="157"/>
      <c r="P1171" s="157"/>
      <c r="Q1171" s="157"/>
      <c r="R1171" s="157"/>
      <c r="S1171" s="157"/>
      <c r="T1171" s="157"/>
      <c r="U1171" s="157"/>
      <c r="V1171" s="157"/>
      <c r="W1171" s="161"/>
      <c r="X1171" s="168"/>
      <c r="Y1171" s="168"/>
      <c r="Z1171" s="157"/>
      <c r="AA1171" s="157"/>
      <c r="AB1171" s="157"/>
      <c r="AC1171" s="157"/>
      <c r="AD1171" s="163"/>
      <c r="AE1171" s="157"/>
      <c r="AF1171" s="157"/>
      <c r="AG1171" s="157"/>
      <c r="AH1171" s="157"/>
      <c r="AI1171" s="163"/>
      <c r="AJ1171" s="157"/>
      <c r="AK1171" s="157"/>
      <c r="AL1171" s="157"/>
      <c r="AM1171" s="157"/>
      <c r="AN1171" s="157"/>
      <c r="AO1171" s="157"/>
      <c r="AP1171" s="157"/>
      <c r="AQ1171" s="160"/>
      <c r="AR1171" s="164"/>
      <c r="AS1171" s="164"/>
      <c r="AU1171" s="165"/>
    </row>
    <row r="1172" spans="1:47" ht="84.75" customHeight="1">
      <c r="A1172" s="79"/>
      <c r="B1172" s="79"/>
      <c r="C1172" s="79"/>
      <c r="D1172" s="157"/>
      <c r="E1172" s="159"/>
      <c r="F1172" s="160"/>
      <c r="G1172" s="160"/>
      <c r="H1172" s="166"/>
      <c r="I1172" s="166"/>
      <c r="J1172" s="166"/>
      <c r="K1172" s="166"/>
      <c r="L1172" s="167"/>
      <c r="M1172" s="166"/>
      <c r="N1172" s="166"/>
      <c r="O1172" s="157"/>
      <c r="P1172" s="157"/>
      <c r="Q1172" s="157"/>
      <c r="R1172" s="157"/>
      <c r="S1172" s="157"/>
      <c r="T1172" s="157"/>
      <c r="U1172" s="157"/>
      <c r="V1172" s="157"/>
      <c r="W1172" s="161"/>
      <c r="X1172" s="168"/>
      <c r="Y1172" s="168"/>
      <c r="Z1172" s="157"/>
      <c r="AA1172" s="157"/>
      <c r="AB1172" s="157"/>
      <c r="AC1172" s="157"/>
      <c r="AD1172" s="163"/>
      <c r="AE1172" s="157"/>
      <c r="AF1172" s="157"/>
      <c r="AG1172" s="157"/>
      <c r="AH1172" s="157"/>
      <c r="AI1172" s="163"/>
      <c r="AJ1172" s="157"/>
      <c r="AK1172" s="157"/>
      <c r="AL1172" s="157"/>
      <c r="AM1172" s="157"/>
      <c r="AN1172" s="157"/>
      <c r="AO1172" s="157"/>
      <c r="AP1172" s="157"/>
      <c r="AQ1172" s="160"/>
      <c r="AR1172" s="164"/>
      <c r="AS1172" s="164"/>
      <c r="AU1172" s="165"/>
    </row>
    <row r="1173" spans="1:47" ht="84.75" customHeight="1">
      <c r="A1173" s="79"/>
      <c r="B1173" s="79"/>
      <c r="C1173" s="79"/>
      <c r="D1173" s="157"/>
      <c r="E1173" s="159"/>
      <c r="F1173" s="160"/>
      <c r="G1173" s="160"/>
      <c r="H1173" s="166"/>
      <c r="I1173" s="166"/>
      <c r="J1173" s="166"/>
      <c r="K1173" s="166"/>
      <c r="L1173" s="167"/>
      <c r="M1173" s="166"/>
      <c r="N1173" s="166"/>
      <c r="O1173" s="157"/>
      <c r="P1173" s="157"/>
      <c r="Q1173" s="157"/>
      <c r="R1173" s="157"/>
      <c r="S1173" s="157"/>
      <c r="T1173" s="157"/>
      <c r="U1173" s="157"/>
      <c r="V1173" s="157"/>
      <c r="W1173" s="161"/>
      <c r="X1173" s="168"/>
      <c r="Y1173" s="168"/>
      <c r="Z1173" s="157"/>
      <c r="AA1173" s="157"/>
      <c r="AB1173" s="157"/>
      <c r="AC1173" s="157"/>
      <c r="AD1173" s="163"/>
      <c r="AE1173" s="157"/>
      <c r="AF1173" s="157"/>
      <c r="AG1173" s="157"/>
      <c r="AH1173" s="157"/>
      <c r="AI1173" s="163"/>
      <c r="AJ1173" s="157"/>
      <c r="AK1173" s="157"/>
      <c r="AL1173" s="157"/>
      <c r="AM1173" s="157"/>
      <c r="AN1173" s="157"/>
      <c r="AO1173" s="157"/>
      <c r="AP1173" s="157"/>
      <c r="AQ1173" s="160"/>
      <c r="AR1173" s="164"/>
      <c r="AS1173" s="164"/>
      <c r="AU1173" s="165"/>
    </row>
    <row r="1174" spans="1:47" ht="84.75" customHeight="1">
      <c r="A1174" s="79"/>
      <c r="B1174" s="79"/>
      <c r="C1174" s="79"/>
      <c r="D1174" s="157"/>
      <c r="E1174" s="159"/>
      <c r="F1174" s="160"/>
      <c r="G1174" s="160"/>
      <c r="H1174" s="166"/>
      <c r="I1174" s="166"/>
      <c r="J1174" s="166"/>
      <c r="K1174" s="166"/>
      <c r="L1174" s="167"/>
      <c r="M1174" s="166"/>
      <c r="N1174" s="166"/>
      <c r="O1174" s="157"/>
      <c r="P1174" s="157"/>
      <c r="Q1174" s="157"/>
      <c r="R1174" s="157"/>
      <c r="S1174" s="157"/>
      <c r="T1174" s="157"/>
      <c r="U1174" s="157"/>
      <c r="V1174" s="157"/>
      <c r="W1174" s="161"/>
      <c r="X1174" s="168"/>
      <c r="Y1174" s="168"/>
      <c r="Z1174" s="157"/>
      <c r="AA1174" s="157"/>
      <c r="AB1174" s="157"/>
      <c r="AC1174" s="157"/>
      <c r="AD1174" s="163"/>
      <c r="AE1174" s="157"/>
      <c r="AF1174" s="157"/>
      <c r="AG1174" s="157"/>
      <c r="AH1174" s="157"/>
      <c r="AI1174" s="163"/>
      <c r="AJ1174" s="157"/>
      <c r="AK1174" s="157"/>
      <c r="AL1174" s="157"/>
      <c r="AM1174" s="157"/>
      <c r="AN1174" s="157"/>
      <c r="AO1174" s="157"/>
      <c r="AP1174" s="157"/>
      <c r="AQ1174" s="160"/>
      <c r="AR1174" s="164"/>
      <c r="AS1174" s="164"/>
      <c r="AU1174" s="165"/>
    </row>
    <row r="1175" spans="1:47" ht="84.75" customHeight="1">
      <c r="A1175" s="79"/>
      <c r="B1175" s="79"/>
      <c r="C1175" s="79"/>
      <c r="D1175" s="157"/>
      <c r="E1175" s="159"/>
      <c r="F1175" s="160"/>
      <c r="G1175" s="160"/>
      <c r="H1175" s="166"/>
      <c r="I1175" s="166"/>
      <c r="J1175" s="166"/>
      <c r="K1175" s="166"/>
      <c r="L1175" s="167"/>
      <c r="M1175" s="166"/>
      <c r="N1175" s="166"/>
      <c r="O1175" s="157"/>
      <c r="P1175" s="157"/>
      <c r="Q1175" s="157"/>
      <c r="R1175" s="157"/>
      <c r="S1175" s="157"/>
      <c r="T1175" s="157"/>
      <c r="U1175" s="157"/>
      <c r="V1175" s="157"/>
      <c r="W1175" s="161"/>
      <c r="X1175" s="168"/>
      <c r="Y1175" s="168"/>
      <c r="Z1175" s="157"/>
      <c r="AA1175" s="157"/>
      <c r="AB1175" s="157"/>
      <c r="AC1175" s="157"/>
      <c r="AD1175" s="163"/>
      <c r="AE1175" s="157"/>
      <c r="AF1175" s="157"/>
      <c r="AG1175" s="157"/>
      <c r="AH1175" s="157"/>
      <c r="AI1175" s="163"/>
      <c r="AJ1175" s="157"/>
      <c r="AK1175" s="157"/>
      <c r="AL1175" s="157"/>
      <c r="AM1175" s="157"/>
      <c r="AN1175" s="157"/>
      <c r="AO1175" s="157"/>
      <c r="AP1175" s="157"/>
      <c r="AQ1175" s="160"/>
      <c r="AR1175" s="164"/>
      <c r="AS1175" s="164"/>
      <c r="AU1175" s="165"/>
    </row>
    <row r="1176" spans="1:47" ht="84.75" customHeight="1">
      <c r="A1176" s="79"/>
      <c r="B1176" s="79"/>
      <c r="C1176" s="79"/>
      <c r="D1176" s="157"/>
      <c r="E1176" s="159"/>
      <c r="F1176" s="160"/>
      <c r="G1176" s="160"/>
      <c r="H1176" s="166"/>
      <c r="I1176" s="166"/>
      <c r="J1176" s="166"/>
      <c r="K1176" s="166"/>
      <c r="L1176" s="167"/>
      <c r="M1176" s="166"/>
      <c r="N1176" s="166"/>
      <c r="O1176" s="157"/>
      <c r="P1176" s="157"/>
      <c r="Q1176" s="157"/>
      <c r="R1176" s="157"/>
      <c r="S1176" s="157"/>
      <c r="T1176" s="157"/>
      <c r="U1176" s="157"/>
      <c r="V1176" s="157"/>
      <c r="W1176" s="161"/>
      <c r="X1176" s="168"/>
      <c r="Y1176" s="168"/>
      <c r="Z1176" s="157"/>
      <c r="AA1176" s="157"/>
      <c r="AB1176" s="157"/>
      <c r="AC1176" s="157"/>
      <c r="AD1176" s="86"/>
      <c r="AE1176" s="84"/>
      <c r="AF1176" s="84"/>
      <c r="AG1176" s="84"/>
      <c r="AH1176" s="84"/>
      <c r="AI1176" s="86"/>
      <c r="AJ1176" s="84"/>
      <c r="AK1176" s="84"/>
      <c r="AL1176" s="84"/>
      <c r="AM1176" s="84"/>
      <c r="AN1176" s="157"/>
      <c r="AO1176" s="157"/>
      <c r="AP1176" s="157"/>
      <c r="AQ1176" s="160"/>
      <c r="AR1176" s="110"/>
      <c r="AS1176" s="110"/>
      <c r="AT1176" s="184"/>
      <c r="AU1176" s="165"/>
    </row>
    <row r="1177" spans="1:47" ht="84.75" customHeight="1">
      <c r="A1177" s="79"/>
      <c r="B1177" s="79"/>
      <c r="C1177" s="79"/>
      <c r="D1177" s="157"/>
      <c r="E1177" s="159"/>
      <c r="F1177" s="160"/>
      <c r="G1177" s="160"/>
      <c r="H1177" s="166"/>
      <c r="I1177" s="166"/>
      <c r="J1177" s="166"/>
      <c r="K1177" s="166"/>
      <c r="L1177" s="167"/>
      <c r="M1177" s="166"/>
      <c r="N1177" s="166"/>
      <c r="O1177" s="157"/>
      <c r="P1177" s="157"/>
      <c r="Q1177" s="157"/>
      <c r="R1177" s="157"/>
      <c r="S1177" s="157"/>
      <c r="T1177" s="157"/>
      <c r="U1177" s="157"/>
      <c r="V1177" s="157"/>
      <c r="W1177" s="161"/>
      <c r="X1177" s="168"/>
      <c r="Y1177" s="168"/>
      <c r="Z1177" s="157"/>
      <c r="AA1177" s="157"/>
      <c r="AB1177" s="157"/>
      <c r="AC1177" s="157"/>
      <c r="AD1177" s="86"/>
      <c r="AE1177" s="76"/>
      <c r="AF1177" s="76"/>
      <c r="AG1177" s="76"/>
      <c r="AH1177" s="76"/>
      <c r="AI1177" s="86"/>
      <c r="AJ1177" s="76"/>
      <c r="AK1177" s="76"/>
      <c r="AL1177" s="76"/>
      <c r="AM1177" s="76"/>
      <c r="AN1177" s="157"/>
      <c r="AO1177" s="157"/>
      <c r="AP1177" s="157"/>
      <c r="AQ1177" s="160"/>
      <c r="AR1177" s="93"/>
      <c r="AS1177" s="93"/>
      <c r="AT1177" s="109"/>
      <c r="AU1177" s="165"/>
    </row>
    <row r="1178" spans="1:47" ht="84.75" customHeight="1">
      <c r="A1178" s="79"/>
      <c r="B1178" s="79"/>
      <c r="C1178" s="79"/>
      <c r="D1178" s="157"/>
      <c r="E1178" s="159"/>
      <c r="F1178" s="160"/>
      <c r="G1178" s="160"/>
      <c r="H1178" s="166"/>
      <c r="I1178" s="166"/>
      <c r="J1178" s="166"/>
      <c r="K1178" s="166"/>
      <c r="L1178" s="167"/>
      <c r="M1178" s="166"/>
      <c r="N1178" s="166"/>
      <c r="O1178" s="157"/>
      <c r="P1178" s="157"/>
      <c r="Q1178" s="157"/>
      <c r="R1178" s="157"/>
      <c r="S1178" s="157"/>
      <c r="T1178" s="157"/>
      <c r="U1178" s="157"/>
      <c r="V1178" s="157"/>
      <c r="W1178" s="161"/>
      <c r="X1178" s="168"/>
      <c r="Y1178" s="168"/>
      <c r="Z1178" s="157"/>
      <c r="AA1178" s="157"/>
      <c r="AB1178" s="157"/>
      <c r="AC1178" s="157"/>
      <c r="AD1178" s="86"/>
      <c r="AE1178" s="76"/>
      <c r="AF1178" s="76"/>
      <c r="AG1178" s="76"/>
      <c r="AH1178" s="76"/>
      <c r="AI1178" s="86"/>
      <c r="AJ1178" s="76"/>
      <c r="AK1178" s="76"/>
      <c r="AL1178" s="76"/>
      <c r="AM1178" s="76"/>
      <c r="AN1178" s="157"/>
      <c r="AO1178" s="157"/>
      <c r="AP1178" s="157"/>
      <c r="AQ1178" s="160"/>
      <c r="AR1178" s="93"/>
      <c r="AS1178" s="93"/>
      <c r="AT1178" s="109"/>
      <c r="AU1178" s="165"/>
    </row>
    <row r="1179" spans="1:47" ht="84.75" customHeight="1">
      <c r="A1179" s="79"/>
      <c r="B1179" s="79"/>
      <c r="C1179" s="79"/>
      <c r="D1179" s="157"/>
      <c r="E1179" s="159"/>
      <c r="F1179" s="160"/>
      <c r="G1179" s="160"/>
      <c r="H1179" s="166"/>
      <c r="I1179" s="166"/>
      <c r="J1179" s="166"/>
      <c r="K1179" s="166"/>
      <c r="L1179" s="167"/>
      <c r="M1179" s="166"/>
      <c r="N1179" s="166"/>
      <c r="O1179" s="157"/>
      <c r="P1179" s="157"/>
      <c r="Q1179" s="157"/>
      <c r="R1179" s="157"/>
      <c r="S1179" s="157"/>
      <c r="T1179" s="157"/>
      <c r="U1179" s="157"/>
      <c r="V1179" s="157"/>
      <c r="W1179" s="161"/>
      <c r="X1179" s="168"/>
      <c r="Y1179" s="168"/>
      <c r="Z1179" s="157"/>
      <c r="AA1179" s="157"/>
      <c r="AB1179" s="157"/>
      <c r="AC1179" s="157"/>
      <c r="AD1179" s="86"/>
      <c r="AE1179" s="76"/>
      <c r="AF1179" s="76"/>
      <c r="AG1179" s="76"/>
      <c r="AH1179" s="76"/>
      <c r="AI1179" s="86"/>
      <c r="AJ1179" s="76"/>
      <c r="AK1179" s="76"/>
      <c r="AL1179" s="76"/>
      <c r="AM1179" s="76"/>
      <c r="AN1179" s="157"/>
      <c r="AO1179" s="157"/>
      <c r="AP1179" s="157"/>
      <c r="AQ1179" s="160"/>
      <c r="AR1179" s="93"/>
      <c r="AS1179" s="93"/>
      <c r="AT1179" s="109"/>
      <c r="AU1179" s="165"/>
    </row>
    <row r="1180" spans="1:47" ht="84.75" customHeight="1">
      <c r="A1180" s="79"/>
      <c r="B1180" s="79"/>
      <c r="C1180" s="79"/>
      <c r="D1180" s="157"/>
      <c r="E1180" s="159"/>
      <c r="F1180" s="160"/>
      <c r="G1180" s="160"/>
      <c r="H1180" s="166"/>
      <c r="I1180" s="166"/>
      <c r="J1180" s="166"/>
      <c r="K1180" s="166"/>
      <c r="L1180" s="167"/>
      <c r="M1180" s="166"/>
      <c r="N1180" s="166"/>
      <c r="O1180" s="157"/>
      <c r="P1180" s="157"/>
      <c r="Q1180" s="157"/>
      <c r="R1180" s="157"/>
      <c r="S1180" s="157"/>
      <c r="T1180" s="157"/>
      <c r="U1180" s="157"/>
      <c r="V1180" s="157"/>
      <c r="W1180" s="161"/>
      <c r="X1180" s="168"/>
      <c r="Y1180" s="168"/>
      <c r="Z1180" s="157"/>
      <c r="AA1180" s="157"/>
      <c r="AB1180" s="157"/>
      <c r="AC1180" s="157"/>
      <c r="AD1180" s="86"/>
      <c r="AE1180" s="76"/>
      <c r="AF1180" s="76"/>
      <c r="AG1180" s="76"/>
      <c r="AH1180" s="76"/>
      <c r="AI1180" s="86"/>
      <c r="AJ1180" s="76"/>
      <c r="AK1180" s="76"/>
      <c r="AL1180" s="76"/>
      <c r="AM1180" s="76"/>
      <c r="AN1180" s="157"/>
      <c r="AO1180" s="157"/>
      <c r="AP1180" s="157"/>
      <c r="AQ1180" s="160"/>
      <c r="AR1180" s="93"/>
      <c r="AS1180" s="93"/>
      <c r="AT1180" s="109"/>
      <c r="AU1180" s="165"/>
    </row>
    <row r="1181" spans="1:47" ht="84.75" customHeight="1">
      <c r="A1181" s="79"/>
      <c r="B1181" s="79"/>
      <c r="C1181" s="79"/>
      <c r="D1181" s="157"/>
      <c r="E1181" s="159"/>
      <c r="F1181" s="160"/>
      <c r="G1181" s="160"/>
      <c r="H1181" s="166"/>
      <c r="I1181" s="166"/>
      <c r="J1181" s="166"/>
      <c r="K1181" s="166"/>
      <c r="L1181" s="167"/>
      <c r="M1181" s="166"/>
      <c r="N1181" s="166"/>
      <c r="O1181" s="157"/>
      <c r="P1181" s="157"/>
      <c r="Q1181" s="157"/>
      <c r="R1181" s="157"/>
      <c r="S1181" s="157"/>
      <c r="T1181" s="157"/>
      <c r="U1181" s="157"/>
      <c r="V1181" s="157"/>
      <c r="W1181" s="161"/>
      <c r="X1181" s="168"/>
      <c r="Y1181" s="168"/>
      <c r="Z1181" s="157"/>
      <c r="AA1181" s="157"/>
      <c r="AB1181" s="157"/>
      <c r="AC1181" s="157"/>
      <c r="AD1181" s="86"/>
      <c r="AE1181" s="76"/>
      <c r="AF1181" s="76"/>
      <c r="AG1181" s="76"/>
      <c r="AH1181" s="76"/>
      <c r="AI1181" s="86"/>
      <c r="AJ1181" s="76"/>
      <c r="AK1181" s="76"/>
      <c r="AL1181" s="76"/>
      <c r="AM1181" s="76"/>
      <c r="AN1181" s="157"/>
      <c r="AO1181" s="157"/>
      <c r="AP1181" s="157"/>
      <c r="AQ1181" s="160"/>
      <c r="AR1181" s="93"/>
      <c r="AS1181" s="93"/>
      <c r="AT1181" s="109"/>
      <c r="AU1181" s="165"/>
    </row>
    <row r="1182" spans="1:47" ht="84.75" customHeight="1">
      <c r="A1182" s="79"/>
      <c r="B1182" s="79"/>
      <c r="C1182" s="79"/>
      <c r="D1182" s="157"/>
      <c r="E1182" s="159"/>
      <c r="F1182" s="160"/>
      <c r="G1182" s="160"/>
      <c r="H1182" s="166"/>
      <c r="I1182" s="166"/>
      <c r="J1182" s="166"/>
      <c r="K1182" s="166"/>
      <c r="L1182" s="167"/>
      <c r="M1182" s="166"/>
      <c r="N1182" s="166"/>
      <c r="O1182" s="157"/>
      <c r="P1182" s="157"/>
      <c r="Q1182" s="157"/>
      <c r="R1182" s="157"/>
      <c r="S1182" s="157"/>
      <c r="T1182" s="157"/>
      <c r="U1182" s="157"/>
      <c r="V1182" s="157"/>
      <c r="W1182" s="161"/>
      <c r="X1182" s="168"/>
      <c r="Y1182" s="168"/>
      <c r="Z1182" s="157"/>
      <c r="AA1182" s="157"/>
      <c r="AB1182" s="157"/>
      <c r="AC1182" s="157"/>
      <c r="AD1182" s="86"/>
      <c r="AE1182" s="76"/>
      <c r="AF1182" s="76"/>
      <c r="AG1182" s="76"/>
      <c r="AH1182" s="76"/>
      <c r="AI1182" s="86"/>
      <c r="AJ1182" s="76"/>
      <c r="AK1182" s="76"/>
      <c r="AL1182" s="76"/>
      <c r="AM1182" s="76"/>
      <c r="AN1182" s="157"/>
      <c r="AO1182" s="157"/>
      <c r="AP1182" s="157"/>
      <c r="AQ1182" s="160"/>
      <c r="AR1182" s="93"/>
      <c r="AS1182" s="93"/>
      <c r="AT1182" s="109"/>
      <c r="AU1182" s="165"/>
    </row>
    <row r="1183" spans="1:47" ht="84.75" customHeight="1">
      <c r="A1183" s="79"/>
      <c r="B1183" s="79"/>
      <c r="C1183" s="79"/>
      <c r="D1183" s="157"/>
      <c r="E1183" s="159"/>
      <c r="F1183" s="160"/>
      <c r="G1183" s="160"/>
      <c r="H1183" s="166"/>
      <c r="I1183" s="166"/>
      <c r="J1183" s="166"/>
      <c r="K1183" s="166"/>
      <c r="L1183" s="167"/>
      <c r="M1183" s="166"/>
      <c r="N1183" s="166"/>
      <c r="O1183" s="157"/>
      <c r="P1183" s="157"/>
      <c r="Q1183" s="157"/>
      <c r="R1183" s="157"/>
      <c r="S1183" s="157"/>
      <c r="T1183" s="157"/>
      <c r="U1183" s="157"/>
      <c r="V1183" s="157"/>
      <c r="W1183" s="161"/>
      <c r="X1183" s="168"/>
      <c r="Y1183" s="168"/>
      <c r="Z1183" s="157"/>
      <c r="AA1183" s="157"/>
      <c r="AB1183" s="157"/>
      <c r="AC1183" s="157"/>
      <c r="AD1183" s="86"/>
      <c r="AE1183" s="76"/>
      <c r="AF1183" s="76"/>
      <c r="AG1183" s="76"/>
      <c r="AH1183" s="76"/>
      <c r="AI1183" s="86"/>
      <c r="AJ1183" s="76"/>
      <c r="AK1183" s="76"/>
      <c r="AL1183" s="76"/>
      <c r="AM1183" s="76"/>
      <c r="AN1183" s="157"/>
      <c r="AO1183" s="157"/>
      <c r="AP1183" s="157"/>
      <c r="AQ1183" s="160"/>
      <c r="AR1183" s="93"/>
      <c r="AS1183" s="93"/>
      <c r="AT1183" s="109"/>
      <c r="AU1183" s="165"/>
    </row>
    <row r="1184" spans="1:47" ht="84.75" customHeight="1">
      <c r="A1184" s="79"/>
      <c r="B1184" s="79"/>
      <c r="C1184" s="79"/>
      <c r="D1184" s="157"/>
      <c r="E1184" s="159"/>
      <c r="F1184" s="160"/>
      <c r="G1184" s="160"/>
      <c r="H1184" s="166"/>
      <c r="I1184" s="166"/>
      <c r="J1184" s="166"/>
      <c r="K1184" s="166"/>
      <c r="L1184" s="167"/>
      <c r="M1184" s="166"/>
      <c r="N1184" s="166"/>
      <c r="O1184" s="157"/>
      <c r="P1184" s="157"/>
      <c r="Q1184" s="157"/>
      <c r="R1184" s="157"/>
      <c r="S1184" s="157"/>
      <c r="T1184" s="157"/>
      <c r="U1184" s="157"/>
      <c r="V1184" s="157"/>
      <c r="W1184" s="161"/>
      <c r="X1184" s="168"/>
      <c r="Y1184" s="168"/>
      <c r="Z1184" s="157"/>
      <c r="AA1184" s="157"/>
      <c r="AB1184" s="157"/>
      <c r="AC1184" s="157"/>
      <c r="AD1184" s="86"/>
      <c r="AE1184" s="76"/>
      <c r="AF1184" s="76"/>
      <c r="AG1184" s="76"/>
      <c r="AH1184" s="76"/>
      <c r="AI1184" s="86"/>
      <c r="AJ1184" s="76"/>
      <c r="AK1184" s="76"/>
      <c r="AL1184" s="76"/>
      <c r="AM1184" s="76"/>
      <c r="AN1184" s="157"/>
      <c r="AO1184" s="157"/>
      <c r="AP1184" s="157"/>
      <c r="AQ1184" s="160"/>
      <c r="AR1184" s="93"/>
      <c r="AS1184" s="93"/>
      <c r="AT1184" s="109"/>
      <c r="AU1184" s="165"/>
    </row>
    <row r="1185" spans="1:47" ht="84.75" customHeight="1">
      <c r="A1185" s="79"/>
      <c r="B1185" s="79"/>
      <c r="C1185" s="79"/>
      <c r="D1185" s="157"/>
      <c r="E1185" s="159"/>
      <c r="F1185" s="160"/>
      <c r="G1185" s="160"/>
      <c r="H1185" s="166"/>
      <c r="I1185" s="166"/>
      <c r="J1185" s="166"/>
      <c r="K1185" s="166"/>
      <c r="L1185" s="167"/>
      <c r="M1185" s="166"/>
      <c r="N1185" s="166"/>
      <c r="O1185" s="157"/>
      <c r="P1185" s="157"/>
      <c r="Q1185" s="157"/>
      <c r="R1185" s="157"/>
      <c r="S1185" s="157"/>
      <c r="T1185" s="157"/>
      <c r="U1185" s="157"/>
      <c r="V1185" s="157"/>
      <c r="W1185" s="161"/>
      <c r="X1185" s="168"/>
      <c r="Y1185" s="168"/>
      <c r="Z1185" s="157"/>
      <c r="AA1185" s="157"/>
      <c r="AB1185" s="157"/>
      <c r="AC1185" s="157"/>
      <c r="AD1185" s="86"/>
      <c r="AE1185" s="76"/>
      <c r="AF1185" s="76"/>
      <c r="AG1185" s="76"/>
      <c r="AH1185" s="76"/>
      <c r="AI1185" s="86"/>
      <c r="AJ1185" s="76"/>
      <c r="AK1185" s="76"/>
      <c r="AL1185" s="76"/>
      <c r="AM1185" s="76"/>
      <c r="AN1185" s="157"/>
      <c r="AO1185" s="157"/>
      <c r="AP1185" s="157"/>
      <c r="AQ1185" s="160"/>
      <c r="AR1185" s="93"/>
      <c r="AS1185" s="93"/>
      <c r="AT1185" s="109"/>
      <c r="AU1185" s="165"/>
    </row>
    <row r="1186" spans="1:47" ht="84.75" customHeight="1">
      <c r="A1186" s="79"/>
      <c r="B1186" s="79"/>
      <c r="C1186" s="79"/>
      <c r="D1186" s="157"/>
      <c r="E1186" s="159"/>
      <c r="F1186" s="160"/>
      <c r="G1186" s="160"/>
      <c r="H1186" s="166"/>
      <c r="I1186" s="166"/>
      <c r="J1186" s="166"/>
      <c r="K1186" s="166"/>
      <c r="L1186" s="167"/>
      <c r="M1186" s="166"/>
      <c r="N1186" s="166"/>
      <c r="O1186" s="157"/>
      <c r="P1186" s="157"/>
      <c r="Q1186" s="157"/>
      <c r="R1186" s="157"/>
      <c r="S1186" s="157"/>
      <c r="T1186" s="157"/>
      <c r="U1186" s="157"/>
      <c r="V1186" s="157"/>
      <c r="W1186" s="161"/>
      <c r="X1186" s="168"/>
      <c r="Y1186" s="168"/>
      <c r="Z1186" s="157"/>
      <c r="AA1186" s="157"/>
      <c r="AB1186" s="157"/>
      <c r="AC1186" s="157"/>
      <c r="AD1186" s="86"/>
      <c r="AE1186" s="76"/>
      <c r="AF1186" s="76"/>
      <c r="AG1186" s="76"/>
      <c r="AH1186" s="76"/>
      <c r="AI1186" s="86"/>
      <c r="AJ1186" s="76"/>
      <c r="AK1186" s="76"/>
      <c r="AL1186" s="76"/>
      <c r="AM1186" s="76"/>
      <c r="AN1186" s="157"/>
      <c r="AO1186" s="157"/>
      <c r="AP1186" s="157"/>
      <c r="AQ1186" s="160"/>
      <c r="AR1186" s="93"/>
      <c r="AS1186" s="93"/>
      <c r="AT1186" s="109"/>
      <c r="AU1186" s="165"/>
    </row>
    <row r="1187" spans="1:47" ht="84.75" customHeight="1">
      <c r="A1187" s="79"/>
      <c r="B1187" s="79"/>
      <c r="C1187" s="79"/>
      <c r="D1187" s="157"/>
      <c r="E1187" s="159"/>
      <c r="F1187" s="160"/>
      <c r="G1187" s="160"/>
      <c r="H1187" s="166"/>
      <c r="I1187" s="166"/>
      <c r="J1187" s="166"/>
      <c r="K1187" s="166"/>
      <c r="L1187" s="167"/>
      <c r="M1187" s="166"/>
      <c r="N1187" s="166"/>
      <c r="O1187" s="157"/>
      <c r="P1187" s="157"/>
      <c r="Q1187" s="157"/>
      <c r="R1187" s="157"/>
      <c r="S1187" s="157"/>
      <c r="T1187" s="157"/>
      <c r="U1187" s="157"/>
      <c r="V1187" s="157"/>
      <c r="W1187" s="161"/>
      <c r="X1187" s="168"/>
      <c r="Y1187" s="168"/>
      <c r="Z1187" s="157"/>
      <c r="AA1187" s="157"/>
      <c r="AB1187" s="157"/>
      <c r="AC1187" s="157"/>
      <c r="AD1187" s="86"/>
      <c r="AE1187" s="76"/>
      <c r="AF1187" s="76"/>
      <c r="AG1187" s="76"/>
      <c r="AH1187" s="76"/>
      <c r="AI1187" s="86"/>
      <c r="AJ1187" s="76"/>
      <c r="AK1187" s="76"/>
      <c r="AL1187" s="76"/>
      <c r="AM1187" s="76"/>
      <c r="AN1187" s="157"/>
      <c r="AO1187" s="157"/>
      <c r="AP1187" s="157"/>
      <c r="AQ1187" s="160"/>
      <c r="AR1187" s="93"/>
      <c r="AS1187" s="93"/>
      <c r="AT1187" s="109"/>
      <c r="AU1187" s="165"/>
    </row>
    <row r="1188" spans="1:47" ht="84.75" customHeight="1">
      <c r="A1188" s="79"/>
      <c r="B1188" s="79"/>
      <c r="C1188" s="79"/>
      <c r="D1188" s="157"/>
      <c r="E1188" s="159"/>
      <c r="F1188" s="160"/>
      <c r="G1188" s="160"/>
      <c r="H1188" s="166"/>
      <c r="I1188" s="166"/>
      <c r="J1188" s="166"/>
      <c r="K1188" s="166"/>
      <c r="L1188" s="167"/>
      <c r="M1188" s="166"/>
      <c r="N1188" s="166"/>
      <c r="O1188" s="157"/>
      <c r="P1188" s="157"/>
      <c r="Q1188" s="157"/>
      <c r="R1188" s="157"/>
      <c r="S1188" s="157"/>
      <c r="T1188" s="157"/>
      <c r="U1188" s="157"/>
      <c r="V1188" s="157"/>
      <c r="W1188" s="161"/>
      <c r="X1188" s="168"/>
      <c r="Y1188" s="168"/>
      <c r="Z1188" s="157"/>
      <c r="AA1188" s="157"/>
      <c r="AB1188" s="157"/>
      <c r="AC1188" s="157"/>
      <c r="AD1188" s="86"/>
      <c r="AE1188" s="76"/>
      <c r="AF1188" s="76"/>
      <c r="AG1188" s="76"/>
      <c r="AH1188" s="76"/>
      <c r="AI1188" s="86"/>
      <c r="AJ1188" s="76"/>
      <c r="AK1188" s="76"/>
      <c r="AL1188" s="76"/>
      <c r="AM1188" s="76"/>
      <c r="AN1188" s="157"/>
      <c r="AO1188" s="157"/>
      <c r="AP1188" s="157"/>
      <c r="AQ1188" s="160"/>
      <c r="AR1188" s="93"/>
      <c r="AS1188" s="93"/>
      <c r="AT1188" s="109"/>
      <c r="AU1188" s="165"/>
    </row>
    <row r="1189" spans="1:47" ht="84.75" customHeight="1">
      <c r="A1189" s="79"/>
      <c r="B1189" s="79"/>
      <c r="C1189" s="79"/>
      <c r="D1189" s="157"/>
      <c r="E1189" s="159"/>
      <c r="F1189" s="160"/>
      <c r="G1189" s="160"/>
      <c r="H1189" s="166"/>
      <c r="I1189" s="166"/>
      <c r="J1189" s="166"/>
      <c r="K1189" s="166"/>
      <c r="L1189" s="167"/>
      <c r="M1189" s="166"/>
      <c r="N1189" s="166"/>
      <c r="O1189" s="157"/>
      <c r="P1189" s="157"/>
      <c r="Q1189" s="157"/>
      <c r="R1189" s="157"/>
      <c r="S1189" s="157"/>
      <c r="T1189" s="157"/>
      <c r="U1189" s="157"/>
      <c r="V1189" s="157"/>
      <c r="W1189" s="161"/>
      <c r="X1189" s="168"/>
      <c r="Y1189" s="168"/>
      <c r="Z1189" s="157"/>
      <c r="AA1189" s="157"/>
      <c r="AB1189" s="157"/>
      <c r="AC1189" s="157"/>
      <c r="AD1189" s="86"/>
      <c r="AE1189" s="76"/>
      <c r="AF1189" s="76"/>
      <c r="AG1189" s="76"/>
      <c r="AH1189" s="76"/>
      <c r="AI1189" s="86"/>
      <c r="AJ1189" s="76"/>
      <c r="AK1189" s="76"/>
      <c r="AL1189" s="76"/>
      <c r="AM1189" s="76"/>
      <c r="AN1189" s="157"/>
      <c r="AO1189" s="157"/>
      <c r="AP1189" s="157"/>
      <c r="AQ1189" s="160"/>
      <c r="AR1189" s="93"/>
      <c r="AS1189" s="93"/>
      <c r="AT1189" s="109"/>
      <c r="AU1189" s="165"/>
    </row>
    <row r="1190" spans="1:47" ht="84.75" customHeight="1">
      <c r="A1190" s="79"/>
      <c r="B1190" s="79"/>
      <c r="C1190" s="79"/>
      <c r="D1190" s="157"/>
      <c r="E1190" s="159"/>
      <c r="F1190" s="160"/>
      <c r="G1190" s="160"/>
      <c r="H1190" s="166"/>
      <c r="I1190" s="166"/>
      <c r="J1190" s="166"/>
      <c r="K1190" s="166"/>
      <c r="L1190" s="167"/>
      <c r="M1190" s="166"/>
      <c r="N1190" s="166"/>
      <c r="O1190" s="157"/>
      <c r="P1190" s="157"/>
      <c r="Q1190" s="157"/>
      <c r="R1190" s="157"/>
      <c r="S1190" s="157"/>
      <c r="T1190" s="157"/>
      <c r="U1190" s="157"/>
      <c r="V1190" s="157"/>
      <c r="W1190" s="161"/>
      <c r="X1190" s="168"/>
      <c r="Y1190" s="168"/>
      <c r="Z1190" s="157"/>
      <c r="AA1190" s="157"/>
      <c r="AB1190" s="157"/>
      <c r="AC1190" s="157"/>
      <c r="AD1190" s="86"/>
      <c r="AE1190" s="76"/>
      <c r="AF1190" s="76"/>
      <c r="AG1190" s="76"/>
      <c r="AH1190" s="76"/>
      <c r="AI1190" s="86"/>
      <c r="AJ1190" s="76"/>
      <c r="AK1190" s="76"/>
      <c r="AL1190" s="76"/>
      <c r="AM1190" s="76"/>
      <c r="AN1190" s="157"/>
      <c r="AO1190" s="157"/>
      <c r="AP1190" s="157"/>
      <c r="AQ1190" s="160"/>
      <c r="AR1190" s="93"/>
      <c r="AS1190" s="93"/>
      <c r="AT1190" s="109"/>
      <c r="AU1190" s="165"/>
    </row>
    <row r="1191" spans="1:47" ht="84.75" customHeight="1">
      <c r="A1191" s="79"/>
      <c r="B1191" s="79"/>
      <c r="C1191" s="79"/>
      <c r="D1191" s="157"/>
      <c r="E1191" s="159"/>
      <c r="F1191" s="160"/>
      <c r="G1191" s="160"/>
      <c r="H1191" s="166"/>
      <c r="I1191" s="166"/>
      <c r="J1191" s="166"/>
      <c r="K1191" s="166"/>
      <c r="L1191" s="167"/>
      <c r="M1191" s="166"/>
      <c r="N1191" s="166"/>
      <c r="O1191" s="157"/>
      <c r="P1191" s="157"/>
      <c r="Q1191" s="157"/>
      <c r="R1191" s="157"/>
      <c r="S1191" s="157"/>
      <c r="T1191" s="157"/>
      <c r="U1191" s="157"/>
      <c r="V1191" s="157"/>
      <c r="W1191" s="161"/>
      <c r="X1191" s="168"/>
      <c r="Y1191" s="168"/>
      <c r="Z1191" s="157"/>
      <c r="AA1191" s="157"/>
      <c r="AB1191" s="157"/>
      <c r="AC1191" s="157"/>
      <c r="AD1191" s="86"/>
      <c r="AE1191" s="76"/>
      <c r="AF1191" s="76"/>
      <c r="AG1191" s="76"/>
      <c r="AH1191" s="76"/>
      <c r="AI1191" s="86"/>
      <c r="AJ1191" s="76"/>
      <c r="AK1191" s="76"/>
      <c r="AL1191" s="76"/>
      <c r="AM1191" s="76"/>
      <c r="AN1191" s="157"/>
      <c r="AO1191" s="157"/>
      <c r="AP1191" s="157"/>
      <c r="AQ1191" s="160"/>
      <c r="AR1191" s="93"/>
      <c r="AS1191" s="93"/>
      <c r="AT1191" s="109"/>
      <c r="AU1191" s="165"/>
    </row>
    <row r="1192" spans="1:47" ht="84.75" customHeight="1">
      <c r="A1192" s="79"/>
      <c r="B1192" s="79"/>
      <c r="C1192" s="79"/>
      <c r="D1192" s="157"/>
      <c r="E1192" s="159"/>
      <c r="F1192" s="160"/>
      <c r="G1192" s="160"/>
      <c r="H1192" s="166"/>
      <c r="I1192" s="166"/>
      <c r="J1192" s="166"/>
      <c r="K1192" s="166"/>
      <c r="L1192" s="167"/>
      <c r="M1192" s="166"/>
      <c r="N1192" s="166"/>
      <c r="O1192" s="157"/>
      <c r="P1192" s="157"/>
      <c r="Q1192" s="157"/>
      <c r="R1192" s="157"/>
      <c r="S1192" s="157"/>
      <c r="T1192" s="157"/>
      <c r="U1192" s="157"/>
      <c r="V1192" s="157"/>
      <c r="W1192" s="161"/>
      <c r="X1192" s="168"/>
      <c r="Y1192" s="168"/>
      <c r="Z1192" s="157"/>
      <c r="AA1192" s="157"/>
      <c r="AB1192" s="157"/>
      <c r="AC1192" s="157"/>
      <c r="AD1192" s="86"/>
      <c r="AE1192" s="76"/>
      <c r="AF1192" s="76"/>
      <c r="AG1192" s="76"/>
      <c r="AH1192" s="76"/>
      <c r="AI1192" s="86"/>
      <c r="AJ1192" s="76"/>
      <c r="AK1192" s="76"/>
      <c r="AL1192" s="76"/>
      <c r="AM1192" s="76"/>
      <c r="AN1192" s="157"/>
      <c r="AO1192" s="157"/>
      <c r="AP1192" s="157"/>
      <c r="AQ1192" s="160"/>
      <c r="AR1192" s="93"/>
      <c r="AS1192" s="93"/>
      <c r="AT1192" s="109"/>
      <c r="AU1192" s="165"/>
    </row>
    <row r="1193" spans="1:47" ht="84.75" customHeight="1">
      <c r="A1193" s="79"/>
      <c r="B1193" s="79"/>
      <c r="C1193" s="79"/>
      <c r="D1193" s="157"/>
      <c r="E1193" s="159"/>
      <c r="F1193" s="160"/>
      <c r="G1193" s="160"/>
      <c r="H1193" s="166"/>
      <c r="I1193" s="166"/>
      <c r="J1193" s="166"/>
      <c r="K1193" s="166"/>
      <c r="L1193" s="167"/>
      <c r="M1193" s="166"/>
      <c r="N1193" s="166"/>
      <c r="O1193" s="157"/>
      <c r="P1193" s="157"/>
      <c r="Q1193" s="157"/>
      <c r="R1193" s="157"/>
      <c r="S1193" s="157"/>
      <c r="T1193" s="157"/>
      <c r="U1193" s="157"/>
      <c r="V1193" s="157"/>
      <c r="W1193" s="161"/>
      <c r="X1193" s="168"/>
      <c r="Y1193" s="168"/>
      <c r="Z1193" s="157"/>
      <c r="AA1193" s="157"/>
      <c r="AB1193" s="157"/>
      <c r="AC1193" s="157"/>
      <c r="AD1193" s="86"/>
      <c r="AE1193" s="76"/>
      <c r="AF1193" s="76"/>
      <c r="AG1193" s="76"/>
      <c r="AH1193" s="76"/>
      <c r="AI1193" s="86"/>
      <c r="AJ1193" s="76"/>
      <c r="AK1193" s="76"/>
      <c r="AL1193" s="76"/>
      <c r="AM1193" s="76"/>
      <c r="AN1193" s="157"/>
      <c r="AO1193" s="157"/>
      <c r="AP1193" s="157"/>
      <c r="AQ1193" s="160"/>
      <c r="AR1193" s="93"/>
      <c r="AS1193" s="93"/>
      <c r="AT1193" s="109"/>
      <c r="AU1193" s="165"/>
    </row>
    <row r="1194" spans="1:47" ht="84.75" customHeight="1">
      <c r="A1194" s="79"/>
      <c r="B1194" s="79"/>
      <c r="C1194" s="79"/>
      <c r="D1194" s="157"/>
      <c r="E1194" s="159"/>
      <c r="F1194" s="160"/>
      <c r="G1194" s="160"/>
      <c r="H1194" s="166"/>
      <c r="I1194" s="166"/>
      <c r="J1194" s="166"/>
      <c r="K1194" s="166"/>
      <c r="L1194" s="167"/>
      <c r="M1194" s="166"/>
      <c r="N1194" s="166"/>
      <c r="O1194" s="157"/>
      <c r="P1194" s="157"/>
      <c r="Q1194" s="157"/>
      <c r="R1194" s="157"/>
      <c r="S1194" s="157"/>
      <c r="T1194" s="157"/>
      <c r="U1194" s="157"/>
      <c r="V1194" s="157"/>
      <c r="W1194" s="161"/>
      <c r="X1194" s="168"/>
      <c r="Y1194" s="168"/>
      <c r="Z1194" s="157"/>
      <c r="AA1194" s="157"/>
      <c r="AB1194" s="157"/>
      <c r="AC1194" s="157"/>
      <c r="AD1194" s="86"/>
      <c r="AE1194" s="76"/>
      <c r="AF1194" s="76"/>
      <c r="AG1194" s="76"/>
      <c r="AH1194" s="76"/>
      <c r="AI1194" s="86"/>
      <c r="AJ1194" s="76"/>
      <c r="AK1194" s="76"/>
      <c r="AL1194" s="76"/>
      <c r="AM1194" s="76"/>
      <c r="AN1194" s="157"/>
      <c r="AO1194" s="157"/>
      <c r="AP1194" s="157"/>
      <c r="AQ1194" s="160"/>
      <c r="AR1194" s="93"/>
      <c r="AS1194" s="93"/>
      <c r="AT1194" s="109"/>
      <c r="AU1194" s="165"/>
    </row>
    <row r="1195" spans="1:47" ht="84.75" customHeight="1">
      <c r="A1195" s="79"/>
      <c r="B1195" s="79"/>
      <c r="C1195" s="79"/>
      <c r="D1195" s="157"/>
      <c r="E1195" s="159"/>
      <c r="F1195" s="160"/>
      <c r="G1195" s="160"/>
      <c r="H1195" s="166"/>
      <c r="I1195" s="166"/>
      <c r="J1195" s="166"/>
      <c r="K1195" s="166"/>
      <c r="L1195" s="167"/>
      <c r="M1195" s="166"/>
      <c r="N1195" s="166"/>
      <c r="O1195" s="157"/>
      <c r="P1195" s="157"/>
      <c r="Q1195" s="157"/>
      <c r="R1195" s="157"/>
      <c r="S1195" s="157"/>
      <c r="T1195" s="157"/>
      <c r="U1195" s="157"/>
      <c r="V1195" s="157"/>
      <c r="W1195" s="161"/>
      <c r="X1195" s="168"/>
      <c r="Y1195" s="168"/>
      <c r="Z1195" s="157"/>
      <c r="AA1195" s="157"/>
      <c r="AB1195" s="157"/>
      <c r="AC1195" s="157"/>
      <c r="AD1195" s="86"/>
      <c r="AE1195" s="76"/>
      <c r="AF1195" s="76"/>
      <c r="AG1195" s="76"/>
      <c r="AH1195" s="76"/>
      <c r="AI1195" s="86"/>
      <c r="AJ1195" s="76"/>
      <c r="AK1195" s="76"/>
      <c r="AL1195" s="76"/>
      <c r="AM1195" s="76"/>
      <c r="AN1195" s="157"/>
      <c r="AO1195" s="157"/>
      <c r="AP1195" s="157"/>
      <c r="AQ1195" s="160"/>
      <c r="AR1195" s="93"/>
      <c r="AS1195" s="93"/>
      <c r="AT1195" s="109"/>
      <c r="AU1195" s="165"/>
    </row>
    <row r="1196" spans="1:47" ht="84.75" customHeight="1">
      <c r="A1196" s="79"/>
      <c r="B1196" s="79"/>
      <c r="C1196" s="79"/>
      <c r="D1196" s="157"/>
      <c r="E1196" s="159"/>
      <c r="F1196" s="160"/>
      <c r="G1196" s="160"/>
      <c r="H1196" s="166"/>
      <c r="I1196" s="166"/>
      <c r="J1196" s="166"/>
      <c r="K1196" s="166"/>
      <c r="L1196" s="167"/>
      <c r="M1196" s="166"/>
      <c r="N1196" s="166"/>
      <c r="O1196" s="157"/>
      <c r="P1196" s="157"/>
      <c r="Q1196" s="157"/>
      <c r="R1196" s="157"/>
      <c r="S1196" s="157"/>
      <c r="T1196" s="157"/>
      <c r="U1196" s="157"/>
      <c r="V1196" s="157"/>
      <c r="W1196" s="161"/>
      <c r="X1196" s="168"/>
      <c r="Y1196" s="168"/>
      <c r="Z1196" s="157"/>
      <c r="AA1196" s="157"/>
      <c r="AB1196" s="157"/>
      <c r="AC1196" s="157"/>
      <c r="AD1196" s="86"/>
      <c r="AE1196" s="76"/>
      <c r="AF1196" s="76"/>
      <c r="AG1196" s="76"/>
      <c r="AH1196" s="76"/>
      <c r="AI1196" s="86"/>
      <c r="AJ1196" s="76"/>
      <c r="AK1196" s="76"/>
      <c r="AL1196" s="76"/>
      <c r="AM1196" s="76"/>
      <c r="AN1196" s="157"/>
      <c r="AO1196" s="157"/>
      <c r="AP1196" s="157"/>
      <c r="AQ1196" s="160"/>
      <c r="AR1196" s="93"/>
      <c r="AS1196" s="93"/>
      <c r="AT1196" s="109"/>
      <c r="AU1196" s="165"/>
    </row>
    <row r="1197" spans="1:47" ht="84.75" customHeight="1">
      <c r="A1197" s="79"/>
      <c r="B1197" s="79"/>
      <c r="C1197" s="79"/>
      <c r="D1197" s="157"/>
      <c r="E1197" s="159"/>
      <c r="F1197" s="160"/>
      <c r="G1197" s="160"/>
      <c r="H1197" s="166"/>
      <c r="I1197" s="166"/>
      <c r="J1197" s="166"/>
      <c r="K1197" s="166"/>
      <c r="L1197" s="167"/>
      <c r="M1197" s="166"/>
      <c r="N1197" s="166"/>
      <c r="O1197" s="157"/>
      <c r="P1197" s="157"/>
      <c r="Q1197" s="157"/>
      <c r="R1197" s="157"/>
      <c r="S1197" s="157"/>
      <c r="T1197" s="157"/>
      <c r="U1197" s="157"/>
      <c r="V1197" s="157"/>
      <c r="W1197" s="161"/>
      <c r="X1197" s="168"/>
      <c r="Y1197" s="168"/>
      <c r="Z1197" s="157"/>
      <c r="AA1197" s="157"/>
      <c r="AB1197" s="157"/>
      <c r="AC1197" s="157"/>
      <c r="AD1197" s="86"/>
      <c r="AE1197" s="76"/>
      <c r="AF1197" s="76"/>
      <c r="AG1197" s="76"/>
      <c r="AH1197" s="76"/>
      <c r="AI1197" s="86"/>
      <c r="AJ1197" s="76"/>
      <c r="AK1197" s="76"/>
      <c r="AL1197" s="76"/>
      <c r="AM1197" s="76"/>
      <c r="AN1197" s="157"/>
      <c r="AO1197" s="157"/>
      <c r="AP1197" s="157"/>
      <c r="AQ1197" s="160"/>
      <c r="AR1197" s="93"/>
      <c r="AS1197" s="93"/>
      <c r="AT1197" s="109"/>
      <c r="AU1197" s="165"/>
    </row>
    <row r="1198" spans="1:47" ht="84.75" customHeight="1">
      <c r="A1198" s="79"/>
      <c r="B1198" s="79"/>
      <c r="C1198" s="79"/>
      <c r="D1198" s="157"/>
      <c r="E1198" s="159"/>
      <c r="F1198" s="160"/>
      <c r="G1198" s="160"/>
      <c r="H1198" s="166"/>
      <c r="I1198" s="166"/>
      <c r="J1198" s="166"/>
      <c r="K1198" s="166"/>
      <c r="L1198" s="167"/>
      <c r="M1198" s="166"/>
      <c r="N1198" s="166"/>
      <c r="O1198" s="157"/>
      <c r="P1198" s="157"/>
      <c r="Q1198" s="157"/>
      <c r="R1198" s="157"/>
      <c r="S1198" s="157"/>
      <c r="T1198" s="157"/>
      <c r="U1198" s="157"/>
      <c r="V1198" s="157"/>
      <c r="W1198" s="161"/>
      <c r="X1198" s="168"/>
      <c r="Y1198" s="168"/>
      <c r="Z1198" s="157"/>
      <c r="AA1198" s="157"/>
      <c r="AB1198" s="157"/>
      <c r="AC1198" s="157"/>
      <c r="AD1198" s="86"/>
      <c r="AE1198" s="76"/>
      <c r="AF1198" s="76"/>
      <c r="AG1198" s="76"/>
      <c r="AH1198" s="76"/>
      <c r="AI1198" s="86"/>
      <c r="AJ1198" s="76"/>
      <c r="AK1198" s="76"/>
      <c r="AL1198" s="76"/>
      <c r="AM1198" s="76"/>
      <c r="AN1198" s="157"/>
      <c r="AO1198" s="157"/>
      <c r="AP1198" s="157"/>
      <c r="AQ1198" s="160"/>
      <c r="AR1198" s="93"/>
      <c r="AS1198" s="93"/>
      <c r="AT1198" s="109"/>
      <c r="AU1198" s="165"/>
    </row>
    <row r="1199" spans="1:47" ht="84.75" customHeight="1">
      <c r="A1199" s="79"/>
      <c r="B1199" s="79"/>
      <c r="C1199" s="79"/>
      <c r="D1199" s="157"/>
      <c r="E1199" s="159"/>
      <c r="F1199" s="160"/>
      <c r="G1199" s="160"/>
      <c r="H1199" s="166"/>
      <c r="I1199" s="166"/>
      <c r="J1199" s="166"/>
      <c r="K1199" s="166"/>
      <c r="L1199" s="167"/>
      <c r="M1199" s="166"/>
      <c r="N1199" s="166"/>
      <c r="O1199" s="157"/>
      <c r="P1199" s="157"/>
      <c r="Q1199" s="157"/>
      <c r="R1199" s="157"/>
      <c r="S1199" s="157"/>
      <c r="T1199" s="157"/>
      <c r="U1199" s="157"/>
      <c r="V1199" s="157"/>
      <c r="W1199" s="161"/>
      <c r="X1199" s="168"/>
      <c r="Y1199" s="168"/>
      <c r="Z1199" s="157"/>
      <c r="AA1199" s="157"/>
      <c r="AB1199" s="157"/>
      <c r="AC1199" s="157"/>
      <c r="AD1199" s="86"/>
      <c r="AE1199" s="76"/>
      <c r="AF1199" s="76"/>
      <c r="AG1199" s="76"/>
      <c r="AH1199" s="76"/>
      <c r="AI1199" s="86"/>
      <c r="AJ1199" s="76"/>
      <c r="AK1199" s="76"/>
      <c r="AL1199" s="76"/>
      <c r="AM1199" s="76"/>
      <c r="AN1199" s="157"/>
      <c r="AO1199" s="157"/>
      <c r="AP1199" s="157"/>
      <c r="AQ1199" s="160"/>
      <c r="AR1199" s="93"/>
      <c r="AS1199" s="93"/>
      <c r="AT1199" s="109"/>
      <c r="AU1199" s="165"/>
    </row>
    <row r="1200" spans="1:47" ht="84.75" customHeight="1">
      <c r="A1200" s="79"/>
      <c r="B1200" s="79"/>
      <c r="C1200" s="79"/>
      <c r="D1200" s="157"/>
      <c r="E1200" s="159"/>
      <c r="F1200" s="160"/>
      <c r="G1200" s="160"/>
      <c r="H1200" s="166"/>
      <c r="I1200" s="166"/>
      <c r="J1200" s="166"/>
      <c r="K1200" s="166"/>
      <c r="L1200" s="167"/>
      <c r="M1200" s="166"/>
      <c r="N1200" s="166"/>
      <c r="O1200" s="157"/>
      <c r="P1200" s="157"/>
      <c r="Q1200" s="157"/>
      <c r="R1200" s="157"/>
      <c r="S1200" s="157"/>
      <c r="T1200" s="157"/>
      <c r="U1200" s="157"/>
      <c r="V1200" s="157"/>
      <c r="W1200" s="161"/>
      <c r="X1200" s="168"/>
      <c r="Y1200" s="168"/>
      <c r="Z1200" s="157"/>
      <c r="AA1200" s="157"/>
      <c r="AB1200" s="157"/>
      <c r="AC1200" s="157"/>
      <c r="AD1200" s="86"/>
      <c r="AE1200" s="76"/>
      <c r="AF1200" s="76"/>
      <c r="AG1200" s="76"/>
      <c r="AH1200" s="76"/>
      <c r="AI1200" s="86"/>
      <c r="AJ1200" s="76"/>
      <c r="AK1200" s="76"/>
      <c r="AL1200" s="76"/>
      <c r="AM1200" s="76"/>
      <c r="AN1200" s="157"/>
      <c r="AO1200" s="157"/>
      <c r="AP1200" s="157"/>
      <c r="AQ1200" s="160"/>
      <c r="AR1200" s="93"/>
      <c r="AS1200" s="93"/>
      <c r="AT1200" s="109"/>
      <c r="AU1200" s="165"/>
    </row>
    <row r="1201" spans="1:47" ht="84.75" customHeight="1">
      <c r="A1201" s="79"/>
      <c r="B1201" s="79"/>
      <c r="C1201" s="79"/>
      <c r="D1201" s="157"/>
      <c r="E1201" s="159"/>
      <c r="F1201" s="160"/>
      <c r="G1201" s="160"/>
      <c r="H1201" s="166"/>
      <c r="I1201" s="166"/>
      <c r="J1201" s="166"/>
      <c r="K1201" s="166"/>
      <c r="L1201" s="167"/>
      <c r="M1201" s="166"/>
      <c r="N1201" s="166"/>
      <c r="O1201" s="157"/>
      <c r="P1201" s="157"/>
      <c r="Q1201" s="157"/>
      <c r="R1201" s="157"/>
      <c r="S1201" s="157"/>
      <c r="T1201" s="157"/>
      <c r="U1201" s="157"/>
      <c r="V1201" s="157"/>
      <c r="W1201" s="161"/>
      <c r="X1201" s="168"/>
      <c r="Y1201" s="168"/>
      <c r="Z1201" s="157"/>
      <c r="AA1201" s="157"/>
      <c r="AB1201" s="157"/>
      <c r="AC1201" s="157"/>
      <c r="AD1201" s="86"/>
      <c r="AE1201" s="76"/>
      <c r="AF1201" s="76"/>
      <c r="AG1201" s="76"/>
      <c r="AH1201" s="76"/>
      <c r="AI1201" s="86"/>
      <c r="AJ1201" s="76"/>
      <c r="AK1201" s="76"/>
      <c r="AL1201" s="76"/>
      <c r="AM1201" s="76"/>
      <c r="AN1201" s="157"/>
      <c r="AO1201" s="157"/>
      <c r="AP1201" s="157"/>
      <c r="AQ1201" s="160"/>
      <c r="AR1201" s="93"/>
      <c r="AS1201" s="93"/>
      <c r="AT1201" s="109"/>
      <c r="AU1201" s="165"/>
    </row>
    <row r="1202" spans="1:47" ht="84.75" customHeight="1">
      <c r="A1202" s="79"/>
      <c r="B1202" s="79"/>
      <c r="C1202" s="79"/>
      <c r="D1202" s="157"/>
      <c r="E1202" s="159"/>
      <c r="F1202" s="160"/>
      <c r="G1202" s="160"/>
      <c r="H1202" s="166"/>
      <c r="I1202" s="166"/>
      <c r="J1202" s="166"/>
      <c r="K1202" s="166"/>
      <c r="L1202" s="167"/>
      <c r="M1202" s="166"/>
      <c r="N1202" s="166"/>
      <c r="O1202" s="157"/>
      <c r="P1202" s="157"/>
      <c r="Q1202" s="157"/>
      <c r="R1202" s="157"/>
      <c r="S1202" s="157"/>
      <c r="T1202" s="157"/>
      <c r="U1202" s="157"/>
      <c r="V1202" s="157"/>
      <c r="W1202" s="161"/>
      <c r="X1202" s="168"/>
      <c r="Y1202" s="168"/>
      <c r="Z1202" s="157"/>
      <c r="AA1202" s="157"/>
      <c r="AB1202" s="157"/>
      <c r="AC1202" s="157"/>
      <c r="AD1202" s="86"/>
      <c r="AE1202" s="76"/>
      <c r="AF1202" s="76"/>
      <c r="AG1202" s="76"/>
      <c r="AH1202" s="76"/>
      <c r="AI1202" s="86"/>
      <c r="AJ1202" s="76"/>
      <c r="AK1202" s="76"/>
      <c r="AL1202" s="76"/>
      <c r="AM1202" s="76"/>
      <c r="AN1202" s="157"/>
      <c r="AO1202" s="157"/>
      <c r="AP1202" s="157"/>
      <c r="AQ1202" s="160"/>
      <c r="AR1202" s="93"/>
      <c r="AS1202" s="93"/>
      <c r="AT1202" s="109"/>
      <c r="AU1202" s="165"/>
    </row>
    <row r="1203" spans="1:47" ht="84.75" customHeight="1">
      <c r="A1203" s="79"/>
      <c r="B1203" s="79"/>
      <c r="C1203" s="79"/>
      <c r="D1203" s="157"/>
      <c r="E1203" s="159"/>
      <c r="F1203" s="160"/>
      <c r="G1203" s="160"/>
      <c r="H1203" s="166"/>
      <c r="I1203" s="166"/>
      <c r="J1203" s="166"/>
      <c r="K1203" s="166"/>
      <c r="L1203" s="167"/>
      <c r="M1203" s="166"/>
      <c r="N1203" s="166"/>
      <c r="O1203" s="157"/>
      <c r="P1203" s="157"/>
      <c r="Q1203" s="157"/>
      <c r="R1203" s="157"/>
      <c r="S1203" s="157"/>
      <c r="T1203" s="157"/>
      <c r="U1203" s="157"/>
      <c r="V1203" s="157"/>
      <c r="W1203" s="161"/>
      <c r="X1203" s="168"/>
      <c r="Y1203" s="168"/>
      <c r="Z1203" s="157"/>
      <c r="AA1203" s="157"/>
      <c r="AB1203" s="157"/>
      <c r="AC1203" s="157"/>
      <c r="AD1203" s="86"/>
      <c r="AE1203" s="76"/>
      <c r="AF1203" s="76"/>
      <c r="AG1203" s="76"/>
      <c r="AH1203" s="76"/>
      <c r="AI1203" s="86"/>
      <c r="AJ1203" s="76"/>
      <c r="AK1203" s="76"/>
      <c r="AL1203" s="76"/>
      <c r="AM1203" s="76"/>
      <c r="AN1203" s="157"/>
      <c r="AO1203" s="157"/>
      <c r="AP1203" s="157"/>
      <c r="AQ1203" s="160"/>
      <c r="AR1203" s="93"/>
      <c r="AS1203" s="93"/>
      <c r="AT1203" s="109"/>
      <c r="AU1203" s="165"/>
    </row>
    <row r="1204" spans="1:47" ht="84.75" customHeight="1">
      <c r="A1204" s="79"/>
      <c r="B1204" s="79"/>
      <c r="C1204" s="79"/>
      <c r="D1204" s="157"/>
      <c r="E1204" s="159"/>
      <c r="F1204" s="160"/>
      <c r="G1204" s="160"/>
      <c r="H1204" s="166"/>
      <c r="I1204" s="166"/>
      <c r="J1204" s="166"/>
      <c r="K1204" s="166"/>
      <c r="L1204" s="167"/>
      <c r="M1204" s="166"/>
      <c r="N1204" s="166"/>
      <c r="O1204" s="157"/>
      <c r="P1204" s="157"/>
      <c r="Q1204" s="157"/>
      <c r="R1204" s="157"/>
      <c r="S1204" s="157"/>
      <c r="T1204" s="157"/>
      <c r="U1204" s="157"/>
      <c r="V1204" s="157"/>
      <c r="W1204" s="161"/>
      <c r="X1204" s="168"/>
      <c r="Y1204" s="168"/>
      <c r="Z1204" s="157"/>
      <c r="AA1204" s="157"/>
      <c r="AB1204" s="157"/>
      <c r="AC1204" s="157"/>
      <c r="AD1204" s="86"/>
      <c r="AE1204" s="76"/>
      <c r="AF1204" s="76"/>
      <c r="AG1204" s="76"/>
      <c r="AH1204" s="76"/>
      <c r="AI1204" s="86"/>
      <c r="AJ1204" s="76"/>
      <c r="AK1204" s="76"/>
      <c r="AL1204" s="76"/>
      <c r="AM1204" s="76"/>
      <c r="AN1204" s="157"/>
      <c r="AO1204" s="157"/>
      <c r="AP1204" s="157"/>
      <c r="AQ1204" s="160"/>
      <c r="AR1204" s="93"/>
      <c r="AS1204" s="93"/>
      <c r="AT1204" s="109"/>
      <c r="AU1204" s="165"/>
    </row>
    <row r="1205" spans="1:47" ht="84.75" customHeight="1">
      <c r="A1205" s="79"/>
      <c r="B1205" s="79"/>
      <c r="C1205" s="79"/>
      <c r="D1205" s="157"/>
      <c r="E1205" s="159"/>
      <c r="F1205" s="160"/>
      <c r="G1205" s="160"/>
      <c r="H1205" s="166"/>
      <c r="I1205" s="166"/>
      <c r="J1205" s="166"/>
      <c r="K1205" s="166"/>
      <c r="L1205" s="167"/>
      <c r="M1205" s="166"/>
      <c r="N1205" s="166"/>
      <c r="O1205" s="157"/>
      <c r="P1205" s="157"/>
      <c r="Q1205" s="157"/>
      <c r="R1205" s="157"/>
      <c r="S1205" s="157"/>
      <c r="T1205" s="157"/>
      <c r="U1205" s="157"/>
      <c r="V1205" s="157"/>
      <c r="W1205" s="161"/>
      <c r="X1205" s="168"/>
      <c r="Y1205" s="168"/>
      <c r="Z1205" s="157"/>
      <c r="AA1205" s="157"/>
      <c r="AB1205" s="157"/>
      <c r="AC1205" s="157"/>
      <c r="AD1205" s="86"/>
      <c r="AE1205" s="76"/>
      <c r="AF1205" s="76"/>
      <c r="AG1205" s="76"/>
      <c r="AH1205" s="76"/>
      <c r="AI1205" s="86"/>
      <c r="AJ1205" s="76"/>
      <c r="AK1205" s="76"/>
      <c r="AL1205" s="76"/>
      <c r="AM1205" s="76"/>
      <c r="AN1205" s="157"/>
      <c r="AO1205" s="157"/>
      <c r="AP1205" s="157"/>
      <c r="AQ1205" s="160"/>
      <c r="AR1205" s="93"/>
      <c r="AS1205" s="93"/>
      <c r="AT1205" s="109"/>
      <c r="AU1205" s="165"/>
    </row>
    <row r="1206" spans="1:47" ht="84.75" customHeight="1">
      <c r="A1206" s="79"/>
      <c r="B1206" s="79"/>
      <c r="C1206" s="79"/>
      <c r="D1206" s="157"/>
      <c r="E1206" s="159"/>
      <c r="F1206" s="160"/>
      <c r="G1206" s="160"/>
      <c r="H1206" s="166"/>
      <c r="I1206" s="166"/>
      <c r="J1206" s="166"/>
      <c r="K1206" s="166"/>
      <c r="L1206" s="167"/>
      <c r="M1206" s="166"/>
      <c r="N1206" s="166"/>
      <c r="O1206" s="157"/>
      <c r="P1206" s="157"/>
      <c r="Q1206" s="157"/>
      <c r="R1206" s="157"/>
      <c r="S1206" s="157"/>
      <c r="T1206" s="157"/>
      <c r="U1206" s="157"/>
      <c r="V1206" s="157"/>
      <c r="W1206" s="161"/>
      <c r="X1206" s="168"/>
      <c r="Y1206" s="168"/>
      <c r="Z1206" s="157"/>
      <c r="AA1206" s="157"/>
      <c r="AB1206" s="157"/>
      <c r="AC1206" s="157"/>
      <c r="AD1206" s="86"/>
      <c r="AE1206" s="76"/>
      <c r="AF1206" s="76"/>
      <c r="AG1206" s="76"/>
      <c r="AH1206" s="76"/>
      <c r="AI1206" s="86"/>
      <c r="AJ1206" s="76"/>
      <c r="AK1206" s="76"/>
      <c r="AL1206" s="76"/>
      <c r="AM1206" s="76"/>
      <c r="AN1206" s="157"/>
      <c r="AO1206" s="157"/>
      <c r="AP1206" s="157"/>
      <c r="AQ1206" s="160"/>
      <c r="AR1206" s="93"/>
      <c r="AS1206" s="93"/>
      <c r="AT1206" s="109"/>
      <c r="AU1206" s="165"/>
    </row>
    <row r="1207" spans="1:47" ht="84.75" customHeight="1">
      <c r="A1207" s="79"/>
      <c r="B1207" s="79"/>
      <c r="C1207" s="79"/>
      <c r="D1207" s="157"/>
      <c r="E1207" s="159"/>
      <c r="F1207" s="160"/>
      <c r="G1207" s="160"/>
      <c r="H1207" s="166"/>
      <c r="I1207" s="166"/>
      <c r="J1207" s="166"/>
      <c r="K1207" s="166"/>
      <c r="L1207" s="167"/>
      <c r="M1207" s="166"/>
      <c r="N1207" s="166"/>
      <c r="O1207" s="157"/>
      <c r="P1207" s="157"/>
      <c r="Q1207" s="157"/>
      <c r="R1207" s="157"/>
      <c r="S1207" s="157"/>
      <c r="T1207" s="157"/>
      <c r="U1207" s="157"/>
      <c r="V1207" s="157"/>
      <c r="W1207" s="161"/>
      <c r="X1207" s="168"/>
      <c r="Y1207" s="168"/>
      <c r="Z1207" s="157"/>
      <c r="AA1207" s="157"/>
      <c r="AB1207" s="157"/>
      <c r="AC1207" s="157"/>
      <c r="AD1207" s="86"/>
      <c r="AE1207" s="76"/>
      <c r="AF1207" s="76"/>
      <c r="AG1207" s="76"/>
      <c r="AH1207" s="76"/>
      <c r="AI1207" s="86"/>
      <c r="AJ1207" s="76"/>
      <c r="AK1207" s="76"/>
      <c r="AL1207" s="76"/>
      <c r="AM1207" s="76"/>
      <c r="AN1207" s="157"/>
      <c r="AO1207" s="157"/>
      <c r="AP1207" s="157"/>
      <c r="AQ1207" s="160"/>
      <c r="AR1207" s="93"/>
      <c r="AS1207" s="93"/>
      <c r="AT1207" s="109"/>
      <c r="AU1207" s="165"/>
    </row>
    <row r="1208" spans="1:47" ht="84.75" customHeight="1">
      <c r="A1208" s="79"/>
      <c r="B1208" s="79"/>
      <c r="C1208" s="79"/>
      <c r="D1208" s="157"/>
      <c r="E1208" s="159"/>
      <c r="F1208" s="160"/>
      <c r="G1208" s="160"/>
      <c r="H1208" s="166"/>
      <c r="I1208" s="166"/>
      <c r="J1208" s="166"/>
      <c r="K1208" s="166"/>
      <c r="L1208" s="167"/>
      <c r="M1208" s="166"/>
      <c r="N1208" s="166"/>
      <c r="O1208" s="157"/>
      <c r="P1208" s="157"/>
      <c r="Q1208" s="157"/>
      <c r="R1208" s="157"/>
      <c r="S1208" s="157"/>
      <c r="T1208" s="157"/>
      <c r="U1208" s="157"/>
      <c r="V1208" s="157"/>
      <c r="W1208" s="161"/>
      <c r="X1208" s="168"/>
      <c r="Y1208" s="168"/>
      <c r="Z1208" s="157"/>
      <c r="AA1208" s="157"/>
      <c r="AB1208" s="157"/>
      <c r="AC1208" s="157"/>
      <c r="AD1208" s="86"/>
      <c r="AE1208" s="76"/>
      <c r="AF1208" s="76"/>
      <c r="AG1208" s="76"/>
      <c r="AH1208" s="76"/>
      <c r="AI1208" s="86"/>
      <c r="AJ1208" s="76"/>
      <c r="AK1208" s="76"/>
      <c r="AL1208" s="76"/>
      <c r="AM1208" s="76"/>
      <c r="AN1208" s="157"/>
      <c r="AO1208" s="157"/>
      <c r="AP1208" s="157"/>
      <c r="AQ1208" s="160"/>
      <c r="AR1208" s="93"/>
      <c r="AS1208" s="93"/>
      <c r="AT1208" s="109"/>
      <c r="AU1208" s="165"/>
    </row>
    <row r="1209" spans="1:47" ht="84.75" customHeight="1">
      <c r="A1209" s="79"/>
      <c r="B1209" s="79"/>
      <c r="C1209" s="79"/>
      <c r="D1209" s="157"/>
      <c r="E1209" s="159"/>
      <c r="F1209" s="160"/>
      <c r="G1209" s="160"/>
      <c r="H1209" s="166"/>
      <c r="I1209" s="166"/>
      <c r="J1209" s="166"/>
      <c r="K1209" s="166"/>
      <c r="L1209" s="167"/>
      <c r="M1209" s="166"/>
      <c r="N1209" s="166"/>
      <c r="O1209" s="157"/>
      <c r="P1209" s="157"/>
      <c r="Q1209" s="157"/>
      <c r="R1209" s="157"/>
      <c r="S1209" s="157"/>
      <c r="T1209" s="157"/>
      <c r="U1209" s="157"/>
      <c r="V1209" s="157"/>
      <c r="W1209" s="161"/>
      <c r="X1209" s="168"/>
      <c r="Y1209" s="168"/>
      <c r="Z1209" s="157"/>
      <c r="AA1209" s="157"/>
      <c r="AB1209" s="157"/>
      <c r="AC1209" s="157"/>
      <c r="AD1209" s="86"/>
      <c r="AE1209" s="76"/>
      <c r="AF1209" s="76"/>
      <c r="AG1209" s="76"/>
      <c r="AH1209" s="76"/>
      <c r="AI1209" s="86"/>
      <c r="AJ1209" s="76"/>
      <c r="AK1209" s="76"/>
      <c r="AL1209" s="76"/>
      <c r="AM1209" s="76"/>
      <c r="AN1209" s="157"/>
      <c r="AO1209" s="157"/>
      <c r="AP1209" s="157"/>
      <c r="AQ1209" s="160"/>
      <c r="AR1209" s="93"/>
      <c r="AS1209" s="93"/>
      <c r="AT1209" s="109"/>
      <c r="AU1209" s="165"/>
    </row>
    <row r="1210" spans="1:47" ht="84.75" customHeight="1">
      <c r="A1210" s="79"/>
      <c r="B1210" s="79"/>
      <c r="C1210" s="79"/>
      <c r="D1210" s="157"/>
      <c r="E1210" s="159"/>
      <c r="F1210" s="160"/>
      <c r="G1210" s="160"/>
      <c r="H1210" s="166"/>
      <c r="I1210" s="166"/>
      <c r="J1210" s="166"/>
      <c r="K1210" s="166"/>
      <c r="L1210" s="167"/>
      <c r="M1210" s="166"/>
      <c r="N1210" s="166"/>
      <c r="O1210" s="157"/>
      <c r="P1210" s="157"/>
      <c r="Q1210" s="157"/>
      <c r="R1210" s="157"/>
      <c r="S1210" s="157"/>
      <c r="T1210" s="157"/>
      <c r="U1210" s="157"/>
      <c r="V1210" s="157"/>
      <c r="W1210" s="161"/>
      <c r="X1210" s="168"/>
      <c r="Y1210" s="168"/>
      <c r="Z1210" s="157"/>
      <c r="AA1210" s="157"/>
      <c r="AB1210" s="157"/>
      <c r="AC1210" s="157"/>
      <c r="AD1210" s="86"/>
      <c r="AE1210" s="76"/>
      <c r="AF1210" s="76"/>
      <c r="AG1210" s="76"/>
      <c r="AH1210" s="76"/>
      <c r="AI1210" s="86"/>
      <c r="AJ1210" s="76"/>
      <c r="AK1210" s="76"/>
      <c r="AL1210" s="76"/>
      <c r="AM1210" s="76"/>
      <c r="AN1210" s="157"/>
      <c r="AO1210" s="157"/>
      <c r="AP1210" s="157"/>
      <c r="AQ1210" s="160"/>
      <c r="AR1210" s="93"/>
      <c r="AS1210" s="93"/>
      <c r="AT1210" s="109"/>
      <c r="AU1210" s="165"/>
    </row>
    <row r="1211" spans="1:47" ht="84.75" customHeight="1">
      <c r="A1211" s="79"/>
      <c r="B1211" s="79"/>
      <c r="C1211" s="79"/>
      <c r="D1211" s="157"/>
      <c r="E1211" s="159"/>
      <c r="F1211" s="160"/>
      <c r="G1211" s="160"/>
      <c r="H1211" s="166"/>
      <c r="I1211" s="166"/>
      <c r="J1211" s="166"/>
      <c r="K1211" s="166"/>
      <c r="L1211" s="167"/>
      <c r="M1211" s="166"/>
      <c r="N1211" s="166"/>
      <c r="O1211" s="157"/>
      <c r="P1211" s="157"/>
      <c r="Q1211" s="157"/>
      <c r="R1211" s="157"/>
      <c r="S1211" s="157"/>
      <c r="T1211" s="157"/>
      <c r="U1211" s="157"/>
      <c r="V1211" s="157"/>
      <c r="W1211" s="161"/>
      <c r="X1211" s="168"/>
      <c r="Y1211" s="168"/>
      <c r="Z1211" s="157"/>
      <c r="AA1211" s="157"/>
      <c r="AB1211" s="157"/>
      <c r="AC1211" s="157"/>
      <c r="AD1211" s="86"/>
      <c r="AE1211" s="76"/>
      <c r="AF1211" s="76"/>
      <c r="AG1211" s="76"/>
      <c r="AH1211" s="76"/>
      <c r="AI1211" s="86"/>
      <c r="AJ1211" s="76"/>
      <c r="AK1211" s="76"/>
      <c r="AL1211" s="76"/>
      <c r="AM1211" s="76"/>
      <c r="AN1211" s="157"/>
      <c r="AO1211" s="157"/>
      <c r="AP1211" s="157"/>
      <c r="AQ1211" s="160"/>
      <c r="AR1211" s="93"/>
      <c r="AS1211" s="93"/>
      <c r="AT1211" s="109"/>
      <c r="AU1211" s="165"/>
    </row>
    <row r="1212" spans="1:47" ht="84.75" customHeight="1">
      <c r="A1212" s="79"/>
      <c r="B1212" s="79"/>
      <c r="C1212" s="79"/>
      <c r="D1212" s="157"/>
      <c r="E1212" s="159"/>
      <c r="F1212" s="160"/>
      <c r="G1212" s="160"/>
      <c r="H1212" s="166"/>
      <c r="I1212" s="166"/>
      <c r="J1212" s="166"/>
      <c r="K1212" s="166"/>
      <c r="L1212" s="167"/>
      <c r="M1212" s="166"/>
      <c r="N1212" s="166"/>
      <c r="O1212" s="157"/>
      <c r="P1212" s="157"/>
      <c r="Q1212" s="157"/>
      <c r="R1212" s="157"/>
      <c r="S1212" s="157"/>
      <c r="T1212" s="157"/>
      <c r="U1212" s="157"/>
      <c r="V1212" s="157"/>
      <c r="W1212" s="161"/>
      <c r="X1212" s="168"/>
      <c r="Y1212" s="168"/>
      <c r="Z1212" s="157"/>
      <c r="AA1212" s="157"/>
      <c r="AB1212" s="157"/>
      <c r="AC1212" s="157"/>
      <c r="AD1212" s="86"/>
      <c r="AE1212" s="76"/>
      <c r="AF1212" s="76"/>
      <c r="AG1212" s="76"/>
      <c r="AH1212" s="76"/>
      <c r="AI1212" s="86"/>
      <c r="AJ1212" s="76"/>
      <c r="AK1212" s="76"/>
      <c r="AL1212" s="76"/>
      <c r="AM1212" s="76"/>
      <c r="AN1212" s="157"/>
      <c r="AO1212" s="157"/>
      <c r="AP1212" s="157"/>
      <c r="AQ1212" s="160"/>
      <c r="AR1212" s="93"/>
      <c r="AS1212" s="93"/>
      <c r="AT1212" s="109"/>
      <c r="AU1212" s="165"/>
    </row>
    <row r="1213" spans="1:47" ht="84.75" customHeight="1">
      <c r="A1213" s="79"/>
      <c r="B1213" s="79"/>
      <c r="C1213" s="79"/>
      <c r="D1213" s="157"/>
      <c r="E1213" s="159"/>
      <c r="F1213" s="160"/>
      <c r="G1213" s="160"/>
      <c r="H1213" s="166"/>
      <c r="I1213" s="166"/>
      <c r="J1213" s="166"/>
      <c r="K1213" s="166"/>
      <c r="L1213" s="167"/>
      <c r="M1213" s="166"/>
      <c r="N1213" s="166"/>
      <c r="O1213" s="157"/>
      <c r="P1213" s="157"/>
      <c r="Q1213" s="157"/>
      <c r="R1213" s="157"/>
      <c r="S1213" s="157"/>
      <c r="T1213" s="157"/>
      <c r="U1213" s="157"/>
      <c r="V1213" s="157"/>
      <c r="W1213" s="161"/>
      <c r="X1213" s="168"/>
      <c r="Y1213" s="168"/>
      <c r="Z1213" s="157"/>
      <c r="AA1213" s="157"/>
      <c r="AB1213" s="157"/>
      <c r="AC1213" s="157"/>
      <c r="AD1213" s="86"/>
      <c r="AE1213" s="76"/>
      <c r="AF1213" s="76"/>
      <c r="AG1213" s="76"/>
      <c r="AH1213" s="76"/>
      <c r="AI1213" s="86"/>
      <c r="AJ1213" s="76"/>
      <c r="AK1213" s="76"/>
      <c r="AL1213" s="76"/>
      <c r="AM1213" s="76"/>
      <c r="AN1213" s="157"/>
      <c r="AO1213" s="157"/>
      <c r="AP1213" s="157"/>
      <c r="AQ1213" s="160"/>
      <c r="AR1213" s="93"/>
      <c r="AS1213" s="93"/>
      <c r="AT1213" s="109"/>
      <c r="AU1213" s="165"/>
    </row>
    <row r="1214" spans="1:47" ht="84.75" customHeight="1">
      <c r="A1214" s="79"/>
      <c r="B1214" s="79"/>
      <c r="C1214" s="79"/>
      <c r="D1214" s="157"/>
      <c r="E1214" s="159"/>
      <c r="F1214" s="160"/>
      <c r="G1214" s="160"/>
      <c r="H1214" s="166"/>
      <c r="I1214" s="166"/>
      <c r="J1214" s="166"/>
      <c r="K1214" s="166"/>
      <c r="L1214" s="167"/>
      <c r="M1214" s="166"/>
      <c r="N1214" s="166"/>
      <c r="O1214" s="157"/>
      <c r="P1214" s="157"/>
      <c r="Q1214" s="157"/>
      <c r="R1214" s="157"/>
      <c r="S1214" s="157"/>
      <c r="T1214" s="157"/>
      <c r="U1214" s="157"/>
      <c r="V1214" s="157"/>
      <c r="W1214" s="161"/>
      <c r="X1214" s="168"/>
      <c r="Y1214" s="168"/>
      <c r="Z1214" s="157"/>
      <c r="AA1214" s="157"/>
      <c r="AB1214" s="157"/>
      <c r="AC1214" s="157"/>
      <c r="AD1214" s="86"/>
      <c r="AE1214" s="76"/>
      <c r="AF1214" s="76"/>
      <c r="AG1214" s="76"/>
      <c r="AH1214" s="76"/>
      <c r="AI1214" s="86"/>
      <c r="AJ1214" s="76"/>
      <c r="AK1214" s="76"/>
      <c r="AL1214" s="76"/>
      <c r="AM1214" s="76"/>
      <c r="AN1214" s="157"/>
      <c r="AO1214" s="157"/>
      <c r="AP1214" s="157"/>
      <c r="AQ1214" s="160"/>
      <c r="AR1214" s="93"/>
      <c r="AS1214" s="93"/>
      <c r="AT1214" s="109"/>
      <c r="AU1214" s="165"/>
    </row>
    <row r="1215" spans="1:47" ht="84.75" customHeight="1">
      <c r="A1215" s="79"/>
      <c r="B1215" s="79"/>
      <c r="C1215" s="79"/>
      <c r="D1215" s="157"/>
      <c r="E1215" s="159"/>
      <c r="F1215" s="160"/>
      <c r="G1215" s="160"/>
      <c r="H1215" s="166"/>
      <c r="I1215" s="166"/>
      <c r="J1215" s="166"/>
      <c r="K1215" s="166"/>
      <c r="L1215" s="167"/>
      <c r="M1215" s="166"/>
      <c r="N1215" s="166"/>
      <c r="O1215" s="157"/>
      <c r="P1215" s="157"/>
      <c r="Q1215" s="157"/>
      <c r="R1215" s="157"/>
      <c r="S1215" s="157"/>
      <c r="T1215" s="157"/>
      <c r="U1215" s="157"/>
      <c r="V1215" s="157"/>
      <c r="W1215" s="161"/>
      <c r="X1215" s="168"/>
      <c r="Y1215" s="168"/>
      <c r="Z1215" s="157"/>
      <c r="AA1215" s="157"/>
      <c r="AB1215" s="157"/>
      <c r="AC1215" s="157"/>
      <c r="AD1215" s="86"/>
      <c r="AE1215" s="76"/>
      <c r="AF1215" s="76"/>
      <c r="AG1215" s="76"/>
      <c r="AH1215" s="76"/>
      <c r="AI1215" s="86"/>
      <c r="AJ1215" s="76"/>
      <c r="AK1215" s="76"/>
      <c r="AL1215" s="76"/>
      <c r="AM1215" s="76"/>
      <c r="AN1215" s="157"/>
      <c r="AO1215" s="157"/>
      <c r="AP1215" s="157"/>
      <c r="AQ1215" s="160"/>
      <c r="AR1215" s="93"/>
      <c r="AS1215" s="93"/>
      <c r="AT1215" s="109"/>
      <c r="AU1215" s="165"/>
    </row>
    <row r="1216" spans="1:47" ht="84.75" customHeight="1">
      <c r="A1216" s="79"/>
      <c r="B1216" s="79"/>
      <c r="C1216" s="79"/>
      <c r="D1216" s="157"/>
      <c r="E1216" s="159"/>
      <c r="F1216" s="160"/>
      <c r="G1216" s="160"/>
      <c r="H1216" s="166"/>
      <c r="I1216" s="166"/>
      <c r="J1216" s="166"/>
      <c r="K1216" s="166"/>
      <c r="L1216" s="167"/>
      <c r="M1216" s="166"/>
      <c r="N1216" s="166"/>
      <c r="O1216" s="157"/>
      <c r="P1216" s="157"/>
      <c r="Q1216" s="157"/>
      <c r="R1216" s="157"/>
      <c r="S1216" s="157"/>
      <c r="T1216" s="157"/>
      <c r="U1216" s="157"/>
      <c r="V1216" s="157"/>
      <c r="W1216" s="161"/>
      <c r="X1216" s="168"/>
      <c r="Y1216" s="168"/>
      <c r="Z1216" s="157"/>
      <c r="AA1216" s="157"/>
      <c r="AB1216" s="157"/>
      <c r="AC1216" s="157"/>
      <c r="AD1216" s="86"/>
      <c r="AE1216" s="76"/>
      <c r="AF1216" s="76"/>
      <c r="AG1216" s="76"/>
      <c r="AH1216" s="76"/>
      <c r="AI1216" s="86"/>
      <c r="AJ1216" s="76"/>
      <c r="AK1216" s="76"/>
      <c r="AL1216" s="76"/>
      <c r="AM1216" s="76"/>
      <c r="AN1216" s="157"/>
      <c r="AO1216" s="157"/>
      <c r="AP1216" s="157"/>
      <c r="AQ1216" s="160"/>
      <c r="AR1216" s="93"/>
      <c r="AS1216" s="93"/>
      <c r="AT1216" s="109"/>
      <c r="AU1216" s="165"/>
    </row>
    <row r="1217" spans="1:47" ht="84.75" customHeight="1">
      <c r="A1217" s="79"/>
      <c r="B1217" s="79"/>
      <c r="C1217" s="79"/>
      <c r="D1217" s="157"/>
      <c r="E1217" s="159"/>
      <c r="F1217" s="160"/>
      <c r="G1217" s="160"/>
      <c r="H1217" s="166"/>
      <c r="I1217" s="166"/>
      <c r="J1217" s="166"/>
      <c r="K1217" s="166"/>
      <c r="L1217" s="167"/>
      <c r="M1217" s="166"/>
      <c r="N1217" s="166"/>
      <c r="O1217" s="157"/>
      <c r="P1217" s="157"/>
      <c r="Q1217" s="157"/>
      <c r="R1217" s="157"/>
      <c r="S1217" s="157"/>
      <c r="T1217" s="157"/>
      <c r="U1217" s="157"/>
      <c r="V1217" s="157"/>
      <c r="W1217" s="161"/>
      <c r="X1217" s="168"/>
      <c r="Y1217" s="168"/>
      <c r="Z1217" s="157"/>
      <c r="AA1217" s="157"/>
      <c r="AB1217" s="157"/>
      <c r="AC1217" s="157"/>
      <c r="AD1217" s="86"/>
      <c r="AE1217" s="76"/>
      <c r="AF1217" s="76"/>
      <c r="AG1217" s="76"/>
      <c r="AH1217" s="76"/>
      <c r="AI1217" s="86"/>
      <c r="AJ1217" s="76"/>
      <c r="AK1217" s="76"/>
      <c r="AL1217" s="76"/>
      <c r="AM1217" s="76"/>
      <c r="AN1217" s="157"/>
      <c r="AO1217" s="157"/>
      <c r="AP1217" s="157"/>
      <c r="AQ1217" s="160"/>
      <c r="AR1217" s="93"/>
      <c r="AS1217" s="93"/>
      <c r="AT1217" s="109"/>
      <c r="AU1217" s="165"/>
    </row>
    <row r="1218" spans="1:47" ht="84.75" customHeight="1">
      <c r="A1218" s="79"/>
      <c r="B1218" s="79"/>
      <c r="C1218" s="79"/>
      <c r="D1218" s="157"/>
      <c r="E1218" s="159"/>
      <c r="F1218" s="160"/>
      <c r="G1218" s="160"/>
      <c r="H1218" s="166"/>
      <c r="I1218" s="166"/>
      <c r="J1218" s="166"/>
      <c r="K1218" s="166"/>
      <c r="L1218" s="167"/>
      <c r="M1218" s="166"/>
      <c r="N1218" s="166"/>
      <c r="O1218" s="157"/>
      <c r="P1218" s="157"/>
      <c r="Q1218" s="157"/>
      <c r="R1218" s="157"/>
      <c r="S1218" s="157"/>
      <c r="T1218" s="157"/>
      <c r="U1218" s="157"/>
      <c r="V1218" s="157"/>
      <c r="W1218" s="161"/>
      <c r="X1218" s="168"/>
      <c r="Y1218" s="168"/>
      <c r="Z1218" s="157"/>
      <c r="AA1218" s="157"/>
      <c r="AB1218" s="157"/>
      <c r="AC1218" s="157"/>
      <c r="AD1218" s="86"/>
      <c r="AE1218" s="76"/>
      <c r="AF1218" s="76"/>
      <c r="AG1218" s="76"/>
      <c r="AH1218" s="76"/>
      <c r="AI1218" s="86"/>
      <c r="AJ1218" s="76"/>
      <c r="AK1218" s="76"/>
      <c r="AL1218" s="76"/>
      <c r="AM1218" s="76"/>
      <c r="AN1218" s="157"/>
      <c r="AO1218" s="157"/>
      <c r="AP1218" s="157"/>
      <c r="AQ1218" s="160"/>
      <c r="AR1218" s="93"/>
      <c r="AS1218" s="93"/>
      <c r="AT1218" s="109"/>
      <c r="AU1218" s="165"/>
    </row>
    <row r="1219" spans="1:47" ht="84.75" customHeight="1">
      <c r="A1219" s="79"/>
      <c r="B1219" s="79"/>
      <c r="C1219" s="79"/>
      <c r="D1219" s="157"/>
      <c r="E1219" s="159"/>
      <c r="F1219" s="160"/>
      <c r="G1219" s="160"/>
      <c r="H1219" s="166"/>
      <c r="I1219" s="166"/>
      <c r="J1219" s="166"/>
      <c r="K1219" s="166"/>
      <c r="L1219" s="167"/>
      <c r="M1219" s="166"/>
      <c r="N1219" s="166"/>
      <c r="O1219" s="157"/>
      <c r="P1219" s="157"/>
      <c r="Q1219" s="157"/>
      <c r="R1219" s="157"/>
      <c r="S1219" s="157"/>
      <c r="T1219" s="157"/>
      <c r="U1219" s="157"/>
      <c r="V1219" s="157"/>
      <c r="W1219" s="161"/>
      <c r="X1219" s="168"/>
      <c r="Y1219" s="168"/>
      <c r="Z1219" s="157"/>
      <c r="AA1219" s="157"/>
      <c r="AB1219" s="157"/>
      <c r="AC1219" s="157"/>
      <c r="AD1219" s="86"/>
      <c r="AE1219" s="76"/>
      <c r="AF1219" s="76"/>
      <c r="AG1219" s="76"/>
      <c r="AH1219" s="76"/>
      <c r="AI1219" s="86"/>
      <c r="AJ1219" s="76"/>
      <c r="AK1219" s="76"/>
      <c r="AL1219" s="76"/>
      <c r="AM1219" s="76"/>
      <c r="AN1219" s="157"/>
      <c r="AO1219" s="157"/>
      <c r="AP1219" s="157"/>
      <c r="AQ1219" s="160"/>
      <c r="AR1219" s="93"/>
      <c r="AS1219" s="93"/>
      <c r="AT1219" s="109"/>
      <c r="AU1219" s="165"/>
    </row>
    <row r="1220" spans="1:47" ht="84.75" customHeight="1">
      <c r="A1220" s="79"/>
      <c r="B1220" s="79"/>
      <c r="C1220" s="79"/>
      <c r="D1220" s="157"/>
      <c r="E1220" s="159"/>
      <c r="F1220" s="160"/>
      <c r="G1220" s="160"/>
      <c r="H1220" s="166"/>
      <c r="I1220" s="166"/>
      <c r="J1220" s="166"/>
      <c r="K1220" s="166"/>
      <c r="L1220" s="167"/>
      <c r="M1220" s="166"/>
      <c r="N1220" s="166"/>
      <c r="O1220" s="157"/>
      <c r="P1220" s="157"/>
      <c r="Q1220" s="157"/>
      <c r="R1220" s="157"/>
      <c r="S1220" s="157"/>
      <c r="T1220" s="157"/>
      <c r="U1220" s="157"/>
      <c r="V1220" s="157"/>
      <c r="W1220" s="161"/>
      <c r="X1220" s="168"/>
      <c r="Y1220" s="168"/>
      <c r="Z1220" s="157"/>
      <c r="AA1220" s="157"/>
      <c r="AB1220" s="157"/>
      <c r="AC1220" s="157"/>
      <c r="AD1220" s="86"/>
      <c r="AE1220" s="76"/>
      <c r="AF1220" s="76"/>
      <c r="AG1220" s="76"/>
      <c r="AH1220" s="76"/>
      <c r="AI1220" s="86"/>
      <c r="AJ1220" s="76"/>
      <c r="AK1220" s="76"/>
      <c r="AL1220" s="76"/>
      <c r="AM1220" s="76"/>
      <c r="AN1220" s="157"/>
      <c r="AO1220" s="157"/>
      <c r="AP1220" s="157"/>
      <c r="AQ1220" s="160"/>
      <c r="AR1220" s="93"/>
      <c r="AS1220" s="93"/>
      <c r="AT1220" s="109"/>
      <c r="AU1220" s="165"/>
    </row>
    <row r="1221" spans="1:47" ht="84.75" customHeight="1">
      <c r="A1221" s="79"/>
      <c r="B1221" s="79"/>
      <c r="C1221" s="79"/>
      <c r="D1221" s="157"/>
      <c r="E1221" s="159"/>
      <c r="F1221" s="160"/>
      <c r="G1221" s="160"/>
      <c r="H1221" s="166"/>
      <c r="I1221" s="166"/>
      <c r="J1221" s="166"/>
      <c r="K1221" s="166"/>
      <c r="L1221" s="167"/>
      <c r="M1221" s="166"/>
      <c r="N1221" s="166"/>
      <c r="O1221" s="157"/>
      <c r="P1221" s="157"/>
      <c r="Q1221" s="157"/>
      <c r="R1221" s="157"/>
      <c r="S1221" s="157"/>
      <c r="T1221" s="157"/>
      <c r="U1221" s="157"/>
      <c r="V1221" s="157"/>
      <c r="W1221" s="161"/>
      <c r="X1221" s="168"/>
      <c r="Y1221" s="168"/>
      <c r="Z1221" s="157"/>
      <c r="AA1221" s="157"/>
      <c r="AB1221" s="157"/>
      <c r="AC1221" s="157"/>
      <c r="AD1221" s="86"/>
      <c r="AE1221" s="76"/>
      <c r="AF1221" s="76"/>
      <c r="AG1221" s="76"/>
      <c r="AH1221" s="76"/>
      <c r="AI1221" s="86"/>
      <c r="AJ1221" s="76"/>
      <c r="AK1221" s="76"/>
      <c r="AL1221" s="76"/>
      <c r="AM1221" s="76"/>
      <c r="AN1221" s="157"/>
      <c r="AO1221" s="157"/>
      <c r="AP1221" s="157"/>
      <c r="AQ1221" s="160"/>
      <c r="AR1221" s="93"/>
      <c r="AS1221" s="93"/>
      <c r="AT1221" s="109"/>
      <c r="AU1221" s="165"/>
    </row>
    <row r="1222" spans="1:47" ht="84.75" customHeight="1">
      <c r="A1222" s="79"/>
      <c r="B1222" s="79"/>
      <c r="C1222" s="79"/>
      <c r="D1222" s="157"/>
      <c r="E1222" s="159"/>
      <c r="F1222" s="160"/>
      <c r="G1222" s="160"/>
      <c r="H1222" s="166"/>
      <c r="I1222" s="166"/>
      <c r="J1222" s="166"/>
      <c r="K1222" s="166"/>
      <c r="L1222" s="167"/>
      <c r="M1222" s="166"/>
      <c r="N1222" s="166"/>
      <c r="O1222" s="157"/>
      <c r="P1222" s="157"/>
      <c r="Q1222" s="157"/>
      <c r="R1222" s="157"/>
      <c r="S1222" s="157"/>
      <c r="T1222" s="157"/>
      <c r="U1222" s="157"/>
      <c r="V1222" s="157"/>
      <c r="W1222" s="161"/>
      <c r="X1222" s="168"/>
      <c r="Y1222" s="168"/>
      <c r="Z1222" s="157"/>
      <c r="AA1222" s="157"/>
      <c r="AB1222" s="157"/>
      <c r="AC1222" s="157"/>
      <c r="AD1222" s="86"/>
      <c r="AE1222" s="76"/>
      <c r="AF1222" s="76"/>
      <c r="AG1222" s="76"/>
      <c r="AH1222" s="76"/>
      <c r="AI1222" s="86"/>
      <c r="AJ1222" s="76"/>
      <c r="AK1222" s="76"/>
      <c r="AL1222" s="76"/>
      <c r="AM1222" s="76"/>
      <c r="AN1222" s="157"/>
      <c r="AO1222" s="157"/>
      <c r="AP1222" s="157"/>
      <c r="AQ1222" s="160"/>
      <c r="AR1222" s="93"/>
      <c r="AS1222" s="93"/>
      <c r="AT1222" s="109"/>
      <c r="AU1222" s="165"/>
    </row>
    <row r="1223" spans="1:47" ht="84.75" customHeight="1">
      <c r="A1223" s="79"/>
      <c r="B1223" s="79"/>
      <c r="C1223" s="79"/>
      <c r="D1223" s="157"/>
      <c r="E1223" s="159"/>
      <c r="F1223" s="160"/>
      <c r="G1223" s="160"/>
      <c r="H1223" s="166"/>
      <c r="I1223" s="166"/>
      <c r="J1223" s="166"/>
      <c r="K1223" s="166"/>
      <c r="L1223" s="167"/>
      <c r="M1223" s="166"/>
      <c r="N1223" s="166"/>
      <c r="O1223" s="157"/>
      <c r="P1223" s="157"/>
      <c r="Q1223" s="157"/>
      <c r="R1223" s="157"/>
      <c r="S1223" s="157"/>
      <c r="T1223" s="157"/>
      <c r="U1223" s="157"/>
      <c r="V1223" s="157"/>
      <c r="W1223" s="161"/>
      <c r="X1223" s="168"/>
      <c r="Y1223" s="168"/>
      <c r="Z1223" s="157"/>
      <c r="AA1223" s="157"/>
      <c r="AB1223" s="157"/>
      <c r="AC1223" s="157"/>
      <c r="AD1223" s="86"/>
      <c r="AE1223" s="76"/>
      <c r="AF1223" s="76"/>
      <c r="AG1223" s="76"/>
      <c r="AH1223" s="76"/>
      <c r="AI1223" s="86"/>
      <c r="AJ1223" s="76"/>
      <c r="AK1223" s="76"/>
      <c r="AL1223" s="76"/>
      <c r="AM1223" s="76"/>
      <c r="AN1223" s="157"/>
      <c r="AO1223" s="157"/>
      <c r="AP1223" s="157"/>
      <c r="AQ1223" s="160"/>
      <c r="AR1223" s="93"/>
      <c r="AS1223" s="93"/>
      <c r="AT1223" s="109"/>
      <c r="AU1223" s="165"/>
    </row>
    <row r="1224" spans="1:47" ht="84.75" customHeight="1">
      <c r="A1224" s="79"/>
      <c r="B1224" s="79"/>
      <c r="C1224" s="79"/>
      <c r="D1224" s="157"/>
      <c r="E1224" s="159"/>
      <c r="F1224" s="160"/>
      <c r="G1224" s="160"/>
      <c r="H1224" s="166"/>
      <c r="I1224" s="166"/>
      <c r="J1224" s="166"/>
      <c r="K1224" s="166"/>
      <c r="L1224" s="167"/>
      <c r="M1224" s="166"/>
      <c r="N1224" s="166"/>
      <c r="O1224" s="157"/>
      <c r="P1224" s="157"/>
      <c r="Q1224" s="157"/>
      <c r="R1224" s="157"/>
      <c r="S1224" s="157"/>
      <c r="T1224" s="157"/>
      <c r="U1224" s="157"/>
      <c r="V1224" s="157"/>
      <c r="W1224" s="161"/>
      <c r="X1224" s="168"/>
      <c r="Y1224" s="168"/>
      <c r="Z1224" s="157"/>
      <c r="AA1224" s="157"/>
      <c r="AB1224" s="157"/>
      <c r="AC1224" s="157"/>
      <c r="AD1224" s="86"/>
      <c r="AE1224" s="76"/>
      <c r="AF1224" s="76"/>
      <c r="AG1224" s="76"/>
      <c r="AH1224" s="76"/>
      <c r="AI1224" s="86"/>
      <c r="AJ1224" s="76"/>
      <c r="AK1224" s="76"/>
      <c r="AL1224" s="76"/>
      <c r="AM1224" s="76"/>
      <c r="AN1224" s="157"/>
      <c r="AO1224" s="157"/>
      <c r="AP1224" s="157"/>
      <c r="AQ1224" s="160"/>
      <c r="AR1224" s="93"/>
      <c r="AS1224" s="93"/>
      <c r="AT1224" s="109"/>
      <c r="AU1224" s="165"/>
    </row>
    <row r="1225" spans="1:47" ht="84.75" customHeight="1">
      <c r="A1225" s="79"/>
      <c r="B1225" s="79"/>
      <c r="C1225" s="79"/>
      <c r="D1225" s="157"/>
      <c r="E1225" s="159"/>
      <c r="F1225" s="160"/>
      <c r="G1225" s="160"/>
      <c r="H1225" s="166"/>
      <c r="I1225" s="166"/>
      <c r="J1225" s="166"/>
      <c r="K1225" s="166"/>
      <c r="L1225" s="167"/>
      <c r="M1225" s="166"/>
      <c r="N1225" s="166"/>
      <c r="O1225" s="157"/>
      <c r="P1225" s="157"/>
      <c r="Q1225" s="157"/>
      <c r="R1225" s="157"/>
      <c r="S1225" s="157"/>
      <c r="T1225" s="157"/>
      <c r="U1225" s="157"/>
      <c r="V1225" s="157"/>
      <c r="W1225" s="161"/>
      <c r="X1225" s="168"/>
      <c r="Y1225" s="168"/>
      <c r="Z1225" s="157"/>
      <c r="AA1225" s="157"/>
      <c r="AB1225" s="157"/>
      <c r="AC1225" s="157"/>
      <c r="AD1225" s="86"/>
      <c r="AE1225" s="76"/>
      <c r="AF1225" s="76"/>
      <c r="AG1225" s="76"/>
      <c r="AH1225" s="76"/>
      <c r="AI1225" s="86"/>
      <c r="AJ1225" s="76"/>
      <c r="AK1225" s="76"/>
      <c r="AL1225" s="76"/>
      <c r="AM1225" s="76"/>
      <c r="AN1225" s="157"/>
      <c r="AO1225" s="157"/>
      <c r="AP1225" s="157"/>
      <c r="AQ1225" s="160"/>
      <c r="AR1225" s="93"/>
      <c r="AS1225" s="93"/>
      <c r="AT1225" s="109"/>
      <c r="AU1225" s="165"/>
    </row>
    <row r="1226" spans="1:47" ht="84.75" customHeight="1">
      <c r="A1226" s="79"/>
      <c r="B1226" s="79"/>
      <c r="C1226" s="79"/>
      <c r="D1226" s="157"/>
      <c r="E1226" s="159"/>
      <c r="F1226" s="160"/>
      <c r="G1226" s="160"/>
      <c r="H1226" s="166"/>
      <c r="I1226" s="166"/>
      <c r="J1226" s="166"/>
      <c r="K1226" s="166"/>
      <c r="L1226" s="167"/>
      <c r="M1226" s="166"/>
      <c r="N1226" s="166"/>
      <c r="O1226" s="157"/>
      <c r="P1226" s="157"/>
      <c r="Q1226" s="157"/>
      <c r="R1226" s="157"/>
      <c r="S1226" s="157"/>
      <c r="T1226" s="157"/>
      <c r="U1226" s="157"/>
      <c r="V1226" s="157"/>
      <c r="W1226" s="161"/>
      <c r="X1226" s="168"/>
      <c r="Y1226" s="168"/>
      <c r="Z1226" s="157"/>
      <c r="AA1226" s="157"/>
      <c r="AB1226" s="157"/>
      <c r="AC1226" s="157"/>
      <c r="AD1226" s="86"/>
      <c r="AE1226" s="76"/>
      <c r="AF1226" s="76"/>
      <c r="AG1226" s="76"/>
      <c r="AH1226" s="76"/>
      <c r="AI1226" s="86"/>
      <c r="AJ1226" s="76"/>
      <c r="AK1226" s="76"/>
      <c r="AL1226" s="76"/>
      <c r="AM1226" s="76"/>
      <c r="AN1226" s="157"/>
      <c r="AO1226" s="157"/>
      <c r="AP1226" s="157"/>
      <c r="AQ1226" s="160"/>
      <c r="AR1226" s="93"/>
      <c r="AS1226" s="93"/>
      <c r="AT1226" s="109"/>
      <c r="AU1226" s="165"/>
    </row>
    <row r="1227" spans="1:47" ht="84.75" customHeight="1">
      <c r="A1227" s="79"/>
      <c r="B1227" s="79"/>
      <c r="C1227" s="79"/>
      <c r="D1227" s="157"/>
      <c r="E1227" s="159"/>
      <c r="F1227" s="160"/>
      <c r="G1227" s="160"/>
      <c r="H1227" s="166"/>
      <c r="I1227" s="166"/>
      <c r="J1227" s="166"/>
      <c r="K1227" s="166"/>
      <c r="L1227" s="167"/>
      <c r="M1227" s="166"/>
      <c r="N1227" s="166"/>
      <c r="O1227" s="157"/>
      <c r="P1227" s="157"/>
      <c r="Q1227" s="157"/>
      <c r="R1227" s="157"/>
      <c r="S1227" s="157"/>
      <c r="T1227" s="157"/>
      <c r="U1227" s="157"/>
      <c r="V1227" s="157"/>
      <c r="W1227" s="161"/>
      <c r="X1227" s="168"/>
      <c r="Y1227" s="168"/>
      <c r="Z1227" s="157"/>
      <c r="AA1227" s="157"/>
      <c r="AB1227" s="157"/>
      <c r="AC1227" s="157"/>
      <c r="AD1227" s="86"/>
      <c r="AE1227" s="76"/>
      <c r="AF1227" s="76"/>
      <c r="AG1227" s="76"/>
      <c r="AH1227" s="76"/>
      <c r="AI1227" s="86"/>
      <c r="AJ1227" s="76"/>
      <c r="AK1227" s="76"/>
      <c r="AL1227" s="76"/>
      <c r="AM1227" s="76"/>
      <c r="AN1227" s="157"/>
      <c r="AO1227" s="157"/>
      <c r="AP1227" s="157"/>
      <c r="AQ1227" s="160"/>
      <c r="AR1227" s="93"/>
      <c r="AS1227" s="93"/>
      <c r="AT1227" s="109"/>
      <c r="AU1227" s="165"/>
    </row>
    <row r="1228" spans="1:47" ht="84.75" customHeight="1">
      <c r="A1228" s="79"/>
      <c r="B1228" s="79"/>
      <c r="C1228" s="79"/>
      <c r="D1228" s="157"/>
      <c r="E1228" s="159"/>
      <c r="F1228" s="160"/>
      <c r="G1228" s="160"/>
      <c r="H1228" s="166"/>
      <c r="I1228" s="166"/>
      <c r="J1228" s="166"/>
      <c r="K1228" s="166"/>
      <c r="L1228" s="167"/>
      <c r="M1228" s="166"/>
      <c r="N1228" s="166"/>
      <c r="O1228" s="157"/>
      <c r="P1228" s="157"/>
      <c r="Q1228" s="157"/>
      <c r="R1228" s="157"/>
      <c r="S1228" s="157"/>
      <c r="T1228" s="157"/>
      <c r="U1228" s="157"/>
      <c r="V1228" s="157"/>
      <c r="W1228" s="161"/>
      <c r="X1228" s="168"/>
      <c r="Y1228" s="168"/>
      <c r="Z1228" s="157"/>
      <c r="AA1228" s="157"/>
      <c r="AB1228" s="157"/>
      <c r="AC1228" s="157"/>
      <c r="AD1228" s="86"/>
      <c r="AE1228" s="76"/>
      <c r="AF1228" s="76"/>
      <c r="AG1228" s="76"/>
      <c r="AH1228" s="76"/>
      <c r="AI1228" s="86"/>
      <c r="AJ1228" s="76"/>
      <c r="AK1228" s="76"/>
      <c r="AL1228" s="76"/>
      <c r="AM1228" s="76"/>
      <c r="AN1228" s="157"/>
      <c r="AO1228" s="157"/>
      <c r="AP1228" s="157"/>
      <c r="AQ1228" s="160"/>
      <c r="AR1228" s="93"/>
      <c r="AS1228" s="93"/>
      <c r="AT1228" s="109"/>
      <c r="AU1228" s="165"/>
    </row>
    <row r="1229" spans="1:47" ht="84.75" customHeight="1">
      <c r="A1229" s="79"/>
      <c r="B1229" s="79"/>
      <c r="C1229" s="79"/>
      <c r="D1229" s="157"/>
      <c r="E1229" s="159"/>
      <c r="F1229" s="160"/>
      <c r="G1229" s="160"/>
      <c r="H1229" s="166"/>
      <c r="I1229" s="166"/>
      <c r="J1229" s="166"/>
      <c r="K1229" s="166"/>
      <c r="L1229" s="167"/>
      <c r="M1229" s="166"/>
      <c r="N1229" s="166"/>
      <c r="O1229" s="157"/>
      <c r="P1229" s="157"/>
      <c r="Q1229" s="157"/>
      <c r="R1229" s="157"/>
      <c r="S1229" s="157"/>
      <c r="T1229" s="157"/>
      <c r="U1229" s="157"/>
      <c r="V1229" s="157"/>
      <c r="W1229" s="161"/>
      <c r="X1229" s="168"/>
      <c r="Y1229" s="168"/>
      <c r="Z1229" s="157"/>
      <c r="AA1229" s="157"/>
      <c r="AB1229" s="157"/>
      <c r="AC1229" s="157"/>
      <c r="AD1229" s="86"/>
      <c r="AE1229" s="76"/>
      <c r="AF1229" s="76"/>
      <c r="AG1229" s="76"/>
      <c r="AH1229" s="76"/>
      <c r="AI1229" s="86"/>
      <c r="AJ1229" s="76"/>
      <c r="AK1229" s="76"/>
      <c r="AL1229" s="76"/>
      <c r="AM1229" s="76"/>
      <c r="AN1229" s="157"/>
      <c r="AO1229" s="157"/>
      <c r="AP1229" s="157"/>
      <c r="AQ1229" s="160"/>
      <c r="AR1229" s="93"/>
      <c r="AS1229" s="93"/>
      <c r="AT1229" s="109"/>
      <c r="AU1229" s="165"/>
    </row>
    <row r="1230" spans="1:47" ht="84.75" customHeight="1">
      <c r="A1230" s="79"/>
      <c r="B1230" s="79"/>
      <c r="C1230" s="79"/>
      <c r="D1230" s="157"/>
      <c r="E1230" s="159"/>
      <c r="F1230" s="160"/>
      <c r="G1230" s="160"/>
      <c r="H1230" s="166"/>
      <c r="I1230" s="166"/>
      <c r="J1230" s="166"/>
      <c r="K1230" s="166"/>
      <c r="L1230" s="167"/>
      <c r="M1230" s="166"/>
      <c r="N1230" s="166"/>
      <c r="O1230" s="157"/>
      <c r="P1230" s="157"/>
      <c r="Q1230" s="157"/>
      <c r="R1230" s="157"/>
      <c r="S1230" s="157"/>
      <c r="T1230" s="157"/>
      <c r="U1230" s="157"/>
      <c r="V1230" s="157"/>
      <c r="W1230" s="161"/>
      <c r="X1230" s="168"/>
      <c r="Y1230" s="168"/>
      <c r="Z1230" s="157"/>
      <c r="AA1230" s="157"/>
      <c r="AB1230" s="157"/>
      <c r="AC1230" s="157"/>
      <c r="AD1230" s="86"/>
      <c r="AE1230" s="76"/>
      <c r="AF1230" s="76"/>
      <c r="AG1230" s="76"/>
      <c r="AH1230" s="76"/>
      <c r="AI1230" s="86"/>
      <c r="AJ1230" s="76"/>
      <c r="AK1230" s="76"/>
      <c r="AL1230" s="76"/>
      <c r="AM1230" s="76"/>
      <c r="AN1230" s="157"/>
      <c r="AO1230" s="157"/>
      <c r="AP1230" s="157"/>
      <c r="AQ1230" s="160"/>
      <c r="AR1230" s="93"/>
      <c r="AS1230" s="93"/>
      <c r="AT1230" s="109"/>
      <c r="AU1230" s="165"/>
    </row>
    <row r="1231" spans="1:47" ht="84.75" customHeight="1">
      <c r="A1231" s="79"/>
      <c r="B1231" s="79"/>
      <c r="C1231" s="79"/>
      <c r="D1231" s="157"/>
      <c r="E1231" s="159"/>
      <c r="F1231" s="160"/>
      <c r="G1231" s="160"/>
      <c r="H1231" s="166"/>
      <c r="I1231" s="166"/>
      <c r="J1231" s="166"/>
      <c r="K1231" s="166"/>
      <c r="L1231" s="167"/>
      <c r="M1231" s="166"/>
      <c r="N1231" s="166"/>
      <c r="O1231" s="157"/>
      <c r="P1231" s="157"/>
      <c r="Q1231" s="157"/>
      <c r="R1231" s="157"/>
      <c r="S1231" s="157"/>
      <c r="T1231" s="157"/>
      <c r="U1231" s="157"/>
      <c r="V1231" s="157"/>
      <c r="W1231" s="161"/>
      <c r="X1231" s="168"/>
      <c r="Y1231" s="168"/>
      <c r="Z1231" s="157"/>
      <c r="AA1231" s="157"/>
      <c r="AB1231" s="157"/>
      <c r="AC1231" s="157"/>
      <c r="AD1231" s="86"/>
      <c r="AE1231" s="76"/>
      <c r="AF1231" s="76"/>
      <c r="AG1231" s="76"/>
      <c r="AH1231" s="76"/>
      <c r="AI1231" s="86"/>
      <c r="AJ1231" s="76"/>
      <c r="AK1231" s="76"/>
      <c r="AL1231" s="76"/>
      <c r="AM1231" s="76"/>
      <c r="AN1231" s="157"/>
      <c r="AO1231" s="157"/>
      <c r="AP1231" s="157"/>
      <c r="AQ1231" s="160"/>
      <c r="AR1231" s="93"/>
      <c r="AS1231" s="93"/>
      <c r="AT1231" s="109"/>
      <c r="AU1231" s="165"/>
    </row>
    <row r="1232" spans="1:47" ht="84.75" customHeight="1">
      <c r="A1232" s="79"/>
      <c r="B1232" s="79"/>
      <c r="C1232" s="79"/>
      <c r="D1232" s="157"/>
      <c r="E1232" s="159"/>
      <c r="F1232" s="160"/>
      <c r="G1232" s="160"/>
      <c r="H1232" s="166"/>
      <c r="I1232" s="166"/>
      <c r="J1232" s="166"/>
      <c r="K1232" s="166"/>
      <c r="L1232" s="167"/>
      <c r="M1232" s="166"/>
      <c r="N1232" s="166"/>
      <c r="O1232" s="157"/>
      <c r="P1232" s="157"/>
      <c r="Q1232" s="157"/>
      <c r="R1232" s="157"/>
      <c r="S1232" s="157"/>
      <c r="T1232" s="157"/>
      <c r="U1232" s="157"/>
      <c r="V1232" s="157"/>
      <c r="W1232" s="161"/>
      <c r="X1232" s="168"/>
      <c r="Y1232" s="168"/>
      <c r="Z1232" s="157"/>
      <c r="AA1232" s="157"/>
      <c r="AB1232" s="157"/>
      <c r="AC1232" s="157"/>
      <c r="AD1232" s="86"/>
      <c r="AE1232" s="76"/>
      <c r="AF1232" s="76"/>
      <c r="AG1232" s="76"/>
      <c r="AH1232" s="76"/>
      <c r="AI1232" s="86"/>
      <c r="AJ1232" s="76"/>
      <c r="AK1232" s="76"/>
      <c r="AL1232" s="76"/>
      <c r="AM1232" s="76"/>
      <c r="AN1232" s="157"/>
      <c r="AO1232" s="157"/>
      <c r="AP1232" s="157"/>
      <c r="AQ1232" s="160"/>
      <c r="AR1232" s="93"/>
      <c r="AS1232" s="93"/>
      <c r="AT1232" s="109"/>
      <c r="AU1232" s="165"/>
    </row>
    <row r="1233" spans="1:47" ht="84.75" customHeight="1">
      <c r="A1233" s="79"/>
      <c r="B1233" s="79"/>
      <c r="C1233" s="79"/>
      <c r="D1233" s="157"/>
      <c r="E1233" s="159"/>
      <c r="F1233" s="160"/>
      <c r="G1233" s="160"/>
      <c r="H1233" s="166"/>
      <c r="I1233" s="166"/>
      <c r="J1233" s="166"/>
      <c r="K1233" s="166"/>
      <c r="L1233" s="167"/>
      <c r="M1233" s="166"/>
      <c r="N1233" s="166"/>
      <c r="O1233" s="157"/>
      <c r="P1233" s="157"/>
      <c r="Q1233" s="157"/>
      <c r="R1233" s="157"/>
      <c r="S1233" s="157"/>
      <c r="T1233" s="157"/>
      <c r="U1233" s="157"/>
      <c r="V1233" s="157"/>
      <c r="W1233" s="161"/>
      <c r="X1233" s="168"/>
      <c r="Y1233" s="168"/>
      <c r="Z1233" s="157"/>
      <c r="AA1233" s="157"/>
      <c r="AB1233" s="157"/>
      <c r="AC1233" s="157"/>
      <c r="AD1233" s="86"/>
      <c r="AE1233" s="76"/>
      <c r="AF1233" s="76"/>
      <c r="AG1233" s="76"/>
      <c r="AH1233" s="76"/>
      <c r="AI1233" s="86"/>
      <c r="AJ1233" s="76"/>
      <c r="AK1233" s="76"/>
      <c r="AL1233" s="76"/>
      <c r="AM1233" s="76"/>
      <c r="AN1233" s="157"/>
      <c r="AO1233" s="157"/>
      <c r="AP1233" s="157"/>
      <c r="AQ1233" s="160"/>
      <c r="AR1233" s="93"/>
      <c r="AS1233" s="93"/>
      <c r="AT1233" s="109"/>
      <c r="AU1233" s="165"/>
    </row>
    <row r="1234" spans="1:47" ht="84.75" customHeight="1">
      <c r="A1234" s="79"/>
      <c r="B1234" s="79"/>
      <c r="C1234" s="79"/>
      <c r="D1234" s="157"/>
      <c r="E1234" s="159"/>
      <c r="F1234" s="160"/>
      <c r="G1234" s="160"/>
      <c r="H1234" s="166"/>
      <c r="I1234" s="166"/>
      <c r="J1234" s="166"/>
      <c r="K1234" s="166"/>
      <c r="L1234" s="167"/>
      <c r="M1234" s="166"/>
      <c r="N1234" s="166"/>
      <c r="O1234" s="157"/>
      <c r="P1234" s="157"/>
      <c r="Q1234" s="157"/>
      <c r="R1234" s="157"/>
      <c r="S1234" s="157"/>
      <c r="T1234" s="157"/>
      <c r="U1234" s="157"/>
      <c r="V1234" s="157"/>
      <c r="W1234" s="161"/>
      <c r="X1234" s="168"/>
      <c r="Y1234" s="168"/>
      <c r="Z1234" s="157"/>
      <c r="AA1234" s="157"/>
      <c r="AB1234" s="157"/>
      <c r="AC1234" s="157"/>
      <c r="AD1234" s="86"/>
      <c r="AE1234" s="76"/>
      <c r="AF1234" s="76"/>
      <c r="AG1234" s="76"/>
      <c r="AH1234" s="76"/>
      <c r="AI1234" s="86"/>
      <c r="AJ1234" s="76"/>
      <c r="AK1234" s="76"/>
      <c r="AL1234" s="76"/>
      <c r="AM1234" s="76"/>
      <c r="AN1234" s="157"/>
      <c r="AO1234" s="157"/>
      <c r="AP1234" s="157"/>
      <c r="AQ1234" s="160"/>
      <c r="AR1234" s="93"/>
      <c r="AS1234" s="93"/>
      <c r="AT1234" s="109"/>
      <c r="AU1234" s="165"/>
    </row>
    <row r="1235" spans="1:47" ht="84.75" customHeight="1">
      <c r="A1235" s="79"/>
      <c r="B1235" s="79"/>
      <c r="C1235" s="79"/>
      <c r="D1235" s="157"/>
      <c r="E1235" s="159"/>
      <c r="F1235" s="160"/>
      <c r="G1235" s="160"/>
      <c r="H1235" s="166"/>
      <c r="I1235" s="166"/>
      <c r="J1235" s="166"/>
      <c r="K1235" s="166"/>
      <c r="L1235" s="167"/>
      <c r="M1235" s="166"/>
      <c r="N1235" s="166"/>
      <c r="O1235" s="157"/>
      <c r="P1235" s="157"/>
      <c r="Q1235" s="157"/>
      <c r="R1235" s="157"/>
      <c r="S1235" s="157"/>
      <c r="T1235" s="157"/>
      <c r="U1235" s="157"/>
      <c r="V1235" s="157"/>
      <c r="W1235" s="161"/>
      <c r="X1235" s="168"/>
      <c r="Y1235" s="168"/>
      <c r="Z1235" s="157"/>
      <c r="AA1235" s="157"/>
      <c r="AB1235" s="157"/>
      <c r="AC1235" s="157"/>
      <c r="AD1235" s="86"/>
      <c r="AE1235" s="76"/>
      <c r="AF1235" s="76"/>
      <c r="AG1235" s="76"/>
      <c r="AH1235" s="76"/>
      <c r="AI1235" s="86"/>
      <c r="AJ1235" s="76"/>
      <c r="AK1235" s="76"/>
      <c r="AL1235" s="76"/>
      <c r="AM1235" s="76"/>
      <c r="AN1235" s="157"/>
      <c r="AO1235" s="157"/>
      <c r="AP1235" s="157"/>
      <c r="AQ1235" s="160"/>
      <c r="AR1235" s="93"/>
      <c r="AS1235" s="93"/>
      <c r="AT1235" s="109"/>
      <c r="AU1235" s="165"/>
    </row>
    <row r="1236" spans="1:47" ht="84.75" customHeight="1">
      <c r="A1236" s="79"/>
      <c r="B1236" s="79"/>
      <c r="C1236" s="79"/>
      <c r="D1236" s="157"/>
      <c r="E1236" s="159"/>
      <c r="F1236" s="160"/>
      <c r="G1236" s="160"/>
      <c r="H1236" s="166"/>
      <c r="I1236" s="166"/>
      <c r="J1236" s="166"/>
      <c r="K1236" s="166"/>
      <c r="L1236" s="167"/>
      <c r="M1236" s="166"/>
      <c r="N1236" s="166"/>
      <c r="O1236" s="157"/>
      <c r="P1236" s="157"/>
      <c r="Q1236" s="157"/>
      <c r="R1236" s="157"/>
      <c r="S1236" s="157"/>
      <c r="T1236" s="157"/>
      <c r="U1236" s="157"/>
      <c r="V1236" s="157"/>
      <c r="W1236" s="161"/>
      <c r="X1236" s="168"/>
      <c r="Y1236" s="168"/>
      <c r="Z1236" s="157"/>
      <c r="AA1236" s="157"/>
      <c r="AB1236" s="157"/>
      <c r="AC1236" s="157"/>
      <c r="AD1236" s="86"/>
      <c r="AE1236" s="76"/>
      <c r="AF1236" s="76"/>
      <c r="AG1236" s="76"/>
      <c r="AH1236" s="76"/>
      <c r="AI1236" s="86"/>
      <c r="AJ1236" s="76"/>
      <c r="AK1236" s="76"/>
      <c r="AL1236" s="76"/>
      <c r="AM1236" s="76"/>
      <c r="AN1236" s="157"/>
      <c r="AO1236" s="157"/>
      <c r="AP1236" s="157"/>
      <c r="AQ1236" s="160"/>
      <c r="AR1236" s="93"/>
      <c r="AS1236" s="93"/>
      <c r="AT1236" s="109"/>
      <c r="AU1236" s="165"/>
    </row>
    <row r="1237" spans="1:47" ht="84.75" customHeight="1">
      <c r="A1237" s="79"/>
      <c r="B1237" s="79"/>
      <c r="C1237" s="79"/>
      <c r="D1237" s="157"/>
      <c r="E1237" s="159"/>
      <c r="F1237" s="160"/>
      <c r="G1237" s="160"/>
      <c r="H1237" s="166"/>
      <c r="I1237" s="166"/>
      <c r="J1237" s="166"/>
      <c r="K1237" s="166"/>
      <c r="L1237" s="167"/>
      <c r="M1237" s="166"/>
      <c r="N1237" s="166"/>
      <c r="O1237" s="157"/>
      <c r="P1237" s="157"/>
      <c r="Q1237" s="157"/>
      <c r="R1237" s="157"/>
      <c r="S1237" s="157"/>
      <c r="T1237" s="157"/>
      <c r="U1237" s="157"/>
      <c r="V1237" s="157"/>
      <c r="W1237" s="161"/>
      <c r="X1237" s="168"/>
      <c r="Y1237" s="168"/>
      <c r="Z1237" s="157"/>
      <c r="AA1237" s="157"/>
      <c r="AB1237" s="157"/>
      <c r="AC1237" s="157"/>
      <c r="AD1237" s="86"/>
      <c r="AE1237" s="76"/>
      <c r="AF1237" s="76"/>
      <c r="AG1237" s="76"/>
      <c r="AH1237" s="76"/>
      <c r="AI1237" s="86"/>
      <c r="AJ1237" s="76"/>
      <c r="AK1237" s="76"/>
      <c r="AL1237" s="76"/>
      <c r="AM1237" s="76"/>
      <c r="AN1237" s="157"/>
      <c r="AO1237" s="157"/>
      <c r="AP1237" s="157"/>
      <c r="AQ1237" s="160"/>
      <c r="AR1237" s="93"/>
      <c r="AS1237" s="93"/>
      <c r="AT1237" s="109"/>
      <c r="AU1237" s="165"/>
    </row>
    <row r="1238" spans="1:47" ht="84.75" customHeight="1">
      <c r="A1238" s="79"/>
      <c r="B1238" s="79"/>
      <c r="C1238" s="79"/>
      <c r="D1238" s="157"/>
      <c r="E1238" s="159"/>
      <c r="F1238" s="160"/>
      <c r="G1238" s="160"/>
      <c r="H1238" s="166"/>
      <c r="I1238" s="166"/>
      <c r="J1238" s="166"/>
      <c r="K1238" s="166"/>
      <c r="L1238" s="167"/>
      <c r="M1238" s="166"/>
      <c r="N1238" s="166"/>
      <c r="O1238" s="157"/>
      <c r="P1238" s="157"/>
      <c r="Q1238" s="157"/>
      <c r="R1238" s="157"/>
      <c r="S1238" s="157"/>
      <c r="T1238" s="157"/>
      <c r="U1238" s="157"/>
      <c r="V1238" s="157"/>
      <c r="W1238" s="161"/>
      <c r="X1238" s="168"/>
      <c r="Y1238" s="168"/>
      <c r="Z1238" s="157"/>
      <c r="AA1238" s="157"/>
      <c r="AB1238" s="157"/>
      <c r="AC1238" s="157"/>
      <c r="AD1238" s="86"/>
      <c r="AE1238" s="76"/>
      <c r="AF1238" s="76"/>
      <c r="AG1238" s="76"/>
      <c r="AH1238" s="76"/>
      <c r="AI1238" s="86"/>
      <c r="AJ1238" s="76"/>
      <c r="AK1238" s="76"/>
      <c r="AL1238" s="76"/>
      <c r="AM1238" s="76"/>
      <c r="AN1238" s="157"/>
      <c r="AO1238" s="157"/>
      <c r="AP1238" s="157"/>
      <c r="AQ1238" s="160"/>
      <c r="AR1238" s="93"/>
      <c r="AS1238" s="93"/>
      <c r="AT1238" s="109"/>
      <c r="AU1238" s="165"/>
    </row>
    <row r="1239" spans="1:47" ht="84.75" customHeight="1">
      <c r="A1239" s="79"/>
      <c r="B1239" s="79"/>
      <c r="C1239" s="79"/>
      <c r="D1239" s="157"/>
      <c r="E1239" s="159"/>
      <c r="F1239" s="160"/>
      <c r="G1239" s="160"/>
      <c r="H1239" s="166"/>
      <c r="I1239" s="166"/>
      <c r="J1239" s="166"/>
      <c r="K1239" s="166"/>
      <c r="L1239" s="167"/>
      <c r="M1239" s="166"/>
      <c r="N1239" s="166"/>
      <c r="O1239" s="157"/>
      <c r="P1239" s="157"/>
      <c r="Q1239" s="157"/>
      <c r="R1239" s="157"/>
      <c r="S1239" s="157"/>
      <c r="T1239" s="157"/>
      <c r="U1239" s="157"/>
      <c r="V1239" s="157"/>
      <c r="W1239" s="161"/>
      <c r="X1239" s="168"/>
      <c r="Y1239" s="168"/>
      <c r="Z1239" s="157"/>
      <c r="AA1239" s="157"/>
      <c r="AB1239" s="157"/>
      <c r="AC1239" s="157"/>
      <c r="AD1239" s="86"/>
      <c r="AE1239" s="76"/>
      <c r="AF1239" s="76"/>
      <c r="AG1239" s="76"/>
      <c r="AH1239" s="76"/>
      <c r="AI1239" s="86"/>
      <c r="AJ1239" s="76"/>
      <c r="AK1239" s="76"/>
      <c r="AL1239" s="76"/>
      <c r="AM1239" s="76"/>
      <c r="AN1239" s="157"/>
      <c r="AO1239" s="157"/>
      <c r="AP1239" s="157"/>
      <c r="AQ1239" s="160"/>
      <c r="AR1239" s="93"/>
      <c r="AS1239" s="93"/>
      <c r="AT1239" s="109"/>
      <c r="AU1239" s="165"/>
    </row>
    <row r="1240" spans="1:47" ht="84.75" customHeight="1">
      <c r="A1240" s="79"/>
      <c r="B1240" s="79"/>
      <c r="C1240" s="79"/>
      <c r="D1240" s="157"/>
      <c r="E1240" s="159"/>
      <c r="F1240" s="160"/>
      <c r="G1240" s="160"/>
      <c r="H1240" s="166"/>
      <c r="I1240" s="166"/>
      <c r="J1240" s="166"/>
      <c r="K1240" s="166"/>
      <c r="L1240" s="167"/>
      <c r="M1240" s="166"/>
      <c r="N1240" s="166"/>
      <c r="O1240" s="157"/>
      <c r="P1240" s="157"/>
      <c r="Q1240" s="157"/>
      <c r="R1240" s="157"/>
      <c r="S1240" s="157"/>
      <c r="T1240" s="157"/>
      <c r="U1240" s="157"/>
      <c r="V1240" s="157"/>
      <c r="W1240" s="161"/>
      <c r="X1240" s="168"/>
      <c r="Y1240" s="168"/>
      <c r="Z1240" s="157"/>
      <c r="AA1240" s="157"/>
      <c r="AB1240" s="157"/>
      <c r="AC1240" s="157"/>
      <c r="AD1240" s="86"/>
      <c r="AE1240" s="76"/>
      <c r="AF1240" s="76"/>
      <c r="AG1240" s="76"/>
      <c r="AH1240" s="76"/>
      <c r="AI1240" s="86"/>
      <c r="AJ1240" s="76"/>
      <c r="AK1240" s="76"/>
      <c r="AL1240" s="76"/>
      <c r="AM1240" s="76"/>
      <c r="AN1240" s="157"/>
      <c r="AO1240" s="157"/>
      <c r="AP1240" s="157"/>
      <c r="AQ1240" s="160"/>
      <c r="AR1240" s="93"/>
      <c r="AS1240" s="93"/>
      <c r="AT1240" s="109"/>
      <c r="AU1240" s="165"/>
    </row>
    <row r="1241" spans="1:47" ht="84.75" customHeight="1">
      <c r="A1241" s="79"/>
      <c r="B1241" s="79"/>
      <c r="C1241" s="79"/>
      <c r="D1241" s="157"/>
      <c r="E1241" s="159"/>
      <c r="F1241" s="160"/>
      <c r="G1241" s="160"/>
      <c r="H1241" s="166"/>
      <c r="I1241" s="166"/>
      <c r="J1241" s="166"/>
      <c r="K1241" s="166"/>
      <c r="L1241" s="167"/>
      <c r="M1241" s="166"/>
      <c r="N1241" s="166"/>
      <c r="O1241" s="157"/>
      <c r="P1241" s="157"/>
      <c r="Q1241" s="157"/>
      <c r="R1241" s="157"/>
      <c r="S1241" s="157"/>
      <c r="T1241" s="157"/>
      <c r="U1241" s="157"/>
      <c r="V1241" s="157"/>
      <c r="W1241" s="161"/>
      <c r="X1241" s="168"/>
      <c r="Y1241" s="168"/>
      <c r="Z1241" s="157"/>
      <c r="AA1241" s="157"/>
      <c r="AB1241" s="157"/>
      <c r="AC1241" s="157"/>
      <c r="AD1241" s="86"/>
      <c r="AE1241" s="76"/>
      <c r="AF1241" s="76"/>
      <c r="AG1241" s="76"/>
      <c r="AH1241" s="76"/>
      <c r="AI1241" s="86"/>
      <c r="AJ1241" s="76"/>
      <c r="AK1241" s="76"/>
      <c r="AL1241" s="76"/>
      <c r="AM1241" s="76"/>
      <c r="AN1241" s="157"/>
      <c r="AO1241" s="157"/>
      <c r="AP1241" s="157"/>
      <c r="AQ1241" s="160"/>
      <c r="AR1241" s="93"/>
      <c r="AS1241" s="93"/>
      <c r="AT1241" s="109"/>
      <c r="AU1241" s="165"/>
    </row>
    <row r="1242" spans="1:47" ht="84.75" customHeight="1">
      <c r="A1242" s="79"/>
      <c r="B1242" s="79"/>
      <c r="C1242" s="79"/>
      <c r="D1242" s="157"/>
      <c r="E1242" s="159"/>
      <c r="F1242" s="160"/>
      <c r="G1242" s="160"/>
      <c r="H1242" s="166"/>
      <c r="I1242" s="166"/>
      <c r="J1242" s="166"/>
      <c r="K1242" s="166"/>
      <c r="L1242" s="167"/>
      <c r="M1242" s="166"/>
      <c r="N1242" s="166"/>
      <c r="O1242" s="157"/>
      <c r="P1242" s="157"/>
      <c r="Q1242" s="157"/>
      <c r="R1242" s="157"/>
      <c r="S1242" s="157"/>
      <c r="T1242" s="157"/>
      <c r="U1242" s="157"/>
      <c r="V1242" s="157"/>
      <c r="W1242" s="161"/>
      <c r="X1242" s="168"/>
      <c r="Y1242" s="168"/>
      <c r="Z1242" s="157"/>
      <c r="AA1242" s="157"/>
      <c r="AB1242" s="157"/>
      <c r="AC1242" s="157"/>
      <c r="AD1242" s="86"/>
      <c r="AE1242" s="76"/>
      <c r="AF1242" s="76"/>
      <c r="AG1242" s="76"/>
      <c r="AH1242" s="76"/>
      <c r="AI1242" s="86"/>
      <c r="AJ1242" s="76"/>
      <c r="AK1242" s="76"/>
      <c r="AL1242" s="76"/>
      <c r="AM1242" s="76"/>
      <c r="AN1242" s="157"/>
      <c r="AO1242" s="157"/>
      <c r="AP1242" s="157"/>
      <c r="AQ1242" s="160"/>
      <c r="AR1242" s="93"/>
      <c r="AS1242" s="93"/>
      <c r="AT1242" s="109"/>
      <c r="AU1242" s="165"/>
    </row>
    <row r="1243" spans="1:47" ht="84.75" customHeight="1">
      <c r="A1243" s="79"/>
      <c r="B1243" s="79"/>
      <c r="C1243" s="79"/>
      <c r="D1243" s="157"/>
      <c r="E1243" s="159"/>
      <c r="F1243" s="160"/>
      <c r="G1243" s="160"/>
      <c r="H1243" s="166"/>
      <c r="I1243" s="166"/>
      <c r="J1243" s="166"/>
      <c r="K1243" s="166"/>
      <c r="L1243" s="167"/>
      <c r="M1243" s="166"/>
      <c r="N1243" s="166"/>
      <c r="O1243" s="157"/>
      <c r="P1243" s="157"/>
      <c r="Q1243" s="157"/>
      <c r="R1243" s="157"/>
      <c r="S1243" s="157"/>
      <c r="T1243" s="157"/>
      <c r="U1243" s="157"/>
      <c r="V1243" s="157"/>
      <c r="W1243" s="161"/>
      <c r="X1243" s="168"/>
      <c r="Y1243" s="168"/>
      <c r="Z1243" s="157"/>
      <c r="AA1243" s="157"/>
      <c r="AB1243" s="157"/>
      <c r="AC1243" s="157"/>
      <c r="AD1243" s="86"/>
      <c r="AE1243" s="76"/>
      <c r="AF1243" s="76"/>
      <c r="AG1243" s="76"/>
      <c r="AH1243" s="76"/>
      <c r="AI1243" s="86"/>
      <c r="AJ1243" s="76"/>
      <c r="AK1243" s="76"/>
      <c r="AL1243" s="76"/>
      <c r="AM1243" s="76"/>
      <c r="AN1243" s="157"/>
      <c r="AO1243" s="157"/>
      <c r="AP1243" s="157"/>
      <c r="AQ1243" s="160"/>
      <c r="AR1243" s="93"/>
      <c r="AS1243" s="93"/>
      <c r="AT1243" s="109"/>
      <c r="AU1243" s="165"/>
    </row>
    <row r="1244" spans="1:47" ht="84.75" customHeight="1">
      <c r="A1244" s="79"/>
      <c r="B1244" s="79"/>
      <c r="C1244" s="79"/>
      <c r="D1244" s="157"/>
      <c r="E1244" s="159"/>
      <c r="F1244" s="160"/>
      <c r="G1244" s="160"/>
      <c r="H1244" s="166"/>
      <c r="I1244" s="166"/>
      <c r="J1244" s="166"/>
      <c r="K1244" s="166"/>
      <c r="L1244" s="167"/>
      <c r="M1244" s="166"/>
      <c r="N1244" s="166"/>
      <c r="O1244" s="157"/>
      <c r="P1244" s="157"/>
      <c r="Q1244" s="157"/>
      <c r="R1244" s="157"/>
      <c r="S1244" s="157"/>
      <c r="T1244" s="157"/>
      <c r="U1244" s="157"/>
      <c r="V1244" s="157"/>
      <c r="W1244" s="161"/>
      <c r="X1244" s="168"/>
      <c r="Y1244" s="168"/>
      <c r="Z1244" s="157"/>
      <c r="AA1244" s="157"/>
      <c r="AB1244" s="157"/>
      <c r="AC1244" s="157"/>
      <c r="AD1244" s="86"/>
      <c r="AE1244" s="76"/>
      <c r="AF1244" s="76"/>
      <c r="AG1244" s="76"/>
      <c r="AH1244" s="76"/>
      <c r="AI1244" s="86"/>
      <c r="AJ1244" s="76"/>
      <c r="AK1244" s="76"/>
      <c r="AL1244" s="76"/>
      <c r="AM1244" s="76"/>
      <c r="AN1244" s="157"/>
      <c r="AO1244" s="157"/>
      <c r="AP1244" s="157"/>
      <c r="AQ1244" s="160"/>
      <c r="AR1244" s="93"/>
      <c r="AS1244" s="93"/>
      <c r="AT1244" s="109"/>
      <c r="AU1244" s="165"/>
    </row>
    <row r="1245" spans="1:47" ht="84.75" customHeight="1">
      <c r="A1245" s="79"/>
      <c r="B1245" s="79"/>
      <c r="C1245" s="79"/>
      <c r="D1245" s="157"/>
      <c r="E1245" s="159"/>
      <c r="F1245" s="160"/>
      <c r="G1245" s="160"/>
      <c r="H1245" s="166"/>
      <c r="I1245" s="166"/>
      <c r="J1245" s="166"/>
      <c r="K1245" s="166"/>
      <c r="L1245" s="167"/>
      <c r="M1245" s="166"/>
      <c r="N1245" s="166"/>
      <c r="O1245" s="157"/>
      <c r="P1245" s="157"/>
      <c r="Q1245" s="157"/>
      <c r="R1245" s="157"/>
      <c r="S1245" s="157"/>
      <c r="T1245" s="157"/>
      <c r="U1245" s="157"/>
      <c r="V1245" s="157"/>
      <c r="W1245" s="161"/>
      <c r="X1245" s="168"/>
      <c r="Y1245" s="168"/>
      <c r="Z1245" s="157"/>
      <c r="AA1245" s="157"/>
      <c r="AB1245" s="157"/>
      <c r="AC1245" s="157"/>
      <c r="AD1245" s="86"/>
      <c r="AE1245" s="76"/>
      <c r="AF1245" s="76"/>
      <c r="AG1245" s="76"/>
      <c r="AH1245" s="76"/>
      <c r="AI1245" s="86"/>
      <c r="AJ1245" s="76"/>
      <c r="AK1245" s="76"/>
      <c r="AL1245" s="76"/>
      <c r="AM1245" s="76"/>
      <c r="AN1245" s="157"/>
      <c r="AO1245" s="157"/>
      <c r="AP1245" s="157"/>
      <c r="AQ1245" s="160"/>
      <c r="AR1245" s="93"/>
      <c r="AS1245" s="93"/>
      <c r="AT1245" s="109"/>
      <c r="AU1245" s="165"/>
    </row>
    <row r="1246" spans="1:47" ht="84.75" customHeight="1">
      <c r="A1246" s="79"/>
      <c r="B1246" s="79"/>
      <c r="C1246" s="79"/>
      <c r="D1246" s="157"/>
      <c r="E1246" s="159"/>
      <c r="F1246" s="160"/>
      <c r="G1246" s="160"/>
      <c r="H1246" s="166"/>
      <c r="I1246" s="166"/>
      <c r="J1246" s="166"/>
      <c r="K1246" s="166"/>
      <c r="L1246" s="167"/>
      <c r="M1246" s="166"/>
      <c r="N1246" s="166"/>
      <c r="O1246" s="157"/>
      <c r="P1246" s="157"/>
      <c r="Q1246" s="157"/>
      <c r="R1246" s="157"/>
      <c r="S1246" s="157"/>
      <c r="T1246" s="157"/>
      <c r="U1246" s="157"/>
      <c r="V1246" s="157"/>
      <c r="W1246" s="161"/>
      <c r="X1246" s="168"/>
      <c r="Y1246" s="168"/>
      <c r="Z1246" s="157"/>
      <c r="AA1246" s="157"/>
      <c r="AB1246" s="157"/>
      <c r="AC1246" s="157"/>
      <c r="AD1246" s="86"/>
      <c r="AE1246" s="76"/>
      <c r="AF1246" s="76"/>
      <c r="AG1246" s="76"/>
      <c r="AH1246" s="76"/>
      <c r="AI1246" s="86"/>
      <c r="AJ1246" s="76"/>
      <c r="AK1246" s="76"/>
      <c r="AL1246" s="76"/>
      <c r="AM1246" s="76"/>
      <c r="AN1246" s="157"/>
      <c r="AO1246" s="157"/>
      <c r="AP1246" s="157"/>
      <c r="AQ1246" s="160"/>
      <c r="AR1246" s="93"/>
      <c r="AS1246" s="93"/>
      <c r="AT1246" s="109"/>
      <c r="AU1246" s="165"/>
    </row>
    <row r="1247" spans="1:47" ht="84.75" customHeight="1">
      <c r="A1247" s="79"/>
      <c r="B1247" s="79"/>
      <c r="C1247" s="79"/>
      <c r="D1247" s="157"/>
      <c r="E1247" s="159"/>
      <c r="F1247" s="160"/>
      <c r="G1247" s="160"/>
      <c r="H1247" s="166"/>
      <c r="I1247" s="166"/>
      <c r="J1247" s="166"/>
      <c r="K1247" s="166"/>
      <c r="L1247" s="167"/>
      <c r="M1247" s="166"/>
      <c r="N1247" s="166"/>
      <c r="O1247" s="157"/>
      <c r="P1247" s="157"/>
      <c r="Q1247" s="157"/>
      <c r="R1247" s="157"/>
      <c r="S1247" s="157"/>
      <c r="T1247" s="157"/>
      <c r="U1247" s="157"/>
      <c r="V1247" s="157"/>
      <c r="W1247" s="161"/>
      <c r="X1247" s="168"/>
      <c r="Y1247" s="168"/>
      <c r="Z1247" s="157"/>
      <c r="AA1247" s="157"/>
      <c r="AB1247" s="157"/>
      <c r="AC1247" s="157"/>
      <c r="AD1247" s="86"/>
      <c r="AE1247" s="76"/>
      <c r="AF1247" s="76"/>
      <c r="AG1247" s="76"/>
      <c r="AH1247" s="76"/>
      <c r="AI1247" s="86"/>
      <c r="AJ1247" s="76"/>
      <c r="AK1247" s="76"/>
      <c r="AL1247" s="76"/>
      <c r="AM1247" s="76"/>
      <c r="AN1247" s="157"/>
      <c r="AO1247" s="157"/>
      <c r="AP1247" s="157"/>
      <c r="AQ1247" s="160"/>
      <c r="AR1247" s="93"/>
      <c r="AS1247" s="93"/>
      <c r="AT1247" s="109"/>
      <c r="AU1247" s="165"/>
    </row>
    <row r="1248" spans="1:47" ht="84.75" customHeight="1">
      <c r="A1248" s="79"/>
      <c r="B1248" s="79"/>
      <c r="C1248" s="79"/>
      <c r="D1248" s="157"/>
      <c r="E1248" s="159"/>
      <c r="F1248" s="160"/>
      <c r="G1248" s="160"/>
      <c r="H1248" s="166"/>
      <c r="I1248" s="166"/>
      <c r="J1248" s="166"/>
      <c r="K1248" s="166"/>
      <c r="L1248" s="167"/>
      <c r="M1248" s="166"/>
      <c r="N1248" s="166"/>
      <c r="O1248" s="157"/>
      <c r="P1248" s="157"/>
      <c r="Q1248" s="157"/>
      <c r="R1248" s="157"/>
      <c r="S1248" s="157"/>
      <c r="T1248" s="157"/>
      <c r="U1248" s="157"/>
      <c r="V1248" s="157"/>
      <c r="W1248" s="161"/>
      <c r="X1248" s="168"/>
      <c r="Y1248" s="168"/>
      <c r="Z1248" s="157"/>
      <c r="AA1248" s="157"/>
      <c r="AB1248" s="157"/>
      <c r="AC1248" s="157"/>
      <c r="AD1248" s="86"/>
      <c r="AE1248" s="76"/>
      <c r="AF1248" s="76"/>
      <c r="AG1248" s="76"/>
      <c r="AH1248" s="76"/>
      <c r="AI1248" s="86"/>
      <c r="AJ1248" s="76"/>
      <c r="AK1248" s="76"/>
      <c r="AL1248" s="76"/>
      <c r="AM1248" s="76"/>
      <c r="AN1248" s="157"/>
      <c r="AO1248" s="157"/>
      <c r="AP1248" s="157"/>
      <c r="AQ1248" s="160"/>
      <c r="AR1248" s="93"/>
      <c r="AS1248" s="93"/>
      <c r="AT1248" s="109"/>
      <c r="AU1248" s="165"/>
    </row>
    <row r="1249" spans="1:47" ht="84.75" customHeight="1">
      <c r="A1249" s="79"/>
      <c r="B1249" s="79"/>
      <c r="C1249" s="79"/>
      <c r="D1249" s="157"/>
      <c r="E1249" s="159"/>
      <c r="F1249" s="160"/>
      <c r="G1249" s="160"/>
      <c r="H1249" s="166"/>
      <c r="I1249" s="166"/>
      <c r="J1249" s="166"/>
      <c r="K1249" s="166"/>
      <c r="L1249" s="167"/>
      <c r="M1249" s="166"/>
      <c r="N1249" s="166"/>
      <c r="O1249" s="157"/>
      <c r="P1249" s="157"/>
      <c r="Q1249" s="157"/>
      <c r="R1249" s="157"/>
      <c r="S1249" s="157"/>
      <c r="T1249" s="157"/>
      <c r="U1249" s="157"/>
      <c r="V1249" s="157"/>
      <c r="W1249" s="161"/>
      <c r="X1249" s="168"/>
      <c r="Y1249" s="168"/>
      <c r="Z1249" s="157"/>
      <c r="AA1249" s="157"/>
      <c r="AB1249" s="157"/>
      <c r="AC1249" s="157"/>
      <c r="AD1249" s="86"/>
      <c r="AE1249" s="76"/>
      <c r="AF1249" s="76"/>
      <c r="AG1249" s="76"/>
      <c r="AH1249" s="76"/>
      <c r="AI1249" s="86"/>
      <c r="AJ1249" s="76"/>
      <c r="AK1249" s="76"/>
      <c r="AL1249" s="76"/>
      <c r="AM1249" s="76"/>
      <c r="AN1249" s="157"/>
      <c r="AO1249" s="157"/>
      <c r="AP1249" s="157"/>
      <c r="AQ1249" s="160"/>
      <c r="AR1249" s="93"/>
      <c r="AS1249" s="93"/>
      <c r="AT1249" s="109"/>
      <c r="AU1249" s="165"/>
    </row>
    <row r="1250" spans="1:47" ht="84.75" customHeight="1">
      <c r="A1250" s="79"/>
      <c r="B1250" s="79"/>
      <c r="C1250" s="79"/>
      <c r="D1250" s="157"/>
      <c r="E1250" s="159"/>
      <c r="F1250" s="160"/>
      <c r="G1250" s="160"/>
      <c r="H1250" s="166"/>
      <c r="I1250" s="166"/>
      <c r="J1250" s="166"/>
      <c r="K1250" s="166"/>
      <c r="L1250" s="167"/>
      <c r="M1250" s="166"/>
      <c r="N1250" s="166"/>
      <c r="O1250" s="157"/>
      <c r="P1250" s="157"/>
      <c r="Q1250" s="157"/>
      <c r="R1250" s="157"/>
      <c r="S1250" s="157"/>
      <c r="T1250" s="157"/>
      <c r="U1250" s="157"/>
      <c r="V1250" s="157"/>
      <c r="W1250" s="161"/>
      <c r="X1250" s="168"/>
      <c r="Y1250" s="168"/>
      <c r="Z1250" s="157"/>
      <c r="AA1250" s="157"/>
      <c r="AB1250" s="157"/>
      <c r="AC1250" s="157"/>
      <c r="AD1250" s="86"/>
      <c r="AE1250" s="76"/>
      <c r="AF1250" s="76"/>
      <c r="AG1250" s="76"/>
      <c r="AH1250" s="76"/>
      <c r="AI1250" s="86"/>
      <c r="AJ1250" s="76"/>
      <c r="AK1250" s="76"/>
      <c r="AL1250" s="76"/>
      <c r="AM1250" s="76"/>
      <c r="AN1250" s="157"/>
      <c r="AO1250" s="157"/>
      <c r="AP1250" s="157"/>
      <c r="AQ1250" s="160"/>
      <c r="AR1250" s="93"/>
      <c r="AS1250" s="93"/>
      <c r="AT1250" s="109"/>
      <c r="AU1250" s="165"/>
    </row>
    <row r="1251" spans="1:47" ht="84.75" customHeight="1">
      <c r="A1251" s="79"/>
      <c r="B1251" s="79"/>
      <c r="C1251" s="79"/>
      <c r="D1251" s="157"/>
      <c r="E1251" s="159"/>
      <c r="F1251" s="160"/>
      <c r="G1251" s="160"/>
      <c r="H1251" s="166"/>
      <c r="I1251" s="166"/>
      <c r="J1251" s="166"/>
      <c r="K1251" s="166"/>
      <c r="L1251" s="167"/>
      <c r="M1251" s="166"/>
      <c r="N1251" s="166"/>
      <c r="O1251" s="157"/>
      <c r="P1251" s="157"/>
      <c r="Q1251" s="157"/>
      <c r="R1251" s="157"/>
      <c r="S1251" s="157"/>
      <c r="T1251" s="157"/>
      <c r="U1251" s="157"/>
      <c r="V1251" s="157"/>
      <c r="W1251" s="161"/>
      <c r="X1251" s="168"/>
      <c r="Y1251" s="168"/>
      <c r="Z1251" s="157"/>
      <c r="AA1251" s="157"/>
      <c r="AB1251" s="157"/>
      <c r="AC1251" s="157"/>
      <c r="AD1251" s="86"/>
      <c r="AE1251" s="76"/>
      <c r="AF1251" s="76"/>
      <c r="AG1251" s="76"/>
      <c r="AH1251" s="76"/>
      <c r="AI1251" s="86"/>
      <c r="AJ1251" s="76"/>
      <c r="AK1251" s="76"/>
      <c r="AL1251" s="76"/>
      <c r="AM1251" s="76"/>
      <c r="AN1251" s="157"/>
      <c r="AO1251" s="157"/>
      <c r="AP1251" s="157"/>
      <c r="AQ1251" s="160"/>
      <c r="AR1251" s="93"/>
      <c r="AS1251" s="93"/>
      <c r="AT1251" s="109"/>
      <c r="AU1251" s="165"/>
    </row>
    <row r="1252" spans="1:47" ht="84.75" customHeight="1">
      <c r="A1252" s="79"/>
      <c r="B1252" s="79"/>
      <c r="C1252" s="79"/>
      <c r="D1252" s="157"/>
      <c r="E1252" s="159"/>
      <c r="F1252" s="160"/>
      <c r="G1252" s="160"/>
      <c r="H1252" s="166"/>
      <c r="I1252" s="166"/>
      <c r="J1252" s="166"/>
      <c r="K1252" s="166"/>
      <c r="L1252" s="167"/>
      <c r="M1252" s="166"/>
      <c r="N1252" s="166"/>
      <c r="O1252" s="157"/>
      <c r="P1252" s="157"/>
      <c r="Q1252" s="157"/>
      <c r="R1252" s="157"/>
      <c r="S1252" s="157"/>
      <c r="T1252" s="157"/>
      <c r="U1252" s="157"/>
      <c r="V1252" s="157"/>
      <c r="W1252" s="161"/>
      <c r="X1252" s="168"/>
      <c r="Y1252" s="168"/>
      <c r="Z1252" s="157"/>
      <c r="AA1252" s="157"/>
      <c r="AB1252" s="157"/>
      <c r="AC1252" s="157"/>
      <c r="AD1252" s="86"/>
      <c r="AE1252" s="76"/>
      <c r="AF1252" s="76"/>
      <c r="AG1252" s="76"/>
      <c r="AH1252" s="76"/>
      <c r="AI1252" s="86"/>
      <c r="AJ1252" s="76"/>
      <c r="AK1252" s="76"/>
      <c r="AL1252" s="76"/>
      <c r="AM1252" s="76"/>
      <c r="AN1252" s="157"/>
      <c r="AO1252" s="157"/>
      <c r="AP1252" s="157"/>
      <c r="AQ1252" s="160"/>
      <c r="AR1252" s="93"/>
      <c r="AS1252" s="93"/>
      <c r="AT1252" s="109"/>
      <c r="AU1252" s="165"/>
    </row>
    <row r="1253" spans="1:47" ht="84.75" customHeight="1">
      <c r="A1253" s="79"/>
      <c r="B1253" s="79"/>
      <c r="C1253" s="79"/>
      <c r="D1253" s="157"/>
      <c r="E1253" s="159"/>
      <c r="F1253" s="160"/>
      <c r="G1253" s="160"/>
      <c r="H1253" s="166"/>
      <c r="I1253" s="166"/>
      <c r="J1253" s="166"/>
      <c r="K1253" s="166"/>
      <c r="L1253" s="167"/>
      <c r="M1253" s="166"/>
      <c r="N1253" s="166"/>
      <c r="O1253" s="157"/>
      <c r="P1253" s="157"/>
      <c r="Q1253" s="157"/>
      <c r="R1253" s="157"/>
      <c r="S1253" s="157"/>
      <c r="T1253" s="157"/>
      <c r="U1253" s="157"/>
      <c r="V1253" s="157"/>
      <c r="W1253" s="161"/>
      <c r="X1253" s="168"/>
      <c r="Y1253" s="168"/>
      <c r="Z1253" s="157"/>
      <c r="AA1253" s="157"/>
      <c r="AB1253" s="157"/>
      <c r="AC1253" s="157"/>
      <c r="AD1253" s="86"/>
      <c r="AE1253" s="76"/>
      <c r="AF1253" s="76"/>
      <c r="AG1253" s="76"/>
      <c r="AH1253" s="76"/>
      <c r="AI1253" s="86"/>
      <c r="AJ1253" s="76"/>
      <c r="AK1253" s="76"/>
      <c r="AL1253" s="76"/>
      <c r="AM1253" s="76"/>
      <c r="AN1253" s="157"/>
      <c r="AO1253" s="157"/>
      <c r="AP1253" s="157"/>
      <c r="AQ1253" s="160"/>
      <c r="AR1253" s="93"/>
      <c r="AS1253" s="93"/>
      <c r="AT1253" s="109"/>
      <c r="AU1253" s="165"/>
    </row>
    <row r="1254" spans="1:47" ht="84.75" customHeight="1">
      <c r="A1254" s="79"/>
      <c r="B1254" s="79"/>
      <c r="C1254" s="79"/>
      <c r="D1254" s="157"/>
      <c r="E1254" s="159"/>
      <c r="F1254" s="160"/>
      <c r="G1254" s="160"/>
      <c r="H1254" s="166"/>
      <c r="I1254" s="166"/>
      <c r="J1254" s="166"/>
      <c r="K1254" s="166"/>
      <c r="L1254" s="167"/>
      <c r="M1254" s="166"/>
      <c r="N1254" s="166"/>
      <c r="O1254" s="157"/>
      <c r="P1254" s="157"/>
      <c r="Q1254" s="157"/>
      <c r="R1254" s="157"/>
      <c r="S1254" s="157"/>
      <c r="T1254" s="157"/>
      <c r="U1254" s="157"/>
      <c r="V1254" s="157"/>
      <c r="W1254" s="161"/>
      <c r="X1254" s="168"/>
      <c r="Y1254" s="168"/>
      <c r="Z1254" s="157"/>
      <c r="AA1254" s="157"/>
      <c r="AB1254" s="157"/>
      <c r="AC1254" s="157"/>
      <c r="AD1254" s="86"/>
      <c r="AE1254" s="76"/>
      <c r="AF1254" s="76"/>
      <c r="AG1254" s="76"/>
      <c r="AH1254" s="76"/>
      <c r="AI1254" s="86"/>
      <c r="AJ1254" s="76"/>
      <c r="AK1254" s="76"/>
      <c r="AL1254" s="76"/>
      <c r="AM1254" s="76"/>
      <c r="AN1254" s="157"/>
      <c r="AO1254" s="157"/>
      <c r="AP1254" s="157"/>
      <c r="AQ1254" s="160"/>
      <c r="AR1254" s="93"/>
      <c r="AS1254" s="93"/>
      <c r="AT1254" s="109"/>
      <c r="AU1254" s="165"/>
    </row>
    <row r="1255" spans="1:47" ht="84.75" customHeight="1">
      <c r="A1255" s="79"/>
      <c r="B1255" s="79"/>
      <c r="C1255" s="79"/>
      <c r="D1255" s="157"/>
      <c r="E1255" s="159"/>
      <c r="F1255" s="160"/>
      <c r="G1255" s="160"/>
      <c r="H1255" s="166"/>
      <c r="I1255" s="166"/>
      <c r="J1255" s="166"/>
      <c r="K1255" s="166"/>
      <c r="L1255" s="167"/>
      <c r="M1255" s="166"/>
      <c r="N1255" s="166"/>
      <c r="O1255" s="157"/>
      <c r="P1255" s="157"/>
      <c r="Q1255" s="157"/>
      <c r="R1255" s="157"/>
      <c r="S1255" s="157"/>
      <c r="T1255" s="157"/>
      <c r="U1255" s="157"/>
      <c r="V1255" s="157"/>
      <c r="W1255" s="161"/>
      <c r="X1255" s="168"/>
      <c r="Y1255" s="168"/>
      <c r="Z1255" s="157"/>
      <c r="AA1255" s="157"/>
      <c r="AB1255" s="157"/>
      <c r="AC1255" s="157"/>
      <c r="AD1255" s="86"/>
      <c r="AE1255" s="76"/>
      <c r="AF1255" s="76"/>
      <c r="AG1255" s="76"/>
      <c r="AH1255" s="76"/>
      <c r="AI1255" s="86"/>
      <c r="AJ1255" s="76"/>
      <c r="AK1255" s="76"/>
      <c r="AL1255" s="76"/>
      <c r="AM1255" s="76"/>
      <c r="AN1255" s="157"/>
      <c r="AO1255" s="157"/>
      <c r="AP1255" s="157"/>
      <c r="AQ1255" s="160"/>
      <c r="AR1255" s="93"/>
      <c r="AS1255" s="93"/>
      <c r="AT1255" s="109"/>
      <c r="AU1255" s="165"/>
    </row>
    <row r="1256" spans="1:47" ht="84.75" customHeight="1">
      <c r="A1256" s="79"/>
      <c r="B1256" s="79"/>
      <c r="C1256" s="79"/>
      <c r="D1256" s="157"/>
      <c r="E1256" s="159"/>
      <c r="F1256" s="160"/>
      <c r="G1256" s="160"/>
      <c r="H1256" s="166"/>
      <c r="I1256" s="166"/>
      <c r="J1256" s="166"/>
      <c r="K1256" s="166"/>
      <c r="L1256" s="167"/>
      <c r="M1256" s="166"/>
      <c r="N1256" s="166"/>
      <c r="O1256" s="157"/>
      <c r="P1256" s="157"/>
      <c r="Q1256" s="157"/>
      <c r="R1256" s="157"/>
      <c r="S1256" s="157"/>
      <c r="T1256" s="157"/>
      <c r="U1256" s="157"/>
      <c r="V1256" s="157"/>
      <c r="W1256" s="161"/>
      <c r="X1256" s="168"/>
      <c r="Y1256" s="168"/>
      <c r="Z1256" s="157"/>
      <c r="AA1256" s="157"/>
      <c r="AB1256" s="157"/>
      <c r="AC1256" s="157"/>
      <c r="AD1256" s="86"/>
      <c r="AE1256" s="76"/>
      <c r="AF1256" s="76"/>
      <c r="AG1256" s="76"/>
      <c r="AH1256" s="76"/>
      <c r="AI1256" s="86"/>
      <c r="AJ1256" s="76"/>
      <c r="AK1256" s="76"/>
      <c r="AL1256" s="76"/>
      <c r="AM1256" s="76"/>
      <c r="AN1256" s="157"/>
      <c r="AO1256" s="157"/>
      <c r="AP1256" s="157"/>
      <c r="AQ1256" s="160"/>
      <c r="AR1256" s="93"/>
      <c r="AS1256" s="93"/>
      <c r="AT1256" s="109"/>
      <c r="AU1256" s="165"/>
    </row>
    <row r="1257" spans="1:47" ht="84.75" customHeight="1">
      <c r="A1257" s="79"/>
      <c r="B1257" s="79"/>
      <c r="C1257" s="79"/>
      <c r="D1257" s="157"/>
      <c r="E1257" s="159"/>
      <c r="F1257" s="160"/>
      <c r="G1257" s="160"/>
      <c r="H1257" s="166"/>
      <c r="I1257" s="166"/>
      <c r="J1257" s="166"/>
      <c r="K1257" s="166"/>
      <c r="L1257" s="167"/>
      <c r="M1257" s="166"/>
      <c r="N1257" s="166"/>
      <c r="O1257" s="157"/>
      <c r="P1257" s="157"/>
      <c r="Q1257" s="157"/>
      <c r="R1257" s="157"/>
      <c r="S1257" s="157"/>
      <c r="T1257" s="157"/>
      <c r="U1257" s="157"/>
      <c r="V1257" s="157"/>
      <c r="W1257" s="161"/>
      <c r="X1257" s="168"/>
      <c r="Y1257" s="168"/>
      <c r="Z1257" s="157"/>
      <c r="AA1257" s="157"/>
      <c r="AB1257" s="157"/>
      <c r="AC1257" s="157"/>
      <c r="AD1257" s="86"/>
      <c r="AE1257" s="76"/>
      <c r="AF1257" s="76"/>
      <c r="AG1257" s="76"/>
      <c r="AH1257" s="76"/>
      <c r="AI1257" s="86"/>
      <c r="AJ1257" s="76"/>
      <c r="AK1257" s="76"/>
      <c r="AL1257" s="76"/>
      <c r="AM1257" s="76"/>
      <c r="AN1257" s="157"/>
      <c r="AO1257" s="157"/>
      <c r="AP1257" s="157"/>
      <c r="AQ1257" s="160"/>
      <c r="AR1257" s="93"/>
      <c r="AS1257" s="93"/>
      <c r="AT1257" s="109"/>
      <c r="AU1257" s="165"/>
    </row>
    <row r="1258" spans="1:47" ht="84.75" customHeight="1">
      <c r="A1258" s="79"/>
      <c r="B1258" s="79"/>
      <c r="C1258" s="79"/>
      <c r="D1258" s="157"/>
      <c r="E1258" s="159"/>
      <c r="F1258" s="160"/>
      <c r="G1258" s="160"/>
      <c r="H1258" s="166"/>
      <c r="I1258" s="166"/>
      <c r="J1258" s="166"/>
      <c r="K1258" s="166"/>
      <c r="L1258" s="167"/>
      <c r="M1258" s="166"/>
      <c r="N1258" s="166"/>
      <c r="O1258" s="157"/>
      <c r="P1258" s="157"/>
      <c r="Q1258" s="157"/>
      <c r="R1258" s="157"/>
      <c r="S1258" s="157"/>
      <c r="T1258" s="157"/>
      <c r="U1258" s="157"/>
      <c r="V1258" s="157"/>
      <c r="W1258" s="161"/>
      <c r="X1258" s="168"/>
      <c r="Y1258" s="168"/>
      <c r="Z1258" s="157"/>
      <c r="AA1258" s="157"/>
      <c r="AB1258" s="157"/>
      <c r="AC1258" s="157"/>
      <c r="AD1258" s="86"/>
      <c r="AE1258" s="76"/>
      <c r="AF1258" s="76"/>
      <c r="AG1258" s="76"/>
      <c r="AH1258" s="76"/>
      <c r="AI1258" s="86"/>
      <c r="AJ1258" s="76"/>
      <c r="AK1258" s="76"/>
      <c r="AL1258" s="76"/>
      <c r="AM1258" s="76"/>
      <c r="AN1258" s="157"/>
      <c r="AO1258" s="157"/>
      <c r="AP1258" s="157"/>
      <c r="AQ1258" s="160"/>
      <c r="AR1258" s="93"/>
      <c r="AS1258" s="93"/>
      <c r="AT1258" s="109"/>
      <c r="AU1258" s="165"/>
    </row>
    <row r="1259" spans="1:47" ht="84.75" customHeight="1">
      <c r="A1259" s="79"/>
      <c r="B1259" s="79"/>
      <c r="C1259" s="79"/>
      <c r="D1259" s="157"/>
      <c r="E1259" s="159"/>
      <c r="F1259" s="160"/>
      <c r="G1259" s="160"/>
      <c r="H1259" s="166"/>
      <c r="I1259" s="166"/>
      <c r="J1259" s="166"/>
      <c r="K1259" s="166"/>
      <c r="L1259" s="167"/>
      <c r="M1259" s="166"/>
      <c r="N1259" s="166"/>
      <c r="O1259" s="157"/>
      <c r="P1259" s="157"/>
      <c r="Q1259" s="157"/>
      <c r="R1259" s="157"/>
      <c r="S1259" s="157"/>
      <c r="T1259" s="157"/>
      <c r="U1259" s="157"/>
      <c r="V1259" s="157"/>
      <c r="W1259" s="161"/>
      <c r="X1259" s="168"/>
      <c r="Y1259" s="168"/>
      <c r="Z1259" s="157"/>
      <c r="AA1259" s="157"/>
      <c r="AB1259" s="157"/>
      <c r="AC1259" s="157"/>
      <c r="AD1259" s="86"/>
      <c r="AE1259" s="76"/>
      <c r="AF1259" s="76"/>
      <c r="AG1259" s="76"/>
      <c r="AH1259" s="76"/>
      <c r="AI1259" s="86"/>
      <c r="AJ1259" s="76"/>
      <c r="AK1259" s="76"/>
      <c r="AL1259" s="76"/>
      <c r="AM1259" s="76"/>
      <c r="AN1259" s="157"/>
      <c r="AO1259" s="157"/>
      <c r="AP1259" s="157"/>
      <c r="AQ1259" s="160"/>
      <c r="AR1259" s="93"/>
      <c r="AS1259" s="93"/>
      <c r="AT1259" s="109"/>
      <c r="AU1259" s="165"/>
    </row>
    <row r="1260" spans="1:47" ht="84.75" customHeight="1">
      <c r="A1260" s="79"/>
      <c r="B1260" s="79"/>
      <c r="C1260" s="79"/>
      <c r="D1260" s="157"/>
      <c r="E1260" s="159"/>
      <c r="F1260" s="160"/>
      <c r="G1260" s="160"/>
      <c r="H1260" s="166"/>
      <c r="I1260" s="166"/>
      <c r="J1260" s="166"/>
      <c r="K1260" s="166"/>
      <c r="L1260" s="167"/>
      <c r="M1260" s="166"/>
      <c r="N1260" s="166"/>
      <c r="O1260" s="157"/>
      <c r="P1260" s="157"/>
      <c r="Q1260" s="157"/>
      <c r="R1260" s="157"/>
      <c r="S1260" s="157"/>
      <c r="T1260" s="157"/>
      <c r="U1260" s="157"/>
      <c r="V1260" s="157"/>
      <c r="W1260" s="161"/>
      <c r="X1260" s="168"/>
      <c r="Y1260" s="168"/>
      <c r="Z1260" s="157"/>
      <c r="AA1260" s="157"/>
      <c r="AB1260" s="157"/>
      <c r="AC1260" s="157"/>
      <c r="AD1260" s="86"/>
      <c r="AE1260" s="76"/>
      <c r="AF1260" s="76"/>
      <c r="AG1260" s="76"/>
      <c r="AH1260" s="76"/>
      <c r="AI1260" s="86"/>
      <c r="AJ1260" s="76"/>
      <c r="AK1260" s="76"/>
      <c r="AL1260" s="76"/>
      <c r="AM1260" s="76"/>
      <c r="AN1260" s="157"/>
      <c r="AO1260" s="157"/>
      <c r="AP1260" s="157"/>
      <c r="AQ1260" s="160"/>
      <c r="AR1260" s="93"/>
      <c r="AS1260" s="93"/>
      <c r="AT1260" s="109"/>
      <c r="AU1260" s="165"/>
    </row>
    <row r="1261" spans="1:47" ht="84.75" customHeight="1">
      <c r="A1261" s="79"/>
      <c r="B1261" s="79"/>
      <c r="C1261" s="79"/>
      <c r="D1261" s="157"/>
      <c r="E1261" s="159"/>
      <c r="F1261" s="160"/>
      <c r="G1261" s="160"/>
      <c r="H1261" s="166"/>
      <c r="I1261" s="166"/>
      <c r="J1261" s="166"/>
      <c r="K1261" s="166"/>
      <c r="L1261" s="167"/>
      <c r="M1261" s="166"/>
      <c r="N1261" s="166"/>
      <c r="O1261" s="157"/>
      <c r="P1261" s="157"/>
      <c r="Q1261" s="157"/>
      <c r="R1261" s="157"/>
      <c r="S1261" s="157"/>
      <c r="T1261" s="157"/>
      <c r="U1261" s="157"/>
      <c r="V1261" s="157"/>
      <c r="W1261" s="161"/>
      <c r="X1261" s="168"/>
      <c r="Y1261" s="168"/>
      <c r="Z1261" s="157"/>
      <c r="AA1261" s="157"/>
      <c r="AB1261" s="157"/>
      <c r="AC1261" s="157"/>
      <c r="AD1261" s="86"/>
      <c r="AE1261" s="76"/>
      <c r="AF1261" s="76"/>
      <c r="AG1261" s="76"/>
      <c r="AH1261" s="76"/>
      <c r="AI1261" s="86"/>
      <c r="AJ1261" s="76"/>
      <c r="AK1261" s="76"/>
      <c r="AL1261" s="76"/>
      <c r="AM1261" s="76"/>
      <c r="AN1261" s="157"/>
      <c r="AO1261" s="157"/>
      <c r="AP1261" s="157"/>
      <c r="AQ1261" s="160"/>
      <c r="AR1261" s="93"/>
      <c r="AS1261" s="93"/>
      <c r="AT1261" s="109"/>
      <c r="AU1261" s="165"/>
    </row>
    <row r="1262" spans="1:47" ht="84.75" customHeight="1">
      <c r="A1262" s="79"/>
      <c r="B1262" s="79"/>
      <c r="C1262" s="79"/>
      <c r="D1262" s="157"/>
      <c r="E1262" s="159"/>
      <c r="F1262" s="160"/>
      <c r="G1262" s="160"/>
      <c r="H1262" s="166"/>
      <c r="I1262" s="166"/>
      <c r="J1262" s="166"/>
      <c r="K1262" s="166"/>
      <c r="L1262" s="167"/>
      <c r="M1262" s="166"/>
      <c r="N1262" s="166"/>
      <c r="O1262" s="157"/>
      <c r="P1262" s="157"/>
      <c r="Q1262" s="157"/>
      <c r="R1262" s="157"/>
      <c r="S1262" s="157"/>
      <c r="T1262" s="157"/>
      <c r="U1262" s="157"/>
      <c r="V1262" s="157"/>
      <c r="W1262" s="161"/>
      <c r="X1262" s="168"/>
      <c r="Y1262" s="168"/>
      <c r="Z1262" s="157"/>
      <c r="AA1262" s="157"/>
      <c r="AB1262" s="157"/>
      <c r="AC1262" s="157"/>
      <c r="AD1262" s="86"/>
      <c r="AE1262" s="76"/>
      <c r="AF1262" s="76"/>
      <c r="AG1262" s="76"/>
      <c r="AH1262" s="76"/>
      <c r="AI1262" s="86"/>
      <c r="AJ1262" s="76"/>
      <c r="AK1262" s="76"/>
      <c r="AL1262" s="76"/>
      <c r="AM1262" s="76"/>
      <c r="AN1262" s="157"/>
      <c r="AO1262" s="157"/>
      <c r="AP1262" s="157"/>
      <c r="AQ1262" s="160"/>
      <c r="AR1262" s="93"/>
      <c r="AS1262" s="93"/>
      <c r="AT1262" s="109"/>
      <c r="AU1262" s="165"/>
    </row>
    <row r="1263" spans="1:47" ht="84.75" customHeight="1">
      <c r="A1263" s="79"/>
      <c r="B1263" s="79"/>
      <c r="C1263" s="79"/>
      <c r="D1263" s="157"/>
      <c r="E1263" s="159"/>
      <c r="F1263" s="160"/>
      <c r="G1263" s="160"/>
      <c r="H1263" s="166"/>
      <c r="I1263" s="166"/>
      <c r="J1263" s="166"/>
      <c r="K1263" s="166"/>
      <c r="L1263" s="167"/>
      <c r="M1263" s="166"/>
      <c r="N1263" s="166"/>
      <c r="O1263" s="157"/>
      <c r="P1263" s="157"/>
      <c r="Q1263" s="157"/>
      <c r="R1263" s="157"/>
      <c r="S1263" s="157"/>
      <c r="T1263" s="157"/>
      <c r="U1263" s="157"/>
      <c r="V1263" s="157"/>
      <c r="W1263" s="161"/>
      <c r="X1263" s="168"/>
      <c r="Y1263" s="168"/>
      <c r="Z1263" s="157"/>
      <c r="AA1263" s="157"/>
      <c r="AB1263" s="157"/>
      <c r="AC1263" s="157"/>
      <c r="AD1263" s="86"/>
      <c r="AE1263" s="76"/>
      <c r="AF1263" s="76"/>
      <c r="AG1263" s="76"/>
      <c r="AH1263" s="76"/>
      <c r="AI1263" s="86"/>
      <c r="AJ1263" s="76"/>
      <c r="AK1263" s="76"/>
      <c r="AL1263" s="76"/>
      <c r="AM1263" s="76"/>
      <c r="AN1263" s="157"/>
      <c r="AO1263" s="157"/>
      <c r="AP1263" s="157"/>
      <c r="AQ1263" s="160"/>
      <c r="AR1263" s="93"/>
      <c r="AS1263" s="93"/>
      <c r="AT1263" s="109"/>
      <c r="AU1263" s="165"/>
    </row>
    <row r="1264" spans="1:47" ht="84.75" customHeight="1">
      <c r="A1264" s="79"/>
      <c r="B1264" s="79"/>
      <c r="C1264" s="79"/>
      <c r="D1264" s="157"/>
      <c r="E1264" s="159"/>
      <c r="F1264" s="160"/>
      <c r="G1264" s="160"/>
      <c r="H1264" s="166"/>
      <c r="I1264" s="166"/>
      <c r="J1264" s="166"/>
      <c r="K1264" s="166"/>
      <c r="L1264" s="167"/>
      <c r="M1264" s="166"/>
      <c r="N1264" s="166"/>
      <c r="O1264" s="157"/>
      <c r="P1264" s="157"/>
      <c r="Q1264" s="157"/>
      <c r="R1264" s="157"/>
      <c r="S1264" s="157"/>
      <c r="T1264" s="157"/>
      <c r="U1264" s="157"/>
      <c r="V1264" s="157"/>
      <c r="W1264" s="161"/>
      <c r="X1264" s="168"/>
      <c r="Y1264" s="168"/>
      <c r="Z1264" s="157"/>
      <c r="AA1264" s="157"/>
      <c r="AB1264" s="157"/>
      <c r="AC1264" s="157"/>
      <c r="AD1264" s="86"/>
      <c r="AE1264" s="76"/>
      <c r="AF1264" s="76"/>
      <c r="AG1264" s="76"/>
      <c r="AH1264" s="76"/>
      <c r="AI1264" s="86"/>
      <c r="AJ1264" s="76"/>
      <c r="AK1264" s="76"/>
      <c r="AL1264" s="76"/>
      <c r="AM1264" s="76"/>
      <c r="AN1264" s="157"/>
      <c r="AO1264" s="157"/>
      <c r="AP1264" s="157"/>
      <c r="AQ1264" s="160"/>
      <c r="AR1264" s="93"/>
      <c r="AS1264" s="93"/>
      <c r="AT1264" s="109"/>
      <c r="AU1264" s="165"/>
    </row>
    <row r="1265" spans="1:47" ht="84.75" customHeight="1">
      <c r="A1265" s="79"/>
      <c r="B1265" s="79"/>
      <c r="C1265" s="79"/>
      <c r="D1265" s="157"/>
      <c r="E1265" s="159"/>
      <c r="F1265" s="160"/>
      <c r="G1265" s="160"/>
      <c r="H1265" s="166"/>
      <c r="I1265" s="166"/>
      <c r="J1265" s="166"/>
      <c r="K1265" s="166"/>
      <c r="L1265" s="167"/>
      <c r="M1265" s="166"/>
      <c r="N1265" s="166"/>
      <c r="O1265" s="157"/>
      <c r="P1265" s="157"/>
      <c r="Q1265" s="157"/>
      <c r="R1265" s="157"/>
      <c r="S1265" s="157"/>
      <c r="T1265" s="157"/>
      <c r="U1265" s="157"/>
      <c r="V1265" s="157"/>
      <c r="W1265" s="161"/>
      <c r="X1265" s="168"/>
      <c r="Y1265" s="168"/>
      <c r="Z1265" s="157"/>
      <c r="AA1265" s="157"/>
      <c r="AB1265" s="157"/>
      <c r="AC1265" s="157"/>
      <c r="AD1265" s="86"/>
      <c r="AE1265" s="76"/>
      <c r="AF1265" s="76"/>
      <c r="AG1265" s="76"/>
      <c r="AH1265" s="76"/>
      <c r="AI1265" s="86"/>
      <c r="AJ1265" s="76"/>
      <c r="AK1265" s="76"/>
      <c r="AL1265" s="76"/>
      <c r="AM1265" s="76"/>
      <c r="AN1265" s="157"/>
      <c r="AO1265" s="157"/>
      <c r="AP1265" s="157"/>
      <c r="AQ1265" s="160"/>
      <c r="AR1265" s="93"/>
      <c r="AS1265" s="93"/>
      <c r="AT1265" s="109"/>
      <c r="AU1265" s="165"/>
    </row>
    <row r="1266" spans="1:47" ht="84.75" customHeight="1">
      <c r="A1266" s="79"/>
      <c r="B1266" s="79"/>
      <c r="C1266" s="79"/>
      <c r="D1266" s="157"/>
      <c r="E1266" s="159"/>
      <c r="F1266" s="160"/>
      <c r="G1266" s="160"/>
      <c r="H1266" s="166"/>
      <c r="I1266" s="166"/>
      <c r="J1266" s="166"/>
      <c r="K1266" s="166"/>
      <c r="L1266" s="167"/>
      <c r="M1266" s="166"/>
      <c r="N1266" s="166"/>
      <c r="O1266" s="157"/>
      <c r="P1266" s="157"/>
      <c r="Q1266" s="157"/>
      <c r="R1266" s="157"/>
      <c r="S1266" s="157"/>
      <c r="T1266" s="157"/>
      <c r="U1266" s="157"/>
      <c r="V1266" s="157"/>
      <c r="W1266" s="161"/>
      <c r="X1266" s="168"/>
      <c r="Y1266" s="168"/>
      <c r="Z1266" s="157"/>
      <c r="AA1266" s="157"/>
      <c r="AB1266" s="157"/>
      <c r="AC1266" s="157"/>
      <c r="AD1266" s="86"/>
      <c r="AE1266" s="76"/>
      <c r="AF1266" s="76"/>
      <c r="AG1266" s="76"/>
      <c r="AH1266" s="76"/>
      <c r="AI1266" s="86"/>
      <c r="AJ1266" s="76"/>
      <c r="AK1266" s="76"/>
      <c r="AL1266" s="76"/>
      <c r="AM1266" s="76"/>
      <c r="AN1266" s="157"/>
      <c r="AO1266" s="157"/>
      <c r="AP1266" s="157"/>
      <c r="AQ1266" s="160"/>
      <c r="AR1266" s="93"/>
      <c r="AS1266" s="93"/>
      <c r="AT1266" s="109"/>
      <c r="AU1266" s="165"/>
    </row>
    <row r="1267" spans="1:47" ht="84.75" customHeight="1">
      <c r="A1267" s="79"/>
      <c r="B1267" s="79"/>
      <c r="C1267" s="79"/>
      <c r="D1267" s="157"/>
      <c r="E1267" s="159"/>
      <c r="F1267" s="160"/>
      <c r="G1267" s="160"/>
      <c r="H1267" s="166"/>
      <c r="I1267" s="166"/>
      <c r="J1267" s="166"/>
      <c r="K1267" s="166"/>
      <c r="L1267" s="167"/>
      <c r="M1267" s="166"/>
      <c r="N1267" s="166"/>
      <c r="O1267" s="157"/>
      <c r="P1267" s="157"/>
      <c r="Q1267" s="157"/>
      <c r="R1267" s="157"/>
      <c r="S1267" s="157"/>
      <c r="T1267" s="157"/>
      <c r="U1267" s="157"/>
      <c r="V1267" s="157"/>
      <c r="W1267" s="161"/>
      <c r="X1267" s="168"/>
      <c r="Y1267" s="168"/>
      <c r="Z1267" s="157"/>
      <c r="AA1267" s="157"/>
      <c r="AB1267" s="157"/>
      <c r="AC1267" s="157"/>
      <c r="AD1267" s="86"/>
      <c r="AE1267" s="76"/>
      <c r="AF1267" s="76"/>
      <c r="AG1267" s="76"/>
      <c r="AH1267" s="76"/>
      <c r="AI1267" s="86"/>
      <c r="AJ1267" s="76"/>
      <c r="AK1267" s="76"/>
      <c r="AL1267" s="76"/>
      <c r="AM1267" s="76"/>
      <c r="AN1267" s="157"/>
      <c r="AO1267" s="157"/>
      <c r="AP1267" s="157"/>
      <c r="AQ1267" s="160"/>
      <c r="AR1267" s="93"/>
      <c r="AS1267" s="93"/>
      <c r="AT1267" s="109"/>
      <c r="AU1267" s="165"/>
    </row>
    <row r="1268" spans="1:47" ht="84.75" customHeight="1">
      <c r="A1268" s="79"/>
      <c r="B1268" s="79"/>
      <c r="C1268" s="79"/>
      <c r="D1268" s="157"/>
      <c r="E1268" s="159"/>
      <c r="F1268" s="160"/>
      <c r="G1268" s="160"/>
      <c r="H1268" s="166"/>
      <c r="I1268" s="166"/>
      <c r="J1268" s="166"/>
      <c r="K1268" s="166"/>
      <c r="L1268" s="167"/>
      <c r="M1268" s="166"/>
      <c r="N1268" s="166"/>
      <c r="O1268" s="157"/>
      <c r="P1268" s="157"/>
      <c r="Q1268" s="157"/>
      <c r="R1268" s="157"/>
      <c r="S1268" s="157"/>
      <c r="T1268" s="157"/>
      <c r="U1268" s="157"/>
      <c r="V1268" s="157"/>
      <c r="W1268" s="161"/>
      <c r="X1268" s="168"/>
      <c r="Y1268" s="168"/>
      <c r="Z1268" s="157"/>
      <c r="AA1268" s="157"/>
      <c r="AB1268" s="157"/>
      <c r="AC1268" s="157"/>
      <c r="AD1268" s="86"/>
      <c r="AE1268" s="76"/>
      <c r="AF1268" s="76"/>
      <c r="AG1268" s="76"/>
      <c r="AH1268" s="76"/>
      <c r="AI1268" s="86"/>
      <c r="AJ1268" s="76"/>
      <c r="AK1268" s="76"/>
      <c r="AL1268" s="76"/>
      <c r="AM1268" s="76"/>
      <c r="AN1268" s="157"/>
      <c r="AO1268" s="157"/>
      <c r="AP1268" s="157"/>
      <c r="AQ1268" s="160"/>
      <c r="AR1268" s="93"/>
      <c r="AS1268" s="93"/>
      <c r="AT1268" s="109"/>
      <c r="AU1268" s="165"/>
    </row>
    <row r="1269" spans="1:47" ht="84.75" customHeight="1">
      <c r="A1269" s="79"/>
      <c r="B1269" s="79"/>
      <c r="C1269" s="79"/>
      <c r="D1269" s="157"/>
      <c r="E1269" s="159"/>
      <c r="F1269" s="160"/>
      <c r="G1269" s="160"/>
      <c r="H1269" s="166"/>
      <c r="I1269" s="166"/>
      <c r="J1269" s="166"/>
      <c r="K1269" s="166"/>
      <c r="L1269" s="167"/>
      <c r="M1269" s="166"/>
      <c r="N1269" s="166"/>
      <c r="O1269" s="157"/>
      <c r="P1269" s="157"/>
      <c r="Q1269" s="157"/>
      <c r="R1269" s="157"/>
      <c r="S1269" s="157"/>
      <c r="T1269" s="157"/>
      <c r="U1269" s="157"/>
      <c r="V1269" s="157"/>
      <c r="W1269" s="161"/>
      <c r="X1269" s="168"/>
      <c r="Y1269" s="168"/>
      <c r="Z1269" s="157"/>
      <c r="AA1269" s="157"/>
      <c r="AB1269" s="157"/>
      <c r="AC1269" s="157"/>
      <c r="AD1269" s="86"/>
      <c r="AE1269" s="76"/>
      <c r="AF1269" s="76"/>
      <c r="AG1269" s="76"/>
      <c r="AH1269" s="76"/>
      <c r="AI1269" s="86"/>
      <c r="AJ1269" s="76"/>
      <c r="AK1269" s="76"/>
      <c r="AL1269" s="76"/>
      <c r="AM1269" s="76"/>
      <c r="AN1269" s="157"/>
      <c r="AO1269" s="157"/>
      <c r="AP1269" s="157"/>
      <c r="AQ1269" s="160"/>
      <c r="AR1269" s="93"/>
      <c r="AS1269" s="93"/>
      <c r="AT1269" s="109"/>
      <c r="AU1269" s="165"/>
    </row>
    <row r="1270" spans="1:47" ht="84.75" customHeight="1">
      <c r="A1270" s="79"/>
      <c r="B1270" s="79"/>
      <c r="C1270" s="79"/>
      <c r="D1270" s="157"/>
      <c r="E1270" s="159"/>
      <c r="F1270" s="160"/>
      <c r="G1270" s="160"/>
      <c r="H1270" s="166"/>
      <c r="I1270" s="166"/>
      <c r="J1270" s="166"/>
      <c r="K1270" s="166"/>
      <c r="L1270" s="167"/>
      <c r="M1270" s="166"/>
      <c r="N1270" s="166"/>
      <c r="O1270" s="157"/>
      <c r="P1270" s="157"/>
      <c r="Q1270" s="157"/>
      <c r="R1270" s="157"/>
      <c r="S1270" s="157"/>
      <c r="T1270" s="157"/>
      <c r="U1270" s="157"/>
      <c r="V1270" s="157"/>
      <c r="W1270" s="161"/>
      <c r="X1270" s="168"/>
      <c r="Y1270" s="168"/>
      <c r="Z1270" s="157"/>
      <c r="AA1270" s="157"/>
      <c r="AB1270" s="157"/>
      <c r="AC1270" s="157"/>
      <c r="AD1270" s="86"/>
      <c r="AE1270" s="76"/>
      <c r="AF1270" s="76"/>
      <c r="AG1270" s="76"/>
      <c r="AH1270" s="76"/>
      <c r="AI1270" s="86"/>
      <c r="AJ1270" s="76"/>
      <c r="AK1270" s="76"/>
      <c r="AL1270" s="76"/>
      <c r="AM1270" s="76"/>
      <c r="AN1270" s="157"/>
      <c r="AO1270" s="157"/>
      <c r="AP1270" s="157"/>
      <c r="AQ1270" s="160"/>
      <c r="AR1270" s="93"/>
      <c r="AS1270" s="93"/>
      <c r="AT1270" s="109"/>
      <c r="AU1270" s="165"/>
    </row>
    <row r="1271" spans="1:47" ht="84.75" customHeight="1">
      <c r="A1271" s="79"/>
      <c r="B1271" s="79"/>
      <c r="C1271" s="79"/>
      <c r="D1271" s="157"/>
      <c r="E1271" s="159"/>
      <c r="F1271" s="160"/>
      <c r="G1271" s="160"/>
      <c r="H1271" s="166"/>
      <c r="I1271" s="166"/>
      <c r="J1271" s="166"/>
      <c r="K1271" s="166"/>
      <c r="L1271" s="167"/>
      <c r="M1271" s="166"/>
      <c r="N1271" s="166"/>
      <c r="O1271" s="157"/>
      <c r="P1271" s="157"/>
      <c r="Q1271" s="157"/>
      <c r="R1271" s="157"/>
      <c r="S1271" s="157"/>
      <c r="T1271" s="157"/>
      <c r="U1271" s="157"/>
      <c r="V1271" s="157"/>
      <c r="W1271" s="161"/>
      <c r="X1271" s="168"/>
      <c r="Y1271" s="168"/>
      <c r="Z1271" s="157"/>
      <c r="AA1271" s="157"/>
      <c r="AB1271" s="157"/>
      <c r="AC1271" s="157"/>
      <c r="AD1271" s="86"/>
      <c r="AE1271" s="76"/>
      <c r="AF1271" s="76"/>
      <c r="AG1271" s="76"/>
      <c r="AH1271" s="76"/>
      <c r="AI1271" s="86"/>
      <c r="AJ1271" s="76"/>
      <c r="AK1271" s="76"/>
      <c r="AL1271" s="76"/>
      <c r="AM1271" s="76"/>
      <c r="AN1271" s="157"/>
      <c r="AO1271" s="157"/>
      <c r="AP1271" s="157"/>
      <c r="AQ1271" s="160"/>
      <c r="AR1271" s="93"/>
      <c r="AS1271" s="93"/>
      <c r="AT1271" s="109"/>
      <c r="AU1271" s="165"/>
    </row>
    <row r="1272" spans="1:47" ht="84.75" customHeight="1">
      <c r="A1272" s="79"/>
      <c r="B1272" s="79"/>
      <c r="C1272" s="79"/>
      <c r="D1272" s="157"/>
      <c r="E1272" s="159"/>
      <c r="F1272" s="160"/>
      <c r="G1272" s="160"/>
      <c r="H1272" s="166"/>
      <c r="I1272" s="166"/>
      <c r="J1272" s="166"/>
      <c r="K1272" s="166"/>
      <c r="L1272" s="167"/>
      <c r="M1272" s="166"/>
      <c r="N1272" s="166"/>
      <c r="O1272" s="157"/>
      <c r="P1272" s="157"/>
      <c r="Q1272" s="157"/>
      <c r="R1272" s="157"/>
      <c r="S1272" s="157"/>
      <c r="T1272" s="157"/>
      <c r="U1272" s="157"/>
      <c r="V1272" s="157"/>
      <c r="W1272" s="161"/>
      <c r="X1272" s="168"/>
      <c r="Y1272" s="168"/>
      <c r="Z1272" s="157"/>
      <c r="AA1272" s="157"/>
      <c r="AB1272" s="157"/>
      <c r="AC1272" s="157"/>
      <c r="AD1272" s="86"/>
      <c r="AE1272" s="76"/>
      <c r="AF1272" s="76"/>
      <c r="AG1272" s="76"/>
      <c r="AH1272" s="76"/>
      <c r="AI1272" s="86"/>
      <c r="AJ1272" s="76"/>
      <c r="AK1272" s="76"/>
      <c r="AL1272" s="76"/>
      <c r="AM1272" s="76"/>
      <c r="AN1272" s="157"/>
      <c r="AO1272" s="157"/>
      <c r="AP1272" s="157"/>
      <c r="AQ1272" s="160"/>
      <c r="AR1272" s="93"/>
      <c r="AS1272" s="93"/>
      <c r="AT1272" s="109"/>
      <c r="AU1272" s="165"/>
    </row>
    <row r="1273" spans="1:47" ht="84.75" customHeight="1">
      <c r="A1273" s="79"/>
      <c r="B1273" s="79"/>
      <c r="C1273" s="79"/>
      <c r="D1273" s="157"/>
      <c r="E1273" s="159"/>
      <c r="F1273" s="160"/>
      <c r="G1273" s="160"/>
      <c r="H1273" s="166"/>
      <c r="I1273" s="166"/>
      <c r="J1273" s="166"/>
      <c r="K1273" s="166"/>
      <c r="L1273" s="167"/>
      <c r="M1273" s="166"/>
      <c r="N1273" s="166"/>
      <c r="O1273" s="157"/>
      <c r="P1273" s="157"/>
      <c r="Q1273" s="157"/>
      <c r="R1273" s="157"/>
      <c r="S1273" s="157"/>
      <c r="T1273" s="157"/>
      <c r="U1273" s="157"/>
      <c r="V1273" s="157"/>
      <c r="W1273" s="161"/>
      <c r="X1273" s="168"/>
      <c r="Y1273" s="168"/>
      <c r="Z1273" s="157"/>
      <c r="AA1273" s="157"/>
      <c r="AB1273" s="157"/>
      <c r="AC1273" s="157"/>
      <c r="AD1273" s="86"/>
      <c r="AE1273" s="76"/>
      <c r="AF1273" s="76"/>
      <c r="AG1273" s="76"/>
      <c r="AH1273" s="76"/>
      <c r="AI1273" s="86"/>
      <c r="AJ1273" s="76"/>
      <c r="AK1273" s="76"/>
      <c r="AL1273" s="76"/>
      <c r="AM1273" s="76"/>
      <c r="AN1273" s="157"/>
      <c r="AO1273" s="157"/>
      <c r="AP1273" s="157"/>
      <c r="AQ1273" s="160"/>
      <c r="AR1273" s="93"/>
      <c r="AS1273" s="93"/>
      <c r="AT1273" s="109"/>
      <c r="AU1273" s="165"/>
    </row>
    <row r="1274" spans="1:47" ht="84.75" customHeight="1">
      <c r="A1274" s="79"/>
      <c r="B1274" s="79"/>
      <c r="C1274" s="79"/>
      <c r="D1274" s="157"/>
      <c r="E1274" s="159"/>
      <c r="F1274" s="160"/>
      <c r="G1274" s="160"/>
      <c r="H1274" s="166"/>
      <c r="I1274" s="166"/>
      <c r="J1274" s="166"/>
      <c r="K1274" s="166"/>
      <c r="L1274" s="167"/>
      <c r="M1274" s="166"/>
      <c r="N1274" s="166"/>
      <c r="O1274" s="157"/>
      <c r="P1274" s="157"/>
      <c r="Q1274" s="157"/>
      <c r="R1274" s="157"/>
      <c r="S1274" s="157"/>
      <c r="T1274" s="157"/>
      <c r="U1274" s="157"/>
      <c r="V1274" s="157"/>
      <c r="W1274" s="161"/>
      <c r="X1274" s="168"/>
      <c r="Y1274" s="168"/>
      <c r="Z1274" s="157"/>
      <c r="AA1274" s="157"/>
      <c r="AB1274" s="157"/>
      <c r="AC1274" s="157"/>
      <c r="AD1274" s="86"/>
      <c r="AE1274" s="76"/>
      <c r="AF1274" s="76"/>
      <c r="AG1274" s="76"/>
      <c r="AH1274" s="76"/>
      <c r="AI1274" s="86"/>
      <c r="AJ1274" s="76"/>
      <c r="AK1274" s="76"/>
      <c r="AL1274" s="76"/>
      <c r="AM1274" s="76"/>
      <c r="AN1274" s="157"/>
      <c r="AO1274" s="157"/>
      <c r="AP1274" s="157"/>
      <c r="AQ1274" s="160"/>
      <c r="AR1274" s="93"/>
      <c r="AS1274" s="93"/>
      <c r="AT1274" s="109"/>
      <c r="AU1274" s="165"/>
    </row>
    <row r="1275" spans="1:47" ht="84.75" customHeight="1">
      <c r="A1275" s="79"/>
      <c r="B1275" s="79"/>
      <c r="C1275" s="79"/>
      <c r="D1275" s="157"/>
      <c r="E1275" s="159"/>
      <c r="F1275" s="160"/>
      <c r="G1275" s="160"/>
      <c r="H1275" s="166"/>
      <c r="I1275" s="166"/>
      <c r="J1275" s="166"/>
      <c r="K1275" s="166"/>
      <c r="L1275" s="167"/>
      <c r="M1275" s="166"/>
      <c r="N1275" s="166"/>
      <c r="O1275" s="157"/>
      <c r="P1275" s="157"/>
      <c r="Q1275" s="157"/>
      <c r="R1275" s="157"/>
      <c r="S1275" s="157"/>
      <c r="T1275" s="157"/>
      <c r="U1275" s="157"/>
      <c r="V1275" s="157"/>
      <c r="W1275" s="161"/>
      <c r="X1275" s="168"/>
      <c r="Y1275" s="168"/>
      <c r="Z1275" s="157"/>
      <c r="AA1275" s="157"/>
      <c r="AB1275" s="157"/>
      <c r="AC1275" s="157"/>
      <c r="AD1275" s="86"/>
      <c r="AE1275" s="76"/>
      <c r="AF1275" s="76"/>
      <c r="AG1275" s="76"/>
      <c r="AH1275" s="76"/>
      <c r="AI1275" s="86"/>
      <c r="AJ1275" s="76"/>
      <c r="AK1275" s="76"/>
      <c r="AL1275" s="76"/>
      <c r="AM1275" s="76"/>
      <c r="AN1275" s="157"/>
      <c r="AO1275" s="157"/>
      <c r="AP1275" s="157"/>
      <c r="AQ1275" s="160"/>
      <c r="AR1275" s="93"/>
      <c r="AS1275" s="93"/>
      <c r="AT1275" s="109"/>
      <c r="AU1275" s="165"/>
    </row>
    <row r="1276" spans="1:47" ht="84.75" customHeight="1">
      <c r="A1276" s="79"/>
      <c r="B1276" s="79"/>
      <c r="C1276" s="79"/>
      <c r="D1276" s="157"/>
      <c r="E1276" s="159"/>
      <c r="F1276" s="160"/>
      <c r="G1276" s="160"/>
      <c r="H1276" s="166"/>
      <c r="I1276" s="166"/>
      <c r="J1276" s="166"/>
      <c r="K1276" s="166"/>
      <c r="L1276" s="167"/>
      <c r="M1276" s="166"/>
      <c r="N1276" s="166"/>
      <c r="O1276" s="157"/>
      <c r="P1276" s="157"/>
      <c r="Q1276" s="157"/>
      <c r="R1276" s="157"/>
      <c r="S1276" s="157"/>
      <c r="T1276" s="157"/>
      <c r="U1276" s="157"/>
      <c r="V1276" s="157"/>
      <c r="W1276" s="161"/>
      <c r="X1276" s="168"/>
      <c r="Y1276" s="168"/>
      <c r="Z1276" s="157"/>
      <c r="AA1276" s="157"/>
      <c r="AB1276" s="157"/>
      <c r="AC1276" s="157"/>
      <c r="AD1276" s="86"/>
      <c r="AE1276" s="76"/>
      <c r="AF1276" s="76"/>
      <c r="AG1276" s="76"/>
      <c r="AH1276" s="76"/>
      <c r="AI1276" s="86"/>
      <c r="AJ1276" s="76"/>
      <c r="AK1276" s="76"/>
      <c r="AL1276" s="76"/>
      <c r="AM1276" s="76"/>
      <c r="AN1276" s="157"/>
      <c r="AO1276" s="157"/>
      <c r="AP1276" s="157"/>
      <c r="AQ1276" s="160"/>
      <c r="AR1276" s="93"/>
      <c r="AS1276" s="93"/>
      <c r="AT1276" s="109"/>
      <c r="AU1276" s="165"/>
    </row>
    <row r="1277" spans="1:47" ht="84.75" customHeight="1">
      <c r="A1277" s="79"/>
      <c r="B1277" s="79"/>
      <c r="C1277" s="79"/>
      <c r="D1277" s="157"/>
      <c r="E1277" s="159"/>
      <c r="F1277" s="160"/>
      <c r="G1277" s="160"/>
      <c r="H1277" s="166"/>
      <c r="I1277" s="166"/>
      <c r="J1277" s="166"/>
      <c r="K1277" s="166"/>
      <c r="L1277" s="167"/>
      <c r="M1277" s="166"/>
      <c r="N1277" s="166"/>
      <c r="O1277" s="157"/>
      <c r="P1277" s="157"/>
      <c r="Q1277" s="157"/>
      <c r="R1277" s="157"/>
      <c r="S1277" s="157"/>
      <c r="T1277" s="157"/>
      <c r="U1277" s="157"/>
      <c r="V1277" s="157"/>
      <c r="W1277" s="161"/>
      <c r="X1277" s="168"/>
      <c r="Y1277" s="168"/>
      <c r="Z1277" s="157"/>
      <c r="AA1277" s="157"/>
      <c r="AB1277" s="157"/>
      <c r="AC1277" s="157"/>
      <c r="AD1277" s="86"/>
      <c r="AE1277" s="76"/>
      <c r="AF1277" s="76"/>
      <c r="AG1277" s="76"/>
      <c r="AH1277" s="76"/>
      <c r="AI1277" s="86"/>
      <c r="AJ1277" s="76"/>
      <c r="AK1277" s="76"/>
      <c r="AL1277" s="76"/>
      <c r="AM1277" s="76"/>
      <c r="AN1277" s="157"/>
      <c r="AO1277" s="157"/>
      <c r="AP1277" s="157"/>
      <c r="AQ1277" s="160"/>
      <c r="AR1277" s="93"/>
      <c r="AS1277" s="93"/>
      <c r="AT1277" s="109"/>
      <c r="AU1277" s="165"/>
    </row>
    <row r="1278" spans="1:47" ht="84.75" customHeight="1">
      <c r="A1278" s="79"/>
      <c r="B1278" s="79"/>
      <c r="C1278" s="79"/>
      <c r="D1278" s="157"/>
      <c r="E1278" s="159"/>
      <c r="F1278" s="160"/>
      <c r="G1278" s="160"/>
      <c r="H1278" s="166"/>
      <c r="I1278" s="166"/>
      <c r="J1278" s="166"/>
      <c r="K1278" s="166"/>
      <c r="L1278" s="167"/>
      <c r="M1278" s="166"/>
      <c r="N1278" s="166"/>
      <c r="O1278" s="157"/>
      <c r="P1278" s="157"/>
      <c r="Q1278" s="157"/>
      <c r="R1278" s="157"/>
      <c r="S1278" s="157"/>
      <c r="T1278" s="157"/>
      <c r="U1278" s="157"/>
      <c r="V1278" s="157"/>
      <c r="W1278" s="161"/>
      <c r="X1278" s="168"/>
      <c r="Y1278" s="168"/>
      <c r="Z1278" s="157"/>
      <c r="AA1278" s="157"/>
      <c r="AB1278" s="157"/>
      <c r="AC1278" s="157"/>
      <c r="AD1278" s="86"/>
      <c r="AE1278" s="76"/>
      <c r="AF1278" s="76"/>
      <c r="AG1278" s="76"/>
      <c r="AH1278" s="76"/>
      <c r="AI1278" s="86"/>
      <c r="AJ1278" s="76"/>
      <c r="AK1278" s="76"/>
      <c r="AL1278" s="76"/>
      <c r="AM1278" s="76"/>
      <c r="AN1278" s="157"/>
      <c r="AO1278" s="157"/>
      <c r="AP1278" s="157"/>
      <c r="AQ1278" s="160"/>
      <c r="AR1278" s="93"/>
      <c r="AS1278" s="93"/>
      <c r="AT1278" s="109"/>
      <c r="AU1278" s="165"/>
    </row>
    <row r="1279" spans="1:47" ht="84.75" customHeight="1">
      <c r="A1279" s="79"/>
      <c r="B1279" s="79"/>
      <c r="C1279" s="79"/>
      <c r="D1279" s="157"/>
      <c r="E1279" s="159"/>
      <c r="F1279" s="160"/>
      <c r="G1279" s="160"/>
      <c r="H1279" s="166"/>
      <c r="I1279" s="166"/>
      <c r="J1279" s="166"/>
      <c r="K1279" s="166"/>
      <c r="L1279" s="167"/>
      <c r="M1279" s="166"/>
      <c r="N1279" s="166"/>
      <c r="O1279" s="157"/>
      <c r="P1279" s="157"/>
      <c r="Q1279" s="157"/>
      <c r="R1279" s="157"/>
      <c r="S1279" s="157"/>
      <c r="T1279" s="157"/>
      <c r="U1279" s="157"/>
      <c r="V1279" s="157"/>
      <c r="W1279" s="161"/>
      <c r="X1279" s="168"/>
      <c r="Y1279" s="168"/>
      <c r="Z1279" s="157"/>
      <c r="AA1279" s="157"/>
      <c r="AB1279" s="157"/>
      <c r="AC1279" s="157"/>
      <c r="AD1279" s="86"/>
      <c r="AE1279" s="76"/>
      <c r="AF1279" s="76"/>
      <c r="AG1279" s="76"/>
      <c r="AH1279" s="76"/>
      <c r="AI1279" s="86"/>
      <c r="AJ1279" s="76"/>
      <c r="AK1279" s="76"/>
      <c r="AL1279" s="76"/>
      <c r="AM1279" s="76"/>
      <c r="AN1279" s="157"/>
      <c r="AO1279" s="157"/>
      <c r="AP1279" s="157"/>
      <c r="AQ1279" s="160"/>
      <c r="AR1279" s="93"/>
      <c r="AS1279" s="93"/>
      <c r="AT1279" s="109"/>
      <c r="AU1279" s="165"/>
    </row>
    <row r="1280" spans="1:47" ht="84.75" customHeight="1">
      <c r="A1280" s="79"/>
      <c r="B1280" s="79"/>
      <c r="C1280" s="79"/>
      <c r="D1280" s="157"/>
      <c r="E1280" s="159"/>
      <c r="F1280" s="160"/>
      <c r="G1280" s="160"/>
      <c r="H1280" s="166"/>
      <c r="I1280" s="166"/>
      <c r="J1280" s="166"/>
      <c r="K1280" s="166"/>
      <c r="L1280" s="167"/>
      <c r="M1280" s="166"/>
      <c r="N1280" s="166"/>
      <c r="O1280" s="157"/>
      <c r="P1280" s="157"/>
      <c r="Q1280" s="157"/>
      <c r="R1280" s="157"/>
      <c r="S1280" s="157"/>
      <c r="T1280" s="157"/>
      <c r="U1280" s="157"/>
      <c r="V1280" s="157"/>
      <c r="W1280" s="161"/>
      <c r="X1280" s="168"/>
      <c r="Y1280" s="168"/>
      <c r="Z1280" s="157"/>
      <c r="AA1280" s="157"/>
      <c r="AB1280" s="157"/>
      <c r="AC1280" s="157"/>
      <c r="AD1280" s="86"/>
      <c r="AE1280" s="76"/>
      <c r="AF1280" s="76"/>
      <c r="AG1280" s="76"/>
      <c r="AH1280" s="76"/>
      <c r="AI1280" s="86"/>
      <c r="AJ1280" s="76"/>
      <c r="AK1280" s="76"/>
      <c r="AL1280" s="76"/>
      <c r="AM1280" s="76"/>
      <c r="AN1280" s="157"/>
      <c r="AO1280" s="157"/>
      <c r="AP1280" s="157"/>
      <c r="AQ1280" s="160"/>
      <c r="AR1280" s="93"/>
      <c r="AS1280" s="93"/>
      <c r="AT1280" s="109"/>
      <c r="AU1280" s="165"/>
    </row>
    <row r="1281" spans="1:47" ht="84.75" customHeight="1">
      <c r="A1281" s="79"/>
      <c r="B1281" s="79"/>
      <c r="C1281" s="79"/>
      <c r="D1281" s="157"/>
      <c r="E1281" s="159"/>
      <c r="F1281" s="160"/>
      <c r="G1281" s="160"/>
      <c r="H1281" s="166"/>
      <c r="I1281" s="166"/>
      <c r="J1281" s="166"/>
      <c r="K1281" s="166"/>
      <c r="L1281" s="167"/>
      <c r="M1281" s="166"/>
      <c r="N1281" s="166"/>
      <c r="O1281" s="157"/>
      <c r="P1281" s="157"/>
      <c r="Q1281" s="157"/>
      <c r="R1281" s="157"/>
      <c r="S1281" s="157"/>
      <c r="T1281" s="157"/>
      <c r="U1281" s="157"/>
      <c r="V1281" s="157"/>
      <c r="W1281" s="161"/>
      <c r="X1281" s="168"/>
      <c r="Y1281" s="168"/>
      <c r="Z1281" s="157"/>
      <c r="AA1281" s="157"/>
      <c r="AB1281" s="157"/>
      <c r="AC1281" s="157"/>
      <c r="AD1281" s="86"/>
      <c r="AE1281" s="76"/>
      <c r="AF1281" s="76"/>
      <c r="AG1281" s="76"/>
      <c r="AH1281" s="76"/>
      <c r="AI1281" s="86"/>
      <c r="AJ1281" s="76"/>
      <c r="AK1281" s="76"/>
      <c r="AL1281" s="76"/>
      <c r="AM1281" s="76"/>
      <c r="AN1281" s="157"/>
      <c r="AO1281" s="157"/>
      <c r="AP1281" s="157"/>
      <c r="AQ1281" s="160"/>
      <c r="AR1281" s="93"/>
      <c r="AS1281" s="93"/>
      <c r="AT1281" s="109"/>
      <c r="AU1281" s="165"/>
    </row>
    <row r="1282" spans="1:47" ht="84.75" customHeight="1">
      <c r="A1282" s="79"/>
      <c r="B1282" s="79"/>
      <c r="C1282" s="79"/>
      <c r="D1282" s="157"/>
      <c r="E1282" s="159"/>
      <c r="F1282" s="160"/>
      <c r="G1282" s="160"/>
      <c r="H1282" s="166"/>
      <c r="I1282" s="166"/>
      <c r="J1282" s="166"/>
      <c r="K1282" s="166"/>
      <c r="L1282" s="167"/>
      <c r="M1282" s="166"/>
      <c r="N1282" s="166"/>
      <c r="O1282" s="157"/>
      <c r="P1282" s="157"/>
      <c r="Q1282" s="157"/>
      <c r="R1282" s="157"/>
      <c r="S1282" s="157"/>
      <c r="T1282" s="157"/>
      <c r="U1282" s="157"/>
      <c r="V1282" s="157"/>
      <c r="W1282" s="161"/>
      <c r="X1282" s="168"/>
      <c r="Y1282" s="168"/>
      <c r="Z1282" s="157"/>
      <c r="AA1282" s="157"/>
      <c r="AB1282" s="157"/>
      <c r="AC1282" s="157"/>
      <c r="AD1282" s="86"/>
      <c r="AE1282" s="76"/>
      <c r="AF1282" s="76"/>
      <c r="AG1282" s="76"/>
      <c r="AH1282" s="76"/>
      <c r="AI1282" s="86"/>
      <c r="AJ1282" s="76"/>
      <c r="AK1282" s="76"/>
      <c r="AL1282" s="76"/>
      <c r="AM1282" s="76"/>
      <c r="AN1282" s="157"/>
      <c r="AO1282" s="157"/>
      <c r="AP1282" s="157"/>
      <c r="AQ1282" s="160"/>
      <c r="AR1282" s="93"/>
      <c r="AS1282" s="93"/>
      <c r="AT1282" s="109"/>
      <c r="AU1282" s="165"/>
    </row>
    <row r="1283" spans="1:47" ht="84.75" customHeight="1">
      <c r="A1283" s="79"/>
      <c r="B1283" s="79"/>
      <c r="C1283" s="79"/>
      <c r="D1283" s="157"/>
      <c r="E1283" s="159"/>
      <c r="F1283" s="160"/>
      <c r="G1283" s="160"/>
      <c r="H1283" s="166"/>
      <c r="I1283" s="166"/>
      <c r="J1283" s="166"/>
      <c r="K1283" s="166"/>
      <c r="L1283" s="167"/>
      <c r="M1283" s="166"/>
      <c r="N1283" s="166"/>
      <c r="O1283" s="157"/>
      <c r="P1283" s="157"/>
      <c r="Q1283" s="157"/>
      <c r="R1283" s="157"/>
      <c r="S1283" s="157"/>
      <c r="T1283" s="157"/>
      <c r="U1283" s="157"/>
      <c r="V1283" s="157"/>
      <c r="W1283" s="161"/>
      <c r="X1283" s="168"/>
      <c r="Y1283" s="168"/>
      <c r="Z1283" s="157"/>
      <c r="AA1283" s="157"/>
      <c r="AB1283" s="157"/>
      <c r="AC1283" s="157"/>
      <c r="AD1283" s="86"/>
      <c r="AE1283" s="76"/>
      <c r="AF1283" s="76"/>
      <c r="AG1283" s="76"/>
      <c r="AH1283" s="76"/>
      <c r="AI1283" s="86"/>
      <c r="AJ1283" s="76"/>
      <c r="AK1283" s="76"/>
      <c r="AL1283" s="76"/>
      <c r="AM1283" s="76"/>
      <c r="AN1283" s="157"/>
      <c r="AO1283" s="157"/>
      <c r="AP1283" s="157"/>
      <c r="AQ1283" s="160"/>
      <c r="AR1283" s="93"/>
      <c r="AS1283" s="93"/>
      <c r="AT1283" s="109"/>
      <c r="AU1283" s="165"/>
    </row>
    <row r="1284" spans="1:47" ht="84.75" customHeight="1">
      <c r="A1284" s="79"/>
      <c r="B1284" s="79"/>
      <c r="C1284" s="79"/>
      <c r="D1284" s="157"/>
      <c r="E1284" s="159"/>
      <c r="F1284" s="160"/>
      <c r="G1284" s="160"/>
      <c r="H1284" s="166"/>
      <c r="I1284" s="166"/>
      <c r="J1284" s="166"/>
      <c r="K1284" s="166"/>
      <c r="L1284" s="167"/>
      <c r="M1284" s="166"/>
      <c r="N1284" s="166"/>
      <c r="O1284" s="157"/>
      <c r="P1284" s="157"/>
      <c r="Q1284" s="157"/>
      <c r="R1284" s="157"/>
      <c r="S1284" s="157"/>
      <c r="T1284" s="157"/>
      <c r="U1284" s="157"/>
      <c r="V1284" s="157"/>
      <c r="W1284" s="161"/>
      <c r="X1284" s="168"/>
      <c r="Y1284" s="168"/>
      <c r="Z1284" s="157"/>
      <c r="AA1284" s="157"/>
      <c r="AB1284" s="157"/>
      <c r="AC1284" s="157"/>
      <c r="AD1284" s="86"/>
      <c r="AE1284" s="76"/>
      <c r="AF1284" s="76"/>
      <c r="AG1284" s="76"/>
      <c r="AH1284" s="76"/>
      <c r="AI1284" s="86"/>
      <c r="AJ1284" s="76"/>
      <c r="AK1284" s="76"/>
      <c r="AL1284" s="76"/>
      <c r="AM1284" s="76"/>
      <c r="AN1284" s="157"/>
      <c r="AO1284" s="157"/>
      <c r="AP1284" s="157"/>
      <c r="AQ1284" s="160"/>
      <c r="AR1284" s="93"/>
      <c r="AS1284" s="93"/>
      <c r="AT1284" s="109"/>
      <c r="AU1284" s="165"/>
    </row>
    <row r="1285" spans="1:47" ht="84.75" customHeight="1">
      <c r="A1285" s="79"/>
      <c r="B1285" s="79"/>
      <c r="C1285" s="79"/>
      <c r="D1285" s="157"/>
      <c r="E1285" s="159"/>
      <c r="F1285" s="160"/>
      <c r="G1285" s="160"/>
      <c r="H1285" s="166"/>
      <c r="I1285" s="166"/>
      <c r="J1285" s="166"/>
      <c r="K1285" s="166"/>
      <c r="L1285" s="167"/>
      <c r="M1285" s="166"/>
      <c r="N1285" s="166"/>
      <c r="O1285" s="157"/>
      <c r="P1285" s="157"/>
      <c r="Q1285" s="157"/>
      <c r="R1285" s="157"/>
      <c r="S1285" s="157"/>
      <c r="T1285" s="157"/>
      <c r="U1285" s="157"/>
      <c r="V1285" s="157"/>
      <c r="W1285" s="161"/>
      <c r="X1285" s="168"/>
      <c r="Y1285" s="168"/>
      <c r="Z1285" s="157"/>
      <c r="AA1285" s="157"/>
      <c r="AB1285" s="157"/>
      <c r="AC1285" s="157"/>
      <c r="AD1285" s="86"/>
      <c r="AE1285" s="76"/>
      <c r="AF1285" s="76"/>
      <c r="AG1285" s="76"/>
      <c r="AH1285" s="76"/>
      <c r="AI1285" s="86"/>
      <c r="AJ1285" s="76"/>
      <c r="AK1285" s="76"/>
      <c r="AL1285" s="76"/>
      <c r="AM1285" s="76"/>
      <c r="AN1285" s="157"/>
      <c r="AO1285" s="157"/>
      <c r="AP1285" s="157"/>
      <c r="AQ1285" s="160"/>
      <c r="AR1285" s="93"/>
      <c r="AS1285" s="93"/>
      <c r="AT1285" s="109"/>
      <c r="AU1285" s="165"/>
    </row>
    <row r="1286" spans="1:47" ht="84.75" customHeight="1">
      <c r="A1286" s="79"/>
      <c r="B1286" s="79"/>
      <c r="C1286" s="79"/>
      <c r="D1286" s="157"/>
      <c r="E1286" s="159"/>
      <c r="F1286" s="160"/>
      <c r="G1286" s="160"/>
      <c r="H1286" s="166"/>
      <c r="I1286" s="166"/>
      <c r="J1286" s="166"/>
      <c r="K1286" s="166"/>
      <c r="L1286" s="167"/>
      <c r="M1286" s="166"/>
      <c r="N1286" s="166"/>
      <c r="O1286" s="157"/>
      <c r="P1286" s="157"/>
      <c r="Q1286" s="157"/>
      <c r="R1286" s="157"/>
      <c r="S1286" s="157"/>
      <c r="T1286" s="157"/>
      <c r="U1286" s="157"/>
      <c r="V1286" s="157"/>
      <c r="W1286" s="161"/>
      <c r="X1286" s="168"/>
      <c r="Y1286" s="168"/>
      <c r="Z1286" s="157"/>
      <c r="AA1286" s="157"/>
      <c r="AB1286" s="157"/>
      <c r="AC1286" s="157"/>
      <c r="AD1286" s="86"/>
      <c r="AE1286" s="76"/>
      <c r="AF1286" s="76"/>
      <c r="AG1286" s="76"/>
      <c r="AH1286" s="76"/>
      <c r="AI1286" s="86"/>
      <c r="AJ1286" s="76"/>
      <c r="AK1286" s="76"/>
      <c r="AL1286" s="76"/>
      <c r="AM1286" s="76"/>
      <c r="AN1286" s="157"/>
      <c r="AO1286" s="157"/>
      <c r="AP1286" s="157"/>
      <c r="AQ1286" s="160"/>
      <c r="AR1286" s="93"/>
      <c r="AS1286" s="93"/>
      <c r="AT1286" s="109"/>
      <c r="AU1286" s="165"/>
    </row>
    <row r="1287" spans="1:47" ht="84.75" customHeight="1">
      <c r="A1287" s="79"/>
      <c r="B1287" s="79"/>
      <c r="C1287" s="79"/>
      <c r="D1287" s="157"/>
      <c r="E1287" s="159"/>
      <c r="F1287" s="160"/>
      <c r="G1287" s="160"/>
      <c r="H1287" s="166"/>
      <c r="I1287" s="166"/>
      <c r="J1287" s="166"/>
      <c r="K1287" s="166"/>
      <c r="L1287" s="167"/>
      <c r="M1287" s="166"/>
      <c r="N1287" s="166"/>
      <c r="O1287" s="157"/>
      <c r="P1287" s="157"/>
      <c r="Q1287" s="157"/>
      <c r="R1287" s="157"/>
      <c r="S1287" s="157"/>
      <c r="T1287" s="157"/>
      <c r="U1287" s="157"/>
      <c r="V1287" s="157"/>
      <c r="W1287" s="161"/>
      <c r="X1287" s="168"/>
      <c r="Y1287" s="168"/>
      <c r="Z1287" s="157"/>
      <c r="AA1287" s="157"/>
      <c r="AB1287" s="157"/>
      <c r="AC1287" s="157"/>
      <c r="AD1287" s="86"/>
      <c r="AE1287" s="76"/>
      <c r="AF1287" s="76"/>
      <c r="AG1287" s="76"/>
      <c r="AH1287" s="76"/>
      <c r="AI1287" s="86"/>
      <c r="AJ1287" s="76"/>
      <c r="AK1287" s="76"/>
      <c r="AL1287" s="76"/>
      <c r="AM1287" s="76"/>
      <c r="AN1287" s="157"/>
      <c r="AO1287" s="157"/>
      <c r="AP1287" s="157"/>
      <c r="AQ1287" s="160"/>
      <c r="AR1287" s="93"/>
      <c r="AS1287" s="93"/>
      <c r="AT1287" s="109"/>
      <c r="AU1287" s="165"/>
    </row>
    <row r="1288" spans="1:47" ht="84.75" customHeight="1">
      <c r="A1288" s="79"/>
      <c r="B1288" s="79"/>
      <c r="C1288" s="79"/>
      <c r="D1288" s="157"/>
      <c r="E1288" s="159"/>
      <c r="F1288" s="160"/>
      <c r="G1288" s="160"/>
      <c r="H1288" s="166"/>
      <c r="I1288" s="166"/>
      <c r="J1288" s="166"/>
      <c r="K1288" s="166"/>
      <c r="L1288" s="167"/>
      <c r="M1288" s="166"/>
      <c r="N1288" s="166"/>
      <c r="O1288" s="157"/>
      <c r="P1288" s="157"/>
      <c r="Q1288" s="157"/>
      <c r="R1288" s="157"/>
      <c r="S1288" s="157"/>
      <c r="T1288" s="157"/>
      <c r="U1288" s="157"/>
      <c r="V1288" s="157"/>
      <c r="W1288" s="161"/>
      <c r="X1288" s="168"/>
      <c r="Y1288" s="168"/>
      <c r="Z1288" s="157"/>
      <c r="AA1288" s="157"/>
      <c r="AB1288" s="157"/>
      <c r="AC1288" s="157"/>
      <c r="AD1288" s="86"/>
      <c r="AE1288" s="76"/>
      <c r="AF1288" s="76"/>
      <c r="AG1288" s="76"/>
      <c r="AH1288" s="76"/>
      <c r="AI1288" s="86"/>
      <c r="AJ1288" s="76"/>
      <c r="AK1288" s="76"/>
      <c r="AL1288" s="76"/>
      <c r="AM1288" s="76"/>
      <c r="AN1288" s="157"/>
      <c r="AO1288" s="157"/>
      <c r="AP1288" s="157"/>
      <c r="AQ1288" s="160"/>
      <c r="AR1288" s="93"/>
      <c r="AS1288" s="93"/>
      <c r="AT1288" s="109"/>
      <c r="AU1288" s="165"/>
    </row>
    <row r="1289" spans="1:47" ht="84.75" customHeight="1">
      <c r="A1289" s="79"/>
      <c r="B1289" s="79"/>
      <c r="C1289" s="79"/>
      <c r="D1289" s="157"/>
      <c r="E1289" s="159"/>
      <c r="F1289" s="160"/>
      <c r="G1289" s="160"/>
      <c r="H1289" s="166"/>
      <c r="I1289" s="166"/>
      <c r="J1289" s="166"/>
      <c r="K1289" s="166"/>
      <c r="L1289" s="167"/>
      <c r="M1289" s="166"/>
      <c r="N1289" s="166"/>
      <c r="O1289" s="157"/>
      <c r="P1289" s="157"/>
      <c r="Q1289" s="157"/>
      <c r="R1289" s="157"/>
      <c r="S1289" s="157"/>
      <c r="T1289" s="157"/>
      <c r="U1289" s="157"/>
      <c r="V1289" s="157"/>
      <c r="W1289" s="161"/>
      <c r="X1289" s="168"/>
      <c r="Y1289" s="168"/>
      <c r="Z1289" s="157"/>
      <c r="AA1289" s="157"/>
      <c r="AB1289" s="157"/>
      <c r="AC1289" s="157"/>
      <c r="AD1289" s="86"/>
      <c r="AE1289" s="76"/>
      <c r="AF1289" s="76"/>
      <c r="AG1289" s="76"/>
      <c r="AH1289" s="76"/>
      <c r="AI1289" s="86"/>
      <c r="AJ1289" s="76"/>
      <c r="AK1289" s="76"/>
      <c r="AL1289" s="76"/>
      <c r="AM1289" s="76"/>
      <c r="AN1289" s="157"/>
      <c r="AO1289" s="157"/>
      <c r="AP1289" s="157"/>
      <c r="AQ1289" s="160"/>
      <c r="AR1289" s="93"/>
      <c r="AS1289" s="93"/>
      <c r="AT1289" s="109"/>
      <c r="AU1289" s="165"/>
    </row>
    <row r="1290" spans="1:47" ht="84.75" customHeight="1">
      <c r="A1290" s="79"/>
      <c r="B1290" s="79"/>
      <c r="C1290" s="79"/>
      <c r="D1290" s="157"/>
      <c r="E1290" s="159"/>
      <c r="F1290" s="160"/>
      <c r="G1290" s="160"/>
      <c r="H1290" s="166"/>
      <c r="I1290" s="166"/>
      <c r="J1290" s="166"/>
      <c r="K1290" s="166"/>
      <c r="L1290" s="167"/>
      <c r="M1290" s="166"/>
      <c r="N1290" s="166"/>
      <c r="O1290" s="157"/>
      <c r="P1290" s="157"/>
      <c r="Q1290" s="157"/>
      <c r="R1290" s="157"/>
      <c r="S1290" s="157"/>
      <c r="T1290" s="157"/>
      <c r="U1290" s="157"/>
      <c r="V1290" s="157"/>
      <c r="W1290" s="161"/>
      <c r="X1290" s="168"/>
      <c r="Y1290" s="168"/>
      <c r="Z1290" s="157"/>
      <c r="AA1290" s="157"/>
      <c r="AB1290" s="157"/>
      <c r="AC1290" s="157"/>
      <c r="AD1290" s="86"/>
      <c r="AE1290" s="76"/>
      <c r="AF1290" s="76"/>
      <c r="AG1290" s="76"/>
      <c r="AH1290" s="76"/>
      <c r="AI1290" s="86"/>
      <c r="AJ1290" s="76"/>
      <c r="AK1290" s="76"/>
      <c r="AL1290" s="76"/>
      <c r="AM1290" s="76"/>
      <c r="AN1290" s="157"/>
      <c r="AO1290" s="157"/>
      <c r="AP1290" s="157"/>
      <c r="AQ1290" s="160"/>
      <c r="AR1290" s="93"/>
      <c r="AS1290" s="93"/>
      <c r="AT1290" s="109"/>
      <c r="AU1290" s="165"/>
    </row>
    <row r="1291" spans="1:47" ht="84.75" customHeight="1">
      <c r="A1291" s="79"/>
      <c r="B1291" s="79"/>
      <c r="C1291" s="79"/>
      <c r="D1291" s="157"/>
      <c r="E1291" s="159"/>
      <c r="F1291" s="160"/>
      <c r="G1291" s="160"/>
      <c r="H1291" s="166"/>
      <c r="I1291" s="166"/>
      <c r="J1291" s="166"/>
      <c r="K1291" s="166"/>
      <c r="L1291" s="167"/>
      <c r="M1291" s="166"/>
      <c r="N1291" s="166"/>
      <c r="O1291" s="157"/>
      <c r="P1291" s="157"/>
      <c r="Q1291" s="157"/>
      <c r="R1291" s="157"/>
      <c r="S1291" s="157"/>
      <c r="T1291" s="157"/>
      <c r="U1291" s="157"/>
      <c r="V1291" s="157"/>
      <c r="W1291" s="161"/>
      <c r="X1291" s="168"/>
      <c r="Y1291" s="168"/>
      <c r="Z1291" s="157"/>
      <c r="AA1291" s="157"/>
      <c r="AB1291" s="157"/>
      <c r="AC1291" s="157"/>
      <c r="AD1291" s="86"/>
      <c r="AE1291" s="76"/>
      <c r="AF1291" s="76"/>
      <c r="AG1291" s="76"/>
      <c r="AH1291" s="76"/>
      <c r="AI1291" s="86"/>
      <c r="AJ1291" s="76"/>
      <c r="AK1291" s="76"/>
      <c r="AL1291" s="76"/>
      <c r="AM1291" s="76"/>
      <c r="AN1291" s="157"/>
      <c r="AO1291" s="157"/>
      <c r="AP1291" s="157"/>
      <c r="AQ1291" s="160"/>
      <c r="AR1291" s="93"/>
      <c r="AS1291" s="93"/>
      <c r="AT1291" s="109"/>
      <c r="AU1291" s="165"/>
    </row>
    <row r="1292" spans="1:47" ht="84.75" customHeight="1">
      <c r="A1292" s="79"/>
      <c r="B1292" s="79"/>
      <c r="C1292" s="79"/>
      <c r="D1292" s="157"/>
      <c r="E1292" s="159"/>
      <c r="F1292" s="160"/>
      <c r="G1292" s="160"/>
      <c r="H1292" s="166"/>
      <c r="I1292" s="166"/>
      <c r="J1292" s="166"/>
      <c r="K1292" s="166"/>
      <c r="L1292" s="167"/>
      <c r="M1292" s="166"/>
      <c r="N1292" s="166"/>
      <c r="O1292" s="157"/>
      <c r="P1292" s="157"/>
      <c r="Q1292" s="157"/>
      <c r="R1292" s="157"/>
      <c r="S1292" s="157"/>
      <c r="T1292" s="157"/>
      <c r="U1292" s="157"/>
      <c r="V1292" s="157"/>
      <c r="W1292" s="161"/>
      <c r="X1292" s="168"/>
      <c r="Y1292" s="168"/>
      <c r="Z1292" s="157"/>
      <c r="AA1292" s="157"/>
      <c r="AB1292" s="157"/>
      <c r="AC1292" s="157"/>
      <c r="AD1292" s="86"/>
      <c r="AE1292" s="76"/>
      <c r="AF1292" s="76"/>
      <c r="AG1292" s="76"/>
      <c r="AH1292" s="76"/>
      <c r="AI1292" s="86"/>
      <c r="AJ1292" s="76"/>
      <c r="AK1292" s="76"/>
      <c r="AL1292" s="76"/>
      <c r="AM1292" s="76"/>
      <c r="AN1292" s="157"/>
      <c r="AO1292" s="157"/>
      <c r="AP1292" s="157"/>
      <c r="AQ1292" s="160"/>
      <c r="AR1292" s="93"/>
      <c r="AS1292" s="93"/>
      <c r="AT1292" s="109"/>
      <c r="AU1292" s="165"/>
    </row>
    <row r="1293" spans="1:47" ht="84.75" customHeight="1">
      <c r="A1293" s="79"/>
      <c r="B1293" s="79"/>
      <c r="C1293" s="79"/>
      <c r="D1293" s="157"/>
      <c r="E1293" s="159"/>
      <c r="F1293" s="160"/>
      <c r="G1293" s="160"/>
      <c r="H1293" s="166"/>
      <c r="I1293" s="166"/>
      <c r="J1293" s="166"/>
      <c r="K1293" s="166"/>
      <c r="L1293" s="167"/>
      <c r="M1293" s="166"/>
      <c r="N1293" s="166"/>
      <c r="O1293" s="157"/>
      <c r="P1293" s="157"/>
      <c r="Q1293" s="157"/>
      <c r="R1293" s="157"/>
      <c r="S1293" s="157"/>
      <c r="T1293" s="157"/>
      <c r="U1293" s="157"/>
      <c r="V1293" s="157"/>
      <c r="W1293" s="161"/>
      <c r="X1293" s="168"/>
      <c r="Y1293" s="168"/>
      <c r="Z1293" s="157"/>
      <c r="AA1293" s="157"/>
      <c r="AB1293" s="157"/>
      <c r="AC1293" s="157"/>
      <c r="AD1293" s="86"/>
      <c r="AE1293" s="76"/>
      <c r="AF1293" s="76"/>
      <c r="AG1293" s="76"/>
      <c r="AH1293" s="76"/>
      <c r="AI1293" s="86"/>
      <c r="AJ1293" s="76"/>
      <c r="AK1293" s="76"/>
      <c r="AL1293" s="76"/>
      <c r="AM1293" s="76"/>
      <c r="AN1293" s="157"/>
      <c r="AO1293" s="157"/>
      <c r="AP1293" s="157"/>
      <c r="AQ1293" s="160"/>
      <c r="AR1293" s="93"/>
      <c r="AS1293" s="93"/>
      <c r="AT1293" s="109"/>
      <c r="AU1293" s="165"/>
    </row>
    <row r="1294" spans="1:47" ht="84.75" customHeight="1">
      <c r="A1294" s="79"/>
      <c r="B1294" s="79"/>
      <c r="C1294" s="79"/>
      <c r="D1294" s="157"/>
      <c r="E1294" s="159"/>
      <c r="F1294" s="160"/>
      <c r="G1294" s="160"/>
      <c r="H1294" s="166"/>
      <c r="I1294" s="166"/>
      <c r="J1294" s="166"/>
      <c r="K1294" s="166"/>
      <c r="L1294" s="167"/>
      <c r="M1294" s="166"/>
      <c r="N1294" s="166"/>
      <c r="O1294" s="157"/>
      <c r="P1294" s="157"/>
      <c r="Q1294" s="157"/>
      <c r="R1294" s="157"/>
      <c r="S1294" s="157"/>
      <c r="T1294" s="157"/>
      <c r="U1294" s="157"/>
      <c r="V1294" s="157"/>
      <c r="W1294" s="161"/>
      <c r="X1294" s="168"/>
      <c r="Y1294" s="168"/>
      <c r="Z1294" s="157"/>
      <c r="AA1294" s="157"/>
      <c r="AB1294" s="157"/>
      <c r="AC1294" s="157"/>
      <c r="AD1294" s="86"/>
      <c r="AE1294" s="76"/>
      <c r="AF1294" s="76"/>
      <c r="AG1294" s="76"/>
      <c r="AH1294" s="76"/>
      <c r="AI1294" s="86"/>
      <c r="AJ1294" s="76"/>
      <c r="AK1294" s="76"/>
      <c r="AL1294" s="76"/>
      <c r="AM1294" s="76"/>
      <c r="AN1294" s="157"/>
      <c r="AO1294" s="157"/>
      <c r="AP1294" s="157"/>
      <c r="AQ1294" s="160"/>
      <c r="AR1294" s="93"/>
      <c r="AS1294" s="93"/>
      <c r="AT1294" s="109"/>
      <c r="AU1294" s="165"/>
    </row>
    <row r="1295" spans="1:47" ht="84.75" customHeight="1">
      <c r="A1295" s="79"/>
      <c r="B1295" s="79"/>
      <c r="C1295" s="79"/>
      <c r="D1295" s="157"/>
      <c r="E1295" s="159"/>
      <c r="F1295" s="160"/>
      <c r="G1295" s="160"/>
      <c r="H1295" s="166"/>
      <c r="I1295" s="166"/>
      <c r="J1295" s="166"/>
      <c r="K1295" s="166"/>
      <c r="L1295" s="167"/>
      <c r="M1295" s="166"/>
      <c r="N1295" s="166"/>
      <c r="O1295" s="157"/>
      <c r="P1295" s="157"/>
      <c r="Q1295" s="157"/>
      <c r="R1295" s="157"/>
      <c r="S1295" s="157"/>
      <c r="T1295" s="157"/>
      <c r="U1295" s="157"/>
      <c r="V1295" s="157"/>
      <c r="W1295" s="161"/>
      <c r="X1295" s="168"/>
      <c r="Y1295" s="168"/>
      <c r="Z1295" s="157"/>
      <c r="AA1295" s="157"/>
      <c r="AB1295" s="157"/>
      <c r="AC1295" s="157"/>
      <c r="AD1295" s="86"/>
      <c r="AE1295" s="76"/>
      <c r="AF1295" s="76"/>
      <c r="AG1295" s="76"/>
      <c r="AH1295" s="76"/>
      <c r="AI1295" s="86"/>
      <c r="AJ1295" s="76"/>
      <c r="AK1295" s="76"/>
      <c r="AL1295" s="76"/>
      <c r="AM1295" s="76"/>
      <c r="AN1295" s="157"/>
      <c r="AO1295" s="157"/>
      <c r="AP1295" s="157"/>
      <c r="AQ1295" s="160"/>
      <c r="AR1295" s="93"/>
      <c r="AS1295" s="93"/>
      <c r="AT1295" s="109"/>
      <c r="AU1295" s="165"/>
    </row>
    <row r="1296" spans="1:47" ht="84.75" customHeight="1">
      <c r="A1296" s="79"/>
      <c r="B1296" s="79"/>
      <c r="C1296" s="79"/>
      <c r="D1296" s="157"/>
      <c r="E1296" s="159"/>
      <c r="F1296" s="160"/>
      <c r="G1296" s="160"/>
      <c r="H1296" s="166"/>
      <c r="I1296" s="166"/>
      <c r="J1296" s="166"/>
      <c r="K1296" s="166"/>
      <c r="L1296" s="167"/>
      <c r="M1296" s="166"/>
      <c r="N1296" s="166"/>
      <c r="O1296" s="157"/>
      <c r="P1296" s="157"/>
      <c r="Q1296" s="157"/>
      <c r="R1296" s="157"/>
      <c r="S1296" s="157"/>
      <c r="T1296" s="157"/>
      <c r="U1296" s="157"/>
      <c r="V1296" s="157"/>
      <c r="W1296" s="161"/>
      <c r="X1296" s="168"/>
      <c r="Y1296" s="168"/>
      <c r="Z1296" s="157"/>
      <c r="AA1296" s="157"/>
      <c r="AB1296" s="157"/>
      <c r="AC1296" s="157"/>
      <c r="AD1296" s="86"/>
      <c r="AE1296" s="76"/>
      <c r="AF1296" s="76"/>
      <c r="AG1296" s="76"/>
      <c r="AH1296" s="76"/>
      <c r="AI1296" s="86"/>
      <c r="AJ1296" s="76"/>
      <c r="AK1296" s="76"/>
      <c r="AL1296" s="76"/>
      <c r="AM1296" s="76"/>
      <c r="AN1296" s="157"/>
      <c r="AO1296" s="157"/>
      <c r="AP1296" s="157"/>
      <c r="AQ1296" s="160"/>
      <c r="AR1296" s="93"/>
      <c r="AS1296" s="93"/>
      <c r="AT1296" s="109"/>
      <c r="AU1296" s="165"/>
    </row>
    <row r="1297" spans="1:47" ht="84.75" customHeight="1">
      <c r="A1297" s="79"/>
      <c r="B1297" s="79"/>
      <c r="C1297" s="79"/>
      <c r="D1297" s="157"/>
      <c r="E1297" s="159"/>
      <c r="F1297" s="160"/>
      <c r="G1297" s="160"/>
      <c r="H1297" s="166"/>
      <c r="I1297" s="166"/>
      <c r="J1297" s="166"/>
      <c r="K1297" s="166"/>
      <c r="L1297" s="167"/>
      <c r="M1297" s="166"/>
      <c r="N1297" s="166"/>
      <c r="O1297" s="157"/>
      <c r="P1297" s="157"/>
      <c r="Q1297" s="157"/>
      <c r="R1297" s="157"/>
      <c r="S1297" s="157"/>
      <c r="T1297" s="157"/>
      <c r="U1297" s="157"/>
      <c r="V1297" s="157"/>
      <c r="W1297" s="161"/>
      <c r="X1297" s="168"/>
      <c r="Y1297" s="168"/>
      <c r="Z1297" s="157"/>
      <c r="AA1297" s="157"/>
      <c r="AB1297" s="157"/>
      <c r="AC1297" s="157"/>
      <c r="AD1297" s="86"/>
      <c r="AE1297" s="76"/>
      <c r="AF1297" s="76"/>
      <c r="AG1297" s="76"/>
      <c r="AH1297" s="76"/>
      <c r="AI1297" s="86"/>
      <c r="AJ1297" s="76"/>
      <c r="AK1297" s="76"/>
      <c r="AL1297" s="76"/>
      <c r="AM1297" s="76"/>
      <c r="AN1297" s="157"/>
      <c r="AO1297" s="157"/>
      <c r="AP1297" s="157"/>
      <c r="AQ1297" s="160"/>
      <c r="AR1297" s="93"/>
      <c r="AS1297" s="93"/>
      <c r="AT1297" s="109"/>
      <c r="AU1297" s="165"/>
    </row>
    <row r="1298" spans="1:47" ht="84.75" customHeight="1">
      <c r="A1298" s="79"/>
      <c r="B1298" s="79"/>
      <c r="C1298" s="79"/>
      <c r="D1298" s="157"/>
      <c r="E1298" s="159"/>
      <c r="F1298" s="160"/>
      <c r="G1298" s="160"/>
      <c r="H1298" s="166"/>
      <c r="I1298" s="166"/>
      <c r="J1298" s="166"/>
      <c r="K1298" s="166"/>
      <c r="L1298" s="167"/>
      <c r="M1298" s="166"/>
      <c r="N1298" s="166"/>
      <c r="O1298" s="157"/>
      <c r="P1298" s="157"/>
      <c r="Q1298" s="157"/>
      <c r="R1298" s="157"/>
      <c r="S1298" s="157"/>
      <c r="T1298" s="157"/>
      <c r="U1298" s="157"/>
      <c r="V1298" s="157"/>
      <c r="W1298" s="161"/>
      <c r="X1298" s="168"/>
      <c r="Y1298" s="168"/>
      <c r="Z1298" s="157"/>
      <c r="AA1298" s="157"/>
      <c r="AB1298" s="157"/>
      <c r="AC1298" s="157"/>
      <c r="AD1298" s="86"/>
      <c r="AE1298" s="76"/>
      <c r="AF1298" s="76"/>
      <c r="AG1298" s="76"/>
      <c r="AH1298" s="76"/>
      <c r="AI1298" s="86"/>
      <c r="AJ1298" s="76"/>
      <c r="AK1298" s="76"/>
      <c r="AL1298" s="76"/>
      <c r="AM1298" s="76"/>
      <c r="AN1298" s="157"/>
      <c r="AO1298" s="157"/>
      <c r="AP1298" s="157"/>
      <c r="AQ1298" s="160"/>
      <c r="AR1298" s="93"/>
      <c r="AS1298" s="93"/>
      <c r="AT1298" s="109"/>
      <c r="AU1298" s="165"/>
    </row>
    <row r="1299" spans="1:47" ht="84.75" customHeight="1">
      <c r="A1299" s="79"/>
      <c r="B1299" s="79"/>
      <c r="C1299" s="79"/>
      <c r="D1299" s="157"/>
      <c r="E1299" s="159"/>
      <c r="F1299" s="160"/>
      <c r="G1299" s="160"/>
      <c r="H1299" s="166"/>
      <c r="I1299" s="166"/>
      <c r="J1299" s="166"/>
      <c r="K1299" s="166"/>
      <c r="L1299" s="167"/>
      <c r="M1299" s="166"/>
      <c r="N1299" s="166"/>
      <c r="O1299" s="157"/>
      <c r="P1299" s="157"/>
      <c r="Q1299" s="157"/>
      <c r="R1299" s="157"/>
      <c r="S1299" s="157"/>
      <c r="T1299" s="157"/>
      <c r="U1299" s="157"/>
      <c r="V1299" s="157"/>
      <c r="W1299" s="161"/>
      <c r="X1299" s="168"/>
      <c r="Y1299" s="168"/>
      <c r="Z1299" s="157"/>
      <c r="AA1299" s="157"/>
      <c r="AB1299" s="157"/>
      <c r="AC1299" s="157"/>
      <c r="AD1299" s="86"/>
      <c r="AE1299" s="76"/>
      <c r="AF1299" s="76"/>
      <c r="AG1299" s="76"/>
      <c r="AH1299" s="76"/>
      <c r="AI1299" s="86"/>
      <c r="AJ1299" s="76"/>
      <c r="AK1299" s="76"/>
      <c r="AL1299" s="76"/>
      <c r="AM1299" s="76"/>
      <c r="AN1299" s="157"/>
      <c r="AO1299" s="157"/>
      <c r="AP1299" s="157"/>
      <c r="AQ1299" s="160"/>
      <c r="AR1299" s="93"/>
      <c r="AS1299" s="93"/>
      <c r="AT1299" s="109"/>
      <c r="AU1299" s="165"/>
    </row>
    <row r="1300" spans="1:47" ht="84.75" customHeight="1">
      <c r="A1300" s="79"/>
      <c r="B1300" s="79"/>
      <c r="C1300" s="79"/>
      <c r="D1300" s="157"/>
      <c r="E1300" s="159"/>
      <c r="F1300" s="160"/>
      <c r="G1300" s="160"/>
      <c r="H1300" s="166"/>
      <c r="I1300" s="166"/>
      <c r="J1300" s="166"/>
      <c r="K1300" s="166"/>
      <c r="L1300" s="167"/>
      <c r="M1300" s="166"/>
      <c r="N1300" s="166"/>
      <c r="O1300" s="157"/>
      <c r="P1300" s="157"/>
      <c r="Q1300" s="157"/>
      <c r="R1300" s="157"/>
      <c r="S1300" s="157"/>
      <c r="T1300" s="157"/>
      <c r="U1300" s="157"/>
      <c r="V1300" s="157"/>
      <c r="W1300" s="161"/>
      <c r="X1300" s="168"/>
      <c r="Y1300" s="168"/>
      <c r="Z1300" s="157"/>
      <c r="AA1300" s="157"/>
      <c r="AB1300" s="157"/>
      <c r="AC1300" s="157"/>
      <c r="AD1300" s="86"/>
      <c r="AE1300" s="76"/>
      <c r="AF1300" s="76"/>
      <c r="AG1300" s="76"/>
      <c r="AH1300" s="76"/>
      <c r="AI1300" s="86"/>
      <c r="AJ1300" s="76"/>
      <c r="AK1300" s="76"/>
      <c r="AL1300" s="76"/>
      <c r="AM1300" s="76"/>
      <c r="AN1300" s="157"/>
      <c r="AO1300" s="157"/>
      <c r="AP1300" s="157"/>
      <c r="AQ1300" s="160"/>
      <c r="AR1300" s="93"/>
      <c r="AS1300" s="93"/>
      <c r="AT1300" s="109"/>
      <c r="AU1300" s="165"/>
    </row>
    <row r="1301" spans="1:47" ht="84.75" customHeight="1">
      <c r="A1301" s="79"/>
      <c r="B1301" s="79"/>
      <c r="C1301" s="79"/>
      <c r="D1301" s="157"/>
      <c r="E1301" s="159"/>
      <c r="F1301" s="160"/>
      <c r="G1301" s="160"/>
      <c r="H1301" s="166"/>
      <c r="I1301" s="166"/>
      <c r="J1301" s="166"/>
      <c r="K1301" s="166"/>
      <c r="L1301" s="167"/>
      <c r="M1301" s="166"/>
      <c r="N1301" s="166"/>
      <c r="O1301" s="157"/>
      <c r="P1301" s="157"/>
      <c r="Q1301" s="157"/>
      <c r="R1301" s="157"/>
      <c r="S1301" s="157"/>
      <c r="T1301" s="157"/>
      <c r="U1301" s="157"/>
      <c r="V1301" s="157"/>
      <c r="W1301" s="161"/>
      <c r="X1301" s="168"/>
      <c r="Y1301" s="168"/>
      <c r="Z1301" s="157"/>
      <c r="AA1301" s="157"/>
      <c r="AB1301" s="157"/>
      <c r="AC1301" s="157"/>
      <c r="AD1301" s="86"/>
      <c r="AE1301" s="76"/>
      <c r="AF1301" s="76"/>
      <c r="AG1301" s="76"/>
      <c r="AH1301" s="76"/>
      <c r="AI1301" s="86"/>
      <c r="AJ1301" s="76"/>
      <c r="AK1301" s="76"/>
      <c r="AL1301" s="76"/>
      <c r="AM1301" s="76"/>
      <c r="AN1301" s="157"/>
      <c r="AO1301" s="157"/>
      <c r="AP1301" s="157"/>
      <c r="AQ1301" s="160"/>
      <c r="AR1301" s="93"/>
      <c r="AS1301" s="93"/>
      <c r="AT1301" s="109"/>
      <c r="AU1301" s="165"/>
    </row>
    <row r="1302" spans="1:47" ht="84.75" customHeight="1">
      <c r="A1302" s="79"/>
      <c r="B1302" s="79"/>
      <c r="C1302" s="79"/>
      <c r="D1302" s="157"/>
      <c r="E1302" s="159"/>
      <c r="F1302" s="160"/>
      <c r="G1302" s="160"/>
      <c r="H1302" s="166"/>
      <c r="I1302" s="166"/>
      <c r="J1302" s="166"/>
      <c r="K1302" s="166"/>
      <c r="L1302" s="167"/>
      <c r="M1302" s="166"/>
      <c r="N1302" s="166"/>
      <c r="O1302" s="157"/>
      <c r="P1302" s="157"/>
      <c r="Q1302" s="157"/>
      <c r="R1302" s="157"/>
      <c r="S1302" s="157"/>
      <c r="T1302" s="157"/>
      <c r="U1302" s="157"/>
      <c r="V1302" s="157"/>
      <c r="W1302" s="161"/>
      <c r="X1302" s="168"/>
      <c r="Y1302" s="168"/>
      <c r="Z1302" s="157"/>
      <c r="AA1302" s="157"/>
      <c r="AB1302" s="157"/>
      <c r="AC1302" s="157"/>
      <c r="AD1302" s="86"/>
      <c r="AE1302" s="76"/>
      <c r="AF1302" s="76"/>
      <c r="AG1302" s="76"/>
      <c r="AH1302" s="76"/>
      <c r="AI1302" s="86"/>
      <c r="AJ1302" s="76"/>
      <c r="AK1302" s="76"/>
      <c r="AL1302" s="76"/>
      <c r="AM1302" s="76"/>
      <c r="AN1302" s="157"/>
      <c r="AO1302" s="157"/>
      <c r="AP1302" s="157"/>
      <c r="AQ1302" s="160"/>
      <c r="AR1302" s="93"/>
      <c r="AS1302" s="93"/>
      <c r="AT1302" s="109"/>
      <c r="AU1302" s="165"/>
    </row>
    <row r="1303" spans="1:47" ht="84.75" customHeight="1">
      <c r="A1303" s="79"/>
      <c r="B1303" s="79"/>
      <c r="C1303" s="79"/>
      <c r="D1303" s="157"/>
      <c r="E1303" s="159"/>
      <c r="F1303" s="160"/>
      <c r="G1303" s="160"/>
      <c r="H1303" s="166"/>
      <c r="I1303" s="166"/>
      <c r="J1303" s="166"/>
      <c r="K1303" s="166"/>
      <c r="L1303" s="167"/>
      <c r="M1303" s="166"/>
      <c r="N1303" s="166"/>
      <c r="O1303" s="157"/>
      <c r="P1303" s="157"/>
      <c r="Q1303" s="157"/>
      <c r="R1303" s="157"/>
      <c r="S1303" s="157"/>
      <c r="T1303" s="157"/>
      <c r="U1303" s="157"/>
      <c r="V1303" s="157"/>
      <c r="W1303" s="161"/>
      <c r="X1303" s="168"/>
      <c r="Y1303" s="168"/>
      <c r="Z1303" s="157"/>
      <c r="AA1303" s="157"/>
      <c r="AB1303" s="157"/>
      <c r="AC1303" s="157"/>
      <c r="AD1303" s="86"/>
      <c r="AE1303" s="76"/>
      <c r="AF1303" s="76"/>
      <c r="AG1303" s="76"/>
      <c r="AH1303" s="76"/>
      <c r="AI1303" s="86"/>
      <c r="AJ1303" s="76"/>
      <c r="AK1303" s="76"/>
      <c r="AL1303" s="76"/>
      <c r="AM1303" s="76"/>
      <c r="AN1303" s="157"/>
      <c r="AO1303" s="157"/>
      <c r="AP1303" s="157"/>
      <c r="AQ1303" s="160"/>
      <c r="AR1303" s="93"/>
      <c r="AS1303" s="93"/>
      <c r="AT1303" s="109"/>
      <c r="AU1303" s="165"/>
    </row>
    <row r="1304" spans="1:47" ht="84.75" customHeight="1">
      <c r="A1304" s="79"/>
      <c r="B1304" s="79"/>
      <c r="C1304" s="79"/>
      <c r="D1304" s="157"/>
      <c r="E1304" s="159"/>
      <c r="F1304" s="160"/>
      <c r="G1304" s="160"/>
      <c r="H1304" s="166"/>
      <c r="I1304" s="166"/>
      <c r="J1304" s="166"/>
      <c r="K1304" s="166"/>
      <c r="L1304" s="167"/>
      <c r="M1304" s="166"/>
      <c r="N1304" s="166"/>
      <c r="O1304" s="157"/>
      <c r="P1304" s="157"/>
      <c r="Q1304" s="157"/>
      <c r="R1304" s="157"/>
      <c r="S1304" s="157"/>
      <c r="T1304" s="157"/>
      <c r="U1304" s="157"/>
      <c r="V1304" s="157"/>
      <c r="W1304" s="161"/>
      <c r="X1304" s="168"/>
      <c r="Y1304" s="168"/>
      <c r="Z1304" s="157"/>
      <c r="AA1304" s="157"/>
      <c r="AB1304" s="157"/>
      <c r="AC1304" s="157"/>
      <c r="AD1304" s="86"/>
      <c r="AE1304" s="76"/>
      <c r="AF1304" s="76"/>
      <c r="AG1304" s="76"/>
      <c r="AH1304" s="76"/>
      <c r="AI1304" s="86"/>
      <c r="AJ1304" s="76"/>
      <c r="AK1304" s="76"/>
      <c r="AL1304" s="76"/>
      <c r="AM1304" s="76"/>
      <c r="AN1304" s="157"/>
      <c r="AO1304" s="157"/>
      <c r="AP1304" s="157"/>
      <c r="AQ1304" s="160"/>
      <c r="AR1304" s="93"/>
      <c r="AS1304" s="93"/>
      <c r="AT1304" s="109"/>
      <c r="AU1304" s="165"/>
    </row>
    <row r="1305" spans="1:47" ht="84.75" customHeight="1">
      <c r="A1305" s="79"/>
      <c r="B1305" s="79"/>
      <c r="C1305" s="79"/>
      <c r="D1305" s="157"/>
      <c r="E1305" s="159"/>
      <c r="F1305" s="160"/>
      <c r="G1305" s="160"/>
      <c r="H1305" s="166"/>
      <c r="I1305" s="166"/>
      <c r="J1305" s="166"/>
      <c r="K1305" s="166"/>
      <c r="L1305" s="167"/>
      <c r="M1305" s="166"/>
      <c r="N1305" s="166"/>
      <c r="O1305" s="157"/>
      <c r="P1305" s="157"/>
      <c r="Q1305" s="157"/>
      <c r="R1305" s="157"/>
      <c r="S1305" s="157"/>
      <c r="T1305" s="157"/>
      <c r="U1305" s="157"/>
      <c r="V1305" s="157"/>
      <c r="W1305" s="161"/>
      <c r="X1305" s="168"/>
      <c r="Y1305" s="168"/>
      <c r="Z1305" s="157"/>
      <c r="AA1305" s="157"/>
      <c r="AB1305" s="157"/>
      <c r="AC1305" s="157"/>
      <c r="AD1305" s="86"/>
      <c r="AE1305" s="76"/>
      <c r="AF1305" s="76"/>
      <c r="AG1305" s="76"/>
      <c r="AH1305" s="76"/>
      <c r="AI1305" s="86"/>
      <c r="AJ1305" s="76"/>
      <c r="AK1305" s="76"/>
      <c r="AL1305" s="76"/>
      <c r="AM1305" s="76"/>
      <c r="AN1305" s="157"/>
      <c r="AO1305" s="157"/>
      <c r="AP1305" s="157"/>
      <c r="AQ1305" s="160"/>
      <c r="AR1305" s="93"/>
      <c r="AS1305" s="93"/>
      <c r="AT1305" s="109"/>
      <c r="AU1305" s="165"/>
    </row>
    <row r="1306" spans="1:47" ht="84.75" customHeight="1">
      <c r="A1306" s="79"/>
      <c r="B1306" s="79"/>
      <c r="C1306" s="79"/>
      <c r="D1306" s="157"/>
      <c r="E1306" s="159"/>
      <c r="F1306" s="160"/>
      <c r="G1306" s="160"/>
      <c r="H1306" s="166"/>
      <c r="I1306" s="166"/>
      <c r="J1306" s="166"/>
      <c r="K1306" s="166"/>
      <c r="L1306" s="167"/>
      <c r="M1306" s="166"/>
      <c r="N1306" s="166"/>
      <c r="O1306" s="157"/>
      <c r="P1306" s="157"/>
      <c r="Q1306" s="157"/>
      <c r="R1306" s="157"/>
      <c r="S1306" s="157"/>
      <c r="T1306" s="157"/>
      <c r="U1306" s="157"/>
      <c r="V1306" s="157"/>
      <c r="W1306" s="161"/>
      <c r="X1306" s="168"/>
      <c r="Y1306" s="168"/>
      <c r="Z1306" s="157"/>
      <c r="AA1306" s="157"/>
      <c r="AB1306" s="157"/>
      <c r="AC1306" s="157"/>
      <c r="AD1306" s="86"/>
      <c r="AE1306" s="76"/>
      <c r="AF1306" s="76"/>
      <c r="AG1306" s="76"/>
      <c r="AH1306" s="76"/>
      <c r="AI1306" s="86"/>
      <c r="AJ1306" s="76"/>
      <c r="AK1306" s="76"/>
      <c r="AL1306" s="76"/>
      <c r="AM1306" s="76"/>
      <c r="AN1306" s="157"/>
      <c r="AO1306" s="157"/>
      <c r="AP1306" s="157"/>
      <c r="AQ1306" s="160"/>
      <c r="AR1306" s="93"/>
      <c r="AS1306" s="93"/>
      <c r="AT1306" s="109"/>
      <c r="AU1306" s="165"/>
    </row>
    <row r="1307" spans="1:47" ht="84.75" customHeight="1">
      <c r="A1307" s="79"/>
      <c r="B1307" s="79"/>
      <c r="C1307" s="79"/>
      <c r="D1307" s="157"/>
      <c r="E1307" s="159"/>
      <c r="F1307" s="160"/>
      <c r="G1307" s="160"/>
      <c r="H1307" s="166"/>
      <c r="I1307" s="166"/>
      <c r="J1307" s="166"/>
      <c r="K1307" s="166"/>
      <c r="L1307" s="167"/>
      <c r="M1307" s="166"/>
      <c r="N1307" s="166"/>
      <c r="O1307" s="157"/>
      <c r="P1307" s="157"/>
      <c r="Q1307" s="157"/>
      <c r="R1307" s="157"/>
      <c r="S1307" s="157"/>
      <c r="T1307" s="157"/>
      <c r="U1307" s="157"/>
      <c r="V1307" s="157"/>
      <c r="W1307" s="161"/>
      <c r="X1307" s="168"/>
      <c r="Y1307" s="168"/>
      <c r="Z1307" s="157"/>
      <c r="AA1307" s="157"/>
      <c r="AB1307" s="157"/>
      <c r="AC1307" s="157"/>
      <c r="AD1307" s="86"/>
      <c r="AE1307" s="76"/>
      <c r="AF1307" s="76"/>
      <c r="AG1307" s="76"/>
      <c r="AH1307" s="76"/>
      <c r="AI1307" s="86"/>
      <c r="AJ1307" s="76"/>
      <c r="AK1307" s="76"/>
      <c r="AL1307" s="76"/>
      <c r="AM1307" s="76"/>
      <c r="AN1307" s="157"/>
      <c r="AO1307" s="157"/>
      <c r="AP1307" s="157"/>
      <c r="AQ1307" s="160"/>
      <c r="AR1307" s="93"/>
      <c r="AS1307" s="93"/>
      <c r="AT1307" s="109"/>
      <c r="AU1307" s="165"/>
    </row>
    <row r="1308" spans="1:47" ht="84.75" customHeight="1">
      <c r="A1308" s="79"/>
      <c r="B1308" s="79"/>
      <c r="C1308" s="79"/>
      <c r="D1308" s="157"/>
      <c r="E1308" s="159"/>
      <c r="F1308" s="160"/>
      <c r="G1308" s="160"/>
      <c r="H1308" s="166"/>
      <c r="I1308" s="166"/>
      <c r="J1308" s="166"/>
      <c r="K1308" s="166"/>
      <c r="L1308" s="167"/>
      <c r="M1308" s="166"/>
      <c r="N1308" s="166"/>
      <c r="O1308" s="157"/>
      <c r="P1308" s="157"/>
      <c r="Q1308" s="157"/>
      <c r="R1308" s="157"/>
      <c r="S1308" s="157"/>
      <c r="T1308" s="157"/>
      <c r="U1308" s="157"/>
      <c r="V1308" s="157"/>
      <c r="W1308" s="161"/>
      <c r="X1308" s="168"/>
      <c r="Y1308" s="168"/>
      <c r="Z1308" s="157"/>
      <c r="AA1308" s="157"/>
      <c r="AB1308" s="157"/>
      <c r="AC1308" s="157"/>
      <c r="AD1308" s="86"/>
      <c r="AE1308" s="76"/>
      <c r="AF1308" s="76"/>
      <c r="AG1308" s="76"/>
      <c r="AH1308" s="76"/>
      <c r="AI1308" s="86"/>
      <c r="AJ1308" s="76"/>
      <c r="AK1308" s="76"/>
      <c r="AL1308" s="76"/>
      <c r="AM1308" s="76"/>
      <c r="AN1308" s="157"/>
      <c r="AO1308" s="157"/>
      <c r="AP1308" s="157"/>
      <c r="AQ1308" s="160"/>
      <c r="AR1308" s="93"/>
      <c r="AS1308" s="93"/>
      <c r="AT1308" s="109"/>
      <c r="AU1308" s="165"/>
    </row>
    <row r="1309" spans="1:47" ht="84.75" customHeight="1">
      <c r="A1309" s="79"/>
      <c r="B1309" s="79"/>
      <c r="C1309" s="79"/>
      <c r="D1309" s="157"/>
      <c r="E1309" s="159"/>
      <c r="F1309" s="160"/>
      <c r="G1309" s="160"/>
      <c r="H1309" s="166"/>
      <c r="I1309" s="166"/>
      <c r="J1309" s="166"/>
      <c r="K1309" s="166"/>
      <c r="L1309" s="167"/>
      <c r="M1309" s="166"/>
      <c r="N1309" s="166"/>
      <c r="O1309" s="157"/>
      <c r="P1309" s="157"/>
      <c r="Q1309" s="157"/>
      <c r="R1309" s="157"/>
      <c r="S1309" s="157"/>
      <c r="T1309" s="157"/>
      <c r="U1309" s="157"/>
      <c r="V1309" s="157"/>
      <c r="W1309" s="161"/>
      <c r="X1309" s="168"/>
      <c r="Y1309" s="168"/>
      <c r="Z1309" s="157"/>
      <c r="AA1309" s="157"/>
      <c r="AB1309" s="157"/>
      <c r="AC1309" s="157"/>
      <c r="AD1309" s="86"/>
      <c r="AE1309" s="76"/>
      <c r="AF1309" s="76"/>
      <c r="AG1309" s="76"/>
      <c r="AH1309" s="76"/>
      <c r="AI1309" s="86"/>
      <c r="AJ1309" s="76"/>
      <c r="AK1309" s="76"/>
      <c r="AL1309" s="76"/>
      <c r="AM1309" s="76"/>
      <c r="AN1309" s="157"/>
      <c r="AO1309" s="157"/>
      <c r="AP1309" s="157"/>
      <c r="AQ1309" s="160"/>
      <c r="AR1309" s="93"/>
      <c r="AS1309" s="93"/>
      <c r="AT1309" s="109"/>
      <c r="AU1309" s="165"/>
    </row>
    <row r="1310" spans="1:47" ht="84.75" customHeight="1">
      <c r="A1310" s="79"/>
      <c r="B1310" s="79"/>
      <c r="C1310" s="79"/>
      <c r="D1310" s="157"/>
      <c r="E1310" s="159"/>
      <c r="F1310" s="160"/>
      <c r="G1310" s="160"/>
      <c r="H1310" s="166"/>
      <c r="I1310" s="166"/>
      <c r="J1310" s="166"/>
      <c r="K1310" s="166"/>
      <c r="L1310" s="167"/>
      <c r="M1310" s="166"/>
      <c r="N1310" s="166"/>
      <c r="O1310" s="157"/>
      <c r="P1310" s="157"/>
      <c r="Q1310" s="157"/>
      <c r="R1310" s="157"/>
      <c r="S1310" s="157"/>
      <c r="T1310" s="157"/>
      <c r="U1310" s="157"/>
      <c r="V1310" s="157"/>
      <c r="W1310" s="161"/>
      <c r="X1310" s="168"/>
      <c r="Y1310" s="168"/>
      <c r="Z1310" s="157"/>
      <c r="AA1310" s="157"/>
      <c r="AB1310" s="157"/>
      <c r="AC1310" s="157"/>
      <c r="AD1310" s="86"/>
      <c r="AE1310" s="76"/>
      <c r="AF1310" s="76"/>
      <c r="AG1310" s="76"/>
      <c r="AH1310" s="76"/>
      <c r="AI1310" s="86"/>
      <c r="AJ1310" s="76"/>
      <c r="AK1310" s="76"/>
      <c r="AL1310" s="76"/>
      <c r="AM1310" s="76"/>
      <c r="AN1310" s="157"/>
      <c r="AO1310" s="157"/>
      <c r="AP1310" s="157"/>
      <c r="AQ1310" s="160"/>
      <c r="AR1310" s="93"/>
      <c r="AS1310" s="93"/>
      <c r="AT1310" s="109"/>
      <c r="AU1310" s="165"/>
    </row>
    <row r="1311" spans="1:47" ht="84.75" customHeight="1">
      <c r="A1311" s="79"/>
      <c r="B1311" s="79"/>
      <c r="C1311" s="79"/>
      <c r="D1311" s="157"/>
      <c r="E1311" s="159"/>
      <c r="F1311" s="160"/>
      <c r="G1311" s="160"/>
      <c r="H1311" s="166"/>
      <c r="I1311" s="166"/>
      <c r="J1311" s="166"/>
      <c r="K1311" s="166"/>
      <c r="L1311" s="167"/>
      <c r="M1311" s="166"/>
      <c r="N1311" s="166"/>
      <c r="O1311" s="157"/>
      <c r="P1311" s="157"/>
      <c r="Q1311" s="157"/>
      <c r="R1311" s="157"/>
      <c r="S1311" s="157"/>
      <c r="T1311" s="157"/>
      <c r="U1311" s="157"/>
      <c r="V1311" s="157"/>
      <c r="W1311" s="161"/>
      <c r="X1311" s="168"/>
      <c r="Y1311" s="168"/>
      <c r="Z1311" s="157"/>
      <c r="AA1311" s="157"/>
      <c r="AB1311" s="157"/>
      <c r="AC1311" s="157"/>
      <c r="AD1311" s="86"/>
      <c r="AE1311" s="76"/>
      <c r="AF1311" s="76"/>
      <c r="AG1311" s="76"/>
      <c r="AH1311" s="76"/>
      <c r="AI1311" s="86"/>
      <c r="AJ1311" s="76"/>
      <c r="AK1311" s="76"/>
      <c r="AL1311" s="76"/>
      <c r="AM1311" s="76"/>
      <c r="AN1311" s="157"/>
      <c r="AO1311" s="157"/>
      <c r="AP1311" s="157"/>
      <c r="AQ1311" s="160"/>
      <c r="AR1311" s="93"/>
      <c r="AS1311" s="93"/>
      <c r="AT1311" s="109"/>
      <c r="AU1311" s="165"/>
    </row>
    <row r="1312" spans="1:47" ht="84.75" customHeight="1">
      <c r="A1312" s="79"/>
      <c r="B1312" s="79"/>
      <c r="C1312" s="79"/>
      <c r="D1312" s="157"/>
      <c r="E1312" s="159"/>
      <c r="F1312" s="160"/>
      <c r="G1312" s="160"/>
      <c r="H1312" s="166"/>
      <c r="I1312" s="166"/>
      <c r="J1312" s="166"/>
      <c r="K1312" s="166"/>
      <c r="L1312" s="167"/>
      <c r="M1312" s="166"/>
      <c r="N1312" s="166"/>
      <c r="O1312" s="157"/>
      <c r="P1312" s="157"/>
      <c r="Q1312" s="157"/>
      <c r="R1312" s="157"/>
      <c r="S1312" s="157"/>
      <c r="T1312" s="157"/>
      <c r="U1312" s="157"/>
      <c r="V1312" s="157"/>
      <c r="W1312" s="161"/>
      <c r="X1312" s="168"/>
      <c r="Y1312" s="168"/>
      <c r="Z1312" s="157"/>
      <c r="AA1312" s="157"/>
      <c r="AB1312" s="157"/>
      <c r="AC1312" s="157"/>
      <c r="AD1312" s="86"/>
      <c r="AE1312" s="76"/>
      <c r="AF1312" s="76"/>
      <c r="AG1312" s="76"/>
      <c r="AH1312" s="76"/>
      <c r="AI1312" s="86"/>
      <c r="AJ1312" s="76"/>
      <c r="AK1312" s="76"/>
      <c r="AL1312" s="76"/>
      <c r="AM1312" s="76"/>
      <c r="AN1312" s="157"/>
      <c r="AO1312" s="157"/>
      <c r="AP1312" s="157"/>
      <c r="AQ1312" s="160"/>
      <c r="AR1312" s="93"/>
      <c r="AS1312" s="93"/>
      <c r="AT1312" s="109"/>
      <c r="AU1312" s="165"/>
    </row>
    <row r="1313" spans="1:47" ht="84.75" customHeight="1">
      <c r="A1313" s="79"/>
      <c r="B1313" s="79"/>
      <c r="C1313" s="79"/>
      <c r="D1313" s="157"/>
      <c r="E1313" s="159"/>
      <c r="F1313" s="160"/>
      <c r="G1313" s="160"/>
      <c r="H1313" s="166"/>
      <c r="I1313" s="166"/>
      <c r="J1313" s="166"/>
      <c r="K1313" s="166"/>
      <c r="L1313" s="167"/>
      <c r="M1313" s="166"/>
      <c r="N1313" s="166"/>
      <c r="O1313" s="157"/>
      <c r="P1313" s="157"/>
      <c r="Q1313" s="157"/>
      <c r="R1313" s="157"/>
      <c r="S1313" s="157"/>
      <c r="T1313" s="157"/>
      <c r="U1313" s="157"/>
      <c r="V1313" s="157"/>
      <c r="W1313" s="161"/>
      <c r="X1313" s="168"/>
      <c r="Y1313" s="168"/>
      <c r="Z1313" s="157"/>
      <c r="AA1313" s="157"/>
      <c r="AB1313" s="157"/>
      <c r="AC1313" s="157"/>
      <c r="AD1313" s="86"/>
      <c r="AE1313" s="76"/>
      <c r="AF1313" s="76"/>
      <c r="AG1313" s="76"/>
      <c r="AH1313" s="76"/>
      <c r="AI1313" s="86"/>
      <c r="AJ1313" s="76"/>
      <c r="AK1313" s="76"/>
      <c r="AL1313" s="76"/>
      <c r="AM1313" s="76"/>
      <c r="AN1313" s="157"/>
      <c r="AO1313" s="157"/>
      <c r="AP1313" s="157"/>
      <c r="AQ1313" s="160"/>
      <c r="AR1313" s="93"/>
      <c r="AS1313" s="93"/>
      <c r="AT1313" s="109"/>
      <c r="AU1313" s="165"/>
    </row>
    <row r="1314" spans="1:47" ht="84.75" customHeight="1">
      <c r="A1314" s="79"/>
      <c r="B1314" s="79"/>
      <c r="C1314" s="79"/>
      <c r="D1314" s="157"/>
      <c r="E1314" s="159"/>
      <c r="F1314" s="160"/>
      <c r="G1314" s="160"/>
      <c r="H1314" s="166"/>
      <c r="I1314" s="166"/>
      <c r="J1314" s="166"/>
      <c r="K1314" s="166"/>
      <c r="L1314" s="167"/>
      <c r="M1314" s="166"/>
      <c r="N1314" s="166"/>
      <c r="O1314" s="157"/>
      <c r="P1314" s="157"/>
      <c r="Q1314" s="157"/>
      <c r="R1314" s="157"/>
      <c r="S1314" s="157"/>
      <c r="T1314" s="157"/>
      <c r="U1314" s="157"/>
      <c r="V1314" s="157"/>
      <c r="W1314" s="161"/>
      <c r="X1314" s="168"/>
      <c r="Y1314" s="168"/>
      <c r="Z1314" s="157"/>
      <c r="AA1314" s="157"/>
      <c r="AB1314" s="157"/>
      <c r="AC1314" s="157"/>
      <c r="AD1314" s="86"/>
      <c r="AE1314" s="76"/>
      <c r="AF1314" s="76"/>
      <c r="AG1314" s="76"/>
      <c r="AH1314" s="76"/>
      <c r="AI1314" s="86"/>
      <c r="AJ1314" s="76"/>
      <c r="AK1314" s="76"/>
      <c r="AL1314" s="76"/>
      <c r="AM1314" s="76"/>
      <c r="AN1314" s="157"/>
      <c r="AO1314" s="157"/>
      <c r="AP1314" s="157"/>
      <c r="AQ1314" s="160"/>
      <c r="AR1314" s="93"/>
      <c r="AS1314" s="93"/>
      <c r="AT1314" s="109"/>
      <c r="AU1314" s="165"/>
    </row>
    <row r="1315" spans="1:47" ht="84.75" customHeight="1">
      <c r="A1315" s="79"/>
      <c r="B1315" s="79"/>
      <c r="C1315" s="79"/>
      <c r="D1315" s="157"/>
      <c r="E1315" s="159"/>
      <c r="F1315" s="160"/>
      <c r="G1315" s="160"/>
      <c r="H1315" s="166"/>
      <c r="I1315" s="166"/>
      <c r="J1315" s="166"/>
      <c r="K1315" s="166"/>
      <c r="L1315" s="167"/>
      <c r="M1315" s="166"/>
      <c r="N1315" s="166"/>
      <c r="O1315" s="157"/>
      <c r="P1315" s="157"/>
      <c r="Q1315" s="157"/>
      <c r="R1315" s="157"/>
      <c r="S1315" s="157"/>
      <c r="T1315" s="157"/>
      <c r="U1315" s="157"/>
      <c r="V1315" s="157"/>
      <c r="W1315" s="161"/>
      <c r="X1315" s="168"/>
      <c r="Y1315" s="168"/>
      <c r="Z1315" s="157"/>
      <c r="AA1315" s="157"/>
      <c r="AB1315" s="157"/>
      <c r="AC1315" s="157"/>
      <c r="AD1315" s="86"/>
      <c r="AE1315" s="76"/>
      <c r="AF1315" s="76"/>
      <c r="AG1315" s="76"/>
      <c r="AH1315" s="76"/>
      <c r="AI1315" s="86"/>
      <c r="AJ1315" s="76"/>
      <c r="AK1315" s="76"/>
      <c r="AL1315" s="76"/>
      <c r="AM1315" s="76"/>
      <c r="AN1315" s="157"/>
      <c r="AO1315" s="157"/>
      <c r="AP1315" s="157"/>
      <c r="AQ1315" s="160"/>
      <c r="AR1315" s="93"/>
      <c r="AS1315" s="93"/>
      <c r="AT1315" s="109"/>
      <c r="AU1315" s="165"/>
    </row>
    <row r="1316" spans="1:47" ht="84.75" customHeight="1">
      <c r="A1316" s="79"/>
      <c r="B1316" s="79"/>
      <c r="C1316" s="79"/>
      <c r="D1316" s="157"/>
      <c r="E1316" s="159"/>
      <c r="F1316" s="160"/>
      <c r="G1316" s="160"/>
      <c r="H1316" s="166"/>
      <c r="I1316" s="166"/>
      <c r="J1316" s="166"/>
      <c r="K1316" s="166"/>
      <c r="L1316" s="167"/>
      <c r="M1316" s="166"/>
      <c r="N1316" s="166"/>
      <c r="O1316" s="157"/>
      <c r="P1316" s="157"/>
      <c r="Q1316" s="157"/>
      <c r="R1316" s="157"/>
      <c r="S1316" s="157"/>
      <c r="T1316" s="157"/>
      <c r="U1316" s="157"/>
      <c r="V1316" s="157"/>
      <c r="W1316" s="161"/>
      <c r="X1316" s="168"/>
      <c r="Y1316" s="168"/>
      <c r="Z1316" s="157"/>
      <c r="AA1316" s="157"/>
      <c r="AB1316" s="157"/>
      <c r="AC1316" s="157"/>
      <c r="AD1316" s="86"/>
      <c r="AE1316" s="76"/>
      <c r="AF1316" s="76"/>
      <c r="AG1316" s="76"/>
      <c r="AH1316" s="76"/>
      <c r="AI1316" s="86"/>
      <c r="AJ1316" s="76"/>
      <c r="AK1316" s="76"/>
      <c r="AL1316" s="76"/>
      <c r="AM1316" s="76"/>
      <c r="AN1316" s="157"/>
      <c r="AO1316" s="157"/>
      <c r="AP1316" s="157"/>
      <c r="AQ1316" s="160"/>
      <c r="AR1316" s="93"/>
      <c r="AS1316" s="93"/>
      <c r="AT1316" s="109"/>
      <c r="AU1316" s="165"/>
    </row>
    <row r="1317" spans="1:47" ht="84.75" customHeight="1">
      <c r="A1317" s="79"/>
      <c r="B1317" s="79"/>
      <c r="C1317" s="79"/>
      <c r="D1317" s="157"/>
      <c r="E1317" s="159"/>
      <c r="F1317" s="160"/>
      <c r="G1317" s="160"/>
      <c r="H1317" s="166"/>
      <c r="I1317" s="166"/>
      <c r="J1317" s="166"/>
      <c r="K1317" s="166"/>
      <c r="L1317" s="167"/>
      <c r="M1317" s="166"/>
      <c r="N1317" s="166"/>
      <c r="O1317" s="157"/>
      <c r="P1317" s="157"/>
      <c r="Q1317" s="157"/>
      <c r="R1317" s="157"/>
      <c r="S1317" s="157"/>
      <c r="T1317" s="157"/>
      <c r="U1317" s="157"/>
      <c r="V1317" s="157"/>
      <c r="W1317" s="161"/>
      <c r="X1317" s="168"/>
      <c r="Y1317" s="168"/>
      <c r="Z1317" s="157"/>
      <c r="AA1317" s="157"/>
      <c r="AB1317" s="157"/>
      <c r="AC1317" s="157"/>
      <c r="AD1317" s="86"/>
      <c r="AE1317" s="76"/>
      <c r="AF1317" s="76"/>
      <c r="AG1317" s="76"/>
      <c r="AH1317" s="76"/>
      <c r="AI1317" s="86"/>
      <c r="AJ1317" s="76"/>
      <c r="AK1317" s="76"/>
      <c r="AL1317" s="76"/>
      <c r="AM1317" s="76"/>
      <c r="AN1317" s="157"/>
      <c r="AO1317" s="157"/>
      <c r="AP1317" s="157"/>
      <c r="AQ1317" s="160"/>
      <c r="AR1317" s="93"/>
      <c r="AS1317" s="93"/>
      <c r="AT1317" s="109"/>
      <c r="AU1317" s="165"/>
    </row>
    <row r="1318" spans="1:47" ht="84.75" customHeight="1">
      <c r="A1318" s="79"/>
      <c r="B1318" s="79"/>
      <c r="C1318" s="79"/>
      <c r="D1318" s="157"/>
      <c r="E1318" s="159"/>
      <c r="F1318" s="160"/>
      <c r="G1318" s="160"/>
      <c r="H1318" s="166"/>
      <c r="I1318" s="166"/>
      <c r="J1318" s="166"/>
      <c r="K1318" s="166"/>
      <c r="L1318" s="167"/>
      <c r="M1318" s="166"/>
      <c r="N1318" s="166"/>
      <c r="O1318" s="157"/>
      <c r="P1318" s="157"/>
      <c r="Q1318" s="157"/>
      <c r="R1318" s="157"/>
      <c r="S1318" s="157"/>
      <c r="T1318" s="157"/>
      <c r="U1318" s="157"/>
      <c r="V1318" s="157"/>
      <c r="W1318" s="161"/>
      <c r="X1318" s="168"/>
      <c r="Y1318" s="168"/>
      <c r="Z1318" s="157"/>
      <c r="AA1318" s="157"/>
      <c r="AB1318" s="157"/>
      <c r="AC1318" s="157"/>
      <c r="AD1318" s="86"/>
      <c r="AE1318" s="76"/>
      <c r="AF1318" s="76"/>
      <c r="AG1318" s="76"/>
      <c r="AH1318" s="76"/>
      <c r="AI1318" s="86"/>
      <c r="AJ1318" s="76"/>
      <c r="AK1318" s="76"/>
      <c r="AL1318" s="76"/>
      <c r="AM1318" s="76"/>
      <c r="AN1318" s="157"/>
      <c r="AO1318" s="157"/>
      <c r="AP1318" s="157"/>
      <c r="AQ1318" s="160"/>
      <c r="AR1318" s="93"/>
      <c r="AS1318" s="93"/>
      <c r="AT1318" s="109"/>
      <c r="AU1318" s="165"/>
    </row>
    <row r="1319" spans="1:47" ht="84.75" customHeight="1">
      <c r="A1319" s="79"/>
      <c r="B1319" s="79"/>
      <c r="C1319" s="79"/>
      <c r="D1319" s="157"/>
      <c r="E1319" s="159"/>
      <c r="F1319" s="160"/>
      <c r="G1319" s="160"/>
      <c r="H1319" s="166"/>
      <c r="I1319" s="166"/>
      <c r="J1319" s="166"/>
      <c r="K1319" s="166"/>
      <c r="L1319" s="167"/>
      <c r="M1319" s="166"/>
      <c r="N1319" s="166"/>
      <c r="O1319" s="157"/>
      <c r="P1319" s="157"/>
      <c r="Q1319" s="157"/>
      <c r="R1319" s="157"/>
      <c r="S1319" s="157"/>
      <c r="T1319" s="157"/>
      <c r="U1319" s="157"/>
      <c r="V1319" s="157"/>
      <c r="W1319" s="161"/>
      <c r="X1319" s="168"/>
      <c r="Y1319" s="168"/>
      <c r="Z1319" s="157"/>
      <c r="AA1319" s="157"/>
      <c r="AB1319" s="157"/>
      <c r="AC1319" s="157"/>
      <c r="AD1319" s="86"/>
      <c r="AE1319" s="76"/>
      <c r="AF1319" s="76"/>
      <c r="AG1319" s="76"/>
      <c r="AH1319" s="76"/>
      <c r="AI1319" s="86"/>
      <c r="AJ1319" s="76"/>
      <c r="AK1319" s="76"/>
      <c r="AL1319" s="76"/>
      <c r="AM1319" s="76"/>
      <c r="AN1319" s="157"/>
      <c r="AO1319" s="157"/>
      <c r="AP1319" s="157"/>
      <c r="AQ1319" s="160"/>
      <c r="AR1319" s="93"/>
      <c r="AS1319" s="93"/>
      <c r="AT1319" s="109"/>
      <c r="AU1319" s="165"/>
    </row>
    <row r="1320" spans="1:47" ht="84.75" customHeight="1">
      <c r="A1320" s="79"/>
      <c r="B1320" s="79"/>
      <c r="C1320" s="79"/>
      <c r="D1320" s="157"/>
      <c r="E1320" s="159"/>
      <c r="F1320" s="160"/>
      <c r="G1320" s="160"/>
      <c r="H1320" s="166"/>
      <c r="I1320" s="166"/>
      <c r="J1320" s="166"/>
      <c r="K1320" s="166"/>
      <c r="L1320" s="167"/>
      <c r="M1320" s="166"/>
      <c r="N1320" s="166"/>
      <c r="O1320" s="157"/>
      <c r="P1320" s="157"/>
      <c r="Q1320" s="157"/>
      <c r="R1320" s="157"/>
      <c r="S1320" s="157"/>
      <c r="T1320" s="157"/>
      <c r="U1320" s="157"/>
      <c r="V1320" s="157"/>
      <c r="W1320" s="161"/>
      <c r="X1320" s="168"/>
      <c r="Y1320" s="168"/>
      <c r="Z1320" s="157"/>
      <c r="AA1320" s="157"/>
      <c r="AB1320" s="157"/>
      <c r="AC1320" s="157"/>
      <c r="AD1320" s="86"/>
      <c r="AE1320" s="76"/>
      <c r="AF1320" s="76"/>
      <c r="AG1320" s="76"/>
      <c r="AH1320" s="76"/>
      <c r="AI1320" s="86"/>
      <c r="AJ1320" s="76"/>
      <c r="AK1320" s="76"/>
      <c r="AL1320" s="76"/>
      <c r="AM1320" s="76"/>
      <c r="AN1320" s="157"/>
      <c r="AO1320" s="157"/>
      <c r="AP1320" s="157"/>
      <c r="AQ1320" s="160"/>
      <c r="AR1320" s="93"/>
      <c r="AS1320" s="93"/>
      <c r="AT1320" s="109"/>
      <c r="AU1320" s="165"/>
    </row>
    <row r="1321" spans="1:47" ht="84.75" customHeight="1">
      <c r="A1321" s="79"/>
      <c r="B1321" s="79"/>
      <c r="C1321" s="79"/>
      <c r="D1321" s="157"/>
      <c r="E1321" s="159"/>
      <c r="F1321" s="160"/>
      <c r="G1321" s="160"/>
      <c r="H1321" s="166"/>
      <c r="I1321" s="166"/>
      <c r="J1321" s="166"/>
      <c r="K1321" s="166"/>
      <c r="L1321" s="167"/>
      <c r="M1321" s="166"/>
      <c r="N1321" s="166"/>
      <c r="O1321" s="157"/>
      <c r="P1321" s="157"/>
      <c r="Q1321" s="157"/>
      <c r="R1321" s="157"/>
      <c r="S1321" s="157"/>
      <c r="T1321" s="157"/>
      <c r="U1321" s="157"/>
      <c r="V1321" s="157"/>
      <c r="W1321" s="161"/>
      <c r="X1321" s="168"/>
      <c r="Y1321" s="168"/>
      <c r="Z1321" s="157"/>
      <c r="AA1321" s="157"/>
      <c r="AB1321" s="157"/>
      <c r="AC1321" s="157"/>
      <c r="AD1321" s="86"/>
      <c r="AE1321" s="76"/>
      <c r="AF1321" s="76"/>
      <c r="AG1321" s="76"/>
      <c r="AH1321" s="76"/>
      <c r="AI1321" s="86"/>
      <c r="AJ1321" s="76"/>
      <c r="AK1321" s="76"/>
      <c r="AL1321" s="76"/>
      <c r="AM1321" s="76"/>
      <c r="AN1321" s="157"/>
      <c r="AO1321" s="157"/>
      <c r="AP1321" s="157"/>
      <c r="AQ1321" s="160"/>
      <c r="AR1321" s="93"/>
      <c r="AS1321" s="93"/>
      <c r="AT1321" s="109"/>
      <c r="AU1321" s="165"/>
    </row>
    <row r="1322" spans="1:47" ht="84.75" customHeight="1">
      <c r="A1322" s="79"/>
      <c r="B1322" s="79"/>
      <c r="C1322" s="79"/>
      <c r="D1322" s="157"/>
      <c r="E1322" s="159"/>
      <c r="F1322" s="160"/>
      <c r="G1322" s="160"/>
      <c r="H1322" s="166"/>
      <c r="I1322" s="166"/>
      <c r="J1322" s="166"/>
      <c r="K1322" s="166"/>
      <c r="L1322" s="167"/>
      <c r="M1322" s="166"/>
      <c r="N1322" s="166"/>
      <c r="O1322" s="157"/>
      <c r="P1322" s="157"/>
      <c r="Q1322" s="157"/>
      <c r="R1322" s="157"/>
      <c r="S1322" s="157"/>
      <c r="T1322" s="157"/>
      <c r="U1322" s="157"/>
      <c r="V1322" s="157"/>
      <c r="W1322" s="161"/>
      <c r="X1322" s="168"/>
      <c r="Y1322" s="168"/>
      <c r="Z1322" s="157"/>
      <c r="AA1322" s="157"/>
      <c r="AB1322" s="157"/>
      <c r="AC1322" s="157"/>
      <c r="AD1322" s="86"/>
      <c r="AE1322" s="76"/>
      <c r="AF1322" s="76"/>
      <c r="AG1322" s="76"/>
      <c r="AH1322" s="76"/>
      <c r="AI1322" s="86"/>
      <c r="AJ1322" s="76"/>
      <c r="AK1322" s="76"/>
      <c r="AL1322" s="76"/>
      <c r="AM1322" s="76"/>
      <c r="AN1322" s="157"/>
      <c r="AO1322" s="157"/>
      <c r="AP1322" s="157"/>
      <c r="AQ1322" s="160"/>
      <c r="AR1322" s="93"/>
      <c r="AS1322" s="93"/>
      <c r="AT1322" s="109"/>
      <c r="AU1322" s="165"/>
    </row>
    <row r="1323" spans="1:47" ht="84.75" customHeight="1">
      <c r="A1323" s="79"/>
      <c r="B1323" s="79"/>
      <c r="C1323" s="79"/>
      <c r="D1323" s="157"/>
      <c r="E1323" s="159"/>
      <c r="F1323" s="160"/>
      <c r="G1323" s="160"/>
      <c r="H1323" s="166"/>
      <c r="I1323" s="166"/>
      <c r="J1323" s="166"/>
      <c r="K1323" s="166"/>
      <c r="L1323" s="167"/>
      <c r="M1323" s="166"/>
      <c r="N1323" s="166"/>
      <c r="O1323" s="157"/>
      <c r="P1323" s="157"/>
      <c r="Q1323" s="157"/>
      <c r="R1323" s="157"/>
      <c r="S1323" s="157"/>
      <c r="T1323" s="157"/>
      <c r="U1323" s="157"/>
      <c r="V1323" s="157"/>
      <c r="W1323" s="161"/>
      <c r="X1323" s="168"/>
      <c r="Y1323" s="168"/>
      <c r="Z1323" s="157"/>
      <c r="AA1323" s="157"/>
      <c r="AB1323" s="157"/>
      <c r="AC1323" s="157"/>
      <c r="AD1323" s="86"/>
      <c r="AE1323" s="76"/>
      <c r="AF1323" s="76"/>
      <c r="AG1323" s="76"/>
      <c r="AH1323" s="76"/>
      <c r="AI1323" s="86"/>
      <c r="AJ1323" s="76"/>
      <c r="AK1323" s="76"/>
      <c r="AL1323" s="76"/>
      <c r="AM1323" s="76"/>
      <c r="AN1323" s="157"/>
      <c r="AO1323" s="157"/>
      <c r="AP1323" s="157"/>
      <c r="AQ1323" s="160"/>
      <c r="AR1323" s="93"/>
      <c r="AS1323" s="93"/>
      <c r="AT1323" s="109"/>
      <c r="AU1323" s="165"/>
    </row>
    <row r="1324" spans="1:47" ht="84.75" customHeight="1">
      <c r="A1324" s="79"/>
      <c r="B1324" s="79"/>
      <c r="C1324" s="79"/>
      <c r="D1324" s="157"/>
      <c r="E1324" s="159"/>
      <c r="F1324" s="160"/>
      <c r="G1324" s="160"/>
      <c r="H1324" s="166"/>
      <c r="I1324" s="166"/>
      <c r="J1324" s="166"/>
      <c r="K1324" s="166"/>
      <c r="L1324" s="167"/>
      <c r="M1324" s="166"/>
      <c r="N1324" s="166"/>
      <c r="O1324" s="157"/>
      <c r="P1324" s="157"/>
      <c r="Q1324" s="157"/>
      <c r="R1324" s="157"/>
      <c r="S1324" s="157"/>
      <c r="T1324" s="157"/>
      <c r="U1324" s="157"/>
      <c r="V1324" s="157"/>
      <c r="W1324" s="161"/>
      <c r="X1324" s="168"/>
      <c r="Y1324" s="168"/>
      <c r="Z1324" s="157"/>
      <c r="AA1324" s="157"/>
      <c r="AB1324" s="157"/>
      <c r="AC1324" s="157"/>
      <c r="AD1324" s="86"/>
      <c r="AE1324" s="76"/>
      <c r="AF1324" s="76"/>
      <c r="AG1324" s="76"/>
      <c r="AH1324" s="76"/>
      <c r="AI1324" s="86"/>
      <c r="AJ1324" s="76"/>
      <c r="AK1324" s="76"/>
      <c r="AL1324" s="76"/>
      <c r="AM1324" s="76"/>
      <c r="AN1324" s="157"/>
      <c r="AO1324" s="157"/>
      <c r="AP1324" s="157"/>
      <c r="AQ1324" s="160"/>
      <c r="AR1324" s="93"/>
      <c r="AS1324" s="93"/>
      <c r="AT1324" s="109"/>
      <c r="AU1324" s="165"/>
    </row>
    <row r="1325" spans="1:47" ht="84.75" customHeight="1">
      <c r="A1325" s="79"/>
      <c r="B1325" s="79"/>
      <c r="C1325" s="79"/>
      <c r="D1325" s="157"/>
      <c r="E1325" s="159"/>
      <c r="F1325" s="160"/>
      <c r="G1325" s="160"/>
      <c r="H1325" s="166"/>
      <c r="I1325" s="166"/>
      <c r="J1325" s="166"/>
      <c r="K1325" s="166"/>
      <c r="L1325" s="167"/>
      <c r="M1325" s="166"/>
      <c r="N1325" s="166"/>
      <c r="O1325" s="157"/>
      <c r="P1325" s="157"/>
      <c r="Q1325" s="157"/>
      <c r="R1325" s="157"/>
      <c r="S1325" s="157"/>
      <c r="T1325" s="157"/>
      <c r="U1325" s="157"/>
      <c r="V1325" s="157"/>
      <c r="W1325" s="161"/>
      <c r="X1325" s="168"/>
      <c r="Y1325" s="168"/>
      <c r="Z1325" s="157"/>
      <c r="AA1325" s="157"/>
      <c r="AB1325" s="157"/>
      <c r="AC1325" s="157"/>
      <c r="AD1325" s="86"/>
      <c r="AE1325" s="76"/>
      <c r="AF1325" s="76"/>
      <c r="AG1325" s="76"/>
      <c r="AH1325" s="76"/>
      <c r="AI1325" s="86"/>
      <c r="AJ1325" s="76"/>
      <c r="AK1325" s="76"/>
      <c r="AL1325" s="76"/>
      <c r="AM1325" s="76"/>
      <c r="AN1325" s="157"/>
      <c r="AO1325" s="157"/>
      <c r="AP1325" s="157"/>
      <c r="AQ1325" s="160"/>
      <c r="AR1325" s="93"/>
      <c r="AS1325" s="93"/>
      <c r="AT1325" s="109"/>
      <c r="AU1325" s="165"/>
    </row>
    <row r="1326" spans="1:47" ht="84.75" customHeight="1">
      <c r="A1326" s="79"/>
      <c r="B1326" s="79"/>
      <c r="C1326" s="79"/>
      <c r="D1326" s="157"/>
      <c r="E1326" s="159"/>
      <c r="F1326" s="160"/>
      <c r="G1326" s="160"/>
      <c r="H1326" s="166"/>
      <c r="I1326" s="166"/>
      <c r="J1326" s="166"/>
      <c r="K1326" s="166"/>
      <c r="L1326" s="167"/>
      <c r="M1326" s="166"/>
      <c r="N1326" s="166"/>
      <c r="O1326" s="157"/>
      <c r="P1326" s="157"/>
      <c r="Q1326" s="157"/>
      <c r="R1326" s="157"/>
      <c r="S1326" s="157"/>
      <c r="T1326" s="157"/>
      <c r="U1326" s="157"/>
      <c r="V1326" s="157"/>
      <c r="W1326" s="161"/>
      <c r="X1326" s="168"/>
      <c r="Y1326" s="168"/>
      <c r="Z1326" s="157"/>
      <c r="AA1326" s="157"/>
      <c r="AB1326" s="157"/>
      <c r="AC1326" s="157"/>
      <c r="AD1326" s="86"/>
      <c r="AE1326" s="76"/>
      <c r="AF1326" s="76"/>
      <c r="AG1326" s="76"/>
      <c r="AH1326" s="76"/>
      <c r="AI1326" s="86"/>
      <c r="AJ1326" s="76"/>
      <c r="AK1326" s="76"/>
      <c r="AL1326" s="76"/>
      <c r="AM1326" s="76"/>
      <c r="AN1326" s="157"/>
      <c r="AO1326" s="157"/>
      <c r="AP1326" s="157"/>
      <c r="AQ1326" s="160"/>
      <c r="AR1326" s="93"/>
      <c r="AS1326" s="93"/>
      <c r="AT1326" s="109"/>
      <c r="AU1326" s="165"/>
    </row>
    <row r="1327" spans="1:47" ht="84.75" customHeight="1">
      <c r="A1327" s="79"/>
      <c r="B1327" s="79"/>
      <c r="C1327" s="79"/>
      <c r="D1327" s="157"/>
      <c r="E1327" s="159"/>
      <c r="F1327" s="160"/>
      <c r="G1327" s="160"/>
      <c r="H1327" s="166"/>
      <c r="I1327" s="166"/>
      <c r="J1327" s="166"/>
      <c r="K1327" s="166"/>
      <c r="L1327" s="167"/>
      <c r="M1327" s="166"/>
      <c r="N1327" s="166"/>
      <c r="O1327" s="157"/>
      <c r="P1327" s="157"/>
      <c r="Q1327" s="157"/>
      <c r="R1327" s="157"/>
      <c r="S1327" s="157"/>
      <c r="T1327" s="157"/>
      <c r="U1327" s="157"/>
      <c r="V1327" s="157"/>
      <c r="W1327" s="161"/>
      <c r="X1327" s="168"/>
      <c r="Y1327" s="168"/>
      <c r="Z1327" s="157"/>
      <c r="AA1327" s="157"/>
      <c r="AB1327" s="157"/>
      <c r="AC1327" s="157"/>
      <c r="AD1327" s="86"/>
      <c r="AE1327" s="76"/>
      <c r="AF1327" s="76"/>
      <c r="AG1327" s="76"/>
      <c r="AH1327" s="76"/>
      <c r="AI1327" s="86"/>
      <c r="AJ1327" s="76"/>
      <c r="AK1327" s="76"/>
      <c r="AL1327" s="76"/>
      <c r="AM1327" s="76"/>
      <c r="AN1327" s="157"/>
      <c r="AO1327" s="157"/>
      <c r="AP1327" s="157"/>
      <c r="AQ1327" s="160"/>
      <c r="AR1327" s="93"/>
      <c r="AS1327" s="93"/>
      <c r="AT1327" s="109"/>
      <c r="AU1327" s="165"/>
    </row>
    <row r="1328" spans="1:47" ht="84.75" customHeight="1">
      <c r="A1328" s="79"/>
      <c r="B1328" s="79"/>
      <c r="C1328" s="79"/>
      <c r="D1328" s="157"/>
      <c r="E1328" s="159"/>
      <c r="F1328" s="160"/>
      <c r="G1328" s="160"/>
      <c r="H1328" s="166"/>
      <c r="I1328" s="166"/>
      <c r="J1328" s="166"/>
      <c r="K1328" s="166"/>
      <c r="L1328" s="167"/>
      <c r="M1328" s="166"/>
      <c r="N1328" s="166"/>
      <c r="O1328" s="157"/>
      <c r="P1328" s="157"/>
      <c r="Q1328" s="157"/>
      <c r="R1328" s="157"/>
      <c r="S1328" s="157"/>
      <c r="T1328" s="157"/>
      <c r="U1328" s="157"/>
      <c r="V1328" s="157"/>
      <c r="W1328" s="161"/>
      <c r="X1328" s="168"/>
      <c r="Y1328" s="168"/>
      <c r="Z1328" s="157"/>
      <c r="AA1328" s="157"/>
      <c r="AB1328" s="157"/>
      <c r="AC1328" s="157"/>
      <c r="AD1328" s="86"/>
      <c r="AE1328" s="76"/>
      <c r="AF1328" s="76"/>
      <c r="AG1328" s="76"/>
      <c r="AH1328" s="76"/>
      <c r="AI1328" s="86"/>
      <c r="AJ1328" s="76"/>
      <c r="AK1328" s="76"/>
      <c r="AL1328" s="76"/>
      <c r="AM1328" s="76"/>
      <c r="AN1328" s="157"/>
      <c r="AO1328" s="157"/>
      <c r="AP1328" s="157"/>
      <c r="AQ1328" s="160"/>
      <c r="AR1328" s="93"/>
      <c r="AS1328" s="93"/>
      <c r="AT1328" s="109"/>
      <c r="AU1328" s="165"/>
    </row>
    <row r="1329" spans="1:47" ht="84.75" customHeight="1">
      <c r="A1329" s="79"/>
      <c r="B1329" s="79"/>
      <c r="C1329" s="79"/>
      <c r="D1329" s="157"/>
      <c r="E1329" s="159"/>
      <c r="F1329" s="160"/>
      <c r="G1329" s="160"/>
      <c r="H1329" s="166"/>
      <c r="I1329" s="166"/>
      <c r="J1329" s="166"/>
      <c r="K1329" s="166"/>
      <c r="L1329" s="167"/>
      <c r="M1329" s="166"/>
      <c r="N1329" s="166"/>
      <c r="O1329" s="157"/>
      <c r="P1329" s="157"/>
      <c r="Q1329" s="157"/>
      <c r="R1329" s="157"/>
      <c r="S1329" s="157"/>
      <c r="T1329" s="157"/>
      <c r="U1329" s="157"/>
      <c r="V1329" s="157"/>
      <c r="W1329" s="161"/>
      <c r="X1329" s="168"/>
      <c r="Y1329" s="168"/>
      <c r="Z1329" s="157"/>
      <c r="AA1329" s="157"/>
      <c r="AB1329" s="157"/>
      <c r="AC1329" s="157"/>
      <c r="AD1329" s="86"/>
      <c r="AE1329" s="76"/>
      <c r="AF1329" s="76"/>
      <c r="AG1329" s="76"/>
      <c r="AH1329" s="76"/>
      <c r="AI1329" s="86"/>
      <c r="AJ1329" s="76"/>
      <c r="AK1329" s="76"/>
      <c r="AL1329" s="76"/>
      <c r="AM1329" s="76"/>
      <c r="AN1329" s="157"/>
      <c r="AO1329" s="157"/>
      <c r="AP1329" s="157"/>
      <c r="AQ1329" s="160"/>
      <c r="AR1329" s="93"/>
      <c r="AS1329" s="93"/>
      <c r="AT1329" s="109"/>
      <c r="AU1329" s="165"/>
    </row>
    <row r="1330" spans="1:47" ht="84.75" customHeight="1">
      <c r="A1330" s="79"/>
      <c r="B1330" s="79"/>
      <c r="C1330" s="79"/>
      <c r="D1330" s="157"/>
      <c r="E1330" s="159"/>
      <c r="F1330" s="160"/>
      <c r="G1330" s="160"/>
      <c r="H1330" s="166"/>
      <c r="I1330" s="166"/>
      <c r="J1330" s="166"/>
      <c r="K1330" s="166"/>
      <c r="L1330" s="167"/>
      <c r="M1330" s="166"/>
      <c r="N1330" s="166"/>
      <c r="O1330" s="157"/>
      <c r="P1330" s="157"/>
      <c r="Q1330" s="157"/>
      <c r="R1330" s="157"/>
      <c r="S1330" s="157"/>
      <c r="T1330" s="157"/>
      <c r="U1330" s="157"/>
      <c r="V1330" s="157"/>
      <c r="W1330" s="161"/>
      <c r="X1330" s="168"/>
      <c r="Y1330" s="168"/>
      <c r="Z1330" s="157"/>
      <c r="AA1330" s="157"/>
      <c r="AB1330" s="157"/>
      <c r="AC1330" s="157"/>
      <c r="AD1330" s="86"/>
      <c r="AE1330" s="76"/>
      <c r="AF1330" s="76"/>
      <c r="AG1330" s="76"/>
      <c r="AH1330" s="76"/>
      <c r="AI1330" s="86"/>
      <c r="AJ1330" s="76"/>
      <c r="AK1330" s="76"/>
      <c r="AL1330" s="76"/>
      <c r="AM1330" s="76"/>
      <c r="AN1330" s="157"/>
      <c r="AO1330" s="157"/>
      <c r="AP1330" s="157"/>
      <c r="AQ1330" s="160"/>
      <c r="AR1330" s="93"/>
      <c r="AS1330" s="93"/>
      <c r="AT1330" s="109"/>
      <c r="AU1330" s="165"/>
    </row>
    <row r="1331" spans="1:47" ht="84.75" customHeight="1">
      <c r="A1331" s="79"/>
      <c r="B1331" s="79"/>
      <c r="C1331" s="79"/>
      <c r="D1331" s="157"/>
      <c r="E1331" s="159"/>
      <c r="F1331" s="160"/>
      <c r="G1331" s="160"/>
      <c r="H1331" s="166"/>
      <c r="I1331" s="166"/>
      <c r="J1331" s="166"/>
      <c r="K1331" s="166"/>
      <c r="L1331" s="167"/>
      <c r="M1331" s="166"/>
      <c r="N1331" s="166"/>
      <c r="O1331" s="157"/>
      <c r="P1331" s="157"/>
      <c r="Q1331" s="157"/>
      <c r="R1331" s="157"/>
      <c r="S1331" s="157"/>
      <c r="T1331" s="157"/>
      <c r="U1331" s="157"/>
      <c r="V1331" s="157"/>
      <c r="W1331" s="161"/>
      <c r="X1331" s="168"/>
      <c r="Y1331" s="168"/>
      <c r="Z1331" s="157"/>
      <c r="AA1331" s="157"/>
      <c r="AB1331" s="157"/>
      <c r="AC1331" s="157"/>
      <c r="AD1331" s="86"/>
      <c r="AE1331" s="76"/>
      <c r="AF1331" s="76"/>
      <c r="AG1331" s="76"/>
      <c r="AH1331" s="76"/>
      <c r="AI1331" s="86"/>
      <c r="AJ1331" s="76"/>
      <c r="AK1331" s="76"/>
      <c r="AL1331" s="76"/>
      <c r="AM1331" s="76"/>
      <c r="AN1331" s="157"/>
      <c r="AO1331" s="157"/>
      <c r="AP1331" s="157"/>
      <c r="AQ1331" s="160"/>
      <c r="AR1331" s="93"/>
      <c r="AS1331" s="93"/>
      <c r="AT1331" s="109"/>
      <c r="AU1331" s="165"/>
    </row>
    <row r="1332" spans="1:47" ht="84.75" customHeight="1">
      <c r="A1332" s="79"/>
      <c r="B1332" s="79"/>
      <c r="C1332" s="79"/>
      <c r="D1332" s="157"/>
      <c r="E1332" s="159"/>
      <c r="F1332" s="160"/>
      <c r="G1332" s="160"/>
      <c r="H1332" s="166"/>
      <c r="I1332" s="166"/>
      <c r="J1332" s="166"/>
      <c r="K1332" s="166"/>
      <c r="L1332" s="167"/>
      <c r="M1332" s="166"/>
      <c r="N1332" s="166"/>
      <c r="O1332" s="157"/>
      <c r="P1332" s="157"/>
      <c r="Q1332" s="157"/>
      <c r="R1332" s="157"/>
      <c r="S1332" s="157"/>
      <c r="T1332" s="157"/>
      <c r="U1332" s="157"/>
      <c r="V1332" s="157"/>
      <c r="W1332" s="161"/>
      <c r="X1332" s="168"/>
      <c r="Y1332" s="168"/>
      <c r="Z1332" s="157"/>
      <c r="AA1332" s="157"/>
      <c r="AB1332" s="157"/>
      <c r="AC1332" s="157"/>
      <c r="AD1332" s="86"/>
      <c r="AE1332" s="76"/>
      <c r="AF1332" s="76"/>
      <c r="AG1332" s="76"/>
      <c r="AH1332" s="76"/>
      <c r="AI1332" s="86"/>
      <c r="AJ1332" s="76"/>
      <c r="AK1332" s="76"/>
      <c r="AL1332" s="76"/>
      <c r="AM1332" s="76"/>
      <c r="AN1332" s="157"/>
      <c r="AO1332" s="157"/>
      <c r="AP1332" s="157"/>
      <c r="AQ1332" s="160"/>
      <c r="AR1332" s="93"/>
      <c r="AS1332" s="93"/>
      <c r="AT1332" s="109"/>
      <c r="AU1332" s="165"/>
    </row>
    <row r="1333" spans="1:47" ht="84.75" customHeight="1">
      <c r="A1333" s="79"/>
      <c r="B1333" s="79"/>
      <c r="C1333" s="79"/>
      <c r="D1333" s="157"/>
      <c r="E1333" s="159"/>
      <c r="F1333" s="160"/>
      <c r="G1333" s="160"/>
      <c r="H1333" s="166"/>
      <c r="I1333" s="166"/>
      <c r="J1333" s="166"/>
      <c r="K1333" s="166"/>
      <c r="L1333" s="167"/>
      <c r="M1333" s="166"/>
      <c r="N1333" s="166"/>
      <c r="O1333" s="157"/>
      <c r="P1333" s="157"/>
      <c r="Q1333" s="157"/>
      <c r="R1333" s="157"/>
      <c r="S1333" s="157"/>
      <c r="T1333" s="157"/>
      <c r="U1333" s="157"/>
      <c r="V1333" s="157"/>
      <c r="W1333" s="161"/>
      <c r="X1333" s="168"/>
      <c r="Y1333" s="168"/>
      <c r="Z1333" s="157"/>
      <c r="AA1333" s="157"/>
      <c r="AB1333" s="157"/>
      <c r="AC1333" s="157"/>
      <c r="AD1333" s="86"/>
      <c r="AE1333" s="76"/>
      <c r="AF1333" s="76"/>
      <c r="AG1333" s="76"/>
      <c r="AH1333" s="76"/>
      <c r="AI1333" s="86"/>
      <c r="AJ1333" s="76"/>
      <c r="AK1333" s="76"/>
      <c r="AL1333" s="76"/>
      <c r="AM1333" s="76"/>
      <c r="AN1333" s="157"/>
      <c r="AO1333" s="157"/>
      <c r="AP1333" s="157"/>
      <c r="AQ1333" s="160"/>
      <c r="AR1333" s="93"/>
      <c r="AS1333" s="93"/>
      <c r="AT1333" s="109"/>
      <c r="AU1333" s="165"/>
    </row>
    <row r="1334" spans="1:47" ht="84.75" customHeight="1">
      <c r="A1334" s="79"/>
      <c r="B1334" s="79"/>
      <c r="C1334" s="79"/>
      <c r="D1334" s="157"/>
      <c r="E1334" s="159"/>
      <c r="F1334" s="160"/>
      <c r="G1334" s="160"/>
      <c r="H1334" s="166"/>
      <c r="I1334" s="166"/>
      <c r="J1334" s="166"/>
      <c r="K1334" s="166"/>
      <c r="L1334" s="167"/>
      <c r="M1334" s="166"/>
      <c r="N1334" s="166"/>
      <c r="O1334" s="157"/>
      <c r="P1334" s="157"/>
      <c r="Q1334" s="157"/>
      <c r="R1334" s="157"/>
      <c r="S1334" s="157"/>
      <c r="T1334" s="157"/>
      <c r="U1334" s="157"/>
      <c r="V1334" s="157"/>
      <c r="W1334" s="161"/>
      <c r="X1334" s="168"/>
      <c r="Y1334" s="168"/>
      <c r="Z1334" s="157"/>
      <c r="AA1334" s="157"/>
      <c r="AB1334" s="157"/>
      <c r="AC1334" s="157"/>
      <c r="AD1334" s="86"/>
      <c r="AE1334" s="76"/>
      <c r="AF1334" s="76"/>
      <c r="AG1334" s="76"/>
      <c r="AH1334" s="76"/>
      <c r="AI1334" s="86"/>
      <c r="AJ1334" s="76"/>
      <c r="AK1334" s="76"/>
      <c r="AL1334" s="76"/>
      <c r="AM1334" s="76"/>
      <c r="AN1334" s="157"/>
      <c r="AO1334" s="157"/>
      <c r="AP1334" s="157"/>
      <c r="AQ1334" s="160"/>
      <c r="AR1334" s="93"/>
      <c r="AS1334" s="93"/>
      <c r="AT1334" s="109"/>
      <c r="AU1334" s="165"/>
    </row>
    <row r="1335" spans="1:47" ht="84.75" customHeight="1">
      <c r="A1335" s="79"/>
      <c r="B1335" s="79"/>
      <c r="C1335" s="79"/>
      <c r="D1335" s="157"/>
      <c r="E1335" s="159"/>
      <c r="F1335" s="160"/>
      <c r="G1335" s="160"/>
      <c r="H1335" s="166"/>
      <c r="I1335" s="166"/>
      <c r="J1335" s="166"/>
      <c r="K1335" s="166"/>
      <c r="L1335" s="167"/>
      <c r="M1335" s="166"/>
      <c r="N1335" s="166"/>
      <c r="O1335" s="157"/>
      <c r="P1335" s="157"/>
      <c r="Q1335" s="157"/>
      <c r="R1335" s="157"/>
      <c r="S1335" s="157"/>
      <c r="T1335" s="157"/>
      <c r="U1335" s="157"/>
      <c r="V1335" s="157"/>
      <c r="W1335" s="161"/>
      <c r="X1335" s="168"/>
      <c r="Y1335" s="168"/>
      <c r="Z1335" s="157"/>
      <c r="AA1335" s="157"/>
      <c r="AB1335" s="157"/>
      <c r="AC1335" s="157"/>
      <c r="AD1335" s="86"/>
      <c r="AE1335" s="76"/>
      <c r="AF1335" s="76"/>
      <c r="AG1335" s="76"/>
      <c r="AH1335" s="76"/>
      <c r="AI1335" s="86"/>
      <c r="AJ1335" s="76"/>
      <c r="AK1335" s="76"/>
      <c r="AL1335" s="76"/>
      <c r="AM1335" s="76"/>
      <c r="AN1335" s="157"/>
      <c r="AO1335" s="157"/>
      <c r="AP1335" s="157"/>
      <c r="AQ1335" s="160"/>
      <c r="AR1335" s="93"/>
      <c r="AS1335" s="93"/>
      <c r="AT1335" s="109"/>
      <c r="AU1335" s="165"/>
    </row>
    <row r="1336" spans="1:47" ht="84.75" customHeight="1">
      <c r="A1336" s="79"/>
      <c r="B1336" s="79"/>
      <c r="C1336" s="79"/>
      <c r="D1336" s="157"/>
      <c r="E1336" s="159"/>
      <c r="F1336" s="160"/>
      <c r="G1336" s="160"/>
      <c r="H1336" s="166"/>
      <c r="I1336" s="166"/>
      <c r="J1336" s="166"/>
      <c r="K1336" s="166"/>
      <c r="L1336" s="167"/>
      <c r="M1336" s="166"/>
      <c r="N1336" s="166"/>
      <c r="O1336" s="157"/>
      <c r="P1336" s="157"/>
      <c r="Q1336" s="157"/>
      <c r="R1336" s="157"/>
      <c r="S1336" s="157"/>
      <c r="T1336" s="157"/>
      <c r="U1336" s="157"/>
      <c r="V1336" s="157"/>
      <c r="W1336" s="161"/>
      <c r="X1336" s="168"/>
      <c r="Y1336" s="168"/>
      <c r="Z1336" s="157"/>
      <c r="AA1336" s="157"/>
      <c r="AB1336" s="157"/>
      <c r="AC1336" s="157"/>
      <c r="AD1336" s="86"/>
      <c r="AE1336" s="76"/>
      <c r="AF1336" s="76"/>
      <c r="AG1336" s="76"/>
      <c r="AH1336" s="76"/>
      <c r="AI1336" s="86"/>
      <c r="AJ1336" s="76"/>
      <c r="AK1336" s="76"/>
      <c r="AL1336" s="76"/>
      <c r="AM1336" s="76"/>
      <c r="AN1336" s="157"/>
      <c r="AO1336" s="157"/>
      <c r="AP1336" s="157"/>
      <c r="AQ1336" s="160"/>
      <c r="AR1336" s="93"/>
      <c r="AS1336" s="93"/>
      <c r="AT1336" s="109"/>
      <c r="AU1336" s="165"/>
    </row>
    <row r="1337" spans="1:47" ht="84.75" customHeight="1">
      <c r="A1337" s="79"/>
      <c r="B1337" s="79"/>
      <c r="C1337" s="79"/>
      <c r="D1337" s="157"/>
      <c r="E1337" s="159"/>
      <c r="F1337" s="160"/>
      <c r="G1337" s="160"/>
      <c r="H1337" s="166"/>
      <c r="I1337" s="166"/>
      <c r="J1337" s="166"/>
      <c r="K1337" s="166"/>
      <c r="L1337" s="167"/>
      <c r="M1337" s="166"/>
      <c r="N1337" s="166"/>
      <c r="O1337" s="157"/>
      <c r="P1337" s="157"/>
      <c r="Q1337" s="157"/>
      <c r="R1337" s="157"/>
      <c r="S1337" s="157"/>
      <c r="T1337" s="157"/>
      <c r="U1337" s="157"/>
      <c r="V1337" s="157"/>
      <c r="W1337" s="161"/>
      <c r="X1337" s="168"/>
      <c r="Y1337" s="168"/>
      <c r="Z1337" s="157"/>
      <c r="AA1337" s="157"/>
      <c r="AB1337" s="157"/>
      <c r="AC1337" s="157"/>
      <c r="AD1337" s="86"/>
      <c r="AE1337" s="76"/>
      <c r="AF1337" s="76"/>
      <c r="AG1337" s="76"/>
      <c r="AH1337" s="76"/>
      <c r="AI1337" s="86"/>
      <c r="AJ1337" s="76"/>
      <c r="AK1337" s="76"/>
      <c r="AL1337" s="76"/>
      <c r="AM1337" s="76"/>
      <c r="AN1337" s="157"/>
      <c r="AO1337" s="157"/>
      <c r="AP1337" s="157"/>
      <c r="AQ1337" s="160"/>
      <c r="AR1337" s="93"/>
      <c r="AS1337" s="93"/>
      <c r="AT1337" s="109"/>
      <c r="AU1337" s="165"/>
    </row>
    <row r="1338" spans="1:47" ht="84.75" customHeight="1">
      <c r="A1338" s="79"/>
      <c r="B1338" s="79"/>
      <c r="C1338" s="79"/>
      <c r="D1338" s="157"/>
      <c r="E1338" s="159"/>
      <c r="F1338" s="160"/>
      <c r="G1338" s="160"/>
      <c r="H1338" s="166"/>
      <c r="I1338" s="166"/>
      <c r="J1338" s="166"/>
      <c r="K1338" s="166"/>
      <c r="L1338" s="167"/>
      <c r="M1338" s="166"/>
      <c r="N1338" s="166"/>
      <c r="O1338" s="157"/>
      <c r="P1338" s="157"/>
      <c r="Q1338" s="157"/>
      <c r="R1338" s="157"/>
      <c r="S1338" s="157"/>
      <c r="T1338" s="157"/>
      <c r="U1338" s="157"/>
      <c r="V1338" s="157"/>
      <c r="W1338" s="161"/>
      <c r="X1338" s="168"/>
      <c r="Y1338" s="168"/>
      <c r="Z1338" s="157"/>
      <c r="AA1338" s="157"/>
      <c r="AB1338" s="157"/>
      <c r="AC1338" s="157"/>
      <c r="AD1338" s="86"/>
      <c r="AE1338" s="76"/>
      <c r="AF1338" s="76"/>
      <c r="AG1338" s="76"/>
      <c r="AH1338" s="76"/>
      <c r="AI1338" s="86"/>
      <c r="AJ1338" s="76"/>
      <c r="AK1338" s="76"/>
      <c r="AL1338" s="76"/>
      <c r="AM1338" s="76"/>
      <c r="AN1338" s="157"/>
      <c r="AO1338" s="157"/>
      <c r="AP1338" s="157"/>
      <c r="AQ1338" s="160"/>
      <c r="AR1338" s="93"/>
      <c r="AS1338" s="93"/>
      <c r="AT1338" s="109"/>
      <c r="AU1338" s="165"/>
    </row>
    <row r="1339" spans="1:47" ht="84.75" customHeight="1">
      <c r="A1339" s="79"/>
      <c r="B1339" s="79"/>
      <c r="C1339" s="79"/>
      <c r="D1339" s="157"/>
      <c r="E1339" s="159"/>
      <c r="F1339" s="160"/>
      <c r="G1339" s="160"/>
      <c r="H1339" s="166"/>
      <c r="I1339" s="166"/>
      <c r="J1339" s="166"/>
      <c r="K1339" s="166"/>
      <c r="L1339" s="167"/>
      <c r="M1339" s="166"/>
      <c r="N1339" s="166"/>
      <c r="O1339" s="157"/>
      <c r="P1339" s="157"/>
      <c r="Q1339" s="157"/>
      <c r="R1339" s="157"/>
      <c r="S1339" s="157"/>
      <c r="T1339" s="157"/>
      <c r="U1339" s="157"/>
      <c r="V1339" s="157"/>
      <c r="W1339" s="161"/>
      <c r="X1339" s="168"/>
      <c r="Y1339" s="168"/>
      <c r="Z1339" s="157"/>
      <c r="AA1339" s="157"/>
      <c r="AB1339" s="157"/>
      <c r="AC1339" s="157"/>
      <c r="AD1339" s="86"/>
      <c r="AE1339" s="76"/>
      <c r="AF1339" s="76"/>
      <c r="AG1339" s="76"/>
      <c r="AH1339" s="76"/>
      <c r="AI1339" s="86"/>
      <c r="AJ1339" s="76"/>
      <c r="AK1339" s="76"/>
      <c r="AL1339" s="76"/>
      <c r="AM1339" s="76"/>
      <c r="AN1339" s="157"/>
      <c r="AO1339" s="157"/>
      <c r="AP1339" s="157"/>
      <c r="AQ1339" s="160"/>
      <c r="AR1339" s="93"/>
      <c r="AS1339" s="93"/>
      <c r="AT1339" s="109"/>
      <c r="AU1339" s="165"/>
    </row>
    <row r="1340" spans="1:47" ht="84.75" customHeight="1">
      <c r="A1340" s="79"/>
      <c r="B1340" s="79"/>
      <c r="C1340" s="79"/>
      <c r="D1340" s="157"/>
      <c r="E1340" s="159"/>
      <c r="F1340" s="160"/>
      <c r="G1340" s="160"/>
      <c r="H1340" s="166"/>
      <c r="I1340" s="166"/>
      <c r="J1340" s="166"/>
      <c r="K1340" s="166"/>
      <c r="L1340" s="167"/>
      <c r="M1340" s="166"/>
      <c r="N1340" s="166"/>
      <c r="O1340" s="157"/>
      <c r="P1340" s="157"/>
      <c r="Q1340" s="157"/>
      <c r="R1340" s="157"/>
      <c r="S1340" s="157"/>
      <c r="T1340" s="157"/>
      <c r="U1340" s="157"/>
      <c r="V1340" s="157"/>
      <c r="W1340" s="161"/>
      <c r="X1340" s="168"/>
      <c r="Y1340" s="168"/>
      <c r="Z1340" s="157"/>
      <c r="AA1340" s="157"/>
      <c r="AB1340" s="157"/>
      <c r="AC1340" s="157"/>
      <c r="AD1340" s="86"/>
      <c r="AE1340" s="76"/>
      <c r="AF1340" s="76"/>
      <c r="AG1340" s="76"/>
      <c r="AH1340" s="76"/>
      <c r="AI1340" s="86"/>
      <c r="AJ1340" s="76"/>
      <c r="AK1340" s="76"/>
      <c r="AL1340" s="76"/>
      <c r="AM1340" s="76"/>
      <c r="AN1340" s="157"/>
      <c r="AO1340" s="157"/>
      <c r="AP1340" s="157"/>
      <c r="AQ1340" s="160"/>
      <c r="AR1340" s="93"/>
      <c r="AS1340" s="93"/>
      <c r="AT1340" s="109"/>
      <c r="AU1340" s="165"/>
    </row>
    <row r="1341" spans="1:47" ht="84.75" customHeight="1">
      <c r="A1341" s="79"/>
      <c r="B1341" s="79"/>
      <c r="C1341" s="79"/>
      <c r="D1341" s="157"/>
      <c r="E1341" s="159"/>
      <c r="F1341" s="160"/>
      <c r="G1341" s="160"/>
      <c r="H1341" s="166"/>
      <c r="I1341" s="166"/>
      <c r="J1341" s="166"/>
      <c r="K1341" s="166"/>
      <c r="L1341" s="167"/>
      <c r="M1341" s="166"/>
      <c r="N1341" s="166"/>
      <c r="O1341" s="157"/>
      <c r="P1341" s="157"/>
      <c r="Q1341" s="157"/>
      <c r="R1341" s="157"/>
      <c r="S1341" s="157"/>
      <c r="T1341" s="157"/>
      <c r="U1341" s="157"/>
      <c r="V1341" s="157"/>
      <c r="W1341" s="161"/>
      <c r="X1341" s="168"/>
      <c r="Y1341" s="168"/>
      <c r="Z1341" s="157"/>
      <c r="AA1341" s="157"/>
      <c r="AB1341" s="157"/>
      <c r="AC1341" s="157"/>
      <c r="AD1341" s="86"/>
      <c r="AE1341" s="76"/>
      <c r="AF1341" s="76"/>
      <c r="AG1341" s="76"/>
      <c r="AH1341" s="76"/>
      <c r="AI1341" s="86"/>
      <c r="AJ1341" s="76"/>
      <c r="AK1341" s="76"/>
      <c r="AL1341" s="76"/>
      <c r="AM1341" s="76"/>
      <c r="AN1341" s="157"/>
      <c r="AO1341" s="157"/>
      <c r="AP1341" s="157"/>
      <c r="AQ1341" s="160"/>
      <c r="AR1341" s="93"/>
      <c r="AS1341" s="93"/>
      <c r="AT1341" s="109"/>
      <c r="AU1341" s="165"/>
    </row>
    <row r="1342" spans="1:47" ht="84.75" customHeight="1">
      <c r="A1342" s="79"/>
      <c r="B1342" s="79"/>
      <c r="C1342" s="79"/>
      <c r="D1342" s="157"/>
      <c r="E1342" s="159"/>
      <c r="F1342" s="160"/>
      <c r="G1342" s="160"/>
      <c r="H1342" s="166"/>
      <c r="I1342" s="166"/>
      <c r="J1342" s="166"/>
      <c r="K1342" s="166"/>
      <c r="L1342" s="167"/>
      <c r="M1342" s="166"/>
      <c r="N1342" s="166"/>
      <c r="O1342" s="157"/>
      <c r="P1342" s="157"/>
      <c r="Q1342" s="157"/>
      <c r="R1342" s="157"/>
      <c r="S1342" s="157"/>
      <c r="T1342" s="157"/>
      <c r="U1342" s="157"/>
      <c r="V1342" s="157"/>
      <c r="W1342" s="161"/>
      <c r="X1342" s="168"/>
      <c r="Y1342" s="168"/>
      <c r="Z1342" s="157"/>
      <c r="AA1342" s="157"/>
      <c r="AB1342" s="157"/>
      <c r="AC1342" s="157"/>
      <c r="AD1342" s="86"/>
      <c r="AE1342" s="76"/>
      <c r="AF1342" s="76"/>
      <c r="AG1342" s="76"/>
      <c r="AH1342" s="76"/>
      <c r="AI1342" s="86"/>
      <c r="AJ1342" s="76"/>
      <c r="AK1342" s="76"/>
      <c r="AL1342" s="76"/>
      <c r="AM1342" s="76"/>
      <c r="AN1342" s="157"/>
      <c r="AO1342" s="157"/>
      <c r="AP1342" s="157"/>
      <c r="AQ1342" s="160"/>
      <c r="AR1342" s="93"/>
      <c r="AS1342" s="93"/>
      <c r="AT1342" s="109"/>
      <c r="AU1342" s="165"/>
    </row>
    <row r="1343" spans="1:47" ht="84.75" customHeight="1">
      <c r="A1343" s="79"/>
      <c r="B1343" s="79"/>
      <c r="C1343" s="79"/>
      <c r="D1343" s="157"/>
      <c r="E1343" s="159"/>
      <c r="F1343" s="160"/>
      <c r="G1343" s="160"/>
      <c r="H1343" s="166"/>
      <c r="I1343" s="166"/>
      <c r="J1343" s="166"/>
      <c r="K1343" s="166"/>
      <c r="L1343" s="167"/>
      <c r="M1343" s="166"/>
      <c r="N1343" s="166"/>
      <c r="O1343" s="157"/>
      <c r="P1343" s="157"/>
      <c r="Q1343" s="157"/>
      <c r="R1343" s="157"/>
      <c r="S1343" s="157"/>
      <c r="T1343" s="157"/>
      <c r="U1343" s="157"/>
      <c r="V1343" s="157"/>
      <c r="W1343" s="161"/>
      <c r="X1343" s="168"/>
      <c r="Y1343" s="168"/>
      <c r="Z1343" s="157"/>
      <c r="AA1343" s="157"/>
      <c r="AB1343" s="157"/>
      <c r="AC1343" s="157"/>
      <c r="AD1343" s="86"/>
      <c r="AE1343" s="76"/>
      <c r="AF1343" s="76"/>
      <c r="AG1343" s="76"/>
      <c r="AH1343" s="76"/>
      <c r="AI1343" s="86"/>
      <c r="AJ1343" s="76"/>
      <c r="AK1343" s="76"/>
      <c r="AL1343" s="76"/>
      <c r="AM1343" s="76"/>
      <c r="AN1343" s="157"/>
      <c r="AO1343" s="157"/>
      <c r="AP1343" s="157"/>
      <c r="AQ1343" s="160"/>
      <c r="AR1343" s="93"/>
      <c r="AS1343" s="93"/>
      <c r="AT1343" s="109"/>
      <c r="AU1343" s="165"/>
    </row>
    <row r="1344" spans="1:47" ht="84.75" customHeight="1">
      <c r="A1344" s="79"/>
      <c r="B1344" s="79"/>
      <c r="C1344" s="79"/>
      <c r="D1344" s="157"/>
      <c r="E1344" s="159"/>
      <c r="F1344" s="160"/>
      <c r="G1344" s="160"/>
      <c r="H1344" s="166"/>
      <c r="I1344" s="166"/>
      <c r="J1344" s="166"/>
      <c r="K1344" s="166"/>
      <c r="L1344" s="167"/>
      <c r="M1344" s="166"/>
      <c r="N1344" s="166"/>
      <c r="O1344" s="157"/>
      <c r="P1344" s="157"/>
      <c r="Q1344" s="157"/>
      <c r="R1344" s="157"/>
      <c r="S1344" s="157"/>
      <c r="T1344" s="157"/>
      <c r="U1344" s="157"/>
      <c r="V1344" s="157"/>
      <c r="W1344" s="161"/>
      <c r="X1344" s="168"/>
      <c r="Y1344" s="168"/>
      <c r="Z1344" s="157"/>
      <c r="AA1344" s="157"/>
      <c r="AB1344" s="157"/>
      <c r="AC1344" s="157"/>
      <c r="AD1344" s="86"/>
      <c r="AE1344" s="76"/>
      <c r="AF1344" s="76"/>
      <c r="AG1344" s="76"/>
      <c r="AH1344" s="76"/>
      <c r="AI1344" s="86"/>
      <c r="AJ1344" s="76"/>
      <c r="AK1344" s="76"/>
      <c r="AL1344" s="76"/>
      <c r="AM1344" s="76"/>
      <c r="AN1344" s="157"/>
      <c r="AO1344" s="157"/>
      <c r="AP1344" s="157"/>
      <c r="AQ1344" s="160"/>
      <c r="AR1344" s="93"/>
      <c r="AS1344" s="93"/>
      <c r="AT1344" s="109"/>
      <c r="AU1344" s="165"/>
    </row>
    <row r="1345" spans="1:47" ht="84.75" customHeight="1">
      <c r="A1345" s="79"/>
      <c r="B1345" s="79"/>
      <c r="C1345" s="79"/>
      <c r="D1345" s="157"/>
      <c r="E1345" s="159"/>
      <c r="F1345" s="160"/>
      <c r="G1345" s="160"/>
      <c r="H1345" s="166"/>
      <c r="I1345" s="166"/>
      <c r="J1345" s="166"/>
      <c r="K1345" s="166"/>
      <c r="L1345" s="167"/>
      <c r="M1345" s="166"/>
      <c r="N1345" s="166"/>
      <c r="O1345" s="157"/>
      <c r="P1345" s="157"/>
      <c r="Q1345" s="157"/>
      <c r="R1345" s="157"/>
      <c r="S1345" s="157"/>
      <c r="T1345" s="157"/>
      <c r="U1345" s="157"/>
      <c r="V1345" s="157"/>
      <c r="W1345" s="161"/>
      <c r="X1345" s="168"/>
      <c r="Y1345" s="168"/>
      <c r="Z1345" s="157"/>
      <c r="AA1345" s="157"/>
      <c r="AB1345" s="157"/>
      <c r="AC1345" s="157"/>
      <c r="AD1345" s="86"/>
      <c r="AE1345" s="76"/>
      <c r="AF1345" s="76"/>
      <c r="AG1345" s="76"/>
      <c r="AH1345" s="76"/>
      <c r="AI1345" s="86"/>
      <c r="AJ1345" s="76"/>
      <c r="AK1345" s="76"/>
      <c r="AL1345" s="76"/>
      <c r="AM1345" s="76"/>
      <c r="AN1345" s="157"/>
      <c r="AO1345" s="157"/>
      <c r="AP1345" s="157"/>
      <c r="AQ1345" s="160"/>
      <c r="AR1345" s="93"/>
      <c r="AS1345" s="93"/>
      <c r="AT1345" s="109"/>
      <c r="AU1345" s="165"/>
    </row>
    <row r="1346" spans="1:47" ht="84.75" customHeight="1">
      <c r="A1346" s="79"/>
      <c r="B1346" s="79"/>
      <c r="C1346" s="79"/>
      <c r="D1346" s="157"/>
      <c r="E1346" s="159"/>
      <c r="F1346" s="160"/>
      <c r="G1346" s="160"/>
      <c r="H1346" s="166"/>
      <c r="I1346" s="166"/>
      <c r="J1346" s="166"/>
      <c r="K1346" s="166"/>
      <c r="L1346" s="167"/>
      <c r="M1346" s="166"/>
      <c r="N1346" s="166"/>
      <c r="O1346" s="157"/>
      <c r="P1346" s="157"/>
      <c r="Q1346" s="157"/>
      <c r="R1346" s="157"/>
      <c r="S1346" s="157"/>
      <c r="T1346" s="157"/>
      <c r="U1346" s="157"/>
      <c r="V1346" s="157"/>
      <c r="W1346" s="161"/>
      <c r="X1346" s="168"/>
      <c r="Y1346" s="168"/>
      <c r="Z1346" s="157"/>
      <c r="AA1346" s="157"/>
      <c r="AB1346" s="157"/>
      <c r="AC1346" s="157"/>
      <c r="AD1346" s="86"/>
      <c r="AE1346" s="76"/>
      <c r="AF1346" s="76"/>
      <c r="AG1346" s="76"/>
      <c r="AH1346" s="76"/>
      <c r="AI1346" s="86"/>
      <c r="AJ1346" s="76"/>
      <c r="AK1346" s="76"/>
      <c r="AL1346" s="76"/>
      <c r="AM1346" s="76"/>
      <c r="AN1346" s="157"/>
      <c r="AO1346" s="157"/>
      <c r="AP1346" s="157"/>
      <c r="AQ1346" s="160"/>
      <c r="AR1346" s="93"/>
      <c r="AS1346" s="93"/>
      <c r="AT1346" s="109"/>
      <c r="AU1346" s="165"/>
    </row>
    <row r="1347" spans="1:47" ht="84.75" customHeight="1">
      <c r="A1347" s="79"/>
      <c r="B1347" s="79"/>
      <c r="C1347" s="79"/>
      <c r="D1347" s="157"/>
      <c r="E1347" s="159"/>
      <c r="F1347" s="160"/>
      <c r="G1347" s="160"/>
      <c r="H1347" s="166"/>
      <c r="I1347" s="166"/>
      <c r="J1347" s="166"/>
      <c r="K1347" s="166"/>
      <c r="L1347" s="167"/>
      <c r="M1347" s="166"/>
      <c r="N1347" s="166"/>
      <c r="O1347" s="157"/>
      <c r="P1347" s="157"/>
      <c r="Q1347" s="157"/>
      <c r="R1347" s="157"/>
      <c r="S1347" s="157"/>
      <c r="T1347" s="157"/>
      <c r="U1347" s="157"/>
      <c r="V1347" s="157"/>
      <c r="W1347" s="161"/>
      <c r="X1347" s="168"/>
      <c r="Y1347" s="168"/>
      <c r="Z1347" s="157"/>
      <c r="AA1347" s="157"/>
      <c r="AB1347" s="157"/>
      <c r="AC1347" s="157"/>
      <c r="AD1347" s="86"/>
      <c r="AE1347" s="76"/>
      <c r="AF1347" s="76"/>
      <c r="AG1347" s="76"/>
      <c r="AH1347" s="76"/>
      <c r="AI1347" s="86"/>
      <c r="AJ1347" s="76"/>
      <c r="AK1347" s="76"/>
      <c r="AL1347" s="76"/>
      <c r="AM1347" s="76"/>
      <c r="AN1347" s="157"/>
      <c r="AO1347" s="157"/>
      <c r="AP1347" s="157"/>
      <c r="AQ1347" s="160"/>
      <c r="AR1347" s="93"/>
      <c r="AS1347" s="93"/>
      <c r="AT1347" s="109"/>
      <c r="AU1347" s="165"/>
    </row>
    <row r="1348" spans="1:47" ht="84.75" customHeight="1">
      <c r="A1348" s="79"/>
      <c r="B1348" s="79"/>
      <c r="C1348" s="79"/>
      <c r="D1348" s="157"/>
      <c r="E1348" s="159"/>
      <c r="F1348" s="160"/>
      <c r="G1348" s="160"/>
      <c r="H1348" s="166"/>
      <c r="I1348" s="166"/>
      <c r="J1348" s="166"/>
      <c r="K1348" s="166"/>
      <c r="L1348" s="167"/>
      <c r="M1348" s="166"/>
      <c r="N1348" s="166"/>
      <c r="O1348" s="157"/>
      <c r="P1348" s="157"/>
      <c r="Q1348" s="157"/>
      <c r="R1348" s="157"/>
      <c r="S1348" s="157"/>
      <c r="T1348" s="157"/>
      <c r="U1348" s="157"/>
      <c r="V1348" s="157"/>
      <c r="W1348" s="161"/>
      <c r="X1348" s="168"/>
      <c r="Y1348" s="168"/>
      <c r="Z1348" s="157"/>
      <c r="AA1348" s="157"/>
      <c r="AB1348" s="157"/>
      <c r="AC1348" s="157"/>
      <c r="AD1348" s="86"/>
      <c r="AE1348" s="76"/>
      <c r="AF1348" s="76"/>
      <c r="AG1348" s="76"/>
      <c r="AH1348" s="76"/>
      <c r="AI1348" s="86"/>
      <c r="AJ1348" s="76"/>
      <c r="AK1348" s="76"/>
      <c r="AL1348" s="76"/>
      <c r="AM1348" s="76"/>
      <c r="AN1348" s="157"/>
      <c r="AO1348" s="157"/>
      <c r="AP1348" s="157"/>
      <c r="AQ1348" s="160"/>
      <c r="AR1348" s="93"/>
      <c r="AS1348" s="93"/>
      <c r="AT1348" s="109"/>
      <c r="AU1348" s="165"/>
    </row>
    <row r="1349" spans="1:47" ht="84.75" customHeight="1">
      <c r="A1349" s="79"/>
      <c r="B1349" s="79"/>
      <c r="C1349" s="79"/>
      <c r="D1349" s="157"/>
      <c r="E1349" s="159"/>
      <c r="F1349" s="160"/>
      <c r="G1349" s="160"/>
      <c r="H1349" s="166"/>
      <c r="I1349" s="166"/>
      <c r="J1349" s="166"/>
      <c r="K1349" s="166"/>
      <c r="L1349" s="167"/>
      <c r="M1349" s="166"/>
      <c r="N1349" s="166"/>
      <c r="O1349" s="157"/>
      <c r="P1349" s="157"/>
      <c r="Q1349" s="157"/>
      <c r="R1349" s="157"/>
      <c r="S1349" s="157"/>
      <c r="T1349" s="157"/>
      <c r="U1349" s="157"/>
      <c r="V1349" s="157"/>
      <c r="W1349" s="161"/>
      <c r="X1349" s="168"/>
      <c r="Y1349" s="168"/>
      <c r="Z1349" s="157"/>
      <c r="AA1349" s="157"/>
      <c r="AB1349" s="157"/>
      <c r="AC1349" s="157"/>
      <c r="AD1349" s="86"/>
      <c r="AE1349" s="76"/>
      <c r="AF1349" s="76"/>
      <c r="AG1349" s="76"/>
      <c r="AH1349" s="76"/>
      <c r="AI1349" s="86"/>
      <c r="AJ1349" s="76"/>
      <c r="AK1349" s="76"/>
      <c r="AL1349" s="76"/>
      <c r="AM1349" s="76"/>
      <c r="AN1349" s="157"/>
      <c r="AO1349" s="157"/>
      <c r="AP1349" s="157"/>
      <c r="AQ1349" s="160"/>
      <c r="AR1349" s="93"/>
      <c r="AS1349" s="93"/>
      <c r="AT1349" s="109"/>
      <c r="AU1349" s="165"/>
    </row>
    <row r="1350" spans="1:47" ht="84.75" customHeight="1">
      <c r="A1350" s="79"/>
      <c r="B1350" s="79"/>
      <c r="C1350" s="79"/>
      <c r="D1350" s="157"/>
      <c r="E1350" s="159"/>
      <c r="F1350" s="160"/>
      <c r="G1350" s="160"/>
      <c r="H1350" s="166"/>
      <c r="I1350" s="166"/>
      <c r="J1350" s="166"/>
      <c r="K1350" s="166"/>
      <c r="L1350" s="167"/>
      <c r="M1350" s="166"/>
      <c r="N1350" s="166"/>
      <c r="O1350" s="157"/>
      <c r="P1350" s="157"/>
      <c r="Q1350" s="157"/>
      <c r="R1350" s="157"/>
      <c r="S1350" s="157"/>
      <c r="T1350" s="157"/>
      <c r="U1350" s="157"/>
      <c r="V1350" s="157"/>
      <c r="W1350" s="161"/>
      <c r="X1350" s="168"/>
      <c r="Y1350" s="168"/>
      <c r="Z1350" s="157"/>
      <c r="AA1350" s="157"/>
      <c r="AB1350" s="157"/>
      <c r="AC1350" s="157"/>
      <c r="AD1350" s="86"/>
      <c r="AE1350" s="76"/>
      <c r="AF1350" s="76"/>
      <c r="AG1350" s="76"/>
      <c r="AH1350" s="76"/>
      <c r="AI1350" s="86"/>
      <c r="AJ1350" s="76"/>
      <c r="AK1350" s="76"/>
      <c r="AL1350" s="76"/>
      <c r="AM1350" s="76"/>
      <c r="AN1350" s="157"/>
      <c r="AO1350" s="157"/>
      <c r="AP1350" s="157"/>
      <c r="AQ1350" s="160"/>
      <c r="AR1350" s="93"/>
      <c r="AS1350" s="93"/>
      <c r="AT1350" s="109"/>
      <c r="AU1350" s="165"/>
    </row>
    <row r="1351" spans="1:47" ht="84.75" customHeight="1">
      <c r="A1351" s="79"/>
      <c r="B1351" s="79"/>
      <c r="C1351" s="79"/>
      <c r="D1351" s="157"/>
      <c r="E1351" s="159"/>
      <c r="F1351" s="160"/>
      <c r="G1351" s="160"/>
      <c r="H1351" s="166"/>
      <c r="I1351" s="166"/>
      <c r="J1351" s="166"/>
      <c r="K1351" s="166"/>
      <c r="L1351" s="167"/>
      <c r="M1351" s="166"/>
      <c r="N1351" s="166"/>
      <c r="O1351" s="157"/>
      <c r="P1351" s="157"/>
      <c r="Q1351" s="157"/>
      <c r="R1351" s="157"/>
      <c r="S1351" s="157"/>
      <c r="T1351" s="157"/>
      <c r="U1351" s="157"/>
      <c r="V1351" s="157"/>
      <c r="W1351" s="161"/>
      <c r="X1351" s="168"/>
      <c r="Y1351" s="168"/>
      <c r="Z1351" s="157"/>
      <c r="AA1351" s="157"/>
      <c r="AB1351" s="157"/>
      <c r="AC1351" s="157"/>
      <c r="AD1351" s="86"/>
      <c r="AE1351" s="76"/>
      <c r="AF1351" s="76"/>
      <c r="AG1351" s="76"/>
      <c r="AH1351" s="76"/>
      <c r="AI1351" s="86"/>
      <c r="AJ1351" s="76"/>
      <c r="AK1351" s="76"/>
      <c r="AL1351" s="76"/>
      <c r="AM1351" s="76"/>
      <c r="AN1351" s="157"/>
      <c r="AO1351" s="157"/>
      <c r="AP1351" s="157"/>
      <c r="AQ1351" s="160"/>
      <c r="AR1351" s="93"/>
      <c r="AS1351" s="93"/>
      <c r="AT1351" s="109"/>
      <c r="AU1351" s="165"/>
    </row>
    <row r="1352" spans="1:47" ht="84.75" customHeight="1">
      <c r="A1352" s="79"/>
      <c r="B1352" s="79"/>
      <c r="C1352" s="79"/>
      <c r="D1352" s="157"/>
      <c r="E1352" s="159"/>
      <c r="F1352" s="160"/>
      <c r="G1352" s="160"/>
      <c r="H1352" s="166"/>
      <c r="I1352" s="166"/>
      <c r="J1352" s="166"/>
      <c r="K1352" s="166"/>
      <c r="L1352" s="167"/>
      <c r="M1352" s="166"/>
      <c r="N1352" s="166"/>
      <c r="O1352" s="157"/>
      <c r="P1352" s="157"/>
      <c r="Q1352" s="157"/>
      <c r="R1352" s="157"/>
      <c r="S1352" s="157"/>
      <c r="T1352" s="157"/>
      <c r="U1352" s="157"/>
      <c r="V1352" s="157"/>
      <c r="W1352" s="161"/>
      <c r="X1352" s="168"/>
      <c r="Y1352" s="168"/>
      <c r="Z1352" s="157"/>
      <c r="AA1352" s="157"/>
      <c r="AB1352" s="157"/>
      <c r="AC1352" s="157"/>
      <c r="AD1352" s="86"/>
      <c r="AE1352" s="76"/>
      <c r="AF1352" s="76"/>
      <c r="AG1352" s="76"/>
      <c r="AH1352" s="76"/>
      <c r="AI1352" s="86"/>
      <c r="AJ1352" s="76"/>
      <c r="AK1352" s="76"/>
      <c r="AL1352" s="76"/>
      <c r="AM1352" s="76"/>
      <c r="AN1352" s="157"/>
      <c r="AO1352" s="157"/>
      <c r="AP1352" s="157"/>
      <c r="AQ1352" s="160"/>
      <c r="AR1352" s="93"/>
      <c r="AS1352" s="93"/>
      <c r="AT1352" s="109"/>
      <c r="AU1352" s="165"/>
    </row>
    <row r="1353" spans="1:47" ht="84.75" customHeight="1">
      <c r="A1353" s="79"/>
      <c r="B1353" s="79"/>
      <c r="C1353" s="79"/>
      <c r="D1353" s="157"/>
      <c r="E1353" s="159"/>
      <c r="F1353" s="160"/>
      <c r="G1353" s="160"/>
      <c r="H1353" s="166"/>
      <c r="I1353" s="166"/>
      <c r="J1353" s="166"/>
      <c r="K1353" s="166"/>
      <c r="L1353" s="167"/>
      <c r="M1353" s="166"/>
      <c r="N1353" s="166"/>
      <c r="O1353" s="157"/>
      <c r="P1353" s="157"/>
      <c r="Q1353" s="157"/>
      <c r="R1353" s="157"/>
      <c r="S1353" s="157"/>
      <c r="T1353" s="157"/>
      <c r="U1353" s="157"/>
      <c r="V1353" s="157"/>
      <c r="W1353" s="161"/>
      <c r="X1353" s="168"/>
      <c r="Y1353" s="168"/>
      <c r="Z1353" s="157"/>
      <c r="AA1353" s="157"/>
      <c r="AB1353" s="157"/>
      <c r="AC1353" s="157"/>
      <c r="AD1353" s="86"/>
      <c r="AE1353" s="76"/>
      <c r="AF1353" s="76"/>
      <c r="AG1353" s="76"/>
      <c r="AH1353" s="76"/>
      <c r="AI1353" s="86"/>
      <c r="AJ1353" s="76"/>
      <c r="AK1353" s="76"/>
      <c r="AL1353" s="76"/>
      <c r="AM1353" s="76"/>
      <c r="AN1353" s="157"/>
      <c r="AO1353" s="157"/>
      <c r="AP1353" s="157"/>
      <c r="AQ1353" s="160"/>
      <c r="AR1353" s="93"/>
      <c r="AS1353" s="93"/>
      <c r="AT1353" s="109"/>
      <c r="AU1353" s="165"/>
    </row>
    <row r="1354" spans="1:47" ht="84.75" customHeight="1">
      <c r="A1354" s="79"/>
      <c r="B1354" s="79"/>
      <c r="C1354" s="79"/>
      <c r="D1354" s="157"/>
      <c r="E1354" s="159"/>
      <c r="F1354" s="160"/>
      <c r="G1354" s="160"/>
      <c r="H1354" s="166"/>
      <c r="I1354" s="166"/>
      <c r="J1354" s="166"/>
      <c r="K1354" s="166"/>
      <c r="L1354" s="167"/>
      <c r="M1354" s="166"/>
      <c r="N1354" s="166"/>
      <c r="O1354" s="157"/>
      <c r="P1354" s="157"/>
      <c r="Q1354" s="157"/>
      <c r="R1354" s="157"/>
      <c r="S1354" s="157"/>
      <c r="T1354" s="157"/>
      <c r="U1354" s="157"/>
      <c r="V1354" s="157"/>
      <c r="W1354" s="161"/>
      <c r="X1354" s="168"/>
      <c r="Y1354" s="168"/>
      <c r="Z1354" s="157"/>
      <c r="AA1354" s="157"/>
      <c r="AB1354" s="157"/>
      <c r="AC1354" s="157"/>
      <c r="AD1354" s="86"/>
      <c r="AE1354" s="76"/>
      <c r="AF1354" s="76"/>
      <c r="AG1354" s="76"/>
      <c r="AH1354" s="76"/>
      <c r="AI1354" s="86"/>
      <c r="AJ1354" s="76"/>
      <c r="AK1354" s="76"/>
      <c r="AL1354" s="76"/>
      <c r="AM1354" s="76"/>
      <c r="AN1354" s="157"/>
      <c r="AO1354" s="157"/>
      <c r="AP1354" s="157"/>
      <c r="AQ1354" s="160"/>
      <c r="AR1354" s="93"/>
      <c r="AS1354" s="93"/>
      <c r="AT1354" s="109"/>
      <c r="AU1354" s="165"/>
    </row>
    <row r="1355" spans="1:47" ht="84.75" customHeight="1">
      <c r="A1355" s="79"/>
      <c r="B1355" s="79"/>
      <c r="C1355" s="79"/>
      <c r="D1355" s="157"/>
      <c r="E1355" s="159"/>
      <c r="F1355" s="160"/>
      <c r="G1355" s="160"/>
      <c r="H1355" s="166"/>
      <c r="I1355" s="166"/>
      <c r="J1355" s="166"/>
      <c r="K1355" s="166"/>
      <c r="L1355" s="167"/>
      <c r="M1355" s="166"/>
      <c r="N1355" s="166"/>
      <c r="O1355" s="157"/>
      <c r="P1355" s="157"/>
      <c r="Q1355" s="157"/>
      <c r="R1355" s="157"/>
      <c r="S1355" s="157"/>
      <c r="T1355" s="157"/>
      <c r="U1355" s="157"/>
      <c r="V1355" s="157"/>
      <c r="W1355" s="161"/>
      <c r="X1355" s="168"/>
      <c r="Y1355" s="168"/>
      <c r="Z1355" s="157"/>
      <c r="AA1355" s="157"/>
      <c r="AB1355" s="157"/>
      <c r="AC1355" s="157"/>
      <c r="AD1355" s="86"/>
      <c r="AE1355" s="76"/>
      <c r="AF1355" s="76"/>
      <c r="AG1355" s="76"/>
      <c r="AH1355" s="76"/>
      <c r="AI1355" s="86"/>
      <c r="AJ1355" s="76"/>
      <c r="AK1355" s="76"/>
      <c r="AL1355" s="76"/>
      <c r="AM1355" s="76"/>
      <c r="AN1355" s="157"/>
      <c r="AO1355" s="157"/>
      <c r="AP1355" s="157"/>
      <c r="AQ1355" s="160"/>
      <c r="AR1355" s="93"/>
      <c r="AS1355" s="93"/>
      <c r="AT1355" s="109"/>
      <c r="AU1355" s="165"/>
    </row>
    <row r="1356" spans="1:47" ht="84.75" customHeight="1">
      <c r="A1356" s="79"/>
      <c r="B1356" s="79"/>
      <c r="C1356" s="79"/>
      <c r="D1356" s="157"/>
      <c r="E1356" s="159"/>
      <c r="F1356" s="160"/>
      <c r="G1356" s="160"/>
      <c r="H1356" s="166"/>
      <c r="I1356" s="166"/>
      <c r="J1356" s="166"/>
      <c r="K1356" s="166"/>
      <c r="L1356" s="167"/>
      <c r="M1356" s="166"/>
      <c r="N1356" s="166"/>
      <c r="O1356" s="157"/>
      <c r="P1356" s="157"/>
      <c r="Q1356" s="157"/>
      <c r="R1356" s="157"/>
      <c r="S1356" s="157"/>
      <c r="T1356" s="157"/>
      <c r="U1356" s="157"/>
      <c r="V1356" s="157"/>
      <c r="W1356" s="161"/>
      <c r="X1356" s="168"/>
      <c r="Y1356" s="168"/>
      <c r="Z1356" s="157"/>
      <c r="AA1356" s="157"/>
      <c r="AB1356" s="157"/>
      <c r="AC1356" s="157"/>
      <c r="AD1356" s="86"/>
      <c r="AE1356" s="76"/>
      <c r="AF1356" s="76"/>
      <c r="AG1356" s="76"/>
      <c r="AH1356" s="76"/>
      <c r="AI1356" s="86"/>
      <c r="AJ1356" s="76"/>
      <c r="AK1356" s="76"/>
      <c r="AL1356" s="76"/>
      <c r="AM1356" s="76"/>
      <c r="AN1356" s="157"/>
      <c r="AO1356" s="157"/>
      <c r="AP1356" s="157"/>
      <c r="AQ1356" s="160"/>
      <c r="AR1356" s="93"/>
      <c r="AS1356" s="93"/>
      <c r="AT1356" s="109"/>
      <c r="AU1356" s="165"/>
    </row>
    <row r="1357" spans="1:47" ht="84.75" customHeight="1">
      <c r="A1357" s="79"/>
      <c r="B1357" s="79"/>
      <c r="C1357" s="79"/>
      <c r="D1357" s="157"/>
      <c r="E1357" s="159"/>
      <c r="F1357" s="160"/>
      <c r="G1357" s="160"/>
      <c r="H1357" s="166"/>
      <c r="I1357" s="166"/>
      <c r="J1357" s="166"/>
      <c r="K1357" s="166"/>
      <c r="L1357" s="167"/>
      <c r="M1357" s="166"/>
      <c r="N1357" s="166"/>
      <c r="O1357" s="157"/>
      <c r="P1357" s="157"/>
      <c r="Q1357" s="157"/>
      <c r="R1357" s="157"/>
      <c r="S1357" s="157"/>
      <c r="T1357" s="157"/>
      <c r="U1357" s="157"/>
      <c r="V1357" s="157"/>
      <c r="W1357" s="161"/>
      <c r="X1357" s="168"/>
      <c r="Y1357" s="168"/>
      <c r="Z1357" s="157"/>
      <c r="AA1357" s="157"/>
      <c r="AB1357" s="157"/>
      <c r="AC1357" s="157"/>
      <c r="AD1357" s="86"/>
      <c r="AE1357" s="76"/>
      <c r="AF1357" s="76"/>
      <c r="AG1357" s="76"/>
      <c r="AH1357" s="76"/>
      <c r="AI1357" s="86"/>
      <c r="AJ1357" s="76"/>
      <c r="AK1357" s="76"/>
      <c r="AL1357" s="76"/>
      <c r="AM1357" s="76"/>
      <c r="AN1357" s="157"/>
      <c r="AO1357" s="157"/>
      <c r="AP1357" s="157"/>
      <c r="AQ1357" s="160"/>
      <c r="AR1357" s="93"/>
      <c r="AS1357" s="93"/>
      <c r="AT1357" s="109"/>
      <c r="AU1357" s="165"/>
    </row>
    <row r="1358" spans="1:47" ht="84.75" customHeight="1">
      <c r="A1358" s="79"/>
      <c r="B1358" s="79"/>
      <c r="C1358" s="79"/>
      <c r="D1358" s="157"/>
      <c r="E1358" s="159"/>
      <c r="F1358" s="160"/>
      <c r="G1358" s="160"/>
      <c r="H1358" s="166"/>
      <c r="I1358" s="166"/>
      <c r="J1358" s="166"/>
      <c r="K1358" s="166"/>
      <c r="L1358" s="167"/>
      <c r="M1358" s="166"/>
      <c r="N1358" s="166"/>
      <c r="O1358" s="157"/>
      <c r="P1358" s="157"/>
      <c r="Q1358" s="157"/>
      <c r="R1358" s="157"/>
      <c r="S1358" s="157"/>
      <c r="T1358" s="157"/>
      <c r="U1358" s="157"/>
      <c r="V1358" s="157"/>
      <c r="W1358" s="161"/>
      <c r="X1358" s="168"/>
      <c r="Y1358" s="168"/>
      <c r="Z1358" s="157"/>
      <c r="AA1358" s="157"/>
      <c r="AB1358" s="157"/>
      <c r="AC1358" s="157"/>
      <c r="AD1358" s="86"/>
      <c r="AE1358" s="76"/>
      <c r="AF1358" s="76"/>
      <c r="AG1358" s="76"/>
      <c r="AH1358" s="76"/>
      <c r="AI1358" s="86"/>
      <c r="AJ1358" s="76"/>
      <c r="AK1358" s="76"/>
      <c r="AL1358" s="76"/>
      <c r="AM1358" s="76"/>
      <c r="AN1358" s="157"/>
      <c r="AO1358" s="157"/>
      <c r="AP1358" s="157"/>
      <c r="AQ1358" s="160"/>
      <c r="AR1358" s="93"/>
      <c r="AS1358" s="93"/>
      <c r="AT1358" s="109"/>
      <c r="AU1358" s="165"/>
    </row>
    <row r="1359" spans="1:47" ht="84.75" customHeight="1">
      <c r="A1359" s="79"/>
      <c r="B1359" s="79"/>
      <c r="C1359" s="79"/>
      <c r="D1359" s="157"/>
      <c r="E1359" s="159"/>
      <c r="F1359" s="160"/>
      <c r="G1359" s="160"/>
      <c r="H1359" s="166"/>
      <c r="I1359" s="166"/>
      <c r="J1359" s="166"/>
      <c r="K1359" s="166"/>
      <c r="L1359" s="167"/>
      <c r="M1359" s="166"/>
      <c r="N1359" s="166"/>
      <c r="O1359" s="157"/>
      <c r="P1359" s="157"/>
      <c r="Q1359" s="157"/>
      <c r="R1359" s="157"/>
      <c r="S1359" s="157"/>
      <c r="T1359" s="157"/>
      <c r="U1359" s="157"/>
      <c r="V1359" s="157"/>
      <c r="W1359" s="161"/>
      <c r="X1359" s="168"/>
      <c r="Y1359" s="168"/>
      <c r="Z1359" s="157"/>
      <c r="AA1359" s="157"/>
      <c r="AB1359" s="157"/>
      <c r="AC1359" s="157"/>
      <c r="AD1359" s="86"/>
      <c r="AE1359" s="76"/>
      <c r="AF1359" s="76"/>
      <c r="AG1359" s="76"/>
      <c r="AH1359" s="76"/>
      <c r="AI1359" s="86"/>
      <c r="AJ1359" s="76"/>
      <c r="AK1359" s="76"/>
      <c r="AL1359" s="76"/>
      <c r="AM1359" s="76"/>
      <c r="AN1359" s="157"/>
      <c r="AO1359" s="157"/>
      <c r="AP1359" s="157"/>
      <c r="AQ1359" s="160"/>
      <c r="AR1359" s="93"/>
      <c r="AS1359" s="93"/>
      <c r="AT1359" s="109"/>
      <c r="AU1359" s="165"/>
    </row>
    <row r="1360" spans="1:47" ht="84.75" customHeight="1">
      <c r="A1360" s="79"/>
      <c r="B1360" s="79"/>
      <c r="C1360" s="79"/>
      <c r="D1360" s="157"/>
      <c r="E1360" s="159"/>
      <c r="F1360" s="160"/>
      <c r="G1360" s="160"/>
      <c r="H1360" s="166"/>
      <c r="I1360" s="166"/>
      <c r="J1360" s="166"/>
      <c r="K1360" s="166"/>
      <c r="L1360" s="167"/>
      <c r="M1360" s="166"/>
      <c r="N1360" s="166"/>
      <c r="O1360" s="157"/>
      <c r="P1360" s="157"/>
      <c r="Q1360" s="157"/>
      <c r="R1360" s="157"/>
      <c r="S1360" s="157"/>
      <c r="T1360" s="157"/>
      <c r="U1360" s="157"/>
      <c r="V1360" s="157"/>
      <c r="W1360" s="161"/>
      <c r="X1360" s="168"/>
      <c r="Y1360" s="168"/>
      <c r="Z1360" s="157"/>
      <c r="AA1360" s="157"/>
      <c r="AB1360" s="157"/>
      <c r="AC1360" s="157"/>
      <c r="AD1360" s="86"/>
      <c r="AE1360" s="76"/>
      <c r="AF1360" s="76"/>
      <c r="AG1360" s="76"/>
      <c r="AH1360" s="76"/>
      <c r="AI1360" s="86"/>
      <c r="AJ1360" s="76"/>
      <c r="AK1360" s="76"/>
      <c r="AL1360" s="76"/>
      <c r="AM1360" s="76"/>
      <c r="AN1360" s="157"/>
      <c r="AO1360" s="157"/>
      <c r="AP1360" s="157"/>
      <c r="AQ1360" s="160"/>
      <c r="AR1360" s="93"/>
      <c r="AS1360" s="93"/>
      <c r="AT1360" s="109"/>
      <c r="AU1360" s="165"/>
    </row>
    <row r="1361" spans="1:47" ht="84.75" customHeight="1">
      <c r="A1361" s="79"/>
      <c r="B1361" s="79"/>
      <c r="C1361" s="79"/>
      <c r="D1361" s="157"/>
      <c r="E1361" s="159"/>
      <c r="F1361" s="160"/>
      <c r="G1361" s="160"/>
      <c r="H1361" s="166"/>
      <c r="I1361" s="166"/>
      <c r="J1361" s="166"/>
      <c r="K1361" s="166"/>
      <c r="L1361" s="167"/>
      <c r="M1361" s="166"/>
      <c r="N1361" s="166"/>
      <c r="O1361" s="157"/>
      <c r="P1361" s="157"/>
      <c r="Q1361" s="157"/>
      <c r="R1361" s="157"/>
      <c r="S1361" s="157"/>
      <c r="T1361" s="157"/>
      <c r="U1361" s="157"/>
      <c r="V1361" s="157"/>
      <c r="W1361" s="161"/>
      <c r="X1361" s="168"/>
      <c r="Y1361" s="168"/>
      <c r="Z1361" s="157"/>
      <c r="AA1361" s="157"/>
      <c r="AB1361" s="157"/>
      <c r="AC1361" s="157"/>
      <c r="AD1361" s="86"/>
      <c r="AE1361" s="76"/>
      <c r="AF1361" s="76"/>
      <c r="AG1361" s="76"/>
      <c r="AH1361" s="76"/>
      <c r="AI1361" s="86"/>
      <c r="AJ1361" s="76"/>
      <c r="AK1361" s="76"/>
      <c r="AL1361" s="76"/>
      <c r="AM1361" s="76"/>
      <c r="AN1361" s="157"/>
      <c r="AO1361" s="157"/>
      <c r="AP1361" s="157"/>
      <c r="AQ1361" s="160"/>
      <c r="AR1361" s="93"/>
      <c r="AS1361" s="93"/>
      <c r="AT1361" s="109"/>
      <c r="AU1361" s="165"/>
    </row>
    <row r="1362" spans="1:47" ht="84.75" customHeight="1">
      <c r="A1362" s="79"/>
      <c r="B1362" s="79"/>
      <c r="C1362" s="79"/>
      <c r="D1362" s="157"/>
      <c r="E1362" s="159"/>
      <c r="F1362" s="160"/>
      <c r="G1362" s="160"/>
      <c r="H1362" s="166"/>
      <c r="I1362" s="166"/>
      <c r="J1362" s="166"/>
      <c r="K1362" s="166"/>
      <c r="L1362" s="167"/>
      <c r="M1362" s="166"/>
      <c r="N1362" s="166"/>
      <c r="O1362" s="157"/>
      <c r="P1362" s="157"/>
      <c r="Q1362" s="157"/>
      <c r="R1362" s="157"/>
      <c r="S1362" s="157"/>
      <c r="T1362" s="157"/>
      <c r="U1362" s="157"/>
      <c r="V1362" s="157"/>
      <c r="W1362" s="161"/>
      <c r="X1362" s="168"/>
      <c r="Y1362" s="168"/>
      <c r="Z1362" s="157"/>
      <c r="AA1362" s="157"/>
      <c r="AB1362" s="157"/>
      <c r="AC1362" s="157"/>
      <c r="AD1362" s="86"/>
      <c r="AE1362" s="76"/>
      <c r="AF1362" s="76"/>
      <c r="AG1362" s="76"/>
      <c r="AH1362" s="76"/>
      <c r="AI1362" s="86"/>
      <c r="AJ1362" s="76"/>
      <c r="AK1362" s="76"/>
      <c r="AL1362" s="76"/>
      <c r="AM1362" s="76"/>
      <c r="AN1362" s="157"/>
      <c r="AO1362" s="157"/>
      <c r="AP1362" s="157"/>
      <c r="AQ1362" s="160"/>
      <c r="AR1362" s="93"/>
      <c r="AS1362" s="93"/>
      <c r="AT1362" s="109"/>
      <c r="AU1362" s="165"/>
    </row>
    <row r="1363" spans="1:47" ht="84.75" customHeight="1">
      <c r="A1363" s="79"/>
      <c r="B1363" s="79"/>
      <c r="C1363" s="79"/>
      <c r="D1363" s="157"/>
      <c r="E1363" s="159"/>
      <c r="F1363" s="160"/>
      <c r="G1363" s="160"/>
      <c r="H1363" s="166"/>
      <c r="I1363" s="166"/>
      <c r="J1363" s="166"/>
      <c r="K1363" s="166"/>
      <c r="L1363" s="167"/>
      <c r="M1363" s="166"/>
      <c r="N1363" s="166"/>
      <c r="O1363" s="157"/>
      <c r="P1363" s="157"/>
      <c r="Q1363" s="157"/>
      <c r="R1363" s="157"/>
      <c r="S1363" s="157"/>
      <c r="T1363" s="157"/>
      <c r="U1363" s="157"/>
      <c r="V1363" s="157"/>
      <c r="W1363" s="161"/>
      <c r="X1363" s="168"/>
      <c r="Y1363" s="168"/>
      <c r="Z1363" s="157"/>
      <c r="AA1363" s="157"/>
      <c r="AB1363" s="157"/>
      <c r="AC1363" s="157"/>
      <c r="AD1363" s="86"/>
      <c r="AE1363" s="76"/>
      <c r="AF1363" s="76"/>
      <c r="AG1363" s="76"/>
      <c r="AH1363" s="76"/>
      <c r="AI1363" s="86"/>
      <c r="AJ1363" s="76"/>
      <c r="AK1363" s="76"/>
      <c r="AL1363" s="76"/>
      <c r="AM1363" s="76"/>
      <c r="AN1363" s="157"/>
      <c r="AO1363" s="157"/>
      <c r="AP1363" s="157"/>
      <c r="AQ1363" s="160"/>
      <c r="AR1363" s="93"/>
      <c r="AS1363" s="93"/>
      <c r="AT1363" s="109"/>
      <c r="AU1363" s="165"/>
    </row>
    <row r="1364" spans="1:47" ht="84.75" customHeight="1">
      <c r="A1364" s="79"/>
      <c r="B1364" s="79"/>
      <c r="C1364" s="79"/>
      <c r="D1364" s="157"/>
      <c r="E1364" s="159"/>
      <c r="F1364" s="160"/>
      <c r="G1364" s="160"/>
      <c r="H1364" s="166"/>
      <c r="I1364" s="166"/>
      <c r="J1364" s="166"/>
      <c r="K1364" s="166"/>
      <c r="L1364" s="167"/>
      <c r="M1364" s="166"/>
      <c r="N1364" s="166"/>
      <c r="O1364" s="157"/>
      <c r="P1364" s="157"/>
      <c r="Q1364" s="157"/>
      <c r="R1364" s="157"/>
      <c r="S1364" s="157"/>
      <c r="T1364" s="157"/>
      <c r="U1364" s="157"/>
      <c r="V1364" s="157"/>
      <c r="W1364" s="161"/>
      <c r="X1364" s="168"/>
      <c r="Y1364" s="168"/>
      <c r="Z1364" s="157"/>
      <c r="AA1364" s="157"/>
      <c r="AB1364" s="157"/>
      <c r="AC1364" s="157"/>
      <c r="AD1364" s="86"/>
      <c r="AE1364" s="76"/>
      <c r="AF1364" s="76"/>
      <c r="AG1364" s="76"/>
      <c r="AH1364" s="76"/>
      <c r="AI1364" s="86"/>
      <c r="AJ1364" s="76"/>
      <c r="AK1364" s="76"/>
      <c r="AL1364" s="76"/>
      <c r="AM1364" s="76"/>
      <c r="AN1364" s="157"/>
      <c r="AO1364" s="157"/>
      <c r="AP1364" s="157"/>
      <c r="AQ1364" s="160"/>
      <c r="AR1364" s="93"/>
      <c r="AS1364" s="93"/>
      <c r="AT1364" s="109"/>
      <c r="AU1364" s="165"/>
    </row>
    <row r="1365" spans="1:47" ht="84.75" customHeight="1">
      <c r="A1365" s="79"/>
      <c r="B1365" s="79"/>
      <c r="C1365" s="79"/>
      <c r="D1365" s="157"/>
      <c r="E1365" s="159"/>
      <c r="F1365" s="160"/>
      <c r="G1365" s="160"/>
      <c r="H1365" s="166"/>
      <c r="I1365" s="166"/>
      <c r="J1365" s="166"/>
      <c r="K1365" s="166"/>
      <c r="L1365" s="167"/>
      <c r="M1365" s="166"/>
      <c r="N1365" s="166"/>
      <c r="O1365" s="157"/>
      <c r="P1365" s="157"/>
      <c r="Q1365" s="157"/>
      <c r="R1365" s="157"/>
      <c r="S1365" s="157"/>
      <c r="T1365" s="157"/>
      <c r="U1365" s="157"/>
      <c r="V1365" s="157"/>
      <c r="W1365" s="161"/>
      <c r="X1365" s="168"/>
      <c r="Y1365" s="168"/>
      <c r="Z1365" s="157"/>
      <c r="AA1365" s="157"/>
      <c r="AB1365" s="157"/>
      <c r="AC1365" s="157"/>
      <c r="AD1365" s="86"/>
      <c r="AE1365" s="76"/>
      <c r="AF1365" s="76"/>
      <c r="AG1365" s="76"/>
      <c r="AH1365" s="76"/>
      <c r="AI1365" s="86"/>
      <c r="AJ1365" s="76"/>
      <c r="AK1365" s="76"/>
      <c r="AL1365" s="76"/>
      <c r="AM1365" s="76"/>
      <c r="AN1365" s="157"/>
      <c r="AO1365" s="157"/>
      <c r="AP1365" s="157"/>
      <c r="AQ1365" s="160"/>
      <c r="AR1365" s="93"/>
      <c r="AS1365" s="93"/>
      <c r="AT1365" s="109"/>
      <c r="AU1365" s="165"/>
    </row>
    <row r="1366" spans="1:47" ht="84.75" customHeight="1">
      <c r="A1366" s="79"/>
      <c r="B1366" s="79"/>
      <c r="C1366" s="79"/>
      <c r="D1366" s="157"/>
      <c r="E1366" s="159"/>
      <c r="F1366" s="160"/>
      <c r="G1366" s="160"/>
      <c r="H1366" s="166"/>
      <c r="I1366" s="166"/>
      <c r="J1366" s="166"/>
      <c r="K1366" s="166"/>
      <c r="L1366" s="167"/>
      <c r="M1366" s="166"/>
      <c r="N1366" s="166"/>
      <c r="O1366" s="157"/>
      <c r="P1366" s="157"/>
      <c r="Q1366" s="157"/>
      <c r="R1366" s="157"/>
      <c r="S1366" s="157"/>
      <c r="T1366" s="157"/>
      <c r="U1366" s="157"/>
      <c r="V1366" s="157"/>
      <c r="W1366" s="161"/>
      <c r="X1366" s="168"/>
      <c r="Y1366" s="168"/>
      <c r="Z1366" s="157"/>
      <c r="AA1366" s="157"/>
      <c r="AB1366" s="157"/>
      <c r="AC1366" s="157"/>
      <c r="AD1366" s="86"/>
      <c r="AE1366" s="76"/>
      <c r="AF1366" s="76"/>
      <c r="AG1366" s="76"/>
      <c r="AH1366" s="76"/>
      <c r="AI1366" s="86"/>
      <c r="AJ1366" s="76"/>
      <c r="AK1366" s="76"/>
      <c r="AL1366" s="76"/>
      <c r="AM1366" s="76"/>
      <c r="AN1366" s="157"/>
      <c r="AO1366" s="157"/>
      <c r="AP1366" s="157"/>
      <c r="AQ1366" s="160"/>
      <c r="AR1366" s="93"/>
      <c r="AS1366" s="93"/>
      <c r="AT1366" s="109"/>
      <c r="AU1366" s="165"/>
    </row>
    <row r="1367" spans="1:47" ht="84.75" customHeight="1">
      <c r="A1367" s="79"/>
      <c r="B1367" s="79"/>
      <c r="C1367" s="79"/>
      <c r="D1367" s="157"/>
      <c r="E1367" s="159"/>
      <c r="F1367" s="160"/>
      <c r="G1367" s="160"/>
      <c r="H1367" s="166"/>
      <c r="I1367" s="166"/>
      <c r="J1367" s="166"/>
      <c r="K1367" s="166"/>
      <c r="L1367" s="167"/>
      <c r="M1367" s="166"/>
      <c r="N1367" s="166"/>
      <c r="O1367" s="157"/>
      <c r="P1367" s="157"/>
      <c r="Q1367" s="157"/>
      <c r="R1367" s="157"/>
      <c r="S1367" s="157"/>
      <c r="T1367" s="157"/>
      <c r="U1367" s="157"/>
      <c r="V1367" s="157"/>
      <c r="W1367" s="161"/>
      <c r="X1367" s="168"/>
      <c r="Y1367" s="168"/>
      <c r="Z1367" s="157"/>
      <c r="AA1367" s="157"/>
      <c r="AB1367" s="157"/>
      <c r="AC1367" s="157"/>
      <c r="AD1367" s="86"/>
      <c r="AE1367" s="76"/>
      <c r="AF1367" s="76"/>
      <c r="AG1367" s="76"/>
      <c r="AH1367" s="76"/>
      <c r="AI1367" s="86"/>
      <c r="AJ1367" s="76"/>
      <c r="AK1367" s="76"/>
      <c r="AL1367" s="76"/>
      <c r="AM1367" s="76"/>
      <c r="AN1367" s="157"/>
      <c r="AO1367" s="157"/>
      <c r="AP1367" s="157"/>
      <c r="AQ1367" s="160"/>
      <c r="AR1367" s="93"/>
      <c r="AS1367" s="93"/>
      <c r="AT1367" s="109"/>
      <c r="AU1367" s="165"/>
    </row>
    <row r="1368" spans="1:47" ht="84.75" customHeight="1">
      <c r="A1368" s="79"/>
      <c r="B1368" s="79"/>
      <c r="C1368" s="79"/>
      <c r="D1368" s="157"/>
      <c r="E1368" s="159"/>
      <c r="F1368" s="160"/>
      <c r="G1368" s="160"/>
      <c r="H1368" s="166"/>
      <c r="I1368" s="166"/>
      <c r="J1368" s="166"/>
      <c r="K1368" s="166"/>
      <c r="L1368" s="167"/>
      <c r="M1368" s="166"/>
      <c r="N1368" s="166"/>
      <c r="O1368" s="157"/>
      <c r="P1368" s="157"/>
      <c r="Q1368" s="157"/>
      <c r="R1368" s="157"/>
      <c r="S1368" s="157"/>
      <c r="T1368" s="157"/>
      <c r="U1368" s="157"/>
      <c r="V1368" s="157"/>
      <c r="W1368" s="161"/>
      <c r="X1368" s="168"/>
      <c r="Y1368" s="168"/>
      <c r="Z1368" s="157"/>
      <c r="AA1368" s="157"/>
      <c r="AB1368" s="157"/>
      <c r="AC1368" s="157"/>
      <c r="AD1368" s="86"/>
      <c r="AE1368" s="76"/>
      <c r="AF1368" s="76"/>
      <c r="AG1368" s="76"/>
      <c r="AH1368" s="76"/>
      <c r="AI1368" s="86"/>
      <c r="AJ1368" s="76"/>
      <c r="AK1368" s="76"/>
      <c r="AL1368" s="76"/>
      <c r="AM1368" s="76"/>
      <c r="AN1368" s="157"/>
      <c r="AO1368" s="157"/>
      <c r="AP1368" s="157"/>
      <c r="AQ1368" s="160"/>
      <c r="AR1368" s="93"/>
      <c r="AS1368" s="93"/>
      <c r="AT1368" s="109"/>
      <c r="AU1368" s="165"/>
    </row>
    <row r="1369" spans="1:47" ht="84.75" customHeight="1">
      <c r="A1369" s="79"/>
      <c r="B1369" s="79"/>
      <c r="C1369" s="79"/>
      <c r="D1369" s="157"/>
      <c r="E1369" s="159"/>
      <c r="F1369" s="160"/>
      <c r="G1369" s="160"/>
      <c r="H1369" s="166"/>
      <c r="I1369" s="166"/>
      <c r="J1369" s="166"/>
      <c r="K1369" s="166"/>
      <c r="L1369" s="167"/>
      <c r="M1369" s="166"/>
      <c r="N1369" s="166"/>
      <c r="O1369" s="157"/>
      <c r="P1369" s="157"/>
      <c r="Q1369" s="157"/>
      <c r="R1369" s="157"/>
      <c r="S1369" s="157"/>
      <c r="T1369" s="157"/>
      <c r="U1369" s="157"/>
      <c r="V1369" s="157"/>
      <c r="W1369" s="161"/>
      <c r="X1369" s="168"/>
      <c r="Y1369" s="168"/>
      <c r="Z1369" s="157"/>
      <c r="AA1369" s="157"/>
      <c r="AB1369" s="157"/>
      <c r="AC1369" s="157"/>
      <c r="AD1369" s="86"/>
      <c r="AE1369" s="76"/>
      <c r="AF1369" s="76"/>
      <c r="AG1369" s="76"/>
      <c r="AH1369" s="76"/>
      <c r="AI1369" s="86"/>
      <c r="AJ1369" s="76"/>
      <c r="AK1369" s="76"/>
      <c r="AL1369" s="76"/>
      <c r="AM1369" s="76"/>
      <c r="AN1369" s="157"/>
      <c r="AO1369" s="157"/>
      <c r="AP1369" s="157"/>
      <c r="AQ1369" s="160"/>
      <c r="AR1369" s="93"/>
      <c r="AS1369" s="93"/>
      <c r="AT1369" s="109"/>
      <c r="AU1369" s="165"/>
    </row>
    <row r="1370" spans="1:47" ht="84.75" customHeight="1">
      <c r="A1370" s="79"/>
      <c r="B1370" s="79"/>
      <c r="C1370" s="79"/>
      <c r="D1370" s="157"/>
      <c r="E1370" s="159"/>
      <c r="F1370" s="160"/>
      <c r="G1370" s="160"/>
      <c r="H1370" s="166"/>
      <c r="I1370" s="166"/>
      <c r="J1370" s="166"/>
      <c r="K1370" s="166"/>
      <c r="L1370" s="167"/>
      <c r="M1370" s="166"/>
      <c r="N1370" s="166"/>
      <c r="O1370" s="157"/>
      <c r="P1370" s="157"/>
      <c r="Q1370" s="157"/>
      <c r="R1370" s="157"/>
      <c r="S1370" s="157"/>
      <c r="T1370" s="157"/>
      <c r="U1370" s="157"/>
      <c r="V1370" s="157"/>
      <c r="W1370" s="161"/>
      <c r="X1370" s="168"/>
      <c r="Y1370" s="168"/>
      <c r="Z1370" s="157"/>
      <c r="AA1370" s="157"/>
      <c r="AB1370" s="157"/>
      <c r="AC1370" s="157"/>
      <c r="AD1370" s="86"/>
      <c r="AE1370" s="76"/>
      <c r="AF1370" s="76"/>
      <c r="AG1370" s="76"/>
      <c r="AH1370" s="76"/>
      <c r="AI1370" s="86"/>
      <c r="AJ1370" s="76"/>
      <c r="AK1370" s="76"/>
      <c r="AL1370" s="76"/>
      <c r="AM1370" s="76"/>
      <c r="AN1370" s="157"/>
      <c r="AO1370" s="157"/>
      <c r="AP1370" s="157"/>
      <c r="AQ1370" s="160"/>
      <c r="AR1370" s="93"/>
      <c r="AS1370" s="93"/>
      <c r="AT1370" s="109"/>
      <c r="AU1370" s="165"/>
    </row>
    <row r="1371" spans="1:47" ht="84.75" customHeight="1">
      <c r="A1371" s="79"/>
      <c r="B1371" s="79"/>
      <c r="C1371" s="79"/>
      <c r="D1371" s="157"/>
      <c r="E1371" s="159"/>
      <c r="F1371" s="160"/>
      <c r="G1371" s="160"/>
      <c r="H1371" s="166"/>
      <c r="I1371" s="166"/>
      <c r="J1371" s="166"/>
      <c r="K1371" s="166"/>
      <c r="L1371" s="167"/>
      <c r="M1371" s="166"/>
      <c r="N1371" s="166"/>
      <c r="O1371" s="157"/>
      <c r="P1371" s="157"/>
      <c r="Q1371" s="157"/>
      <c r="R1371" s="157"/>
      <c r="S1371" s="157"/>
      <c r="T1371" s="157"/>
      <c r="U1371" s="157"/>
      <c r="V1371" s="157"/>
      <c r="W1371" s="161"/>
      <c r="X1371" s="168"/>
      <c r="Y1371" s="168"/>
      <c r="Z1371" s="157"/>
      <c r="AA1371" s="157"/>
      <c r="AB1371" s="157"/>
      <c r="AC1371" s="157"/>
      <c r="AD1371" s="86"/>
      <c r="AE1371" s="76"/>
      <c r="AF1371" s="76"/>
      <c r="AG1371" s="76"/>
      <c r="AH1371" s="76"/>
      <c r="AI1371" s="86"/>
      <c r="AJ1371" s="76"/>
      <c r="AK1371" s="76"/>
      <c r="AL1371" s="76"/>
      <c r="AM1371" s="76"/>
      <c r="AN1371" s="157"/>
      <c r="AO1371" s="157"/>
      <c r="AP1371" s="157"/>
      <c r="AQ1371" s="160"/>
      <c r="AR1371" s="93"/>
      <c r="AS1371" s="93"/>
      <c r="AT1371" s="109"/>
      <c r="AU1371" s="165"/>
    </row>
    <row r="1372" spans="1:47" ht="84.75" customHeight="1">
      <c r="A1372" s="79"/>
      <c r="B1372" s="79"/>
      <c r="C1372" s="79"/>
      <c r="D1372" s="157"/>
      <c r="E1372" s="159"/>
      <c r="F1372" s="160"/>
      <c r="G1372" s="160"/>
      <c r="H1372" s="166"/>
      <c r="I1372" s="166"/>
      <c r="J1372" s="166"/>
      <c r="K1372" s="166"/>
      <c r="L1372" s="167"/>
      <c r="M1372" s="166"/>
      <c r="N1372" s="166"/>
      <c r="O1372" s="157"/>
      <c r="P1372" s="157"/>
      <c r="Q1372" s="157"/>
      <c r="R1372" s="157"/>
      <c r="S1372" s="157"/>
      <c r="T1372" s="157"/>
      <c r="U1372" s="157"/>
      <c r="V1372" s="157"/>
      <c r="W1372" s="161"/>
      <c r="X1372" s="168"/>
      <c r="Y1372" s="168"/>
      <c r="Z1372" s="157"/>
      <c r="AA1372" s="157"/>
      <c r="AB1372" s="157"/>
      <c r="AC1372" s="157"/>
      <c r="AD1372" s="86"/>
      <c r="AE1372" s="76"/>
      <c r="AF1372" s="76"/>
      <c r="AG1372" s="76"/>
      <c r="AH1372" s="76"/>
      <c r="AI1372" s="86"/>
      <c r="AJ1372" s="76"/>
      <c r="AK1372" s="76"/>
      <c r="AL1372" s="76"/>
      <c r="AM1372" s="76"/>
      <c r="AN1372" s="157"/>
      <c r="AO1372" s="157"/>
      <c r="AP1372" s="157"/>
      <c r="AQ1372" s="160"/>
      <c r="AR1372" s="93"/>
      <c r="AS1372" s="93"/>
      <c r="AT1372" s="109"/>
      <c r="AU1372" s="165"/>
    </row>
    <row r="1373" spans="1:47" ht="84.75" customHeight="1">
      <c r="A1373" s="79"/>
      <c r="B1373" s="79"/>
      <c r="C1373" s="79"/>
      <c r="D1373" s="157"/>
      <c r="E1373" s="159"/>
      <c r="F1373" s="160"/>
      <c r="G1373" s="160"/>
      <c r="H1373" s="166"/>
      <c r="I1373" s="166"/>
      <c r="J1373" s="166"/>
      <c r="K1373" s="166"/>
      <c r="L1373" s="167"/>
      <c r="M1373" s="166"/>
      <c r="N1373" s="166"/>
      <c r="O1373" s="157"/>
      <c r="P1373" s="157"/>
      <c r="Q1373" s="157"/>
      <c r="R1373" s="157"/>
      <c r="S1373" s="157"/>
      <c r="T1373" s="157"/>
      <c r="U1373" s="157"/>
      <c r="V1373" s="157"/>
      <c r="W1373" s="161"/>
      <c r="X1373" s="168"/>
      <c r="Y1373" s="168"/>
      <c r="Z1373" s="157"/>
      <c r="AA1373" s="157"/>
      <c r="AB1373" s="157"/>
      <c r="AC1373" s="157"/>
      <c r="AD1373" s="86"/>
      <c r="AE1373" s="76"/>
      <c r="AF1373" s="76"/>
      <c r="AG1373" s="76"/>
      <c r="AH1373" s="76"/>
      <c r="AI1373" s="86"/>
      <c r="AJ1373" s="76"/>
      <c r="AK1373" s="76"/>
      <c r="AL1373" s="76"/>
      <c r="AM1373" s="76"/>
      <c r="AN1373" s="157"/>
      <c r="AO1373" s="157"/>
      <c r="AP1373" s="157"/>
      <c r="AQ1373" s="160"/>
      <c r="AR1373" s="93"/>
      <c r="AS1373" s="93"/>
      <c r="AT1373" s="109"/>
      <c r="AU1373" s="165"/>
    </row>
    <row r="1374" spans="1:47" ht="84.75" customHeight="1">
      <c r="A1374" s="79"/>
      <c r="B1374" s="79"/>
      <c r="C1374" s="79"/>
      <c r="D1374" s="157"/>
      <c r="E1374" s="159"/>
      <c r="F1374" s="160"/>
      <c r="G1374" s="160"/>
      <c r="H1374" s="166"/>
      <c r="I1374" s="166"/>
      <c r="J1374" s="166"/>
      <c r="K1374" s="166"/>
      <c r="L1374" s="167"/>
      <c r="M1374" s="166"/>
      <c r="N1374" s="166"/>
      <c r="O1374" s="157"/>
      <c r="P1374" s="157"/>
      <c r="Q1374" s="157"/>
      <c r="R1374" s="157"/>
      <c r="S1374" s="157"/>
      <c r="T1374" s="157"/>
      <c r="U1374" s="157"/>
      <c r="V1374" s="157"/>
      <c r="W1374" s="161"/>
      <c r="X1374" s="168"/>
      <c r="Y1374" s="168"/>
      <c r="Z1374" s="157"/>
      <c r="AA1374" s="157"/>
      <c r="AB1374" s="157"/>
      <c r="AC1374" s="157"/>
      <c r="AD1374" s="86"/>
      <c r="AE1374" s="76"/>
      <c r="AF1374" s="76"/>
      <c r="AG1374" s="76"/>
      <c r="AH1374" s="76"/>
      <c r="AI1374" s="86"/>
      <c r="AJ1374" s="76"/>
      <c r="AK1374" s="76"/>
      <c r="AL1374" s="76"/>
      <c r="AM1374" s="76"/>
      <c r="AN1374" s="157"/>
      <c r="AO1374" s="157"/>
      <c r="AP1374" s="157"/>
      <c r="AQ1374" s="160"/>
      <c r="AR1374" s="93"/>
      <c r="AS1374" s="93"/>
      <c r="AT1374" s="109"/>
      <c r="AU1374" s="165"/>
    </row>
    <row r="1375" spans="1:47" ht="84.75" customHeight="1">
      <c r="A1375" s="79"/>
      <c r="B1375" s="79"/>
      <c r="C1375" s="79"/>
      <c r="D1375" s="157"/>
      <c r="E1375" s="159"/>
      <c r="F1375" s="160"/>
      <c r="G1375" s="160"/>
      <c r="H1375" s="166"/>
      <c r="I1375" s="166"/>
      <c r="J1375" s="166"/>
      <c r="K1375" s="166"/>
      <c r="L1375" s="167"/>
      <c r="M1375" s="166"/>
      <c r="N1375" s="166"/>
      <c r="O1375" s="157"/>
      <c r="P1375" s="157"/>
      <c r="Q1375" s="157"/>
      <c r="R1375" s="157"/>
      <c r="S1375" s="157"/>
      <c r="T1375" s="157"/>
      <c r="U1375" s="157"/>
      <c r="V1375" s="157"/>
      <c r="W1375" s="161"/>
      <c r="X1375" s="168"/>
      <c r="Y1375" s="168"/>
      <c r="Z1375" s="157"/>
      <c r="AA1375" s="157"/>
      <c r="AB1375" s="157"/>
      <c r="AC1375" s="157"/>
      <c r="AD1375" s="86"/>
      <c r="AE1375" s="76"/>
      <c r="AF1375" s="76"/>
      <c r="AG1375" s="76"/>
      <c r="AH1375" s="76"/>
      <c r="AI1375" s="86"/>
      <c r="AJ1375" s="76"/>
      <c r="AK1375" s="76"/>
      <c r="AL1375" s="76"/>
      <c r="AM1375" s="76"/>
      <c r="AN1375" s="157"/>
      <c r="AO1375" s="157"/>
      <c r="AP1375" s="157"/>
      <c r="AQ1375" s="160"/>
      <c r="AR1375" s="93"/>
      <c r="AS1375" s="93"/>
      <c r="AT1375" s="109"/>
      <c r="AU1375" s="165"/>
    </row>
    <row r="1376" spans="1:47" ht="84.75" customHeight="1">
      <c r="A1376" s="79"/>
      <c r="B1376" s="79"/>
      <c r="C1376" s="79"/>
      <c r="D1376" s="157"/>
      <c r="E1376" s="159"/>
      <c r="F1376" s="160"/>
      <c r="G1376" s="160"/>
      <c r="H1376" s="166"/>
      <c r="I1376" s="166"/>
      <c r="J1376" s="166"/>
      <c r="K1376" s="166"/>
      <c r="L1376" s="167"/>
      <c r="M1376" s="166"/>
      <c r="N1376" s="166"/>
      <c r="O1376" s="157"/>
      <c r="P1376" s="157"/>
      <c r="Q1376" s="157"/>
      <c r="R1376" s="157"/>
      <c r="S1376" s="157"/>
      <c r="T1376" s="157"/>
      <c r="U1376" s="157"/>
      <c r="V1376" s="157"/>
      <c r="W1376" s="161"/>
      <c r="X1376" s="168"/>
      <c r="Y1376" s="168"/>
      <c r="Z1376" s="157"/>
      <c r="AA1376" s="157"/>
      <c r="AB1376" s="157"/>
      <c r="AC1376" s="157"/>
      <c r="AD1376" s="86"/>
      <c r="AE1376" s="76"/>
      <c r="AF1376" s="76"/>
      <c r="AG1376" s="76"/>
      <c r="AH1376" s="76"/>
      <c r="AI1376" s="86"/>
      <c r="AJ1376" s="76"/>
      <c r="AK1376" s="76"/>
      <c r="AL1376" s="76"/>
      <c r="AM1376" s="76"/>
      <c r="AN1376" s="157"/>
      <c r="AO1376" s="157"/>
      <c r="AP1376" s="157"/>
      <c r="AQ1376" s="160"/>
      <c r="AR1376" s="93"/>
      <c r="AS1376" s="93"/>
      <c r="AT1376" s="109"/>
      <c r="AU1376" s="165"/>
    </row>
    <row r="1377" spans="1:47" ht="84.75" customHeight="1">
      <c r="A1377" s="79"/>
      <c r="B1377" s="79"/>
      <c r="C1377" s="79"/>
      <c r="D1377" s="157"/>
      <c r="E1377" s="159"/>
      <c r="F1377" s="160"/>
      <c r="G1377" s="160"/>
      <c r="H1377" s="166"/>
      <c r="I1377" s="166"/>
      <c r="J1377" s="166"/>
      <c r="K1377" s="166"/>
      <c r="L1377" s="167"/>
      <c r="M1377" s="166"/>
      <c r="N1377" s="166"/>
      <c r="O1377" s="157"/>
      <c r="P1377" s="157"/>
      <c r="Q1377" s="157"/>
      <c r="R1377" s="157"/>
      <c r="S1377" s="157"/>
      <c r="T1377" s="157"/>
      <c r="U1377" s="157"/>
      <c r="V1377" s="157"/>
      <c r="W1377" s="161"/>
      <c r="X1377" s="168"/>
      <c r="Y1377" s="168"/>
      <c r="Z1377" s="157"/>
      <c r="AA1377" s="157"/>
      <c r="AB1377" s="157"/>
      <c r="AC1377" s="157"/>
      <c r="AD1377" s="86"/>
      <c r="AE1377" s="76"/>
      <c r="AF1377" s="76"/>
      <c r="AG1377" s="76"/>
      <c r="AH1377" s="76"/>
      <c r="AI1377" s="86"/>
      <c r="AJ1377" s="76"/>
      <c r="AK1377" s="76"/>
      <c r="AL1377" s="76"/>
      <c r="AM1377" s="76"/>
      <c r="AN1377" s="157"/>
      <c r="AO1377" s="157"/>
      <c r="AP1377" s="157"/>
      <c r="AQ1377" s="160"/>
      <c r="AR1377" s="93"/>
      <c r="AS1377" s="93"/>
      <c r="AT1377" s="109"/>
      <c r="AU1377" s="165"/>
    </row>
    <row r="1378" spans="1:47" ht="84.75" customHeight="1">
      <c r="A1378" s="79"/>
      <c r="B1378" s="79"/>
      <c r="C1378" s="79"/>
      <c r="D1378" s="157"/>
      <c r="E1378" s="159"/>
      <c r="F1378" s="160"/>
      <c r="G1378" s="160"/>
      <c r="H1378" s="166"/>
      <c r="I1378" s="166"/>
      <c r="J1378" s="166"/>
      <c r="K1378" s="166"/>
      <c r="L1378" s="167"/>
      <c r="M1378" s="166"/>
      <c r="N1378" s="166"/>
      <c r="O1378" s="157"/>
      <c r="P1378" s="157"/>
      <c r="Q1378" s="157"/>
      <c r="R1378" s="157"/>
      <c r="S1378" s="157"/>
      <c r="T1378" s="157"/>
      <c r="U1378" s="157"/>
      <c r="V1378" s="157"/>
      <c r="W1378" s="161"/>
      <c r="X1378" s="168"/>
      <c r="Y1378" s="168"/>
      <c r="Z1378" s="157"/>
      <c r="AA1378" s="157"/>
      <c r="AB1378" s="157"/>
      <c r="AC1378" s="157"/>
      <c r="AD1378" s="86"/>
      <c r="AE1378" s="76"/>
      <c r="AF1378" s="76"/>
      <c r="AG1378" s="76"/>
      <c r="AH1378" s="76"/>
      <c r="AI1378" s="86"/>
      <c r="AJ1378" s="76"/>
      <c r="AK1378" s="76"/>
      <c r="AL1378" s="76"/>
      <c r="AM1378" s="76"/>
      <c r="AN1378" s="157"/>
      <c r="AO1378" s="157"/>
      <c r="AP1378" s="157"/>
      <c r="AQ1378" s="160"/>
      <c r="AR1378" s="93"/>
      <c r="AS1378" s="93"/>
      <c r="AT1378" s="109"/>
      <c r="AU1378" s="165"/>
    </row>
    <row r="1379" spans="1:47" ht="84.75" customHeight="1">
      <c r="A1379" s="79"/>
      <c r="B1379" s="79"/>
      <c r="C1379" s="79"/>
      <c r="D1379" s="157"/>
      <c r="E1379" s="159"/>
      <c r="F1379" s="160"/>
      <c r="G1379" s="160"/>
      <c r="H1379" s="166"/>
      <c r="I1379" s="166"/>
      <c r="J1379" s="166"/>
      <c r="K1379" s="166"/>
      <c r="L1379" s="167"/>
      <c r="M1379" s="166"/>
      <c r="N1379" s="166"/>
      <c r="O1379" s="157"/>
      <c r="P1379" s="157"/>
      <c r="Q1379" s="157"/>
      <c r="R1379" s="157"/>
      <c r="S1379" s="157"/>
      <c r="T1379" s="157"/>
      <c r="U1379" s="157"/>
      <c r="V1379" s="157"/>
      <c r="W1379" s="161"/>
      <c r="X1379" s="168"/>
      <c r="Y1379" s="168"/>
      <c r="Z1379" s="157"/>
      <c r="AA1379" s="157"/>
      <c r="AB1379" s="157"/>
      <c r="AC1379" s="157"/>
      <c r="AD1379" s="86"/>
      <c r="AE1379" s="76"/>
      <c r="AF1379" s="76"/>
      <c r="AG1379" s="76"/>
      <c r="AH1379" s="76"/>
      <c r="AI1379" s="86"/>
      <c r="AJ1379" s="76"/>
      <c r="AK1379" s="76"/>
      <c r="AL1379" s="76"/>
      <c r="AM1379" s="76"/>
      <c r="AN1379" s="157"/>
      <c r="AO1379" s="157"/>
      <c r="AP1379" s="157"/>
      <c r="AQ1379" s="160"/>
      <c r="AR1379" s="93"/>
      <c r="AS1379" s="93"/>
      <c r="AT1379" s="109"/>
      <c r="AU1379" s="165"/>
    </row>
    <row r="1380" spans="1:47" ht="84.75" customHeight="1">
      <c r="A1380" s="79"/>
      <c r="B1380" s="79"/>
      <c r="C1380" s="79"/>
      <c r="D1380" s="157"/>
      <c r="E1380" s="159"/>
      <c r="F1380" s="160"/>
      <c r="G1380" s="160"/>
      <c r="H1380" s="166"/>
      <c r="I1380" s="166"/>
      <c r="J1380" s="166"/>
      <c r="K1380" s="166"/>
      <c r="L1380" s="167"/>
      <c r="M1380" s="166"/>
      <c r="N1380" s="166"/>
      <c r="O1380" s="157"/>
      <c r="P1380" s="157"/>
      <c r="Q1380" s="157"/>
      <c r="R1380" s="157"/>
      <c r="S1380" s="157"/>
      <c r="T1380" s="157"/>
      <c r="U1380" s="157"/>
      <c r="V1380" s="157"/>
      <c r="W1380" s="161"/>
      <c r="X1380" s="168"/>
      <c r="Y1380" s="168"/>
      <c r="Z1380" s="157"/>
      <c r="AA1380" s="157"/>
      <c r="AB1380" s="157"/>
      <c r="AC1380" s="157"/>
      <c r="AD1380" s="86"/>
      <c r="AE1380" s="76"/>
      <c r="AF1380" s="76"/>
      <c r="AG1380" s="76"/>
      <c r="AH1380" s="76"/>
      <c r="AI1380" s="86"/>
      <c r="AJ1380" s="76"/>
      <c r="AK1380" s="76"/>
      <c r="AL1380" s="76"/>
      <c r="AM1380" s="76"/>
      <c r="AN1380" s="157"/>
      <c r="AO1380" s="157"/>
      <c r="AP1380" s="157"/>
      <c r="AQ1380" s="160"/>
      <c r="AR1380" s="93"/>
      <c r="AS1380" s="93"/>
      <c r="AT1380" s="109"/>
      <c r="AU1380" s="165"/>
    </row>
    <row r="1381" spans="1:47" ht="84.75" customHeight="1">
      <c r="A1381" s="79"/>
      <c r="B1381" s="79"/>
      <c r="C1381" s="79"/>
      <c r="D1381" s="157"/>
      <c r="E1381" s="159"/>
      <c r="F1381" s="160"/>
      <c r="G1381" s="160"/>
      <c r="H1381" s="166"/>
      <c r="I1381" s="166"/>
      <c r="J1381" s="166"/>
      <c r="K1381" s="166"/>
      <c r="L1381" s="167"/>
      <c r="M1381" s="166"/>
      <c r="N1381" s="166"/>
      <c r="O1381" s="157"/>
      <c r="P1381" s="157"/>
      <c r="Q1381" s="157"/>
      <c r="R1381" s="157"/>
      <c r="S1381" s="157"/>
      <c r="T1381" s="157"/>
      <c r="U1381" s="157"/>
      <c r="V1381" s="157"/>
      <c r="W1381" s="161"/>
      <c r="X1381" s="168"/>
      <c r="Y1381" s="168"/>
      <c r="Z1381" s="157"/>
      <c r="AA1381" s="157"/>
      <c r="AB1381" s="157"/>
      <c r="AC1381" s="157"/>
      <c r="AD1381" s="86"/>
      <c r="AE1381" s="76"/>
      <c r="AF1381" s="76"/>
      <c r="AG1381" s="76"/>
      <c r="AH1381" s="76"/>
      <c r="AI1381" s="86"/>
      <c r="AJ1381" s="76"/>
      <c r="AK1381" s="76"/>
      <c r="AL1381" s="76"/>
      <c r="AM1381" s="76"/>
      <c r="AN1381" s="157"/>
      <c r="AO1381" s="157"/>
      <c r="AP1381" s="157"/>
      <c r="AQ1381" s="160"/>
      <c r="AR1381" s="93"/>
      <c r="AS1381" s="93"/>
      <c r="AT1381" s="109"/>
      <c r="AU1381" s="165"/>
    </row>
    <row r="1382" spans="1:47" ht="84.75" customHeight="1">
      <c r="A1382" s="79"/>
      <c r="B1382" s="79"/>
      <c r="C1382" s="79"/>
      <c r="D1382" s="157"/>
      <c r="E1382" s="159"/>
      <c r="F1382" s="160"/>
      <c r="G1382" s="160"/>
      <c r="H1382" s="166"/>
      <c r="I1382" s="166"/>
      <c r="J1382" s="166"/>
      <c r="K1382" s="166"/>
      <c r="L1382" s="167"/>
      <c r="M1382" s="166"/>
      <c r="N1382" s="166"/>
      <c r="O1382" s="157"/>
      <c r="P1382" s="157"/>
      <c r="Q1382" s="157"/>
      <c r="R1382" s="157"/>
      <c r="S1382" s="157"/>
      <c r="T1382" s="157"/>
      <c r="U1382" s="157"/>
      <c r="V1382" s="157"/>
      <c r="W1382" s="161"/>
      <c r="X1382" s="168"/>
      <c r="Y1382" s="168"/>
      <c r="Z1382" s="157"/>
      <c r="AA1382" s="157"/>
      <c r="AB1382" s="157"/>
      <c r="AC1382" s="157"/>
      <c r="AD1382" s="86"/>
      <c r="AE1382" s="76"/>
      <c r="AF1382" s="76"/>
      <c r="AG1382" s="76"/>
      <c r="AH1382" s="76"/>
      <c r="AI1382" s="86"/>
      <c r="AJ1382" s="76"/>
      <c r="AK1382" s="76"/>
      <c r="AL1382" s="76"/>
      <c r="AM1382" s="76"/>
      <c r="AN1382" s="157"/>
      <c r="AO1382" s="157"/>
      <c r="AP1382" s="157"/>
      <c r="AQ1382" s="160"/>
      <c r="AR1382" s="93"/>
      <c r="AS1382" s="93"/>
      <c r="AT1382" s="109"/>
      <c r="AU1382" s="165"/>
    </row>
    <row r="1383" spans="1:47" ht="84.75" customHeight="1">
      <c r="A1383" s="79"/>
      <c r="B1383" s="79"/>
      <c r="C1383" s="79"/>
      <c r="D1383" s="157"/>
      <c r="E1383" s="159"/>
      <c r="F1383" s="160"/>
      <c r="G1383" s="160"/>
      <c r="H1383" s="166"/>
      <c r="I1383" s="166"/>
      <c r="J1383" s="166"/>
      <c r="K1383" s="166"/>
      <c r="L1383" s="167"/>
      <c r="M1383" s="166"/>
      <c r="N1383" s="166"/>
      <c r="O1383" s="157"/>
      <c r="P1383" s="157"/>
      <c r="Q1383" s="157"/>
      <c r="R1383" s="157"/>
      <c r="S1383" s="157"/>
      <c r="T1383" s="157"/>
      <c r="U1383" s="157"/>
      <c r="V1383" s="157"/>
      <c r="W1383" s="161"/>
      <c r="X1383" s="168"/>
      <c r="Y1383" s="168"/>
      <c r="Z1383" s="157"/>
      <c r="AA1383" s="157"/>
      <c r="AB1383" s="157"/>
      <c r="AC1383" s="157"/>
      <c r="AD1383" s="86"/>
      <c r="AE1383" s="76"/>
      <c r="AF1383" s="76"/>
      <c r="AG1383" s="76"/>
      <c r="AH1383" s="76"/>
      <c r="AI1383" s="86"/>
      <c r="AJ1383" s="76"/>
      <c r="AK1383" s="76"/>
      <c r="AL1383" s="76"/>
      <c r="AM1383" s="76"/>
      <c r="AN1383" s="157"/>
      <c r="AO1383" s="157"/>
      <c r="AP1383" s="157"/>
      <c r="AQ1383" s="160"/>
      <c r="AR1383" s="93"/>
      <c r="AS1383" s="93"/>
      <c r="AT1383" s="109"/>
      <c r="AU1383" s="165"/>
    </row>
    <row r="1384" spans="1:47" ht="84.75" customHeight="1">
      <c r="A1384" s="79"/>
      <c r="B1384" s="79"/>
      <c r="C1384" s="79"/>
      <c r="D1384" s="157"/>
      <c r="E1384" s="159"/>
      <c r="F1384" s="160"/>
      <c r="G1384" s="160"/>
      <c r="H1384" s="166"/>
      <c r="I1384" s="166"/>
      <c r="J1384" s="166"/>
      <c r="K1384" s="166"/>
      <c r="L1384" s="167"/>
      <c r="M1384" s="166"/>
      <c r="N1384" s="166"/>
      <c r="O1384" s="157"/>
      <c r="P1384" s="157"/>
      <c r="Q1384" s="157"/>
      <c r="R1384" s="157"/>
      <c r="S1384" s="157"/>
      <c r="T1384" s="157"/>
      <c r="U1384" s="157"/>
      <c r="V1384" s="157"/>
      <c r="W1384" s="161"/>
      <c r="X1384" s="168"/>
      <c r="Y1384" s="168"/>
      <c r="Z1384" s="157"/>
      <c r="AA1384" s="157"/>
      <c r="AB1384" s="157"/>
      <c r="AC1384" s="157"/>
      <c r="AD1384" s="86"/>
      <c r="AE1384" s="76"/>
      <c r="AF1384" s="76"/>
      <c r="AG1384" s="76"/>
      <c r="AH1384" s="76"/>
      <c r="AI1384" s="86"/>
      <c r="AJ1384" s="76"/>
      <c r="AK1384" s="76"/>
      <c r="AL1384" s="76"/>
      <c r="AM1384" s="76"/>
      <c r="AN1384" s="157"/>
      <c r="AO1384" s="157"/>
      <c r="AP1384" s="157"/>
      <c r="AQ1384" s="160"/>
      <c r="AR1384" s="93"/>
      <c r="AS1384" s="93"/>
      <c r="AT1384" s="109"/>
      <c r="AU1384" s="165"/>
    </row>
    <row r="1385" spans="1:47" ht="84.75" customHeight="1">
      <c r="A1385" s="79"/>
      <c r="B1385" s="79"/>
      <c r="C1385" s="79"/>
      <c r="D1385" s="157"/>
      <c r="E1385" s="159"/>
      <c r="F1385" s="160"/>
      <c r="G1385" s="160"/>
      <c r="H1385" s="166"/>
      <c r="I1385" s="166"/>
      <c r="J1385" s="166"/>
      <c r="K1385" s="166"/>
      <c r="L1385" s="167"/>
      <c r="M1385" s="166"/>
      <c r="N1385" s="166"/>
      <c r="O1385" s="157"/>
      <c r="P1385" s="157"/>
      <c r="Q1385" s="157"/>
      <c r="R1385" s="157"/>
      <c r="S1385" s="157"/>
      <c r="T1385" s="157"/>
      <c r="U1385" s="157"/>
      <c r="V1385" s="157"/>
      <c r="W1385" s="161"/>
      <c r="X1385" s="168"/>
      <c r="Y1385" s="168"/>
      <c r="Z1385" s="157"/>
      <c r="AA1385" s="157"/>
      <c r="AB1385" s="157"/>
      <c r="AC1385" s="157"/>
      <c r="AD1385" s="86"/>
      <c r="AE1385" s="76"/>
      <c r="AF1385" s="76"/>
      <c r="AG1385" s="76"/>
      <c r="AH1385" s="76"/>
      <c r="AI1385" s="86"/>
      <c r="AJ1385" s="76"/>
      <c r="AK1385" s="76"/>
      <c r="AL1385" s="76"/>
      <c r="AM1385" s="76"/>
      <c r="AN1385" s="157"/>
      <c r="AO1385" s="157"/>
      <c r="AP1385" s="157"/>
      <c r="AQ1385" s="160"/>
      <c r="AR1385" s="93"/>
      <c r="AS1385" s="93"/>
      <c r="AT1385" s="109"/>
      <c r="AU1385" s="165"/>
    </row>
    <row r="1386" spans="1:47" ht="84.75" customHeight="1">
      <c r="A1386" s="79"/>
      <c r="B1386" s="79"/>
      <c r="C1386" s="79"/>
      <c r="D1386" s="157"/>
      <c r="E1386" s="159"/>
      <c r="F1386" s="160"/>
      <c r="G1386" s="160"/>
      <c r="H1386" s="166"/>
      <c r="I1386" s="166"/>
      <c r="J1386" s="166"/>
      <c r="K1386" s="166"/>
      <c r="L1386" s="167"/>
      <c r="M1386" s="166"/>
      <c r="N1386" s="166"/>
      <c r="O1386" s="157"/>
      <c r="P1386" s="157"/>
      <c r="Q1386" s="157"/>
      <c r="R1386" s="157"/>
      <c r="S1386" s="157"/>
      <c r="T1386" s="157"/>
      <c r="U1386" s="157"/>
      <c r="V1386" s="157"/>
      <c r="W1386" s="161"/>
      <c r="X1386" s="168"/>
      <c r="Y1386" s="168"/>
      <c r="Z1386" s="157"/>
      <c r="AA1386" s="157"/>
      <c r="AB1386" s="157"/>
      <c r="AC1386" s="157"/>
      <c r="AD1386" s="86"/>
      <c r="AE1386" s="76"/>
      <c r="AF1386" s="76"/>
      <c r="AG1386" s="76"/>
      <c r="AH1386" s="76"/>
      <c r="AI1386" s="86"/>
      <c r="AJ1386" s="76"/>
      <c r="AK1386" s="76"/>
      <c r="AL1386" s="76"/>
      <c r="AM1386" s="76"/>
      <c r="AN1386" s="157"/>
      <c r="AO1386" s="157"/>
      <c r="AP1386" s="157"/>
      <c r="AQ1386" s="160"/>
      <c r="AR1386" s="93"/>
      <c r="AS1386" s="93"/>
      <c r="AT1386" s="109"/>
      <c r="AU1386" s="165"/>
    </row>
    <row r="1387" spans="1:47" ht="84.75" customHeight="1">
      <c r="A1387" s="79"/>
      <c r="B1387" s="79"/>
      <c r="C1387" s="79"/>
      <c r="D1387" s="157"/>
      <c r="E1387" s="159"/>
      <c r="F1387" s="160"/>
      <c r="G1387" s="160"/>
      <c r="H1387" s="166"/>
      <c r="I1387" s="166"/>
      <c r="J1387" s="166"/>
      <c r="K1387" s="166"/>
      <c r="L1387" s="167"/>
      <c r="M1387" s="166"/>
      <c r="N1387" s="166"/>
      <c r="O1387" s="157"/>
      <c r="P1387" s="157"/>
      <c r="Q1387" s="157"/>
      <c r="R1387" s="157"/>
      <c r="S1387" s="157"/>
      <c r="T1387" s="157"/>
      <c r="U1387" s="157"/>
      <c r="V1387" s="157"/>
      <c r="W1387" s="161"/>
      <c r="X1387" s="168"/>
      <c r="Y1387" s="168"/>
      <c r="Z1387" s="157"/>
      <c r="AA1387" s="157"/>
      <c r="AB1387" s="157"/>
      <c r="AC1387" s="157"/>
      <c r="AD1387" s="86"/>
      <c r="AE1387" s="76"/>
      <c r="AF1387" s="76"/>
      <c r="AG1387" s="76"/>
      <c r="AH1387" s="76"/>
      <c r="AI1387" s="86"/>
      <c r="AJ1387" s="76"/>
      <c r="AK1387" s="76"/>
      <c r="AL1387" s="76"/>
      <c r="AM1387" s="76"/>
      <c r="AN1387" s="157"/>
      <c r="AO1387" s="157"/>
      <c r="AP1387" s="157"/>
      <c r="AQ1387" s="160"/>
      <c r="AR1387" s="93"/>
      <c r="AS1387" s="93"/>
      <c r="AT1387" s="109"/>
      <c r="AU1387" s="165"/>
    </row>
    <row r="1388" spans="1:47" ht="84.75" customHeight="1">
      <c r="A1388" s="79"/>
      <c r="B1388" s="79"/>
      <c r="C1388" s="79"/>
      <c r="D1388" s="157"/>
      <c r="E1388" s="159"/>
      <c r="F1388" s="160"/>
      <c r="G1388" s="160"/>
      <c r="H1388" s="166"/>
      <c r="I1388" s="166"/>
      <c r="J1388" s="166"/>
      <c r="K1388" s="166"/>
      <c r="L1388" s="167"/>
      <c r="M1388" s="166"/>
      <c r="N1388" s="166"/>
      <c r="O1388" s="157"/>
      <c r="P1388" s="157"/>
      <c r="Q1388" s="157"/>
      <c r="R1388" s="157"/>
      <c r="S1388" s="157"/>
      <c r="T1388" s="157"/>
      <c r="U1388" s="157"/>
      <c r="V1388" s="157"/>
      <c r="W1388" s="161"/>
      <c r="X1388" s="168"/>
      <c r="Y1388" s="168"/>
      <c r="Z1388" s="157"/>
      <c r="AA1388" s="157"/>
      <c r="AB1388" s="157"/>
      <c r="AC1388" s="157"/>
      <c r="AD1388" s="86"/>
      <c r="AE1388" s="76"/>
      <c r="AF1388" s="76"/>
      <c r="AG1388" s="76"/>
      <c r="AH1388" s="76"/>
      <c r="AI1388" s="86"/>
      <c r="AJ1388" s="76"/>
      <c r="AK1388" s="76"/>
      <c r="AL1388" s="76"/>
      <c r="AM1388" s="76"/>
      <c r="AN1388" s="157"/>
      <c r="AO1388" s="157"/>
      <c r="AP1388" s="157"/>
      <c r="AQ1388" s="160"/>
      <c r="AR1388" s="93"/>
      <c r="AS1388" s="93"/>
      <c r="AT1388" s="109"/>
      <c r="AU1388" s="165"/>
    </row>
    <row r="1389" spans="1:47" ht="84.75" customHeight="1">
      <c r="A1389" s="79"/>
      <c r="B1389" s="79"/>
      <c r="C1389" s="79"/>
      <c r="D1389" s="157"/>
      <c r="E1389" s="159"/>
      <c r="F1389" s="160"/>
      <c r="G1389" s="160"/>
      <c r="H1389" s="166"/>
      <c r="I1389" s="166"/>
      <c r="J1389" s="166"/>
      <c r="K1389" s="166"/>
      <c r="L1389" s="167"/>
      <c r="M1389" s="166"/>
      <c r="N1389" s="166"/>
      <c r="O1389" s="157"/>
      <c r="P1389" s="157"/>
      <c r="Q1389" s="157"/>
      <c r="R1389" s="157"/>
      <c r="S1389" s="157"/>
      <c r="T1389" s="157"/>
      <c r="U1389" s="157"/>
      <c r="V1389" s="157"/>
      <c r="W1389" s="161"/>
      <c r="X1389" s="168"/>
      <c r="Y1389" s="168"/>
      <c r="Z1389" s="157"/>
      <c r="AA1389" s="157"/>
      <c r="AB1389" s="157"/>
      <c r="AC1389" s="157"/>
      <c r="AD1389" s="86"/>
      <c r="AE1389" s="76"/>
      <c r="AF1389" s="76"/>
      <c r="AG1389" s="76"/>
      <c r="AH1389" s="76"/>
      <c r="AI1389" s="86"/>
      <c r="AJ1389" s="76"/>
      <c r="AK1389" s="76"/>
      <c r="AL1389" s="76"/>
      <c r="AM1389" s="76"/>
      <c r="AN1389" s="157"/>
      <c r="AO1389" s="157"/>
      <c r="AP1389" s="157"/>
      <c r="AQ1389" s="160"/>
      <c r="AR1389" s="93"/>
      <c r="AS1389" s="93"/>
      <c r="AT1389" s="109"/>
      <c r="AU1389" s="165"/>
    </row>
    <row r="1390" spans="1:47" ht="84.75" customHeight="1">
      <c r="A1390" s="79"/>
      <c r="B1390" s="79"/>
      <c r="C1390" s="79"/>
      <c r="D1390" s="157"/>
      <c r="E1390" s="159"/>
      <c r="F1390" s="160"/>
      <c r="G1390" s="160"/>
      <c r="H1390" s="166"/>
      <c r="I1390" s="166"/>
      <c r="J1390" s="166"/>
      <c r="K1390" s="166"/>
      <c r="L1390" s="167"/>
      <c r="M1390" s="166"/>
      <c r="N1390" s="166"/>
      <c r="O1390" s="157"/>
      <c r="P1390" s="157"/>
      <c r="Q1390" s="157"/>
      <c r="R1390" s="157"/>
      <c r="S1390" s="157"/>
      <c r="T1390" s="157"/>
      <c r="U1390" s="157"/>
      <c r="V1390" s="157"/>
      <c r="W1390" s="161"/>
      <c r="X1390" s="168"/>
      <c r="Y1390" s="168"/>
      <c r="Z1390" s="157"/>
      <c r="AA1390" s="157"/>
      <c r="AB1390" s="157"/>
      <c r="AC1390" s="157"/>
      <c r="AD1390" s="86"/>
      <c r="AE1390" s="76"/>
      <c r="AF1390" s="76"/>
      <c r="AG1390" s="76"/>
      <c r="AH1390" s="76"/>
      <c r="AI1390" s="86"/>
      <c r="AJ1390" s="76"/>
      <c r="AK1390" s="76"/>
      <c r="AL1390" s="76"/>
      <c r="AM1390" s="76"/>
      <c r="AN1390" s="157"/>
      <c r="AO1390" s="157"/>
      <c r="AP1390" s="157"/>
      <c r="AQ1390" s="160"/>
      <c r="AR1390" s="93"/>
      <c r="AS1390" s="93"/>
      <c r="AT1390" s="109"/>
      <c r="AU1390" s="165"/>
    </row>
    <row r="1391" spans="1:47" ht="84.75" customHeight="1">
      <c r="A1391" s="79"/>
      <c r="B1391" s="79"/>
      <c r="C1391" s="79"/>
      <c r="D1391" s="157"/>
      <c r="E1391" s="159"/>
      <c r="F1391" s="160"/>
      <c r="G1391" s="160"/>
      <c r="H1391" s="166"/>
      <c r="I1391" s="166"/>
      <c r="J1391" s="166"/>
      <c r="K1391" s="166"/>
      <c r="L1391" s="167"/>
      <c r="M1391" s="166"/>
      <c r="N1391" s="166"/>
      <c r="O1391" s="157"/>
      <c r="P1391" s="157"/>
      <c r="Q1391" s="157"/>
      <c r="R1391" s="157"/>
      <c r="S1391" s="157"/>
      <c r="T1391" s="157"/>
      <c r="U1391" s="157"/>
      <c r="V1391" s="157"/>
      <c r="W1391" s="161"/>
      <c r="X1391" s="168"/>
      <c r="Y1391" s="168"/>
      <c r="Z1391" s="157"/>
      <c r="AA1391" s="157"/>
      <c r="AB1391" s="157"/>
      <c r="AC1391" s="157"/>
      <c r="AD1391" s="86"/>
      <c r="AE1391" s="76"/>
      <c r="AF1391" s="76"/>
      <c r="AG1391" s="76"/>
      <c r="AH1391" s="76"/>
      <c r="AI1391" s="86"/>
      <c r="AJ1391" s="76"/>
      <c r="AK1391" s="76"/>
      <c r="AL1391" s="76"/>
      <c r="AM1391" s="76"/>
      <c r="AN1391" s="157"/>
      <c r="AO1391" s="157"/>
      <c r="AP1391" s="157"/>
      <c r="AQ1391" s="160"/>
      <c r="AR1391" s="93"/>
      <c r="AS1391" s="93"/>
      <c r="AT1391" s="109"/>
      <c r="AU1391" s="165"/>
    </row>
    <row r="1392" spans="1:47" ht="84.75" customHeight="1">
      <c r="A1392" s="79"/>
      <c r="B1392" s="79"/>
      <c r="C1392" s="79"/>
      <c r="D1392" s="157"/>
      <c r="E1392" s="159"/>
      <c r="F1392" s="160"/>
      <c r="G1392" s="160"/>
      <c r="H1392" s="166"/>
      <c r="I1392" s="166"/>
      <c r="J1392" s="166"/>
      <c r="K1392" s="166"/>
      <c r="L1392" s="167"/>
      <c r="M1392" s="166"/>
      <c r="N1392" s="166"/>
      <c r="O1392" s="157"/>
      <c r="P1392" s="157"/>
      <c r="Q1392" s="157"/>
      <c r="R1392" s="157"/>
      <c r="S1392" s="157"/>
      <c r="T1392" s="157"/>
      <c r="U1392" s="157"/>
      <c r="V1392" s="157"/>
      <c r="W1392" s="161"/>
      <c r="X1392" s="168"/>
      <c r="Y1392" s="168"/>
      <c r="Z1392" s="157"/>
      <c r="AA1392" s="157"/>
      <c r="AB1392" s="157"/>
      <c r="AC1392" s="157"/>
      <c r="AD1392" s="86"/>
      <c r="AE1392" s="76"/>
      <c r="AF1392" s="76"/>
      <c r="AG1392" s="76"/>
      <c r="AH1392" s="76"/>
      <c r="AI1392" s="86"/>
      <c r="AJ1392" s="76"/>
      <c r="AK1392" s="76"/>
      <c r="AL1392" s="76"/>
      <c r="AM1392" s="76"/>
      <c r="AN1392" s="157"/>
      <c r="AO1392" s="157"/>
      <c r="AP1392" s="157"/>
      <c r="AQ1392" s="160"/>
      <c r="AR1392" s="93"/>
      <c r="AS1392" s="93"/>
      <c r="AT1392" s="109"/>
      <c r="AU1392" s="165"/>
    </row>
    <row r="1393" spans="1:47" ht="84.75" customHeight="1">
      <c r="A1393" s="79"/>
      <c r="B1393" s="79"/>
      <c r="C1393" s="79"/>
      <c r="D1393" s="157"/>
      <c r="E1393" s="159"/>
      <c r="F1393" s="160"/>
      <c r="G1393" s="160"/>
      <c r="H1393" s="166"/>
      <c r="I1393" s="166"/>
      <c r="J1393" s="166"/>
      <c r="K1393" s="166"/>
      <c r="L1393" s="167"/>
      <c r="M1393" s="166"/>
      <c r="N1393" s="166"/>
      <c r="O1393" s="157"/>
      <c r="P1393" s="157"/>
      <c r="Q1393" s="157"/>
      <c r="R1393" s="157"/>
      <c r="S1393" s="157"/>
      <c r="T1393" s="157"/>
      <c r="U1393" s="157"/>
      <c r="V1393" s="157"/>
      <c r="W1393" s="161"/>
      <c r="X1393" s="168"/>
      <c r="Y1393" s="168"/>
      <c r="Z1393" s="157"/>
      <c r="AA1393" s="157"/>
      <c r="AB1393" s="157"/>
      <c r="AC1393" s="157"/>
      <c r="AD1393" s="86"/>
      <c r="AE1393" s="76"/>
      <c r="AF1393" s="76"/>
      <c r="AG1393" s="76"/>
      <c r="AH1393" s="76"/>
      <c r="AI1393" s="86"/>
      <c r="AJ1393" s="76"/>
      <c r="AK1393" s="76"/>
      <c r="AL1393" s="76"/>
      <c r="AM1393" s="76"/>
      <c r="AN1393" s="157"/>
      <c r="AO1393" s="157"/>
      <c r="AP1393" s="157"/>
      <c r="AQ1393" s="160"/>
      <c r="AR1393" s="93"/>
      <c r="AS1393" s="93"/>
      <c r="AT1393" s="109"/>
      <c r="AU1393" s="165"/>
    </row>
    <row r="1394" spans="1:47" ht="84.75" customHeight="1">
      <c r="A1394" s="79"/>
      <c r="B1394" s="79"/>
      <c r="C1394" s="79"/>
      <c r="D1394" s="157"/>
      <c r="E1394" s="159"/>
      <c r="F1394" s="160"/>
      <c r="G1394" s="160"/>
      <c r="H1394" s="166"/>
      <c r="I1394" s="166"/>
      <c r="J1394" s="166"/>
      <c r="K1394" s="166"/>
      <c r="L1394" s="167"/>
      <c r="M1394" s="166"/>
      <c r="N1394" s="166"/>
      <c r="O1394" s="157"/>
      <c r="P1394" s="157"/>
      <c r="Q1394" s="157"/>
      <c r="R1394" s="157"/>
      <c r="S1394" s="157"/>
      <c r="T1394" s="157"/>
      <c r="U1394" s="157"/>
      <c r="V1394" s="157"/>
      <c r="W1394" s="161"/>
      <c r="X1394" s="168"/>
      <c r="Y1394" s="168"/>
      <c r="Z1394" s="157"/>
      <c r="AA1394" s="157"/>
      <c r="AB1394" s="157"/>
      <c r="AC1394" s="157"/>
      <c r="AD1394" s="86"/>
      <c r="AE1394" s="76"/>
      <c r="AF1394" s="76"/>
      <c r="AG1394" s="76"/>
      <c r="AH1394" s="76"/>
      <c r="AI1394" s="86"/>
      <c r="AJ1394" s="76"/>
      <c r="AK1394" s="76"/>
      <c r="AL1394" s="76"/>
      <c r="AM1394" s="76"/>
      <c r="AN1394" s="157"/>
      <c r="AO1394" s="157"/>
      <c r="AP1394" s="157"/>
      <c r="AQ1394" s="160"/>
      <c r="AR1394" s="93"/>
      <c r="AS1394" s="93"/>
      <c r="AT1394" s="109"/>
      <c r="AU1394" s="165"/>
    </row>
    <row r="1395" spans="1:47" ht="84.75" customHeight="1">
      <c r="A1395" s="79"/>
      <c r="B1395" s="79"/>
      <c r="C1395" s="79"/>
      <c r="D1395" s="157"/>
      <c r="E1395" s="159"/>
      <c r="F1395" s="160"/>
      <c r="G1395" s="160"/>
      <c r="H1395" s="166"/>
      <c r="I1395" s="166"/>
      <c r="J1395" s="166"/>
      <c r="K1395" s="166"/>
      <c r="L1395" s="167"/>
      <c r="M1395" s="166"/>
      <c r="N1395" s="166"/>
      <c r="O1395" s="157"/>
      <c r="P1395" s="157"/>
      <c r="Q1395" s="157"/>
      <c r="R1395" s="157"/>
      <c r="S1395" s="157"/>
      <c r="T1395" s="157"/>
      <c r="U1395" s="157"/>
      <c r="V1395" s="157"/>
      <c r="W1395" s="161"/>
      <c r="X1395" s="168"/>
      <c r="Y1395" s="168"/>
      <c r="Z1395" s="157"/>
      <c r="AA1395" s="157"/>
      <c r="AB1395" s="157"/>
      <c r="AC1395" s="157"/>
      <c r="AD1395" s="86"/>
      <c r="AE1395" s="76"/>
      <c r="AF1395" s="76"/>
      <c r="AG1395" s="76"/>
      <c r="AH1395" s="76"/>
      <c r="AI1395" s="86"/>
      <c r="AJ1395" s="76"/>
      <c r="AK1395" s="76"/>
      <c r="AL1395" s="76"/>
      <c r="AM1395" s="76"/>
      <c r="AN1395" s="157"/>
      <c r="AO1395" s="157"/>
      <c r="AP1395" s="157"/>
      <c r="AQ1395" s="160"/>
      <c r="AR1395" s="93"/>
      <c r="AS1395" s="93"/>
      <c r="AT1395" s="109"/>
      <c r="AU1395" s="165"/>
    </row>
    <row r="1396" spans="1:47" ht="84.75" customHeight="1">
      <c r="A1396" s="79"/>
      <c r="B1396" s="79"/>
      <c r="C1396" s="79"/>
      <c r="D1396" s="157"/>
      <c r="E1396" s="159"/>
      <c r="F1396" s="160"/>
      <c r="G1396" s="160"/>
      <c r="H1396" s="166"/>
      <c r="I1396" s="166"/>
      <c r="J1396" s="166"/>
      <c r="K1396" s="166"/>
      <c r="L1396" s="167"/>
      <c r="M1396" s="166"/>
      <c r="N1396" s="166"/>
      <c r="O1396" s="157"/>
      <c r="P1396" s="157"/>
      <c r="Q1396" s="157"/>
      <c r="R1396" s="157"/>
      <c r="S1396" s="157"/>
      <c r="T1396" s="157"/>
      <c r="U1396" s="157"/>
      <c r="V1396" s="157"/>
      <c r="W1396" s="161"/>
      <c r="X1396" s="168"/>
      <c r="Y1396" s="168"/>
      <c r="Z1396" s="157"/>
      <c r="AA1396" s="157"/>
      <c r="AB1396" s="157"/>
      <c r="AC1396" s="157"/>
      <c r="AD1396" s="86"/>
      <c r="AE1396" s="76"/>
      <c r="AF1396" s="76"/>
      <c r="AG1396" s="76"/>
      <c r="AH1396" s="76"/>
      <c r="AI1396" s="86"/>
      <c r="AJ1396" s="76"/>
      <c r="AK1396" s="76"/>
      <c r="AL1396" s="76"/>
      <c r="AM1396" s="76"/>
      <c r="AN1396" s="157"/>
      <c r="AO1396" s="157"/>
      <c r="AP1396" s="157"/>
      <c r="AQ1396" s="160"/>
      <c r="AR1396" s="93"/>
      <c r="AS1396" s="93"/>
      <c r="AT1396" s="109"/>
      <c r="AU1396" s="165"/>
    </row>
    <row r="1397" spans="1:47" ht="84.75" customHeight="1">
      <c r="A1397" s="79"/>
      <c r="B1397" s="79"/>
      <c r="C1397" s="79"/>
      <c r="D1397" s="157"/>
      <c r="E1397" s="159"/>
      <c r="F1397" s="160"/>
      <c r="G1397" s="160"/>
      <c r="H1397" s="166"/>
      <c r="I1397" s="166"/>
      <c r="J1397" s="166"/>
      <c r="K1397" s="166"/>
      <c r="L1397" s="167"/>
      <c r="M1397" s="166"/>
      <c r="N1397" s="166"/>
      <c r="O1397" s="157"/>
      <c r="P1397" s="157"/>
      <c r="Q1397" s="157"/>
      <c r="R1397" s="157"/>
      <c r="S1397" s="157"/>
      <c r="T1397" s="157"/>
      <c r="U1397" s="157"/>
      <c r="V1397" s="157"/>
      <c r="W1397" s="161"/>
      <c r="X1397" s="168"/>
      <c r="Y1397" s="168"/>
      <c r="Z1397" s="157"/>
      <c r="AA1397" s="157"/>
      <c r="AB1397" s="157"/>
      <c r="AC1397" s="157"/>
      <c r="AD1397" s="86"/>
      <c r="AE1397" s="76"/>
      <c r="AF1397" s="76"/>
      <c r="AG1397" s="76"/>
      <c r="AH1397" s="76"/>
      <c r="AI1397" s="86"/>
      <c r="AJ1397" s="76"/>
      <c r="AK1397" s="76"/>
      <c r="AL1397" s="76"/>
      <c r="AM1397" s="76"/>
      <c r="AN1397" s="157"/>
      <c r="AO1397" s="157"/>
      <c r="AP1397" s="157"/>
      <c r="AQ1397" s="160"/>
      <c r="AR1397" s="93"/>
      <c r="AS1397" s="93"/>
      <c r="AT1397" s="109"/>
      <c r="AU1397" s="165"/>
    </row>
    <row r="1398" spans="1:47" ht="84.75" customHeight="1">
      <c r="A1398" s="79"/>
      <c r="B1398" s="79"/>
      <c r="C1398" s="79"/>
      <c r="D1398" s="157"/>
      <c r="E1398" s="159"/>
      <c r="F1398" s="160"/>
      <c r="G1398" s="160"/>
      <c r="H1398" s="166"/>
      <c r="I1398" s="166"/>
      <c r="J1398" s="166"/>
      <c r="K1398" s="166"/>
      <c r="L1398" s="167"/>
      <c r="M1398" s="166"/>
      <c r="N1398" s="166"/>
      <c r="O1398" s="157"/>
      <c r="P1398" s="157"/>
      <c r="Q1398" s="157"/>
      <c r="R1398" s="157"/>
      <c r="S1398" s="157"/>
      <c r="T1398" s="157"/>
      <c r="U1398" s="157"/>
      <c r="V1398" s="157"/>
      <c r="W1398" s="161"/>
      <c r="X1398" s="168"/>
      <c r="Y1398" s="168"/>
      <c r="Z1398" s="157"/>
      <c r="AA1398" s="157"/>
      <c r="AB1398" s="157"/>
      <c r="AC1398" s="157"/>
      <c r="AD1398" s="86"/>
      <c r="AE1398" s="76"/>
      <c r="AF1398" s="76"/>
      <c r="AG1398" s="76"/>
      <c r="AH1398" s="76"/>
      <c r="AI1398" s="86"/>
      <c r="AJ1398" s="76"/>
      <c r="AK1398" s="76"/>
      <c r="AL1398" s="76"/>
      <c r="AM1398" s="76"/>
      <c r="AN1398" s="157"/>
      <c r="AO1398" s="157"/>
      <c r="AP1398" s="157"/>
      <c r="AQ1398" s="160"/>
      <c r="AR1398" s="93"/>
      <c r="AS1398" s="93"/>
      <c r="AT1398" s="109"/>
      <c r="AU1398" s="165"/>
    </row>
    <row r="1399" spans="1:47" ht="84.75" customHeight="1">
      <c r="A1399" s="79"/>
      <c r="B1399" s="79"/>
      <c r="C1399" s="79"/>
      <c r="D1399" s="157"/>
      <c r="E1399" s="159"/>
      <c r="F1399" s="160"/>
      <c r="G1399" s="160"/>
      <c r="H1399" s="166"/>
      <c r="I1399" s="166"/>
      <c r="J1399" s="166"/>
      <c r="K1399" s="166"/>
      <c r="L1399" s="167"/>
      <c r="M1399" s="166"/>
      <c r="N1399" s="166"/>
      <c r="O1399" s="157"/>
      <c r="P1399" s="157"/>
      <c r="Q1399" s="157"/>
      <c r="R1399" s="157"/>
      <c r="S1399" s="157"/>
      <c r="T1399" s="157"/>
      <c r="U1399" s="157"/>
      <c r="V1399" s="157"/>
      <c r="W1399" s="161"/>
      <c r="X1399" s="168"/>
      <c r="Y1399" s="168"/>
      <c r="Z1399" s="157"/>
      <c r="AA1399" s="157"/>
      <c r="AB1399" s="157"/>
      <c r="AC1399" s="157"/>
      <c r="AD1399" s="86"/>
      <c r="AE1399" s="76"/>
      <c r="AF1399" s="76"/>
      <c r="AG1399" s="76"/>
      <c r="AH1399" s="76"/>
      <c r="AI1399" s="86"/>
      <c r="AJ1399" s="76"/>
      <c r="AK1399" s="76"/>
      <c r="AL1399" s="76"/>
      <c r="AM1399" s="76"/>
      <c r="AN1399" s="157"/>
      <c r="AO1399" s="157"/>
      <c r="AP1399" s="157"/>
      <c r="AQ1399" s="160"/>
      <c r="AR1399" s="93"/>
      <c r="AS1399" s="93"/>
      <c r="AT1399" s="109"/>
      <c r="AU1399" s="165"/>
    </row>
    <row r="1400" spans="1:47" ht="84.75" customHeight="1">
      <c r="A1400" s="79"/>
      <c r="B1400" s="79"/>
      <c r="C1400" s="79"/>
      <c r="D1400" s="157"/>
      <c r="E1400" s="159"/>
      <c r="F1400" s="160"/>
      <c r="G1400" s="160"/>
      <c r="H1400" s="166"/>
      <c r="I1400" s="166"/>
      <c r="J1400" s="166"/>
      <c r="K1400" s="166"/>
      <c r="L1400" s="167"/>
      <c r="M1400" s="166"/>
      <c r="N1400" s="166"/>
      <c r="O1400" s="157"/>
      <c r="P1400" s="157"/>
      <c r="Q1400" s="157"/>
      <c r="R1400" s="157"/>
      <c r="S1400" s="157"/>
      <c r="T1400" s="157"/>
      <c r="U1400" s="157"/>
      <c r="V1400" s="157"/>
      <c r="W1400" s="161"/>
      <c r="X1400" s="168"/>
      <c r="Y1400" s="168"/>
      <c r="Z1400" s="157"/>
      <c r="AA1400" s="157"/>
      <c r="AB1400" s="157"/>
      <c r="AC1400" s="157"/>
      <c r="AD1400" s="86"/>
      <c r="AE1400" s="76"/>
      <c r="AF1400" s="76"/>
      <c r="AG1400" s="76"/>
      <c r="AH1400" s="76"/>
      <c r="AI1400" s="86"/>
      <c r="AJ1400" s="76"/>
      <c r="AK1400" s="76"/>
      <c r="AL1400" s="76"/>
      <c r="AM1400" s="76"/>
      <c r="AN1400" s="157"/>
      <c r="AO1400" s="157"/>
      <c r="AP1400" s="157"/>
      <c r="AQ1400" s="160"/>
      <c r="AR1400" s="93"/>
      <c r="AS1400" s="93"/>
      <c r="AT1400" s="109"/>
      <c r="AU1400" s="165"/>
    </row>
    <row r="1401" spans="1:47" ht="84.75" customHeight="1">
      <c r="A1401" s="79"/>
      <c r="B1401" s="79"/>
      <c r="C1401" s="79"/>
      <c r="D1401" s="157"/>
      <c r="E1401" s="159"/>
      <c r="F1401" s="160"/>
      <c r="G1401" s="160"/>
      <c r="H1401" s="166"/>
      <c r="I1401" s="166"/>
      <c r="J1401" s="166"/>
      <c r="K1401" s="166"/>
      <c r="L1401" s="167"/>
      <c r="M1401" s="166"/>
      <c r="N1401" s="166"/>
      <c r="O1401" s="157"/>
      <c r="P1401" s="157"/>
      <c r="Q1401" s="157"/>
      <c r="R1401" s="157"/>
      <c r="S1401" s="157"/>
      <c r="T1401" s="157"/>
      <c r="U1401" s="157"/>
      <c r="V1401" s="157"/>
      <c r="W1401" s="161"/>
      <c r="X1401" s="168"/>
      <c r="Y1401" s="168"/>
      <c r="Z1401" s="157"/>
      <c r="AA1401" s="157"/>
      <c r="AB1401" s="157"/>
      <c r="AC1401" s="157"/>
      <c r="AD1401" s="86"/>
      <c r="AE1401" s="76"/>
      <c r="AF1401" s="76"/>
      <c r="AG1401" s="76"/>
      <c r="AH1401" s="76"/>
      <c r="AI1401" s="86"/>
      <c r="AJ1401" s="76"/>
      <c r="AK1401" s="76"/>
      <c r="AL1401" s="76"/>
      <c r="AM1401" s="76"/>
      <c r="AN1401" s="157"/>
      <c r="AO1401" s="157"/>
      <c r="AP1401" s="157"/>
      <c r="AQ1401" s="160"/>
      <c r="AR1401" s="93"/>
      <c r="AS1401" s="93"/>
      <c r="AT1401" s="109"/>
      <c r="AU1401" s="165"/>
    </row>
    <row r="1402" spans="1:47" ht="84.75" customHeight="1">
      <c r="A1402" s="79"/>
      <c r="B1402" s="79"/>
      <c r="C1402" s="79"/>
      <c r="D1402" s="157"/>
      <c r="E1402" s="159"/>
      <c r="F1402" s="160"/>
      <c r="G1402" s="160"/>
      <c r="H1402" s="166"/>
      <c r="I1402" s="166"/>
      <c r="J1402" s="166"/>
      <c r="K1402" s="166"/>
      <c r="L1402" s="167"/>
      <c r="M1402" s="166"/>
      <c r="N1402" s="166"/>
      <c r="O1402" s="157"/>
      <c r="P1402" s="157"/>
      <c r="Q1402" s="157"/>
      <c r="R1402" s="157"/>
      <c r="S1402" s="157"/>
      <c r="T1402" s="157"/>
      <c r="U1402" s="157"/>
      <c r="V1402" s="157"/>
      <c r="W1402" s="161"/>
      <c r="X1402" s="168"/>
      <c r="Y1402" s="168"/>
      <c r="Z1402" s="157"/>
      <c r="AA1402" s="157"/>
      <c r="AB1402" s="157"/>
      <c r="AC1402" s="157"/>
      <c r="AD1402" s="86"/>
      <c r="AE1402" s="76"/>
      <c r="AF1402" s="76"/>
      <c r="AG1402" s="76"/>
      <c r="AH1402" s="76"/>
      <c r="AI1402" s="86"/>
      <c r="AJ1402" s="76"/>
      <c r="AK1402" s="76"/>
      <c r="AL1402" s="76"/>
      <c r="AM1402" s="76"/>
      <c r="AN1402" s="157"/>
      <c r="AO1402" s="157"/>
      <c r="AP1402" s="157"/>
      <c r="AQ1402" s="160"/>
      <c r="AR1402" s="93"/>
      <c r="AS1402" s="93"/>
      <c r="AT1402" s="109"/>
      <c r="AU1402" s="165"/>
    </row>
    <row r="1403" spans="1:47" ht="84.75" customHeight="1">
      <c r="A1403" s="79"/>
      <c r="B1403" s="79"/>
      <c r="C1403" s="79"/>
      <c r="D1403" s="157"/>
      <c r="E1403" s="159"/>
      <c r="F1403" s="160"/>
      <c r="G1403" s="160"/>
      <c r="H1403" s="166"/>
      <c r="I1403" s="166"/>
      <c r="J1403" s="166"/>
      <c r="K1403" s="166"/>
      <c r="L1403" s="167"/>
      <c r="M1403" s="166"/>
      <c r="N1403" s="166"/>
      <c r="O1403" s="157"/>
      <c r="P1403" s="157"/>
      <c r="Q1403" s="157"/>
      <c r="R1403" s="157"/>
      <c r="S1403" s="157"/>
      <c r="T1403" s="157"/>
      <c r="U1403" s="157"/>
      <c r="V1403" s="157"/>
      <c r="W1403" s="161"/>
      <c r="X1403" s="168"/>
      <c r="Y1403" s="168"/>
      <c r="Z1403" s="157"/>
      <c r="AA1403" s="157"/>
      <c r="AB1403" s="157"/>
      <c r="AC1403" s="157"/>
      <c r="AD1403" s="86"/>
      <c r="AE1403" s="76"/>
      <c r="AF1403" s="76"/>
      <c r="AG1403" s="76"/>
      <c r="AH1403" s="76"/>
      <c r="AI1403" s="86"/>
      <c r="AJ1403" s="76"/>
      <c r="AK1403" s="76"/>
      <c r="AL1403" s="76"/>
      <c r="AM1403" s="76"/>
      <c r="AN1403" s="157"/>
      <c r="AO1403" s="157"/>
      <c r="AP1403" s="157"/>
      <c r="AQ1403" s="160"/>
      <c r="AR1403" s="93"/>
      <c r="AS1403" s="93"/>
      <c r="AT1403" s="109"/>
      <c r="AU1403" s="165"/>
    </row>
    <row r="1404" spans="1:47" ht="84.75" customHeight="1">
      <c r="A1404" s="79"/>
      <c r="B1404" s="79"/>
      <c r="C1404" s="79"/>
      <c r="D1404" s="157"/>
      <c r="E1404" s="159"/>
      <c r="F1404" s="160"/>
      <c r="G1404" s="160"/>
      <c r="H1404" s="166"/>
      <c r="I1404" s="166"/>
      <c r="J1404" s="166"/>
      <c r="K1404" s="166"/>
      <c r="L1404" s="167"/>
      <c r="M1404" s="166"/>
      <c r="N1404" s="166"/>
      <c r="O1404" s="157"/>
      <c r="P1404" s="157"/>
      <c r="Q1404" s="157"/>
      <c r="R1404" s="157"/>
      <c r="S1404" s="157"/>
      <c r="T1404" s="157"/>
      <c r="U1404" s="157"/>
      <c r="V1404" s="157"/>
      <c r="W1404" s="161"/>
      <c r="X1404" s="168"/>
      <c r="Y1404" s="168"/>
      <c r="Z1404" s="157"/>
      <c r="AA1404" s="157"/>
      <c r="AB1404" s="157"/>
      <c r="AC1404" s="157"/>
      <c r="AD1404" s="86"/>
      <c r="AE1404" s="76"/>
      <c r="AF1404" s="76"/>
      <c r="AG1404" s="76"/>
      <c r="AH1404" s="76"/>
      <c r="AI1404" s="86"/>
      <c r="AJ1404" s="76"/>
      <c r="AK1404" s="76"/>
      <c r="AL1404" s="76"/>
      <c r="AM1404" s="76"/>
      <c r="AN1404" s="157"/>
      <c r="AO1404" s="157"/>
      <c r="AP1404" s="157"/>
      <c r="AQ1404" s="160"/>
      <c r="AR1404" s="93"/>
      <c r="AS1404" s="93"/>
      <c r="AT1404" s="109"/>
      <c r="AU1404" s="165"/>
    </row>
    <row r="1405" spans="1:47" ht="84.75" customHeight="1">
      <c r="A1405" s="79"/>
      <c r="B1405" s="79"/>
      <c r="C1405" s="79"/>
      <c r="D1405" s="157"/>
      <c r="E1405" s="159"/>
      <c r="F1405" s="160"/>
      <c r="G1405" s="160"/>
      <c r="H1405" s="166"/>
      <c r="I1405" s="166"/>
      <c r="J1405" s="166"/>
      <c r="K1405" s="166"/>
      <c r="L1405" s="167"/>
      <c r="M1405" s="166"/>
      <c r="N1405" s="166"/>
      <c r="O1405" s="157"/>
      <c r="P1405" s="157"/>
      <c r="Q1405" s="157"/>
      <c r="R1405" s="157"/>
      <c r="S1405" s="157"/>
      <c r="T1405" s="157"/>
      <c r="U1405" s="157"/>
      <c r="V1405" s="157"/>
      <c r="W1405" s="161"/>
      <c r="X1405" s="168"/>
      <c r="Y1405" s="168"/>
      <c r="Z1405" s="157"/>
      <c r="AA1405" s="157"/>
      <c r="AB1405" s="157"/>
      <c r="AC1405" s="157"/>
      <c r="AD1405" s="86"/>
      <c r="AE1405" s="76"/>
      <c r="AF1405" s="76"/>
      <c r="AG1405" s="76"/>
      <c r="AH1405" s="76"/>
      <c r="AI1405" s="86"/>
      <c r="AJ1405" s="76"/>
      <c r="AK1405" s="76"/>
      <c r="AL1405" s="76"/>
      <c r="AM1405" s="76"/>
      <c r="AN1405" s="157"/>
      <c r="AO1405" s="157"/>
      <c r="AP1405" s="157"/>
      <c r="AQ1405" s="160"/>
      <c r="AR1405" s="93"/>
      <c r="AS1405" s="93"/>
      <c r="AT1405" s="109"/>
      <c r="AU1405" s="165"/>
    </row>
    <row r="1406" spans="1:47" ht="84.75" customHeight="1">
      <c r="A1406" s="79"/>
      <c r="B1406" s="79"/>
      <c r="C1406" s="79"/>
      <c r="D1406" s="157"/>
      <c r="E1406" s="159"/>
      <c r="F1406" s="160"/>
      <c r="G1406" s="160"/>
      <c r="H1406" s="166"/>
      <c r="I1406" s="166"/>
      <c r="J1406" s="166"/>
      <c r="K1406" s="166"/>
      <c r="L1406" s="167"/>
      <c r="M1406" s="166"/>
      <c r="N1406" s="166"/>
      <c r="O1406" s="157"/>
      <c r="P1406" s="157"/>
      <c r="Q1406" s="157"/>
      <c r="R1406" s="157"/>
      <c r="S1406" s="157"/>
      <c r="T1406" s="157"/>
      <c r="U1406" s="157"/>
      <c r="V1406" s="157"/>
      <c r="W1406" s="161"/>
      <c r="X1406" s="168"/>
      <c r="Y1406" s="168"/>
      <c r="Z1406" s="157"/>
      <c r="AA1406" s="157"/>
      <c r="AB1406" s="157"/>
      <c r="AC1406" s="157"/>
      <c r="AD1406" s="86"/>
      <c r="AE1406" s="76"/>
      <c r="AF1406" s="76"/>
      <c r="AG1406" s="76"/>
      <c r="AH1406" s="76"/>
      <c r="AI1406" s="86"/>
      <c r="AJ1406" s="76"/>
      <c r="AK1406" s="76"/>
      <c r="AL1406" s="76"/>
      <c r="AM1406" s="76"/>
      <c r="AN1406" s="157"/>
      <c r="AO1406" s="157"/>
      <c r="AP1406" s="157"/>
      <c r="AQ1406" s="160"/>
      <c r="AR1406" s="93"/>
      <c r="AS1406" s="93"/>
      <c r="AT1406" s="109"/>
      <c r="AU1406" s="165"/>
    </row>
    <row r="1407" spans="1:47" ht="84.75" customHeight="1">
      <c r="A1407" s="79"/>
      <c r="B1407" s="79"/>
      <c r="C1407" s="79"/>
      <c r="D1407" s="157"/>
      <c r="E1407" s="159"/>
      <c r="F1407" s="160"/>
      <c r="G1407" s="160"/>
      <c r="H1407" s="166"/>
      <c r="I1407" s="166"/>
      <c r="J1407" s="166"/>
      <c r="K1407" s="166"/>
      <c r="L1407" s="167"/>
      <c r="M1407" s="166"/>
      <c r="N1407" s="166"/>
      <c r="O1407" s="157"/>
      <c r="P1407" s="157"/>
      <c r="Q1407" s="157"/>
      <c r="R1407" s="157"/>
      <c r="S1407" s="157"/>
      <c r="T1407" s="157"/>
      <c r="U1407" s="157"/>
      <c r="V1407" s="157"/>
      <c r="W1407" s="161"/>
      <c r="X1407" s="168"/>
      <c r="Y1407" s="168"/>
      <c r="Z1407" s="157"/>
      <c r="AA1407" s="157"/>
      <c r="AB1407" s="157"/>
      <c r="AC1407" s="157"/>
      <c r="AD1407" s="86"/>
      <c r="AE1407" s="76"/>
      <c r="AF1407" s="76"/>
      <c r="AG1407" s="76"/>
      <c r="AH1407" s="76"/>
      <c r="AI1407" s="86"/>
      <c r="AJ1407" s="76"/>
      <c r="AK1407" s="76"/>
      <c r="AL1407" s="76"/>
      <c r="AM1407" s="76"/>
      <c r="AN1407" s="157"/>
      <c r="AO1407" s="157"/>
      <c r="AP1407" s="157"/>
      <c r="AQ1407" s="160"/>
      <c r="AR1407" s="93"/>
      <c r="AS1407" s="93"/>
      <c r="AT1407" s="109"/>
      <c r="AU1407" s="165"/>
    </row>
    <row r="1408" spans="1:47" ht="84.75" customHeight="1">
      <c r="A1408" s="79"/>
      <c r="B1408" s="79"/>
      <c r="C1408" s="79"/>
      <c r="D1408" s="157"/>
      <c r="E1408" s="159"/>
      <c r="F1408" s="160"/>
      <c r="G1408" s="160"/>
      <c r="H1408" s="166"/>
      <c r="I1408" s="166"/>
      <c r="J1408" s="166"/>
      <c r="K1408" s="166"/>
      <c r="L1408" s="167"/>
      <c r="M1408" s="166"/>
      <c r="N1408" s="166"/>
      <c r="O1408" s="157"/>
      <c r="P1408" s="157"/>
      <c r="Q1408" s="157"/>
      <c r="R1408" s="157"/>
      <c r="S1408" s="157"/>
      <c r="T1408" s="157"/>
      <c r="U1408" s="157"/>
      <c r="V1408" s="157"/>
      <c r="W1408" s="161"/>
      <c r="X1408" s="168"/>
      <c r="Y1408" s="168"/>
      <c r="Z1408" s="157"/>
      <c r="AA1408" s="157"/>
      <c r="AB1408" s="157"/>
      <c r="AC1408" s="157"/>
      <c r="AD1408" s="86"/>
      <c r="AE1408" s="76"/>
      <c r="AF1408" s="76"/>
      <c r="AG1408" s="76"/>
      <c r="AH1408" s="76"/>
      <c r="AI1408" s="86"/>
      <c r="AJ1408" s="76"/>
      <c r="AK1408" s="76"/>
      <c r="AL1408" s="76"/>
      <c r="AM1408" s="76"/>
      <c r="AN1408" s="157"/>
      <c r="AO1408" s="157"/>
      <c r="AP1408" s="157"/>
      <c r="AQ1408" s="160"/>
      <c r="AR1408" s="93"/>
      <c r="AS1408" s="93"/>
      <c r="AT1408" s="109"/>
      <c r="AU1408" s="165"/>
    </row>
    <row r="1409" spans="1:47" ht="84.75" customHeight="1">
      <c r="A1409" s="79"/>
      <c r="B1409" s="79"/>
      <c r="C1409" s="79"/>
      <c r="D1409" s="157"/>
      <c r="E1409" s="159"/>
      <c r="F1409" s="160"/>
      <c r="G1409" s="160"/>
      <c r="H1409" s="166"/>
      <c r="I1409" s="166"/>
      <c r="J1409" s="166"/>
      <c r="K1409" s="166"/>
      <c r="L1409" s="167"/>
      <c r="M1409" s="166"/>
      <c r="N1409" s="166"/>
      <c r="O1409" s="157"/>
      <c r="P1409" s="157"/>
      <c r="Q1409" s="157"/>
      <c r="R1409" s="157"/>
      <c r="S1409" s="157"/>
      <c r="T1409" s="157"/>
      <c r="U1409" s="157"/>
      <c r="V1409" s="157"/>
      <c r="W1409" s="161"/>
      <c r="X1409" s="168"/>
      <c r="Y1409" s="168"/>
      <c r="Z1409" s="157"/>
      <c r="AA1409" s="157"/>
      <c r="AB1409" s="157"/>
      <c r="AC1409" s="157"/>
      <c r="AD1409" s="86"/>
      <c r="AE1409" s="76"/>
      <c r="AF1409" s="76"/>
      <c r="AG1409" s="76"/>
      <c r="AH1409" s="76"/>
      <c r="AI1409" s="86"/>
      <c r="AJ1409" s="76"/>
      <c r="AK1409" s="76"/>
      <c r="AL1409" s="76"/>
      <c r="AM1409" s="76"/>
      <c r="AN1409" s="157"/>
      <c r="AO1409" s="157"/>
      <c r="AP1409" s="157"/>
      <c r="AQ1409" s="160"/>
      <c r="AR1409" s="93"/>
      <c r="AS1409" s="93"/>
      <c r="AT1409" s="109"/>
      <c r="AU1409" s="165"/>
    </row>
    <row r="1410" spans="1:47" ht="84.75" customHeight="1">
      <c r="A1410" s="79"/>
      <c r="B1410" s="79"/>
      <c r="C1410" s="79"/>
      <c r="D1410" s="157"/>
      <c r="E1410" s="159"/>
      <c r="F1410" s="160"/>
      <c r="G1410" s="160"/>
      <c r="H1410" s="166"/>
      <c r="I1410" s="166"/>
      <c r="J1410" s="166"/>
      <c r="K1410" s="166"/>
      <c r="L1410" s="167"/>
      <c r="M1410" s="166"/>
      <c r="N1410" s="166"/>
      <c r="O1410" s="157"/>
      <c r="P1410" s="157"/>
      <c r="Q1410" s="157"/>
      <c r="R1410" s="157"/>
      <c r="S1410" s="157"/>
      <c r="T1410" s="157"/>
      <c r="U1410" s="157"/>
      <c r="V1410" s="157"/>
      <c r="W1410" s="161"/>
      <c r="X1410" s="168"/>
      <c r="Y1410" s="168"/>
      <c r="Z1410" s="157"/>
      <c r="AA1410" s="157"/>
      <c r="AB1410" s="157"/>
      <c r="AC1410" s="157"/>
      <c r="AD1410" s="86"/>
      <c r="AE1410" s="76"/>
      <c r="AF1410" s="76"/>
      <c r="AG1410" s="76"/>
      <c r="AH1410" s="76"/>
      <c r="AI1410" s="86"/>
      <c r="AJ1410" s="76"/>
      <c r="AK1410" s="76"/>
      <c r="AL1410" s="76"/>
      <c r="AM1410" s="76"/>
      <c r="AN1410" s="157"/>
      <c r="AO1410" s="157"/>
      <c r="AP1410" s="157"/>
      <c r="AQ1410" s="160"/>
      <c r="AR1410" s="93"/>
      <c r="AS1410" s="93"/>
      <c r="AT1410" s="109"/>
      <c r="AU1410" s="165"/>
    </row>
    <row r="1411" spans="1:47" ht="84.75" customHeight="1">
      <c r="A1411" s="79"/>
      <c r="B1411" s="79"/>
      <c r="C1411" s="79"/>
      <c r="D1411" s="157"/>
      <c r="E1411" s="159"/>
      <c r="F1411" s="160"/>
      <c r="G1411" s="160"/>
      <c r="H1411" s="166"/>
      <c r="I1411" s="166"/>
      <c r="J1411" s="166"/>
      <c r="K1411" s="166"/>
      <c r="L1411" s="167"/>
      <c r="M1411" s="166"/>
      <c r="N1411" s="166"/>
      <c r="O1411" s="157"/>
      <c r="P1411" s="157"/>
      <c r="Q1411" s="157"/>
      <c r="R1411" s="157"/>
      <c r="S1411" s="157"/>
      <c r="T1411" s="157"/>
      <c r="U1411" s="157"/>
      <c r="V1411" s="157"/>
      <c r="W1411" s="161"/>
      <c r="X1411" s="168"/>
      <c r="Y1411" s="168"/>
      <c r="Z1411" s="157"/>
      <c r="AA1411" s="157"/>
      <c r="AB1411" s="157"/>
      <c r="AC1411" s="157"/>
      <c r="AD1411" s="86"/>
      <c r="AE1411" s="76"/>
      <c r="AF1411" s="76"/>
      <c r="AG1411" s="76"/>
      <c r="AH1411" s="76"/>
      <c r="AI1411" s="86"/>
      <c r="AJ1411" s="76"/>
      <c r="AK1411" s="76"/>
      <c r="AL1411" s="76"/>
      <c r="AM1411" s="76"/>
      <c r="AN1411" s="157"/>
      <c r="AO1411" s="157"/>
      <c r="AP1411" s="157"/>
      <c r="AQ1411" s="160"/>
      <c r="AR1411" s="93"/>
      <c r="AS1411" s="93"/>
      <c r="AT1411" s="109"/>
      <c r="AU1411" s="165"/>
    </row>
    <row r="1412" spans="1:47" ht="84.75" customHeight="1">
      <c r="A1412" s="79"/>
      <c r="B1412" s="79"/>
      <c r="C1412" s="79"/>
      <c r="D1412" s="157"/>
      <c r="E1412" s="159"/>
      <c r="F1412" s="160"/>
      <c r="G1412" s="160"/>
      <c r="H1412" s="166"/>
      <c r="I1412" s="166"/>
      <c r="J1412" s="166"/>
      <c r="K1412" s="166"/>
      <c r="L1412" s="167"/>
      <c r="M1412" s="166"/>
      <c r="N1412" s="166"/>
      <c r="O1412" s="157"/>
      <c r="P1412" s="157"/>
      <c r="Q1412" s="157"/>
      <c r="R1412" s="157"/>
      <c r="S1412" s="157"/>
      <c r="T1412" s="157"/>
      <c r="U1412" s="157"/>
      <c r="V1412" s="157"/>
      <c r="W1412" s="161"/>
      <c r="X1412" s="168"/>
      <c r="Y1412" s="168"/>
      <c r="Z1412" s="157"/>
      <c r="AA1412" s="157"/>
      <c r="AB1412" s="157"/>
      <c r="AC1412" s="157"/>
      <c r="AD1412" s="86"/>
      <c r="AE1412" s="76"/>
      <c r="AF1412" s="76"/>
      <c r="AG1412" s="76"/>
      <c r="AH1412" s="76"/>
      <c r="AI1412" s="86"/>
      <c r="AJ1412" s="76"/>
      <c r="AK1412" s="76"/>
      <c r="AL1412" s="76"/>
      <c r="AM1412" s="76"/>
      <c r="AN1412" s="157"/>
      <c r="AO1412" s="157"/>
      <c r="AP1412" s="157"/>
      <c r="AQ1412" s="160"/>
      <c r="AR1412" s="93"/>
      <c r="AS1412" s="93"/>
      <c r="AT1412" s="109"/>
      <c r="AU1412" s="165"/>
    </row>
    <row r="1413" spans="1:47" ht="84.75" customHeight="1">
      <c r="A1413" s="79"/>
      <c r="B1413" s="79"/>
      <c r="C1413" s="79"/>
      <c r="D1413" s="157"/>
      <c r="E1413" s="159"/>
      <c r="F1413" s="160"/>
      <c r="G1413" s="160"/>
      <c r="H1413" s="166"/>
      <c r="I1413" s="166"/>
      <c r="J1413" s="166"/>
      <c r="K1413" s="166"/>
      <c r="L1413" s="167"/>
      <c r="M1413" s="166"/>
      <c r="N1413" s="166"/>
      <c r="O1413" s="157"/>
      <c r="P1413" s="157"/>
      <c r="Q1413" s="157"/>
      <c r="R1413" s="157"/>
      <c r="S1413" s="157"/>
      <c r="T1413" s="157"/>
      <c r="U1413" s="157"/>
      <c r="V1413" s="157"/>
      <c r="W1413" s="161"/>
      <c r="X1413" s="168"/>
      <c r="Y1413" s="168"/>
      <c r="Z1413" s="157"/>
      <c r="AA1413" s="157"/>
      <c r="AB1413" s="157"/>
      <c r="AC1413" s="157"/>
      <c r="AD1413" s="86"/>
      <c r="AE1413" s="76"/>
      <c r="AF1413" s="76"/>
      <c r="AG1413" s="76"/>
      <c r="AH1413" s="76"/>
      <c r="AI1413" s="86"/>
      <c r="AJ1413" s="76"/>
      <c r="AK1413" s="76"/>
      <c r="AL1413" s="76"/>
      <c r="AM1413" s="76"/>
      <c r="AN1413" s="157"/>
      <c r="AO1413" s="157"/>
      <c r="AP1413" s="157"/>
      <c r="AQ1413" s="160"/>
      <c r="AR1413" s="93"/>
      <c r="AS1413" s="93"/>
      <c r="AT1413" s="109"/>
      <c r="AU1413" s="165"/>
    </row>
    <row r="1414" spans="1:47" ht="84.75" customHeight="1">
      <c r="A1414" s="79"/>
      <c r="B1414" s="79"/>
      <c r="C1414" s="79"/>
      <c r="D1414" s="157"/>
      <c r="E1414" s="159"/>
      <c r="F1414" s="160"/>
      <c r="G1414" s="160"/>
      <c r="H1414" s="166"/>
      <c r="I1414" s="166"/>
      <c r="J1414" s="166"/>
      <c r="K1414" s="166"/>
      <c r="L1414" s="167"/>
      <c r="M1414" s="166"/>
      <c r="N1414" s="166"/>
      <c r="O1414" s="157"/>
      <c r="P1414" s="157"/>
      <c r="Q1414" s="157"/>
      <c r="R1414" s="157"/>
      <c r="S1414" s="157"/>
      <c r="T1414" s="157"/>
      <c r="U1414" s="157"/>
      <c r="V1414" s="157"/>
      <c r="W1414" s="161"/>
      <c r="X1414" s="168"/>
      <c r="Y1414" s="168"/>
      <c r="Z1414" s="157"/>
      <c r="AA1414" s="157"/>
      <c r="AB1414" s="157"/>
      <c r="AC1414" s="157"/>
      <c r="AD1414" s="86"/>
      <c r="AE1414" s="76"/>
      <c r="AF1414" s="76"/>
      <c r="AG1414" s="76"/>
      <c r="AH1414" s="76"/>
      <c r="AI1414" s="86"/>
      <c r="AJ1414" s="76"/>
      <c r="AK1414" s="76"/>
      <c r="AL1414" s="76"/>
      <c r="AM1414" s="76"/>
      <c r="AN1414" s="157"/>
      <c r="AO1414" s="157"/>
      <c r="AP1414" s="157"/>
      <c r="AQ1414" s="160"/>
      <c r="AR1414" s="93"/>
      <c r="AS1414" s="93"/>
      <c r="AT1414" s="109"/>
      <c r="AU1414" s="165"/>
    </row>
    <row r="1415" spans="1:47" ht="84.75" customHeight="1">
      <c r="A1415" s="79"/>
      <c r="B1415" s="79"/>
      <c r="C1415" s="79"/>
      <c r="D1415" s="157"/>
      <c r="E1415" s="159"/>
      <c r="F1415" s="160"/>
      <c r="G1415" s="160"/>
      <c r="H1415" s="166"/>
      <c r="I1415" s="166"/>
      <c r="J1415" s="166"/>
      <c r="K1415" s="166"/>
      <c r="L1415" s="167"/>
      <c r="M1415" s="166"/>
      <c r="N1415" s="166"/>
      <c r="O1415" s="157"/>
      <c r="P1415" s="157"/>
      <c r="Q1415" s="157"/>
      <c r="R1415" s="157"/>
      <c r="S1415" s="157"/>
      <c r="T1415" s="157"/>
      <c r="U1415" s="157"/>
      <c r="V1415" s="157"/>
      <c r="W1415" s="161"/>
      <c r="X1415" s="168"/>
      <c r="Y1415" s="168"/>
      <c r="Z1415" s="157"/>
      <c r="AA1415" s="157"/>
      <c r="AB1415" s="157"/>
      <c r="AC1415" s="157"/>
      <c r="AD1415" s="86"/>
      <c r="AE1415" s="76"/>
      <c r="AF1415" s="76"/>
      <c r="AG1415" s="76"/>
      <c r="AH1415" s="76"/>
      <c r="AI1415" s="86"/>
      <c r="AJ1415" s="76"/>
      <c r="AK1415" s="76"/>
      <c r="AL1415" s="76"/>
      <c r="AM1415" s="76"/>
      <c r="AN1415" s="157"/>
      <c r="AO1415" s="157"/>
      <c r="AP1415" s="157"/>
      <c r="AQ1415" s="160"/>
      <c r="AR1415" s="93"/>
      <c r="AS1415" s="93"/>
      <c r="AT1415" s="109"/>
      <c r="AU1415" s="165"/>
    </row>
    <row r="1416" spans="1:47" ht="84.75" customHeight="1">
      <c r="A1416" s="79"/>
      <c r="B1416" s="79"/>
      <c r="C1416" s="79"/>
      <c r="D1416" s="157"/>
      <c r="E1416" s="159"/>
      <c r="F1416" s="160"/>
      <c r="G1416" s="160"/>
      <c r="H1416" s="166"/>
      <c r="I1416" s="166"/>
      <c r="J1416" s="166"/>
      <c r="K1416" s="166"/>
      <c r="L1416" s="167"/>
      <c r="M1416" s="166"/>
      <c r="N1416" s="166"/>
      <c r="O1416" s="157"/>
      <c r="P1416" s="157"/>
      <c r="Q1416" s="157"/>
      <c r="R1416" s="157"/>
      <c r="S1416" s="157"/>
      <c r="T1416" s="157"/>
      <c r="U1416" s="157"/>
      <c r="V1416" s="157"/>
      <c r="W1416" s="161"/>
      <c r="X1416" s="168"/>
      <c r="Y1416" s="168"/>
      <c r="Z1416" s="157"/>
      <c r="AA1416" s="157"/>
      <c r="AB1416" s="157"/>
      <c r="AC1416" s="157"/>
      <c r="AD1416" s="86"/>
      <c r="AE1416" s="76"/>
      <c r="AF1416" s="76"/>
      <c r="AG1416" s="76"/>
      <c r="AH1416" s="76"/>
      <c r="AI1416" s="86"/>
      <c r="AJ1416" s="76"/>
      <c r="AK1416" s="76"/>
      <c r="AL1416" s="76"/>
      <c r="AM1416" s="76"/>
      <c r="AN1416" s="157"/>
      <c r="AO1416" s="157"/>
      <c r="AP1416" s="157"/>
      <c r="AQ1416" s="160"/>
      <c r="AR1416" s="93"/>
      <c r="AS1416" s="93"/>
      <c r="AT1416" s="109"/>
      <c r="AU1416" s="165"/>
    </row>
    <row r="1417" spans="1:47" ht="84.75" customHeight="1">
      <c r="A1417" s="79"/>
      <c r="B1417" s="79"/>
      <c r="C1417" s="79"/>
      <c r="D1417" s="157"/>
      <c r="E1417" s="159"/>
      <c r="F1417" s="160"/>
      <c r="G1417" s="160"/>
      <c r="H1417" s="166"/>
      <c r="I1417" s="166"/>
      <c r="J1417" s="166"/>
      <c r="K1417" s="166"/>
      <c r="L1417" s="167"/>
      <c r="M1417" s="166"/>
      <c r="N1417" s="166"/>
      <c r="O1417" s="157"/>
      <c r="P1417" s="157"/>
      <c r="Q1417" s="157"/>
      <c r="R1417" s="157"/>
      <c r="S1417" s="157"/>
      <c r="T1417" s="157"/>
      <c r="U1417" s="157"/>
      <c r="V1417" s="157"/>
      <c r="W1417" s="161"/>
      <c r="X1417" s="168"/>
      <c r="Y1417" s="168"/>
      <c r="Z1417" s="157"/>
      <c r="AA1417" s="157"/>
      <c r="AB1417" s="157"/>
      <c r="AC1417" s="157"/>
      <c r="AD1417" s="86"/>
      <c r="AE1417" s="76"/>
      <c r="AF1417" s="76"/>
      <c r="AG1417" s="76"/>
      <c r="AH1417" s="76"/>
      <c r="AI1417" s="86"/>
      <c r="AJ1417" s="76"/>
      <c r="AK1417" s="76"/>
      <c r="AL1417" s="76"/>
      <c r="AM1417" s="76"/>
      <c r="AN1417" s="157"/>
      <c r="AO1417" s="157"/>
      <c r="AP1417" s="157"/>
      <c r="AQ1417" s="160"/>
      <c r="AR1417" s="93"/>
      <c r="AS1417" s="93"/>
      <c r="AT1417" s="109"/>
      <c r="AU1417" s="165"/>
    </row>
    <row r="1418" spans="1:47" ht="84.75" customHeight="1">
      <c r="A1418" s="79"/>
      <c r="B1418" s="79"/>
      <c r="C1418" s="79"/>
      <c r="D1418" s="157"/>
      <c r="E1418" s="159"/>
      <c r="F1418" s="160"/>
      <c r="G1418" s="160"/>
      <c r="H1418" s="166"/>
      <c r="I1418" s="166"/>
      <c r="J1418" s="166"/>
      <c r="K1418" s="166"/>
      <c r="L1418" s="167"/>
      <c r="M1418" s="166"/>
      <c r="N1418" s="166"/>
      <c r="O1418" s="157"/>
      <c r="P1418" s="157"/>
      <c r="Q1418" s="157"/>
      <c r="R1418" s="157"/>
      <c r="S1418" s="157"/>
      <c r="T1418" s="157"/>
      <c r="U1418" s="157"/>
      <c r="V1418" s="157"/>
      <c r="W1418" s="161"/>
      <c r="X1418" s="168"/>
      <c r="Y1418" s="168"/>
      <c r="Z1418" s="157"/>
      <c r="AA1418" s="157"/>
      <c r="AB1418" s="157"/>
      <c r="AC1418" s="157"/>
      <c r="AD1418" s="86"/>
      <c r="AE1418" s="76"/>
      <c r="AF1418" s="76"/>
      <c r="AG1418" s="76"/>
      <c r="AH1418" s="76"/>
      <c r="AI1418" s="86"/>
      <c r="AJ1418" s="76"/>
      <c r="AK1418" s="76"/>
      <c r="AL1418" s="76"/>
      <c r="AM1418" s="76"/>
      <c r="AN1418" s="157"/>
      <c r="AO1418" s="157"/>
      <c r="AP1418" s="157"/>
      <c r="AQ1418" s="160"/>
      <c r="AR1418" s="93"/>
      <c r="AS1418" s="93"/>
      <c r="AT1418" s="109"/>
      <c r="AU1418" s="165"/>
    </row>
    <row r="1419" spans="1:47" ht="84.75" customHeight="1">
      <c r="A1419" s="79"/>
      <c r="B1419" s="79"/>
      <c r="C1419" s="79"/>
      <c r="D1419" s="157"/>
      <c r="E1419" s="159"/>
      <c r="F1419" s="160"/>
      <c r="G1419" s="160"/>
      <c r="H1419" s="166"/>
      <c r="I1419" s="166"/>
      <c r="J1419" s="166"/>
      <c r="K1419" s="166"/>
      <c r="L1419" s="167"/>
      <c r="M1419" s="166"/>
      <c r="N1419" s="166"/>
      <c r="O1419" s="157"/>
      <c r="P1419" s="157"/>
      <c r="Q1419" s="157"/>
      <c r="R1419" s="157"/>
      <c r="S1419" s="157"/>
      <c r="T1419" s="157"/>
      <c r="U1419" s="157"/>
      <c r="V1419" s="157"/>
      <c r="W1419" s="161"/>
      <c r="X1419" s="168"/>
      <c r="Y1419" s="168"/>
      <c r="Z1419" s="157"/>
      <c r="AA1419" s="157"/>
      <c r="AB1419" s="157"/>
      <c r="AC1419" s="157"/>
      <c r="AD1419" s="86"/>
      <c r="AE1419" s="76"/>
      <c r="AF1419" s="76"/>
      <c r="AG1419" s="76"/>
      <c r="AH1419" s="76"/>
      <c r="AI1419" s="86"/>
      <c r="AJ1419" s="76"/>
      <c r="AK1419" s="76"/>
      <c r="AL1419" s="76"/>
      <c r="AM1419" s="76"/>
      <c r="AN1419" s="157"/>
      <c r="AO1419" s="157"/>
      <c r="AP1419" s="157"/>
      <c r="AQ1419" s="160"/>
      <c r="AR1419" s="93"/>
      <c r="AS1419" s="93"/>
      <c r="AT1419" s="109"/>
      <c r="AU1419" s="165"/>
    </row>
    <row r="1420" spans="1:47" ht="84.75" customHeight="1">
      <c r="A1420" s="79"/>
      <c r="B1420" s="79"/>
      <c r="C1420" s="79"/>
      <c r="D1420" s="157"/>
      <c r="E1420" s="159"/>
      <c r="F1420" s="160"/>
      <c r="G1420" s="160"/>
      <c r="H1420" s="166"/>
      <c r="I1420" s="166"/>
      <c r="J1420" s="166"/>
      <c r="K1420" s="166"/>
      <c r="L1420" s="167"/>
      <c r="M1420" s="166"/>
      <c r="N1420" s="166"/>
      <c r="O1420" s="157"/>
      <c r="P1420" s="157"/>
      <c r="Q1420" s="157"/>
      <c r="R1420" s="157"/>
      <c r="S1420" s="157"/>
      <c r="T1420" s="157"/>
      <c r="U1420" s="157"/>
      <c r="V1420" s="157"/>
      <c r="W1420" s="161"/>
      <c r="X1420" s="168"/>
      <c r="Y1420" s="168"/>
      <c r="Z1420" s="157"/>
      <c r="AA1420" s="157"/>
      <c r="AB1420" s="157"/>
      <c r="AC1420" s="157"/>
      <c r="AD1420" s="86"/>
      <c r="AE1420" s="76"/>
      <c r="AF1420" s="76"/>
      <c r="AG1420" s="76"/>
      <c r="AH1420" s="76"/>
      <c r="AI1420" s="86"/>
      <c r="AJ1420" s="76"/>
      <c r="AK1420" s="76"/>
      <c r="AL1420" s="76"/>
      <c r="AM1420" s="76"/>
      <c r="AN1420" s="157"/>
      <c r="AO1420" s="157"/>
      <c r="AP1420" s="157"/>
      <c r="AQ1420" s="160"/>
      <c r="AR1420" s="93"/>
      <c r="AS1420" s="93"/>
      <c r="AT1420" s="109"/>
      <c r="AU1420" s="165"/>
    </row>
    <row r="1421" spans="1:47" ht="84.75" customHeight="1">
      <c r="A1421" s="79"/>
      <c r="B1421" s="79"/>
      <c r="C1421" s="79"/>
      <c r="D1421" s="157"/>
      <c r="E1421" s="159"/>
      <c r="F1421" s="160"/>
      <c r="G1421" s="160"/>
      <c r="H1421" s="166"/>
      <c r="I1421" s="166"/>
      <c r="J1421" s="166"/>
      <c r="K1421" s="166"/>
      <c r="L1421" s="167"/>
      <c r="M1421" s="166"/>
      <c r="N1421" s="166"/>
      <c r="O1421" s="157"/>
      <c r="P1421" s="157"/>
      <c r="Q1421" s="157"/>
      <c r="R1421" s="157"/>
      <c r="S1421" s="157"/>
      <c r="T1421" s="157"/>
      <c r="U1421" s="157"/>
      <c r="V1421" s="157"/>
      <c r="W1421" s="161"/>
      <c r="X1421" s="168"/>
      <c r="Y1421" s="168"/>
      <c r="Z1421" s="157"/>
      <c r="AA1421" s="157"/>
      <c r="AB1421" s="157"/>
      <c r="AC1421" s="157"/>
      <c r="AD1421" s="86"/>
      <c r="AE1421" s="76"/>
      <c r="AF1421" s="76"/>
      <c r="AG1421" s="76"/>
      <c r="AH1421" s="76"/>
      <c r="AI1421" s="86"/>
      <c r="AJ1421" s="76"/>
      <c r="AK1421" s="76"/>
      <c r="AL1421" s="76"/>
      <c r="AM1421" s="76"/>
      <c r="AN1421" s="157"/>
      <c r="AO1421" s="157"/>
      <c r="AP1421" s="157"/>
      <c r="AQ1421" s="160"/>
      <c r="AR1421" s="93"/>
      <c r="AS1421" s="93"/>
      <c r="AT1421" s="109"/>
      <c r="AU1421" s="165"/>
    </row>
    <row r="1422" spans="1:47" ht="84.75" customHeight="1">
      <c r="A1422" s="79"/>
      <c r="B1422" s="79"/>
      <c r="C1422" s="79"/>
      <c r="D1422" s="157"/>
      <c r="E1422" s="159"/>
      <c r="F1422" s="160"/>
      <c r="G1422" s="160"/>
      <c r="H1422" s="166"/>
      <c r="I1422" s="166"/>
      <c r="J1422" s="166"/>
      <c r="K1422" s="166"/>
      <c r="L1422" s="167"/>
      <c r="M1422" s="166"/>
      <c r="N1422" s="166"/>
      <c r="O1422" s="157"/>
      <c r="P1422" s="157"/>
      <c r="Q1422" s="157"/>
      <c r="R1422" s="157"/>
      <c r="S1422" s="157"/>
      <c r="T1422" s="157"/>
      <c r="U1422" s="157"/>
      <c r="V1422" s="157"/>
      <c r="W1422" s="161"/>
      <c r="X1422" s="168"/>
      <c r="Y1422" s="168"/>
      <c r="Z1422" s="157"/>
      <c r="AA1422" s="157"/>
      <c r="AB1422" s="157"/>
      <c r="AC1422" s="157"/>
      <c r="AD1422" s="86"/>
      <c r="AE1422" s="76"/>
      <c r="AF1422" s="76"/>
      <c r="AG1422" s="76"/>
      <c r="AH1422" s="76"/>
      <c r="AI1422" s="86"/>
      <c r="AJ1422" s="76"/>
      <c r="AK1422" s="76"/>
      <c r="AL1422" s="76"/>
      <c r="AM1422" s="76"/>
      <c r="AN1422" s="157"/>
      <c r="AO1422" s="157"/>
      <c r="AP1422" s="157"/>
      <c r="AQ1422" s="160"/>
      <c r="AR1422" s="93"/>
      <c r="AS1422" s="93"/>
      <c r="AT1422" s="109"/>
      <c r="AU1422" s="165"/>
    </row>
    <row r="1423" spans="1:47" ht="84.75" customHeight="1">
      <c r="A1423" s="79"/>
      <c r="B1423" s="79"/>
      <c r="C1423" s="79"/>
      <c r="D1423" s="157"/>
      <c r="E1423" s="159"/>
      <c r="F1423" s="160"/>
      <c r="G1423" s="160"/>
      <c r="H1423" s="166"/>
      <c r="I1423" s="166"/>
      <c r="J1423" s="166"/>
      <c r="K1423" s="166"/>
      <c r="L1423" s="167"/>
      <c r="M1423" s="166"/>
      <c r="N1423" s="166"/>
      <c r="O1423" s="157"/>
      <c r="P1423" s="157"/>
      <c r="Q1423" s="157"/>
      <c r="R1423" s="157"/>
      <c r="S1423" s="157"/>
      <c r="T1423" s="157"/>
      <c r="U1423" s="157"/>
      <c r="V1423" s="157"/>
      <c r="W1423" s="161"/>
      <c r="X1423" s="168"/>
      <c r="Y1423" s="168"/>
      <c r="Z1423" s="157"/>
      <c r="AA1423" s="157"/>
      <c r="AB1423" s="157"/>
      <c r="AC1423" s="157"/>
      <c r="AD1423" s="86"/>
      <c r="AE1423" s="76"/>
      <c r="AF1423" s="76"/>
      <c r="AG1423" s="76"/>
      <c r="AH1423" s="76"/>
      <c r="AI1423" s="86"/>
      <c r="AJ1423" s="76"/>
      <c r="AK1423" s="76"/>
      <c r="AL1423" s="76"/>
      <c r="AM1423" s="76"/>
      <c r="AN1423" s="157"/>
      <c r="AO1423" s="157"/>
      <c r="AP1423" s="157"/>
      <c r="AQ1423" s="160"/>
      <c r="AR1423" s="93"/>
      <c r="AS1423" s="93"/>
      <c r="AT1423" s="109"/>
      <c r="AU1423" s="165"/>
    </row>
    <row r="1424" spans="1:47" ht="84.75" customHeight="1">
      <c r="A1424" s="79"/>
      <c r="B1424" s="79"/>
      <c r="C1424" s="79"/>
      <c r="D1424" s="157"/>
      <c r="E1424" s="159"/>
      <c r="F1424" s="160"/>
      <c r="G1424" s="160"/>
      <c r="H1424" s="166"/>
      <c r="I1424" s="166"/>
      <c r="J1424" s="166"/>
      <c r="K1424" s="166"/>
      <c r="L1424" s="167"/>
      <c r="M1424" s="166"/>
      <c r="N1424" s="166"/>
      <c r="O1424" s="157"/>
      <c r="P1424" s="157"/>
      <c r="Q1424" s="157"/>
      <c r="R1424" s="157"/>
      <c r="S1424" s="157"/>
      <c r="T1424" s="157"/>
      <c r="U1424" s="157"/>
      <c r="V1424" s="157"/>
      <c r="W1424" s="161"/>
      <c r="X1424" s="168"/>
      <c r="Y1424" s="168"/>
      <c r="Z1424" s="157"/>
      <c r="AA1424" s="157"/>
      <c r="AB1424" s="157"/>
      <c r="AC1424" s="157"/>
      <c r="AD1424" s="86"/>
      <c r="AE1424" s="76"/>
      <c r="AF1424" s="76"/>
      <c r="AG1424" s="76"/>
      <c r="AH1424" s="76"/>
      <c r="AI1424" s="86"/>
      <c r="AJ1424" s="76"/>
      <c r="AK1424" s="76"/>
      <c r="AL1424" s="76"/>
      <c r="AM1424" s="76"/>
      <c r="AN1424" s="157"/>
      <c r="AO1424" s="157"/>
      <c r="AP1424" s="157"/>
      <c r="AQ1424" s="160"/>
      <c r="AR1424" s="93"/>
      <c r="AS1424" s="93"/>
      <c r="AT1424" s="109"/>
      <c r="AU1424" s="165"/>
    </row>
    <row r="1425" spans="1:47" ht="84.75" customHeight="1">
      <c r="A1425" s="79"/>
      <c r="B1425" s="79"/>
      <c r="C1425" s="79"/>
      <c r="D1425" s="157"/>
      <c r="E1425" s="159"/>
      <c r="F1425" s="160"/>
      <c r="G1425" s="160"/>
      <c r="H1425" s="166"/>
      <c r="I1425" s="166"/>
      <c r="J1425" s="166"/>
      <c r="K1425" s="166"/>
      <c r="L1425" s="167"/>
      <c r="M1425" s="166"/>
      <c r="N1425" s="166"/>
      <c r="O1425" s="157"/>
      <c r="P1425" s="157"/>
      <c r="Q1425" s="157"/>
      <c r="R1425" s="157"/>
      <c r="S1425" s="157"/>
      <c r="T1425" s="157"/>
      <c r="U1425" s="157"/>
      <c r="V1425" s="157"/>
      <c r="W1425" s="161"/>
      <c r="X1425" s="168"/>
      <c r="Y1425" s="168"/>
      <c r="Z1425" s="157"/>
      <c r="AA1425" s="157"/>
      <c r="AB1425" s="157"/>
      <c r="AC1425" s="157"/>
      <c r="AD1425" s="86"/>
      <c r="AE1425" s="76"/>
      <c r="AF1425" s="76"/>
      <c r="AG1425" s="76"/>
      <c r="AH1425" s="76"/>
      <c r="AI1425" s="86"/>
      <c r="AJ1425" s="76"/>
      <c r="AK1425" s="76"/>
      <c r="AL1425" s="76"/>
      <c r="AM1425" s="76"/>
      <c r="AN1425" s="157"/>
      <c r="AO1425" s="157"/>
      <c r="AP1425" s="157"/>
      <c r="AQ1425" s="160"/>
      <c r="AR1425" s="93"/>
      <c r="AS1425" s="93"/>
      <c r="AT1425" s="109"/>
      <c r="AU1425" s="165"/>
    </row>
    <row r="1426" spans="1:47" ht="84.75" customHeight="1">
      <c r="A1426" s="79"/>
      <c r="B1426" s="79"/>
      <c r="C1426" s="79"/>
      <c r="D1426" s="157"/>
      <c r="E1426" s="159"/>
      <c r="F1426" s="160"/>
      <c r="G1426" s="160"/>
      <c r="H1426" s="166"/>
      <c r="I1426" s="166"/>
      <c r="J1426" s="166"/>
      <c r="K1426" s="166"/>
      <c r="L1426" s="167"/>
      <c r="M1426" s="166"/>
      <c r="N1426" s="166"/>
      <c r="O1426" s="157"/>
      <c r="P1426" s="157"/>
      <c r="Q1426" s="157"/>
      <c r="R1426" s="157"/>
      <c r="S1426" s="157"/>
      <c r="T1426" s="157"/>
      <c r="U1426" s="157"/>
      <c r="V1426" s="157"/>
      <c r="W1426" s="161"/>
      <c r="X1426" s="168"/>
      <c r="Y1426" s="168"/>
      <c r="Z1426" s="157"/>
      <c r="AA1426" s="157"/>
      <c r="AB1426" s="157"/>
      <c r="AC1426" s="157"/>
      <c r="AD1426" s="86"/>
      <c r="AE1426" s="76"/>
      <c r="AF1426" s="76"/>
      <c r="AG1426" s="76"/>
      <c r="AH1426" s="76"/>
      <c r="AI1426" s="86"/>
      <c r="AJ1426" s="76"/>
      <c r="AK1426" s="76"/>
      <c r="AL1426" s="76"/>
      <c r="AM1426" s="76"/>
      <c r="AN1426" s="157"/>
      <c r="AO1426" s="157"/>
      <c r="AP1426" s="157"/>
      <c r="AQ1426" s="160"/>
      <c r="AR1426" s="93"/>
      <c r="AS1426" s="93"/>
      <c r="AT1426" s="109"/>
      <c r="AU1426" s="165"/>
    </row>
    <row r="1427" spans="1:47" ht="84.75" customHeight="1">
      <c r="A1427" s="79"/>
      <c r="B1427" s="79"/>
      <c r="C1427" s="79"/>
      <c r="D1427" s="157"/>
      <c r="E1427" s="159"/>
      <c r="F1427" s="160"/>
      <c r="G1427" s="160"/>
      <c r="H1427" s="166"/>
      <c r="I1427" s="166"/>
      <c r="J1427" s="166"/>
      <c r="K1427" s="166"/>
      <c r="L1427" s="167"/>
      <c r="M1427" s="166"/>
      <c r="N1427" s="166"/>
      <c r="O1427" s="157"/>
      <c r="P1427" s="157"/>
      <c r="Q1427" s="157"/>
      <c r="R1427" s="157"/>
      <c r="S1427" s="157"/>
      <c r="T1427" s="157"/>
      <c r="U1427" s="157"/>
      <c r="V1427" s="157"/>
      <c r="W1427" s="161"/>
      <c r="X1427" s="168"/>
      <c r="Y1427" s="168"/>
      <c r="Z1427" s="157"/>
      <c r="AA1427" s="157"/>
      <c r="AB1427" s="157"/>
      <c r="AC1427" s="157"/>
      <c r="AD1427" s="86"/>
      <c r="AE1427" s="76"/>
      <c r="AF1427" s="76"/>
      <c r="AG1427" s="76"/>
      <c r="AH1427" s="76"/>
      <c r="AI1427" s="86"/>
      <c r="AJ1427" s="76"/>
      <c r="AK1427" s="76"/>
      <c r="AL1427" s="76"/>
      <c r="AM1427" s="76"/>
      <c r="AN1427" s="157"/>
      <c r="AO1427" s="157"/>
      <c r="AP1427" s="157"/>
      <c r="AQ1427" s="160"/>
      <c r="AR1427" s="93"/>
      <c r="AS1427" s="93"/>
      <c r="AT1427" s="109"/>
      <c r="AU1427" s="165"/>
    </row>
    <row r="1428" spans="1:47" ht="84.75" customHeight="1">
      <c r="A1428" s="79"/>
      <c r="B1428" s="79"/>
      <c r="C1428" s="79"/>
      <c r="D1428" s="157"/>
      <c r="E1428" s="159"/>
      <c r="F1428" s="160"/>
      <c r="G1428" s="160"/>
      <c r="H1428" s="166"/>
      <c r="I1428" s="166"/>
      <c r="J1428" s="166"/>
      <c r="K1428" s="166"/>
      <c r="L1428" s="167"/>
      <c r="M1428" s="166"/>
      <c r="N1428" s="166"/>
      <c r="O1428" s="157"/>
      <c r="P1428" s="157"/>
      <c r="Q1428" s="157"/>
      <c r="R1428" s="157"/>
      <c r="S1428" s="157"/>
      <c r="T1428" s="157"/>
      <c r="U1428" s="157"/>
      <c r="V1428" s="157"/>
      <c r="W1428" s="161"/>
      <c r="X1428" s="168"/>
      <c r="Y1428" s="168"/>
      <c r="Z1428" s="157"/>
      <c r="AA1428" s="157"/>
      <c r="AB1428" s="157"/>
      <c r="AC1428" s="157"/>
      <c r="AD1428" s="86"/>
      <c r="AE1428" s="76"/>
      <c r="AF1428" s="76"/>
      <c r="AG1428" s="76"/>
      <c r="AH1428" s="76"/>
      <c r="AI1428" s="86"/>
      <c r="AJ1428" s="76"/>
      <c r="AK1428" s="76"/>
      <c r="AL1428" s="76"/>
      <c r="AM1428" s="76"/>
      <c r="AN1428" s="157"/>
      <c r="AO1428" s="157"/>
      <c r="AP1428" s="157"/>
      <c r="AQ1428" s="160"/>
      <c r="AR1428" s="93"/>
      <c r="AS1428" s="93"/>
      <c r="AT1428" s="109"/>
      <c r="AU1428" s="165"/>
    </row>
    <row r="1429" spans="1:47" ht="84.75" customHeight="1">
      <c r="A1429" s="79"/>
      <c r="B1429" s="79"/>
      <c r="C1429" s="79"/>
      <c r="D1429" s="157"/>
      <c r="E1429" s="159"/>
      <c r="F1429" s="160"/>
      <c r="G1429" s="160"/>
      <c r="H1429" s="166"/>
      <c r="I1429" s="166"/>
      <c r="J1429" s="166"/>
      <c r="K1429" s="166"/>
      <c r="L1429" s="167"/>
      <c r="M1429" s="166"/>
      <c r="N1429" s="166"/>
      <c r="O1429" s="157"/>
      <c r="P1429" s="157"/>
      <c r="Q1429" s="157"/>
      <c r="R1429" s="157"/>
      <c r="S1429" s="157"/>
      <c r="T1429" s="157"/>
      <c r="U1429" s="157"/>
      <c r="V1429" s="157"/>
      <c r="W1429" s="161"/>
      <c r="X1429" s="168"/>
      <c r="Y1429" s="168"/>
      <c r="Z1429" s="157"/>
      <c r="AA1429" s="157"/>
      <c r="AB1429" s="157"/>
      <c r="AC1429" s="157"/>
      <c r="AD1429" s="86"/>
      <c r="AE1429" s="76"/>
      <c r="AF1429" s="76"/>
      <c r="AG1429" s="76"/>
      <c r="AH1429" s="76"/>
      <c r="AI1429" s="86"/>
      <c r="AJ1429" s="76"/>
      <c r="AK1429" s="76"/>
      <c r="AL1429" s="76"/>
      <c r="AM1429" s="76"/>
      <c r="AN1429" s="157"/>
      <c r="AO1429" s="157"/>
      <c r="AP1429" s="157"/>
      <c r="AQ1429" s="160"/>
      <c r="AR1429" s="93"/>
      <c r="AS1429" s="93"/>
      <c r="AT1429" s="109"/>
      <c r="AU1429" s="165"/>
    </row>
    <row r="1430" spans="1:47" ht="84.75" customHeight="1">
      <c r="A1430" s="79"/>
      <c r="B1430" s="79"/>
      <c r="C1430" s="79"/>
      <c r="D1430" s="157"/>
      <c r="E1430" s="159"/>
      <c r="F1430" s="160"/>
      <c r="G1430" s="160"/>
      <c r="H1430" s="166"/>
      <c r="I1430" s="166"/>
      <c r="J1430" s="166"/>
      <c r="K1430" s="166"/>
      <c r="L1430" s="167"/>
      <c r="M1430" s="166"/>
      <c r="N1430" s="166"/>
      <c r="O1430" s="157"/>
      <c r="P1430" s="157"/>
      <c r="Q1430" s="157"/>
      <c r="R1430" s="157"/>
      <c r="S1430" s="157"/>
      <c r="T1430" s="157"/>
      <c r="U1430" s="157"/>
      <c r="V1430" s="157"/>
      <c r="W1430" s="161"/>
      <c r="X1430" s="168"/>
      <c r="Y1430" s="168"/>
      <c r="Z1430" s="157"/>
      <c r="AA1430" s="157"/>
      <c r="AB1430" s="157"/>
      <c r="AC1430" s="157"/>
      <c r="AD1430" s="86"/>
      <c r="AE1430" s="76"/>
      <c r="AF1430" s="76"/>
      <c r="AG1430" s="76"/>
      <c r="AH1430" s="76"/>
      <c r="AI1430" s="86"/>
      <c r="AJ1430" s="76"/>
      <c r="AK1430" s="76"/>
      <c r="AL1430" s="76"/>
      <c r="AM1430" s="76"/>
      <c r="AN1430" s="157"/>
      <c r="AO1430" s="157"/>
      <c r="AP1430" s="157"/>
      <c r="AQ1430" s="160"/>
      <c r="AR1430" s="93"/>
      <c r="AS1430" s="93"/>
      <c r="AT1430" s="109"/>
      <c r="AU1430" s="165"/>
    </row>
    <row r="1431" spans="1:47" ht="84.75" customHeight="1">
      <c r="A1431" s="79"/>
      <c r="B1431" s="79"/>
      <c r="C1431" s="79"/>
      <c r="D1431" s="157"/>
      <c r="E1431" s="159"/>
      <c r="F1431" s="160"/>
      <c r="G1431" s="160"/>
      <c r="H1431" s="166"/>
      <c r="I1431" s="166"/>
      <c r="J1431" s="166"/>
      <c r="K1431" s="166"/>
      <c r="L1431" s="167"/>
      <c r="M1431" s="166"/>
      <c r="N1431" s="166"/>
      <c r="O1431" s="157"/>
      <c r="P1431" s="157"/>
      <c r="Q1431" s="157"/>
      <c r="R1431" s="157"/>
      <c r="S1431" s="157"/>
      <c r="T1431" s="157"/>
      <c r="U1431" s="157"/>
      <c r="V1431" s="157"/>
      <c r="W1431" s="161"/>
      <c r="X1431" s="168"/>
      <c r="Y1431" s="168"/>
      <c r="Z1431" s="157"/>
      <c r="AA1431" s="157"/>
      <c r="AB1431" s="157"/>
      <c r="AC1431" s="157"/>
      <c r="AD1431" s="86"/>
      <c r="AE1431" s="76"/>
      <c r="AF1431" s="76"/>
      <c r="AG1431" s="76"/>
      <c r="AH1431" s="76"/>
      <c r="AI1431" s="86"/>
      <c r="AJ1431" s="76"/>
      <c r="AK1431" s="76"/>
      <c r="AL1431" s="76"/>
      <c r="AM1431" s="76"/>
      <c r="AN1431" s="157"/>
      <c r="AO1431" s="157"/>
      <c r="AP1431" s="157"/>
      <c r="AQ1431" s="160"/>
      <c r="AR1431" s="93"/>
      <c r="AS1431" s="93"/>
      <c r="AT1431" s="109"/>
      <c r="AU1431" s="165"/>
    </row>
    <row r="1432" spans="1:47" ht="84.75" customHeight="1">
      <c r="A1432" s="79"/>
      <c r="B1432" s="79"/>
      <c r="C1432" s="79"/>
      <c r="D1432" s="157"/>
      <c r="E1432" s="159"/>
      <c r="F1432" s="160"/>
      <c r="G1432" s="160"/>
      <c r="H1432" s="166"/>
      <c r="I1432" s="166"/>
      <c r="J1432" s="166"/>
      <c r="K1432" s="166"/>
      <c r="L1432" s="167"/>
      <c r="M1432" s="166"/>
      <c r="N1432" s="166"/>
      <c r="O1432" s="157"/>
      <c r="P1432" s="157"/>
      <c r="Q1432" s="157"/>
      <c r="R1432" s="157"/>
      <c r="S1432" s="157"/>
      <c r="T1432" s="157"/>
      <c r="U1432" s="157"/>
      <c r="V1432" s="157"/>
      <c r="W1432" s="161"/>
      <c r="X1432" s="168"/>
      <c r="Y1432" s="168"/>
      <c r="Z1432" s="157"/>
      <c r="AA1432" s="157"/>
      <c r="AB1432" s="157"/>
      <c r="AC1432" s="157"/>
      <c r="AD1432" s="86"/>
      <c r="AE1432" s="76"/>
      <c r="AF1432" s="76"/>
      <c r="AG1432" s="76"/>
      <c r="AH1432" s="76"/>
      <c r="AI1432" s="86"/>
      <c r="AJ1432" s="76"/>
      <c r="AK1432" s="76"/>
      <c r="AL1432" s="76"/>
      <c r="AM1432" s="76"/>
      <c r="AN1432" s="157"/>
      <c r="AO1432" s="157"/>
      <c r="AP1432" s="157"/>
      <c r="AQ1432" s="160"/>
      <c r="AR1432" s="93"/>
      <c r="AS1432" s="93"/>
      <c r="AT1432" s="109"/>
      <c r="AU1432" s="165"/>
    </row>
    <row r="1433" spans="1:47" ht="84.75" customHeight="1">
      <c r="A1433" s="79"/>
      <c r="B1433" s="79"/>
      <c r="C1433" s="79"/>
      <c r="D1433" s="157"/>
      <c r="E1433" s="159"/>
      <c r="F1433" s="160"/>
      <c r="G1433" s="160"/>
      <c r="H1433" s="166"/>
      <c r="I1433" s="166"/>
      <c r="J1433" s="166"/>
      <c r="K1433" s="166"/>
      <c r="L1433" s="167"/>
      <c r="M1433" s="166"/>
      <c r="N1433" s="166"/>
      <c r="O1433" s="157"/>
      <c r="P1433" s="157"/>
      <c r="Q1433" s="157"/>
      <c r="R1433" s="157"/>
      <c r="S1433" s="157"/>
      <c r="T1433" s="157"/>
      <c r="U1433" s="157"/>
      <c r="V1433" s="157"/>
      <c r="W1433" s="161"/>
      <c r="X1433" s="168"/>
      <c r="Y1433" s="168"/>
      <c r="Z1433" s="157"/>
      <c r="AA1433" s="157"/>
      <c r="AB1433" s="157"/>
      <c r="AC1433" s="157"/>
      <c r="AD1433" s="86"/>
      <c r="AE1433" s="76"/>
      <c r="AF1433" s="76"/>
      <c r="AG1433" s="76"/>
      <c r="AH1433" s="76"/>
      <c r="AI1433" s="86"/>
      <c r="AJ1433" s="76"/>
      <c r="AK1433" s="76"/>
      <c r="AL1433" s="76"/>
      <c r="AM1433" s="76"/>
      <c r="AN1433" s="157"/>
      <c r="AO1433" s="157"/>
      <c r="AP1433" s="157"/>
      <c r="AQ1433" s="160"/>
      <c r="AR1433" s="93"/>
      <c r="AS1433" s="93"/>
      <c r="AT1433" s="109"/>
      <c r="AU1433" s="165"/>
    </row>
    <row r="1434" spans="1:47" ht="84.75" customHeight="1">
      <c r="A1434" s="79"/>
      <c r="B1434" s="79"/>
      <c r="C1434" s="79"/>
      <c r="D1434" s="157"/>
      <c r="E1434" s="159"/>
      <c r="F1434" s="160"/>
      <c r="G1434" s="160"/>
      <c r="H1434" s="166"/>
      <c r="I1434" s="166"/>
      <c r="J1434" s="166"/>
      <c r="K1434" s="166"/>
      <c r="L1434" s="167"/>
      <c r="M1434" s="166"/>
      <c r="N1434" s="166"/>
      <c r="O1434" s="157"/>
      <c r="P1434" s="157"/>
      <c r="Q1434" s="157"/>
      <c r="R1434" s="157"/>
      <c r="S1434" s="157"/>
      <c r="T1434" s="157"/>
      <c r="U1434" s="157"/>
      <c r="V1434" s="157"/>
      <c r="W1434" s="161"/>
      <c r="X1434" s="168"/>
      <c r="Y1434" s="168"/>
      <c r="Z1434" s="157"/>
      <c r="AA1434" s="157"/>
      <c r="AB1434" s="157"/>
      <c r="AC1434" s="157"/>
      <c r="AD1434" s="86"/>
      <c r="AE1434" s="76"/>
      <c r="AF1434" s="76"/>
      <c r="AG1434" s="76"/>
      <c r="AH1434" s="76"/>
      <c r="AI1434" s="86"/>
      <c r="AJ1434" s="76"/>
      <c r="AK1434" s="76"/>
      <c r="AL1434" s="76"/>
      <c r="AM1434" s="76"/>
      <c r="AN1434" s="157"/>
      <c r="AO1434" s="157"/>
      <c r="AP1434" s="157"/>
      <c r="AQ1434" s="160"/>
      <c r="AR1434" s="93"/>
      <c r="AS1434" s="93"/>
      <c r="AT1434" s="109"/>
      <c r="AU1434" s="165"/>
    </row>
    <row r="1435" spans="1:47" ht="84.75" customHeight="1">
      <c r="A1435" s="79"/>
      <c r="B1435" s="79"/>
      <c r="C1435" s="79"/>
      <c r="D1435" s="157"/>
      <c r="E1435" s="159"/>
      <c r="F1435" s="160"/>
      <c r="G1435" s="160"/>
      <c r="H1435" s="166"/>
      <c r="I1435" s="166"/>
      <c r="J1435" s="166"/>
      <c r="K1435" s="166"/>
      <c r="L1435" s="167"/>
      <c r="M1435" s="166"/>
      <c r="N1435" s="166"/>
      <c r="O1435" s="157"/>
      <c r="P1435" s="157"/>
      <c r="Q1435" s="157"/>
      <c r="R1435" s="157"/>
      <c r="S1435" s="157"/>
      <c r="T1435" s="157"/>
      <c r="U1435" s="157"/>
      <c r="V1435" s="157"/>
      <c r="W1435" s="161"/>
      <c r="X1435" s="168"/>
      <c r="Y1435" s="168"/>
      <c r="Z1435" s="157"/>
      <c r="AA1435" s="157"/>
      <c r="AB1435" s="157"/>
      <c r="AC1435" s="157"/>
      <c r="AD1435" s="86"/>
      <c r="AE1435" s="76"/>
      <c r="AF1435" s="76"/>
      <c r="AG1435" s="76"/>
      <c r="AH1435" s="76"/>
      <c r="AI1435" s="86"/>
      <c r="AJ1435" s="76"/>
      <c r="AK1435" s="76"/>
      <c r="AL1435" s="76"/>
      <c r="AM1435" s="76"/>
      <c r="AN1435" s="157"/>
      <c r="AO1435" s="157"/>
      <c r="AP1435" s="157"/>
      <c r="AQ1435" s="160"/>
      <c r="AR1435" s="93"/>
      <c r="AS1435" s="93"/>
      <c r="AT1435" s="109"/>
      <c r="AU1435" s="165"/>
    </row>
    <row r="1436" spans="1:47" ht="84.75" customHeight="1">
      <c r="A1436" s="79"/>
      <c r="B1436" s="79"/>
      <c r="C1436" s="79"/>
      <c r="D1436" s="157"/>
      <c r="E1436" s="159"/>
      <c r="F1436" s="160"/>
      <c r="G1436" s="160"/>
      <c r="H1436" s="166"/>
      <c r="I1436" s="166"/>
      <c r="J1436" s="166"/>
      <c r="K1436" s="166"/>
      <c r="L1436" s="167"/>
      <c r="M1436" s="166"/>
      <c r="N1436" s="166"/>
      <c r="O1436" s="157"/>
      <c r="P1436" s="157"/>
      <c r="Q1436" s="157"/>
      <c r="R1436" s="157"/>
      <c r="S1436" s="157"/>
      <c r="T1436" s="157"/>
      <c r="U1436" s="157"/>
      <c r="V1436" s="157"/>
      <c r="W1436" s="161"/>
      <c r="X1436" s="168"/>
      <c r="Y1436" s="168"/>
      <c r="Z1436" s="157"/>
      <c r="AA1436" s="157"/>
      <c r="AB1436" s="157"/>
      <c r="AC1436" s="157"/>
      <c r="AD1436" s="86"/>
      <c r="AE1436" s="76"/>
      <c r="AF1436" s="76"/>
      <c r="AG1436" s="76"/>
      <c r="AH1436" s="76"/>
      <c r="AI1436" s="86"/>
      <c r="AJ1436" s="76"/>
      <c r="AK1436" s="76"/>
      <c r="AL1436" s="76"/>
      <c r="AM1436" s="76"/>
      <c r="AN1436" s="157"/>
      <c r="AO1436" s="157"/>
      <c r="AP1436" s="157"/>
      <c r="AQ1436" s="160"/>
      <c r="AR1436" s="93"/>
      <c r="AS1436" s="93"/>
      <c r="AT1436" s="109"/>
      <c r="AU1436" s="165"/>
    </row>
    <row r="1437" spans="1:47" ht="84.75" customHeight="1">
      <c r="A1437" s="79"/>
      <c r="B1437" s="79"/>
      <c r="C1437" s="79"/>
      <c r="D1437" s="157"/>
      <c r="E1437" s="159"/>
      <c r="F1437" s="160"/>
      <c r="G1437" s="160"/>
      <c r="H1437" s="166"/>
      <c r="I1437" s="166"/>
      <c r="J1437" s="166"/>
      <c r="K1437" s="166"/>
      <c r="L1437" s="167"/>
      <c r="M1437" s="166"/>
      <c r="N1437" s="166"/>
      <c r="O1437" s="157"/>
      <c r="P1437" s="157"/>
      <c r="Q1437" s="157"/>
      <c r="R1437" s="157"/>
      <c r="S1437" s="157"/>
      <c r="T1437" s="157"/>
      <c r="U1437" s="157"/>
      <c r="V1437" s="157"/>
      <c r="W1437" s="161"/>
      <c r="X1437" s="168"/>
      <c r="Y1437" s="168"/>
      <c r="Z1437" s="157"/>
      <c r="AA1437" s="157"/>
      <c r="AB1437" s="157"/>
      <c r="AC1437" s="157"/>
      <c r="AD1437" s="86"/>
      <c r="AE1437" s="76"/>
      <c r="AF1437" s="76"/>
      <c r="AG1437" s="76"/>
      <c r="AH1437" s="76"/>
      <c r="AI1437" s="86"/>
      <c r="AJ1437" s="76"/>
      <c r="AK1437" s="76"/>
      <c r="AL1437" s="76"/>
      <c r="AM1437" s="76"/>
      <c r="AN1437" s="157"/>
      <c r="AO1437" s="157"/>
      <c r="AP1437" s="157"/>
      <c r="AQ1437" s="160"/>
      <c r="AR1437" s="93"/>
      <c r="AS1437" s="93"/>
      <c r="AT1437" s="109"/>
      <c r="AU1437" s="165"/>
    </row>
    <row r="1438" spans="1:47" ht="84.75" customHeight="1">
      <c r="A1438" s="79"/>
      <c r="B1438" s="79"/>
      <c r="C1438" s="79"/>
      <c r="D1438" s="157"/>
      <c r="E1438" s="159"/>
      <c r="F1438" s="160"/>
      <c r="G1438" s="160"/>
      <c r="H1438" s="166"/>
      <c r="I1438" s="166"/>
      <c r="J1438" s="166"/>
      <c r="K1438" s="166"/>
      <c r="L1438" s="167"/>
      <c r="M1438" s="166"/>
      <c r="N1438" s="166"/>
      <c r="O1438" s="157"/>
      <c r="P1438" s="157"/>
      <c r="Q1438" s="157"/>
      <c r="R1438" s="157"/>
      <c r="S1438" s="157"/>
      <c r="T1438" s="157"/>
      <c r="U1438" s="157"/>
      <c r="V1438" s="157"/>
      <c r="W1438" s="161"/>
      <c r="X1438" s="168"/>
      <c r="Y1438" s="168"/>
      <c r="Z1438" s="157"/>
      <c r="AA1438" s="157"/>
      <c r="AB1438" s="157"/>
      <c r="AC1438" s="157"/>
      <c r="AD1438" s="86"/>
      <c r="AE1438" s="76"/>
      <c r="AF1438" s="76"/>
      <c r="AG1438" s="76"/>
      <c r="AH1438" s="76"/>
      <c r="AI1438" s="86"/>
      <c r="AJ1438" s="76"/>
      <c r="AK1438" s="76"/>
      <c r="AL1438" s="76"/>
      <c r="AM1438" s="76"/>
      <c r="AN1438" s="157"/>
      <c r="AO1438" s="157"/>
      <c r="AP1438" s="157"/>
      <c r="AQ1438" s="160"/>
      <c r="AR1438" s="93"/>
      <c r="AS1438" s="93"/>
      <c r="AT1438" s="109"/>
      <c r="AU1438" s="165"/>
    </row>
    <row r="1439" spans="1:47" ht="84.75" customHeight="1">
      <c r="A1439" s="79"/>
      <c r="B1439" s="79"/>
      <c r="C1439" s="79"/>
      <c r="D1439" s="157"/>
      <c r="E1439" s="159"/>
      <c r="F1439" s="160"/>
      <c r="G1439" s="160"/>
      <c r="H1439" s="166"/>
      <c r="I1439" s="166"/>
      <c r="J1439" s="166"/>
      <c r="K1439" s="166"/>
      <c r="L1439" s="167"/>
      <c r="M1439" s="166"/>
      <c r="N1439" s="166"/>
      <c r="O1439" s="157"/>
      <c r="P1439" s="157"/>
      <c r="Q1439" s="157"/>
      <c r="R1439" s="157"/>
      <c r="S1439" s="157"/>
      <c r="T1439" s="157"/>
      <c r="U1439" s="157"/>
      <c r="V1439" s="157"/>
      <c r="W1439" s="161"/>
      <c r="X1439" s="168"/>
      <c r="Y1439" s="168"/>
      <c r="Z1439" s="157"/>
      <c r="AA1439" s="157"/>
      <c r="AB1439" s="157"/>
      <c r="AC1439" s="157"/>
      <c r="AD1439" s="86"/>
      <c r="AE1439" s="76"/>
      <c r="AF1439" s="76"/>
      <c r="AG1439" s="76"/>
      <c r="AH1439" s="76"/>
      <c r="AI1439" s="86"/>
      <c r="AJ1439" s="76"/>
      <c r="AK1439" s="76"/>
      <c r="AL1439" s="76"/>
      <c r="AM1439" s="76"/>
      <c r="AN1439" s="157"/>
      <c r="AO1439" s="157"/>
      <c r="AP1439" s="157"/>
      <c r="AQ1439" s="160"/>
      <c r="AR1439" s="93"/>
      <c r="AS1439" s="93"/>
      <c r="AT1439" s="109"/>
      <c r="AU1439" s="165"/>
    </row>
    <row r="1440" spans="1:47" ht="84.75" customHeight="1">
      <c r="A1440" s="79"/>
      <c r="B1440" s="79"/>
      <c r="C1440" s="79"/>
      <c r="D1440" s="157"/>
      <c r="E1440" s="159"/>
      <c r="F1440" s="160"/>
      <c r="G1440" s="160"/>
      <c r="H1440" s="166"/>
      <c r="I1440" s="166"/>
      <c r="J1440" s="166"/>
      <c r="K1440" s="166"/>
      <c r="L1440" s="167"/>
      <c r="M1440" s="166"/>
      <c r="N1440" s="166"/>
      <c r="O1440" s="157"/>
      <c r="P1440" s="157"/>
      <c r="Q1440" s="157"/>
      <c r="R1440" s="157"/>
      <c r="S1440" s="157"/>
      <c r="T1440" s="157"/>
      <c r="U1440" s="157"/>
      <c r="V1440" s="157"/>
      <c r="W1440" s="161"/>
      <c r="X1440" s="168"/>
      <c r="Y1440" s="168"/>
      <c r="Z1440" s="157"/>
      <c r="AA1440" s="157"/>
      <c r="AB1440" s="157"/>
      <c r="AC1440" s="157"/>
      <c r="AD1440" s="86"/>
      <c r="AE1440" s="76"/>
      <c r="AF1440" s="76"/>
      <c r="AG1440" s="76"/>
      <c r="AH1440" s="76"/>
      <c r="AI1440" s="86"/>
      <c r="AJ1440" s="76"/>
      <c r="AK1440" s="76"/>
      <c r="AL1440" s="76"/>
      <c r="AM1440" s="76"/>
      <c r="AN1440" s="157"/>
      <c r="AO1440" s="157"/>
      <c r="AP1440" s="157"/>
      <c r="AQ1440" s="160"/>
      <c r="AR1440" s="93"/>
      <c r="AS1440" s="93"/>
      <c r="AT1440" s="109"/>
      <c r="AU1440" s="165"/>
    </row>
    <row r="1441" spans="1:47" ht="84.75" customHeight="1">
      <c r="A1441" s="79"/>
      <c r="B1441" s="79"/>
      <c r="C1441" s="79"/>
      <c r="D1441" s="157"/>
      <c r="E1441" s="159"/>
      <c r="F1441" s="160"/>
      <c r="G1441" s="160"/>
      <c r="H1441" s="166"/>
      <c r="I1441" s="166"/>
      <c r="J1441" s="166"/>
      <c r="K1441" s="166"/>
      <c r="L1441" s="167"/>
      <c r="M1441" s="166"/>
      <c r="N1441" s="166"/>
      <c r="O1441" s="157"/>
      <c r="P1441" s="157"/>
      <c r="Q1441" s="157"/>
      <c r="R1441" s="157"/>
      <c r="S1441" s="157"/>
      <c r="T1441" s="157"/>
      <c r="U1441" s="157"/>
      <c r="V1441" s="157"/>
      <c r="W1441" s="161"/>
      <c r="X1441" s="168"/>
      <c r="Y1441" s="168"/>
      <c r="Z1441" s="157"/>
      <c r="AA1441" s="157"/>
      <c r="AB1441" s="157"/>
      <c r="AC1441" s="157"/>
      <c r="AD1441" s="86"/>
      <c r="AE1441" s="76"/>
      <c r="AF1441" s="76"/>
      <c r="AG1441" s="76"/>
      <c r="AH1441" s="76"/>
      <c r="AI1441" s="86"/>
      <c r="AJ1441" s="76"/>
      <c r="AK1441" s="76"/>
      <c r="AL1441" s="76"/>
      <c r="AM1441" s="76"/>
      <c r="AN1441" s="157"/>
      <c r="AO1441" s="157"/>
      <c r="AP1441" s="157"/>
      <c r="AQ1441" s="160"/>
      <c r="AR1441" s="93"/>
      <c r="AS1441" s="93"/>
      <c r="AT1441" s="109"/>
      <c r="AU1441" s="165"/>
    </row>
    <row r="1442" spans="1:47" ht="84.75" customHeight="1">
      <c r="A1442" s="79"/>
      <c r="B1442" s="79"/>
      <c r="C1442" s="79"/>
      <c r="D1442" s="157"/>
      <c r="E1442" s="159"/>
      <c r="F1442" s="160"/>
      <c r="G1442" s="160"/>
      <c r="H1442" s="166"/>
      <c r="I1442" s="166"/>
      <c r="J1442" s="166"/>
      <c r="K1442" s="166"/>
      <c r="L1442" s="167"/>
      <c r="M1442" s="166"/>
      <c r="N1442" s="166"/>
      <c r="O1442" s="157"/>
      <c r="P1442" s="157"/>
      <c r="Q1442" s="157"/>
      <c r="R1442" s="157"/>
      <c r="S1442" s="157"/>
      <c r="T1442" s="157"/>
      <c r="U1442" s="157"/>
      <c r="V1442" s="157"/>
      <c r="W1442" s="161"/>
      <c r="X1442" s="168"/>
      <c r="Y1442" s="168"/>
      <c r="Z1442" s="157"/>
      <c r="AA1442" s="157"/>
      <c r="AB1442" s="157"/>
      <c r="AC1442" s="157"/>
      <c r="AD1442" s="86"/>
      <c r="AE1442" s="76"/>
      <c r="AF1442" s="76"/>
      <c r="AG1442" s="76"/>
      <c r="AH1442" s="76"/>
      <c r="AI1442" s="86"/>
      <c r="AJ1442" s="76"/>
      <c r="AK1442" s="76"/>
      <c r="AL1442" s="76"/>
      <c r="AM1442" s="76"/>
      <c r="AN1442" s="157"/>
      <c r="AO1442" s="157"/>
      <c r="AP1442" s="157"/>
      <c r="AQ1442" s="160"/>
      <c r="AR1442" s="93"/>
      <c r="AS1442" s="93"/>
      <c r="AT1442" s="109"/>
      <c r="AU1442" s="165"/>
    </row>
    <row r="1443" spans="1:47" ht="84.75" customHeight="1">
      <c r="A1443" s="79"/>
      <c r="B1443" s="79"/>
      <c r="C1443" s="79"/>
      <c r="D1443" s="157"/>
      <c r="E1443" s="159"/>
      <c r="F1443" s="160"/>
      <c r="G1443" s="160"/>
      <c r="H1443" s="166"/>
      <c r="I1443" s="166"/>
      <c r="J1443" s="166"/>
      <c r="K1443" s="166"/>
      <c r="L1443" s="167"/>
      <c r="M1443" s="166"/>
      <c r="N1443" s="166"/>
      <c r="O1443" s="157"/>
      <c r="P1443" s="157"/>
      <c r="Q1443" s="157"/>
      <c r="R1443" s="157"/>
      <c r="S1443" s="157"/>
      <c r="T1443" s="157"/>
      <c r="U1443" s="157"/>
      <c r="V1443" s="157"/>
      <c r="W1443" s="161"/>
      <c r="X1443" s="168"/>
      <c r="Y1443" s="168"/>
      <c r="Z1443" s="157"/>
      <c r="AA1443" s="157"/>
      <c r="AB1443" s="157"/>
      <c r="AC1443" s="157"/>
      <c r="AD1443" s="86"/>
      <c r="AE1443" s="76"/>
      <c r="AF1443" s="76"/>
      <c r="AG1443" s="76"/>
      <c r="AH1443" s="76"/>
      <c r="AI1443" s="86"/>
      <c r="AJ1443" s="76"/>
      <c r="AK1443" s="76"/>
      <c r="AL1443" s="76"/>
      <c r="AM1443" s="76"/>
      <c r="AN1443" s="157"/>
      <c r="AO1443" s="157"/>
      <c r="AP1443" s="157"/>
      <c r="AQ1443" s="160"/>
      <c r="AR1443" s="93"/>
      <c r="AS1443" s="93"/>
      <c r="AT1443" s="109"/>
      <c r="AU1443" s="165"/>
    </row>
    <row r="1444" spans="1:47" ht="84.75" customHeight="1">
      <c r="A1444" s="79"/>
      <c r="B1444" s="79"/>
      <c r="C1444" s="79"/>
      <c r="D1444" s="157"/>
      <c r="E1444" s="159"/>
      <c r="F1444" s="160"/>
      <c r="G1444" s="160"/>
      <c r="H1444" s="166"/>
      <c r="I1444" s="166"/>
      <c r="J1444" s="166"/>
      <c r="K1444" s="166"/>
      <c r="L1444" s="167"/>
      <c r="M1444" s="166"/>
      <c r="N1444" s="166"/>
      <c r="O1444" s="157"/>
      <c r="P1444" s="157"/>
      <c r="Q1444" s="157"/>
      <c r="R1444" s="157"/>
      <c r="S1444" s="157"/>
      <c r="T1444" s="157"/>
      <c r="U1444" s="157"/>
      <c r="V1444" s="157"/>
      <c r="W1444" s="161"/>
      <c r="X1444" s="168"/>
      <c r="Y1444" s="168"/>
      <c r="Z1444" s="157"/>
      <c r="AA1444" s="157"/>
      <c r="AB1444" s="157"/>
      <c r="AC1444" s="157"/>
      <c r="AD1444" s="86"/>
      <c r="AE1444" s="76"/>
      <c r="AF1444" s="76"/>
      <c r="AG1444" s="76"/>
      <c r="AH1444" s="76"/>
      <c r="AI1444" s="86"/>
      <c r="AJ1444" s="76"/>
      <c r="AK1444" s="76"/>
      <c r="AL1444" s="76"/>
      <c r="AM1444" s="76"/>
      <c r="AN1444" s="157"/>
      <c r="AO1444" s="157"/>
      <c r="AP1444" s="157"/>
      <c r="AQ1444" s="160"/>
      <c r="AR1444" s="93"/>
      <c r="AS1444" s="93"/>
      <c r="AT1444" s="109"/>
      <c r="AU1444" s="165"/>
    </row>
    <row r="1445" spans="1:47" ht="84.75" customHeight="1">
      <c r="A1445" s="79"/>
      <c r="B1445" s="79"/>
      <c r="C1445" s="79"/>
      <c r="D1445" s="157"/>
      <c r="E1445" s="159"/>
      <c r="F1445" s="160"/>
      <c r="G1445" s="160"/>
      <c r="H1445" s="166"/>
      <c r="I1445" s="166"/>
      <c r="J1445" s="166"/>
      <c r="K1445" s="166"/>
      <c r="L1445" s="167"/>
      <c r="M1445" s="166"/>
      <c r="N1445" s="166"/>
      <c r="O1445" s="157"/>
      <c r="P1445" s="157"/>
      <c r="Q1445" s="157"/>
      <c r="R1445" s="157"/>
      <c r="S1445" s="157"/>
      <c r="T1445" s="157"/>
      <c r="U1445" s="157"/>
      <c r="V1445" s="157"/>
      <c r="W1445" s="161"/>
      <c r="X1445" s="168"/>
      <c r="Y1445" s="168"/>
      <c r="Z1445" s="157"/>
      <c r="AA1445" s="157"/>
      <c r="AB1445" s="157"/>
      <c r="AC1445" s="157"/>
      <c r="AD1445" s="86"/>
      <c r="AE1445" s="76"/>
      <c r="AF1445" s="76"/>
      <c r="AG1445" s="76"/>
      <c r="AH1445" s="76"/>
      <c r="AI1445" s="86"/>
      <c r="AJ1445" s="76"/>
      <c r="AK1445" s="76"/>
      <c r="AL1445" s="76"/>
      <c r="AM1445" s="76"/>
      <c r="AN1445" s="157"/>
      <c r="AO1445" s="157"/>
      <c r="AP1445" s="157"/>
      <c r="AQ1445" s="160"/>
      <c r="AR1445" s="93"/>
      <c r="AS1445" s="93"/>
      <c r="AT1445" s="109"/>
      <c r="AU1445" s="165"/>
    </row>
    <row r="1446" spans="1:47" ht="84.75" customHeight="1">
      <c r="A1446" s="79"/>
      <c r="B1446" s="79"/>
      <c r="C1446" s="79"/>
      <c r="D1446" s="157"/>
      <c r="E1446" s="159"/>
      <c r="F1446" s="160"/>
      <c r="G1446" s="160"/>
      <c r="H1446" s="166"/>
      <c r="I1446" s="166"/>
      <c r="J1446" s="166"/>
      <c r="K1446" s="166"/>
      <c r="L1446" s="167"/>
      <c r="M1446" s="166"/>
      <c r="N1446" s="166"/>
      <c r="O1446" s="157"/>
      <c r="P1446" s="157"/>
      <c r="Q1446" s="157"/>
      <c r="R1446" s="157"/>
      <c r="S1446" s="157"/>
      <c r="T1446" s="157"/>
      <c r="U1446" s="157"/>
      <c r="V1446" s="157"/>
      <c r="W1446" s="161"/>
      <c r="X1446" s="168"/>
      <c r="Y1446" s="168"/>
      <c r="Z1446" s="157"/>
      <c r="AA1446" s="157"/>
      <c r="AB1446" s="157"/>
      <c r="AC1446" s="157"/>
      <c r="AD1446" s="86"/>
      <c r="AE1446" s="76"/>
      <c r="AF1446" s="76"/>
      <c r="AG1446" s="76"/>
      <c r="AH1446" s="76"/>
      <c r="AI1446" s="86"/>
      <c r="AJ1446" s="76"/>
      <c r="AK1446" s="76"/>
      <c r="AL1446" s="76"/>
      <c r="AM1446" s="76"/>
      <c r="AN1446" s="157"/>
      <c r="AO1446" s="157"/>
      <c r="AP1446" s="157"/>
      <c r="AQ1446" s="160"/>
      <c r="AR1446" s="93"/>
      <c r="AS1446" s="93"/>
      <c r="AT1446" s="109"/>
      <c r="AU1446" s="165"/>
    </row>
    <row r="1447" spans="1:47" ht="84.75" customHeight="1">
      <c r="A1447" s="79"/>
      <c r="B1447" s="79"/>
      <c r="C1447" s="79"/>
      <c r="D1447" s="157"/>
      <c r="E1447" s="159"/>
      <c r="F1447" s="160"/>
      <c r="G1447" s="160"/>
      <c r="H1447" s="166"/>
      <c r="I1447" s="166"/>
      <c r="J1447" s="166"/>
      <c r="K1447" s="166"/>
      <c r="L1447" s="167"/>
      <c r="M1447" s="166"/>
      <c r="N1447" s="166"/>
      <c r="O1447" s="157"/>
      <c r="P1447" s="157"/>
      <c r="Q1447" s="157"/>
      <c r="R1447" s="157"/>
      <c r="S1447" s="157"/>
      <c r="T1447" s="157"/>
      <c r="U1447" s="157"/>
      <c r="V1447" s="157"/>
      <c r="W1447" s="161"/>
      <c r="X1447" s="168"/>
      <c r="Y1447" s="168"/>
      <c r="Z1447" s="157"/>
      <c r="AA1447" s="157"/>
      <c r="AB1447" s="157"/>
      <c r="AC1447" s="157"/>
      <c r="AD1447" s="86"/>
      <c r="AE1447" s="76"/>
      <c r="AF1447" s="76"/>
      <c r="AG1447" s="76"/>
      <c r="AH1447" s="76"/>
      <c r="AI1447" s="86"/>
      <c r="AJ1447" s="76"/>
      <c r="AK1447" s="76"/>
      <c r="AL1447" s="76"/>
      <c r="AM1447" s="76"/>
      <c r="AN1447" s="157"/>
      <c r="AO1447" s="157"/>
      <c r="AP1447" s="157"/>
      <c r="AQ1447" s="160"/>
      <c r="AR1447" s="93"/>
      <c r="AS1447" s="93"/>
      <c r="AT1447" s="109"/>
      <c r="AU1447" s="165"/>
    </row>
    <row r="1448" spans="1:47" ht="84.75" customHeight="1">
      <c r="A1448" s="79"/>
      <c r="B1448" s="79"/>
      <c r="C1448" s="79"/>
      <c r="D1448" s="157"/>
      <c r="E1448" s="159"/>
      <c r="F1448" s="160"/>
      <c r="G1448" s="160"/>
      <c r="H1448" s="166"/>
      <c r="I1448" s="166"/>
      <c r="J1448" s="166"/>
      <c r="K1448" s="166"/>
      <c r="L1448" s="167"/>
      <c r="M1448" s="166"/>
      <c r="N1448" s="166"/>
      <c r="O1448" s="157"/>
      <c r="P1448" s="157"/>
      <c r="Q1448" s="157"/>
      <c r="R1448" s="157"/>
      <c r="S1448" s="157"/>
      <c r="T1448" s="157"/>
      <c r="U1448" s="157"/>
      <c r="V1448" s="157"/>
      <c r="W1448" s="161"/>
      <c r="X1448" s="168"/>
      <c r="Y1448" s="168"/>
      <c r="Z1448" s="157"/>
      <c r="AA1448" s="157"/>
      <c r="AB1448" s="157"/>
      <c r="AC1448" s="157"/>
      <c r="AD1448" s="86"/>
      <c r="AE1448" s="76"/>
      <c r="AF1448" s="76"/>
      <c r="AG1448" s="76"/>
      <c r="AH1448" s="76"/>
      <c r="AI1448" s="86"/>
      <c r="AJ1448" s="76"/>
      <c r="AK1448" s="76"/>
      <c r="AL1448" s="76"/>
      <c r="AM1448" s="76"/>
      <c r="AN1448" s="157"/>
      <c r="AO1448" s="157"/>
      <c r="AP1448" s="157"/>
      <c r="AQ1448" s="160"/>
      <c r="AR1448" s="93"/>
      <c r="AS1448" s="93"/>
      <c r="AT1448" s="109"/>
      <c r="AU1448" s="165"/>
    </row>
    <row r="1449" spans="1:47" ht="84.75" customHeight="1">
      <c r="A1449" s="79"/>
      <c r="B1449" s="79"/>
      <c r="C1449" s="79"/>
      <c r="D1449" s="157"/>
      <c r="E1449" s="159"/>
      <c r="F1449" s="160"/>
      <c r="G1449" s="160"/>
      <c r="H1449" s="166"/>
      <c r="I1449" s="166"/>
      <c r="J1449" s="166"/>
      <c r="K1449" s="166"/>
      <c r="L1449" s="167"/>
      <c r="M1449" s="166"/>
      <c r="N1449" s="166"/>
      <c r="O1449" s="157"/>
      <c r="P1449" s="157"/>
      <c r="Q1449" s="157"/>
      <c r="R1449" s="157"/>
      <c r="S1449" s="157"/>
      <c r="T1449" s="157"/>
      <c r="U1449" s="157"/>
      <c r="V1449" s="157"/>
      <c r="W1449" s="161"/>
      <c r="X1449" s="168"/>
      <c r="Y1449" s="168"/>
      <c r="Z1449" s="157"/>
      <c r="AA1449" s="157"/>
      <c r="AB1449" s="157"/>
      <c r="AC1449" s="157"/>
      <c r="AD1449" s="86"/>
      <c r="AE1449" s="76"/>
      <c r="AF1449" s="76"/>
      <c r="AG1449" s="76"/>
      <c r="AH1449" s="76"/>
      <c r="AI1449" s="86"/>
      <c r="AJ1449" s="76"/>
      <c r="AK1449" s="76"/>
      <c r="AL1449" s="76"/>
      <c r="AM1449" s="76"/>
      <c r="AN1449" s="157"/>
      <c r="AO1449" s="157"/>
      <c r="AP1449" s="157"/>
      <c r="AQ1449" s="160"/>
      <c r="AR1449" s="93"/>
      <c r="AS1449" s="93"/>
      <c r="AT1449" s="109"/>
      <c r="AU1449" s="165"/>
    </row>
    <row r="1450" spans="1:47" ht="84.75" customHeight="1">
      <c r="A1450" s="79"/>
      <c r="B1450" s="79"/>
      <c r="C1450" s="79"/>
      <c r="D1450" s="157"/>
      <c r="E1450" s="159"/>
      <c r="F1450" s="160"/>
      <c r="G1450" s="160"/>
      <c r="H1450" s="166"/>
      <c r="I1450" s="166"/>
      <c r="J1450" s="166"/>
      <c r="K1450" s="166"/>
      <c r="L1450" s="167"/>
      <c r="M1450" s="166"/>
      <c r="N1450" s="166"/>
      <c r="O1450" s="157"/>
      <c r="P1450" s="157"/>
      <c r="Q1450" s="157"/>
      <c r="R1450" s="157"/>
      <c r="S1450" s="157"/>
      <c r="T1450" s="157"/>
      <c r="U1450" s="157"/>
      <c r="V1450" s="157"/>
      <c r="W1450" s="161"/>
      <c r="X1450" s="168"/>
      <c r="Y1450" s="168"/>
      <c r="Z1450" s="157"/>
      <c r="AA1450" s="157"/>
      <c r="AB1450" s="157"/>
      <c r="AC1450" s="157"/>
      <c r="AD1450" s="86"/>
      <c r="AE1450" s="76"/>
      <c r="AF1450" s="76"/>
      <c r="AG1450" s="76"/>
      <c r="AH1450" s="76"/>
      <c r="AI1450" s="86"/>
      <c r="AJ1450" s="76"/>
      <c r="AK1450" s="76"/>
      <c r="AL1450" s="76"/>
      <c r="AM1450" s="76"/>
      <c r="AN1450" s="157"/>
      <c r="AO1450" s="157"/>
      <c r="AP1450" s="157"/>
      <c r="AQ1450" s="160"/>
      <c r="AR1450" s="93"/>
      <c r="AS1450" s="93"/>
      <c r="AT1450" s="109"/>
      <c r="AU1450" s="165"/>
    </row>
    <row r="1451" spans="1:47" ht="84.75" customHeight="1">
      <c r="A1451" s="79"/>
      <c r="B1451" s="79"/>
      <c r="C1451" s="79"/>
      <c r="D1451" s="157"/>
      <c r="E1451" s="159"/>
      <c r="F1451" s="160"/>
      <c r="G1451" s="160"/>
      <c r="H1451" s="166"/>
      <c r="I1451" s="166"/>
      <c r="J1451" s="166"/>
      <c r="K1451" s="166"/>
      <c r="L1451" s="167"/>
      <c r="M1451" s="166"/>
      <c r="N1451" s="166"/>
      <c r="O1451" s="157"/>
      <c r="P1451" s="157"/>
      <c r="Q1451" s="157"/>
      <c r="R1451" s="157"/>
      <c r="S1451" s="157"/>
      <c r="T1451" s="157"/>
      <c r="U1451" s="157"/>
      <c r="V1451" s="157"/>
      <c r="W1451" s="161"/>
      <c r="X1451" s="168"/>
      <c r="Y1451" s="168"/>
      <c r="Z1451" s="157"/>
      <c r="AA1451" s="157"/>
      <c r="AB1451" s="157"/>
      <c r="AC1451" s="157"/>
      <c r="AD1451" s="86"/>
      <c r="AE1451" s="76"/>
      <c r="AF1451" s="76"/>
      <c r="AG1451" s="76"/>
      <c r="AH1451" s="76"/>
      <c r="AI1451" s="86"/>
      <c r="AJ1451" s="76"/>
      <c r="AK1451" s="76"/>
      <c r="AL1451" s="76"/>
      <c r="AM1451" s="76"/>
      <c r="AN1451" s="157"/>
      <c r="AO1451" s="157"/>
      <c r="AP1451" s="157"/>
      <c r="AQ1451" s="160"/>
      <c r="AR1451" s="93"/>
      <c r="AS1451" s="93"/>
      <c r="AT1451" s="109"/>
      <c r="AU1451" s="165"/>
    </row>
    <row r="1452" spans="1:47" ht="84.75" customHeight="1">
      <c r="A1452" s="79"/>
      <c r="B1452" s="79"/>
      <c r="C1452" s="79"/>
      <c r="D1452" s="157"/>
      <c r="E1452" s="159"/>
      <c r="F1452" s="160"/>
      <c r="G1452" s="160"/>
      <c r="H1452" s="166"/>
      <c r="I1452" s="166"/>
      <c r="J1452" s="166"/>
      <c r="K1452" s="166"/>
      <c r="L1452" s="167"/>
      <c r="M1452" s="166"/>
      <c r="N1452" s="166"/>
      <c r="O1452" s="157"/>
      <c r="P1452" s="157"/>
      <c r="Q1452" s="157"/>
      <c r="R1452" s="157"/>
      <c r="S1452" s="157"/>
      <c r="T1452" s="157"/>
      <c r="U1452" s="157"/>
      <c r="V1452" s="157"/>
      <c r="W1452" s="161"/>
      <c r="X1452" s="168"/>
      <c r="Y1452" s="168"/>
      <c r="Z1452" s="157"/>
      <c r="AA1452" s="157"/>
      <c r="AB1452" s="157"/>
      <c r="AC1452" s="157"/>
      <c r="AD1452" s="86"/>
      <c r="AE1452" s="76"/>
      <c r="AF1452" s="76"/>
      <c r="AG1452" s="76"/>
      <c r="AH1452" s="76"/>
      <c r="AI1452" s="86"/>
      <c r="AJ1452" s="76"/>
      <c r="AK1452" s="76"/>
      <c r="AL1452" s="76"/>
      <c r="AM1452" s="76"/>
      <c r="AN1452" s="157"/>
      <c r="AO1452" s="157"/>
      <c r="AP1452" s="157"/>
      <c r="AQ1452" s="160"/>
      <c r="AR1452" s="93"/>
      <c r="AS1452" s="93"/>
      <c r="AT1452" s="109"/>
      <c r="AU1452" s="165"/>
    </row>
    <row r="1453" spans="1:47" ht="84.75" customHeight="1">
      <c r="A1453" s="79"/>
      <c r="B1453" s="79"/>
      <c r="C1453" s="79"/>
      <c r="D1453" s="157"/>
      <c r="E1453" s="159"/>
      <c r="F1453" s="160"/>
      <c r="G1453" s="160"/>
      <c r="H1453" s="166"/>
      <c r="I1453" s="166"/>
      <c r="J1453" s="166"/>
      <c r="K1453" s="166"/>
      <c r="L1453" s="167"/>
      <c r="M1453" s="166"/>
      <c r="N1453" s="166"/>
      <c r="O1453" s="157"/>
      <c r="P1453" s="157"/>
      <c r="Q1453" s="157"/>
      <c r="R1453" s="157"/>
      <c r="S1453" s="157"/>
      <c r="T1453" s="157"/>
      <c r="U1453" s="157"/>
      <c r="V1453" s="157"/>
      <c r="W1453" s="161"/>
      <c r="X1453" s="168"/>
      <c r="Y1453" s="168"/>
      <c r="Z1453" s="157"/>
      <c r="AA1453" s="157"/>
      <c r="AB1453" s="157"/>
      <c r="AC1453" s="157"/>
      <c r="AD1453" s="86"/>
      <c r="AE1453" s="76"/>
      <c r="AF1453" s="76"/>
      <c r="AG1453" s="76"/>
      <c r="AH1453" s="76"/>
      <c r="AI1453" s="86"/>
      <c r="AJ1453" s="76"/>
      <c r="AK1453" s="76"/>
      <c r="AL1453" s="76"/>
      <c r="AM1453" s="76"/>
      <c r="AN1453" s="157"/>
      <c r="AO1453" s="157"/>
      <c r="AP1453" s="157"/>
      <c r="AQ1453" s="160"/>
      <c r="AR1453" s="93"/>
      <c r="AS1453" s="93"/>
      <c r="AT1453" s="109"/>
      <c r="AU1453" s="165"/>
    </row>
    <row r="1454" spans="1:47" ht="84.75" customHeight="1">
      <c r="A1454" s="79"/>
      <c r="B1454" s="79"/>
      <c r="C1454" s="79"/>
      <c r="D1454" s="157"/>
      <c r="E1454" s="159"/>
      <c r="F1454" s="160"/>
      <c r="G1454" s="160"/>
      <c r="H1454" s="166"/>
      <c r="I1454" s="166"/>
      <c r="J1454" s="166"/>
      <c r="K1454" s="166"/>
      <c r="L1454" s="167"/>
      <c r="M1454" s="166"/>
      <c r="N1454" s="166"/>
      <c r="O1454" s="157"/>
      <c r="P1454" s="157"/>
      <c r="Q1454" s="157"/>
      <c r="R1454" s="157"/>
      <c r="S1454" s="157"/>
      <c r="T1454" s="157"/>
      <c r="U1454" s="157"/>
      <c r="V1454" s="157"/>
      <c r="W1454" s="161"/>
      <c r="X1454" s="168"/>
      <c r="Y1454" s="168"/>
      <c r="Z1454" s="157"/>
      <c r="AA1454" s="157"/>
      <c r="AB1454" s="157"/>
      <c r="AC1454" s="157"/>
      <c r="AD1454" s="86"/>
      <c r="AE1454" s="76"/>
      <c r="AF1454" s="76"/>
      <c r="AG1454" s="76"/>
      <c r="AH1454" s="76"/>
      <c r="AI1454" s="86"/>
      <c r="AJ1454" s="76"/>
      <c r="AK1454" s="76"/>
      <c r="AL1454" s="76"/>
      <c r="AM1454" s="76"/>
      <c r="AN1454" s="157"/>
      <c r="AO1454" s="157"/>
      <c r="AP1454" s="157"/>
      <c r="AQ1454" s="160"/>
      <c r="AR1454" s="93"/>
      <c r="AS1454" s="93"/>
      <c r="AT1454" s="109"/>
      <c r="AU1454" s="165"/>
    </row>
    <row r="1455" spans="1:47" ht="84.75" customHeight="1">
      <c r="A1455" s="79"/>
      <c r="B1455" s="79"/>
      <c r="C1455" s="79"/>
      <c r="D1455" s="157"/>
      <c r="E1455" s="159"/>
      <c r="F1455" s="160"/>
      <c r="G1455" s="160"/>
      <c r="H1455" s="166"/>
      <c r="I1455" s="166"/>
      <c r="J1455" s="166"/>
      <c r="K1455" s="166"/>
      <c r="L1455" s="167"/>
      <c r="M1455" s="166"/>
      <c r="N1455" s="166"/>
      <c r="O1455" s="157"/>
      <c r="P1455" s="157"/>
      <c r="Q1455" s="157"/>
      <c r="R1455" s="157"/>
      <c r="S1455" s="157"/>
      <c r="T1455" s="157"/>
      <c r="U1455" s="157"/>
      <c r="V1455" s="157"/>
      <c r="W1455" s="161"/>
      <c r="X1455" s="168"/>
      <c r="Y1455" s="168"/>
      <c r="Z1455" s="157"/>
      <c r="AA1455" s="157"/>
      <c r="AB1455" s="157"/>
      <c r="AC1455" s="157"/>
      <c r="AD1455" s="86"/>
      <c r="AE1455" s="76"/>
      <c r="AF1455" s="76"/>
      <c r="AG1455" s="76"/>
      <c r="AH1455" s="76"/>
      <c r="AI1455" s="86"/>
      <c r="AJ1455" s="76"/>
      <c r="AK1455" s="76"/>
      <c r="AL1455" s="76"/>
      <c r="AM1455" s="76"/>
      <c r="AN1455" s="157"/>
      <c r="AO1455" s="157"/>
      <c r="AP1455" s="157"/>
      <c r="AQ1455" s="160"/>
      <c r="AR1455" s="93"/>
      <c r="AS1455" s="93"/>
      <c r="AT1455" s="109"/>
      <c r="AU1455" s="165"/>
    </row>
    <row r="1456" spans="1:47" ht="84.75" customHeight="1">
      <c r="A1456" s="79"/>
      <c r="B1456" s="79"/>
      <c r="C1456" s="79"/>
      <c r="D1456" s="157"/>
      <c r="E1456" s="159"/>
      <c r="F1456" s="160"/>
      <c r="G1456" s="160"/>
      <c r="H1456" s="166"/>
      <c r="I1456" s="166"/>
      <c r="J1456" s="166"/>
      <c r="K1456" s="166"/>
      <c r="L1456" s="167"/>
      <c r="M1456" s="166"/>
      <c r="N1456" s="166"/>
      <c r="O1456" s="157"/>
      <c r="P1456" s="157"/>
      <c r="Q1456" s="157"/>
      <c r="R1456" s="157"/>
      <c r="S1456" s="157"/>
      <c r="T1456" s="157"/>
      <c r="U1456" s="157"/>
      <c r="V1456" s="157"/>
      <c r="W1456" s="161"/>
      <c r="X1456" s="168"/>
      <c r="Y1456" s="168"/>
      <c r="Z1456" s="157"/>
      <c r="AA1456" s="157"/>
      <c r="AB1456" s="157"/>
      <c r="AC1456" s="157"/>
      <c r="AD1456" s="86"/>
      <c r="AE1456" s="76"/>
      <c r="AF1456" s="76"/>
      <c r="AG1456" s="76"/>
      <c r="AH1456" s="76"/>
      <c r="AI1456" s="86"/>
      <c r="AJ1456" s="76"/>
      <c r="AK1456" s="76"/>
      <c r="AL1456" s="76"/>
      <c r="AM1456" s="76"/>
      <c r="AN1456" s="157"/>
      <c r="AO1456" s="157"/>
      <c r="AP1456" s="157"/>
      <c r="AQ1456" s="160"/>
      <c r="AR1456" s="93"/>
      <c r="AS1456" s="93"/>
      <c r="AT1456" s="109"/>
      <c r="AU1456" s="165"/>
    </row>
    <row r="1457" spans="1:47" ht="84.75" customHeight="1">
      <c r="A1457" s="79"/>
      <c r="B1457" s="79"/>
      <c r="C1457" s="79"/>
      <c r="D1457" s="157"/>
      <c r="E1457" s="159"/>
      <c r="F1457" s="160"/>
      <c r="G1457" s="160"/>
      <c r="H1457" s="166"/>
      <c r="I1457" s="166"/>
      <c r="J1457" s="166"/>
      <c r="K1457" s="166"/>
      <c r="L1457" s="167"/>
      <c r="M1457" s="166"/>
      <c r="N1457" s="166"/>
      <c r="O1457" s="157"/>
      <c r="P1457" s="157"/>
      <c r="Q1457" s="157"/>
      <c r="R1457" s="157"/>
      <c r="S1457" s="157"/>
      <c r="T1457" s="157"/>
      <c r="U1457" s="157"/>
      <c r="V1457" s="157"/>
      <c r="W1457" s="161"/>
      <c r="X1457" s="168"/>
      <c r="Y1457" s="168"/>
      <c r="Z1457" s="157"/>
      <c r="AA1457" s="157"/>
      <c r="AB1457" s="157"/>
      <c r="AC1457" s="157"/>
      <c r="AD1457" s="86"/>
      <c r="AE1457" s="76"/>
      <c r="AF1457" s="76"/>
      <c r="AG1457" s="76"/>
      <c r="AH1457" s="76"/>
      <c r="AI1457" s="86"/>
      <c r="AJ1457" s="76"/>
      <c r="AK1457" s="76"/>
      <c r="AL1457" s="76"/>
      <c r="AM1457" s="76"/>
      <c r="AN1457" s="157"/>
      <c r="AO1457" s="157"/>
      <c r="AP1457" s="157"/>
      <c r="AQ1457" s="160"/>
      <c r="AR1457" s="93"/>
      <c r="AS1457" s="93"/>
      <c r="AT1457" s="109"/>
      <c r="AU1457" s="165"/>
    </row>
    <row r="1458" spans="1:47" ht="84.75" customHeight="1">
      <c r="A1458" s="79"/>
      <c r="B1458" s="79"/>
      <c r="C1458" s="79"/>
      <c r="D1458" s="157"/>
      <c r="E1458" s="159"/>
      <c r="F1458" s="160"/>
      <c r="G1458" s="160"/>
      <c r="H1458" s="166"/>
      <c r="I1458" s="166"/>
      <c r="J1458" s="166"/>
      <c r="K1458" s="166"/>
      <c r="L1458" s="167"/>
      <c r="M1458" s="166"/>
      <c r="N1458" s="166"/>
      <c r="O1458" s="157"/>
      <c r="P1458" s="157"/>
      <c r="Q1458" s="157"/>
      <c r="R1458" s="157"/>
      <c r="S1458" s="157"/>
      <c r="T1458" s="157"/>
      <c r="U1458" s="157"/>
      <c r="V1458" s="157"/>
      <c r="W1458" s="161"/>
      <c r="X1458" s="168"/>
      <c r="Y1458" s="168"/>
      <c r="Z1458" s="157"/>
      <c r="AA1458" s="157"/>
      <c r="AB1458" s="157"/>
      <c r="AC1458" s="157"/>
      <c r="AD1458" s="86"/>
      <c r="AE1458" s="76"/>
      <c r="AF1458" s="76"/>
      <c r="AG1458" s="76"/>
      <c r="AH1458" s="76"/>
      <c r="AI1458" s="86"/>
      <c r="AJ1458" s="76"/>
      <c r="AK1458" s="76"/>
      <c r="AL1458" s="76"/>
      <c r="AM1458" s="76"/>
      <c r="AN1458" s="157"/>
      <c r="AO1458" s="157"/>
      <c r="AP1458" s="157"/>
      <c r="AQ1458" s="160"/>
      <c r="AR1458" s="93"/>
      <c r="AS1458" s="93"/>
      <c r="AT1458" s="109"/>
      <c r="AU1458" s="165"/>
    </row>
    <row r="1459" spans="1:47" ht="84.75" customHeight="1">
      <c r="A1459" s="79"/>
      <c r="B1459" s="79"/>
      <c r="C1459" s="79"/>
      <c r="D1459" s="157"/>
      <c r="E1459" s="159"/>
      <c r="F1459" s="160"/>
      <c r="G1459" s="160"/>
      <c r="H1459" s="166"/>
      <c r="I1459" s="166"/>
      <c r="J1459" s="166"/>
      <c r="K1459" s="166"/>
      <c r="L1459" s="167"/>
      <c r="M1459" s="166"/>
      <c r="N1459" s="166"/>
      <c r="O1459" s="157"/>
      <c r="P1459" s="157"/>
      <c r="Q1459" s="157"/>
      <c r="R1459" s="157"/>
      <c r="S1459" s="157"/>
      <c r="T1459" s="157"/>
      <c r="U1459" s="157"/>
      <c r="V1459" s="157"/>
      <c r="W1459" s="161"/>
      <c r="X1459" s="168"/>
      <c r="Y1459" s="168"/>
      <c r="Z1459" s="157"/>
      <c r="AA1459" s="157"/>
      <c r="AB1459" s="157"/>
      <c r="AC1459" s="157"/>
      <c r="AD1459" s="86"/>
      <c r="AE1459" s="76"/>
      <c r="AF1459" s="76"/>
      <c r="AG1459" s="76"/>
      <c r="AH1459" s="76"/>
      <c r="AI1459" s="86"/>
      <c r="AJ1459" s="76"/>
      <c r="AK1459" s="76"/>
      <c r="AL1459" s="76"/>
      <c r="AM1459" s="76"/>
      <c r="AN1459" s="157"/>
      <c r="AO1459" s="157"/>
      <c r="AP1459" s="157"/>
      <c r="AQ1459" s="160"/>
      <c r="AR1459" s="93"/>
      <c r="AS1459" s="93"/>
      <c r="AT1459" s="109"/>
      <c r="AU1459" s="165"/>
    </row>
    <row r="1460" spans="1:47" ht="84.75" customHeight="1">
      <c r="A1460" s="79"/>
      <c r="B1460" s="79"/>
      <c r="C1460" s="79"/>
      <c r="D1460" s="157"/>
      <c r="E1460" s="159"/>
      <c r="F1460" s="160"/>
      <c r="G1460" s="160"/>
      <c r="H1460" s="166"/>
      <c r="I1460" s="166"/>
      <c r="J1460" s="166"/>
      <c r="K1460" s="166"/>
      <c r="L1460" s="167"/>
      <c r="M1460" s="166"/>
      <c r="N1460" s="166"/>
      <c r="O1460" s="157"/>
      <c r="P1460" s="157"/>
      <c r="Q1460" s="157"/>
      <c r="R1460" s="157"/>
      <c r="S1460" s="157"/>
      <c r="T1460" s="157"/>
      <c r="U1460" s="157"/>
      <c r="V1460" s="157"/>
      <c r="W1460" s="161"/>
      <c r="X1460" s="168"/>
      <c r="Y1460" s="168"/>
      <c r="Z1460" s="157"/>
      <c r="AA1460" s="157"/>
      <c r="AB1460" s="157"/>
      <c r="AC1460" s="157"/>
      <c r="AD1460" s="86"/>
      <c r="AE1460" s="76"/>
      <c r="AF1460" s="76"/>
      <c r="AG1460" s="76"/>
      <c r="AH1460" s="76"/>
      <c r="AI1460" s="86"/>
      <c r="AJ1460" s="76"/>
      <c r="AK1460" s="76"/>
      <c r="AL1460" s="76"/>
      <c r="AM1460" s="76"/>
      <c r="AN1460" s="157"/>
      <c r="AO1460" s="157"/>
      <c r="AP1460" s="157"/>
      <c r="AQ1460" s="160"/>
      <c r="AR1460" s="93"/>
      <c r="AS1460" s="93"/>
      <c r="AT1460" s="109"/>
      <c r="AU1460" s="165"/>
    </row>
    <row r="1461" spans="1:47" ht="84.75" customHeight="1">
      <c r="A1461" s="79"/>
      <c r="B1461" s="79"/>
      <c r="C1461" s="79"/>
      <c r="D1461" s="157"/>
      <c r="E1461" s="159"/>
      <c r="F1461" s="160"/>
      <c r="G1461" s="160"/>
      <c r="H1461" s="166"/>
      <c r="I1461" s="166"/>
      <c r="J1461" s="166"/>
      <c r="K1461" s="166"/>
      <c r="L1461" s="167"/>
      <c r="M1461" s="166"/>
      <c r="N1461" s="166"/>
      <c r="O1461" s="157"/>
      <c r="P1461" s="157"/>
      <c r="Q1461" s="157"/>
      <c r="R1461" s="157"/>
      <c r="S1461" s="157"/>
      <c r="T1461" s="157"/>
      <c r="U1461" s="157"/>
      <c r="V1461" s="157"/>
      <c r="W1461" s="161"/>
      <c r="X1461" s="168"/>
      <c r="Y1461" s="168"/>
      <c r="Z1461" s="157"/>
      <c r="AA1461" s="157"/>
      <c r="AB1461" s="157"/>
      <c r="AC1461" s="157"/>
      <c r="AD1461" s="86"/>
      <c r="AE1461" s="76"/>
      <c r="AF1461" s="76"/>
      <c r="AG1461" s="76"/>
      <c r="AH1461" s="76"/>
      <c r="AI1461" s="86"/>
      <c r="AJ1461" s="76"/>
      <c r="AK1461" s="76"/>
      <c r="AL1461" s="76"/>
      <c r="AM1461" s="76"/>
      <c r="AN1461" s="157"/>
      <c r="AO1461" s="157"/>
      <c r="AP1461" s="157"/>
      <c r="AQ1461" s="160"/>
      <c r="AR1461" s="93"/>
      <c r="AS1461" s="93"/>
      <c r="AT1461" s="109"/>
      <c r="AU1461" s="165"/>
    </row>
    <row r="1462" spans="1:47" ht="84.75" customHeight="1">
      <c r="A1462" s="79"/>
      <c r="B1462" s="79"/>
      <c r="C1462" s="79"/>
      <c r="D1462" s="157"/>
      <c r="E1462" s="159"/>
      <c r="F1462" s="160"/>
      <c r="G1462" s="160"/>
      <c r="H1462" s="166"/>
      <c r="I1462" s="166"/>
      <c r="J1462" s="166"/>
      <c r="K1462" s="166"/>
      <c r="L1462" s="167"/>
      <c r="M1462" s="166"/>
      <c r="N1462" s="166"/>
      <c r="O1462" s="157"/>
      <c r="P1462" s="157"/>
      <c r="Q1462" s="157"/>
      <c r="R1462" s="157"/>
      <c r="S1462" s="157"/>
      <c r="T1462" s="157"/>
      <c r="U1462" s="157"/>
      <c r="V1462" s="157"/>
      <c r="W1462" s="161"/>
      <c r="X1462" s="168"/>
      <c r="Y1462" s="168"/>
      <c r="Z1462" s="157"/>
      <c r="AA1462" s="157"/>
      <c r="AB1462" s="157"/>
      <c r="AC1462" s="157"/>
      <c r="AD1462" s="86"/>
      <c r="AE1462" s="76"/>
      <c r="AF1462" s="76"/>
      <c r="AG1462" s="76"/>
      <c r="AH1462" s="76"/>
      <c r="AI1462" s="86"/>
      <c r="AJ1462" s="76"/>
      <c r="AK1462" s="76"/>
      <c r="AL1462" s="76"/>
      <c r="AM1462" s="76"/>
      <c r="AN1462" s="157"/>
      <c r="AO1462" s="157"/>
      <c r="AP1462" s="157"/>
      <c r="AQ1462" s="160"/>
      <c r="AR1462" s="93"/>
      <c r="AS1462" s="93"/>
      <c r="AT1462" s="109"/>
      <c r="AU1462" s="165"/>
    </row>
    <row r="1463" spans="1:47" ht="84.75" customHeight="1">
      <c r="A1463" s="79"/>
      <c r="B1463" s="79"/>
      <c r="C1463" s="79"/>
      <c r="D1463" s="157"/>
      <c r="E1463" s="159"/>
      <c r="F1463" s="160"/>
      <c r="G1463" s="160"/>
      <c r="H1463" s="166"/>
      <c r="I1463" s="166"/>
      <c r="J1463" s="166"/>
      <c r="K1463" s="166"/>
      <c r="L1463" s="167"/>
      <c r="M1463" s="166"/>
      <c r="N1463" s="166"/>
      <c r="O1463" s="157"/>
      <c r="P1463" s="157"/>
      <c r="Q1463" s="157"/>
      <c r="R1463" s="157"/>
      <c r="S1463" s="157"/>
      <c r="T1463" s="157"/>
      <c r="U1463" s="157"/>
      <c r="V1463" s="157"/>
      <c r="W1463" s="161"/>
      <c r="X1463" s="168"/>
      <c r="Y1463" s="168"/>
      <c r="Z1463" s="157"/>
      <c r="AA1463" s="157"/>
      <c r="AB1463" s="157"/>
      <c r="AC1463" s="157"/>
      <c r="AD1463" s="86"/>
      <c r="AE1463" s="76"/>
      <c r="AF1463" s="76"/>
      <c r="AG1463" s="76"/>
      <c r="AH1463" s="76"/>
      <c r="AI1463" s="86"/>
      <c r="AJ1463" s="76"/>
      <c r="AK1463" s="76"/>
      <c r="AL1463" s="76"/>
      <c r="AM1463" s="76"/>
      <c r="AN1463" s="157"/>
      <c r="AO1463" s="157"/>
      <c r="AP1463" s="157"/>
      <c r="AQ1463" s="160"/>
      <c r="AR1463" s="93"/>
      <c r="AS1463" s="93"/>
      <c r="AT1463" s="109"/>
      <c r="AU1463" s="165"/>
    </row>
    <row r="1464" spans="1:47" ht="84.75" customHeight="1">
      <c r="A1464" s="79"/>
      <c r="B1464" s="79"/>
      <c r="C1464" s="79"/>
      <c r="D1464" s="157"/>
      <c r="E1464" s="159"/>
      <c r="F1464" s="160"/>
      <c r="G1464" s="160"/>
      <c r="H1464" s="166"/>
      <c r="I1464" s="166"/>
      <c r="J1464" s="166"/>
      <c r="K1464" s="166"/>
      <c r="L1464" s="167"/>
      <c r="M1464" s="166"/>
      <c r="N1464" s="166"/>
      <c r="O1464" s="157"/>
      <c r="P1464" s="157"/>
      <c r="Q1464" s="157"/>
      <c r="R1464" s="157"/>
      <c r="S1464" s="157"/>
      <c r="T1464" s="157"/>
      <c r="U1464" s="157"/>
      <c r="V1464" s="157"/>
      <c r="W1464" s="161"/>
      <c r="X1464" s="168"/>
      <c r="Y1464" s="168"/>
      <c r="Z1464" s="157"/>
      <c r="AA1464" s="157"/>
      <c r="AB1464" s="157"/>
      <c r="AC1464" s="157"/>
      <c r="AD1464" s="86"/>
      <c r="AE1464" s="76"/>
      <c r="AF1464" s="76"/>
      <c r="AG1464" s="76"/>
      <c r="AH1464" s="76"/>
      <c r="AI1464" s="86"/>
      <c r="AJ1464" s="76"/>
      <c r="AK1464" s="76"/>
      <c r="AL1464" s="76"/>
      <c r="AM1464" s="76"/>
      <c r="AN1464" s="157"/>
      <c r="AO1464" s="157"/>
      <c r="AP1464" s="157"/>
      <c r="AQ1464" s="160"/>
      <c r="AR1464" s="93"/>
      <c r="AS1464" s="93"/>
      <c r="AT1464" s="109"/>
      <c r="AU1464" s="165"/>
    </row>
    <row r="1465" spans="1:47" ht="84.75" customHeight="1">
      <c r="A1465" s="79"/>
      <c r="B1465" s="79"/>
      <c r="C1465" s="79"/>
      <c r="D1465" s="157"/>
      <c r="E1465" s="159"/>
      <c r="F1465" s="160"/>
      <c r="G1465" s="160"/>
      <c r="H1465" s="166"/>
      <c r="I1465" s="166"/>
      <c r="J1465" s="166"/>
      <c r="K1465" s="166"/>
      <c r="L1465" s="167"/>
      <c r="M1465" s="166"/>
      <c r="N1465" s="166"/>
      <c r="O1465" s="157"/>
      <c r="P1465" s="157"/>
      <c r="Q1465" s="157"/>
      <c r="R1465" s="157"/>
      <c r="S1465" s="157"/>
      <c r="T1465" s="157"/>
      <c r="U1465" s="157"/>
      <c r="V1465" s="157"/>
      <c r="W1465" s="161"/>
      <c r="X1465" s="168"/>
      <c r="Y1465" s="168"/>
      <c r="Z1465" s="157"/>
      <c r="AA1465" s="157"/>
      <c r="AB1465" s="157"/>
      <c r="AC1465" s="157"/>
      <c r="AD1465" s="86"/>
      <c r="AE1465" s="76"/>
      <c r="AF1465" s="76"/>
      <c r="AG1465" s="76"/>
      <c r="AH1465" s="76"/>
      <c r="AI1465" s="86"/>
      <c r="AJ1465" s="76"/>
      <c r="AK1465" s="76"/>
      <c r="AL1465" s="76"/>
      <c r="AM1465" s="76"/>
      <c r="AN1465" s="157"/>
      <c r="AO1465" s="157"/>
      <c r="AP1465" s="157"/>
      <c r="AQ1465" s="160"/>
      <c r="AR1465" s="93"/>
      <c r="AS1465" s="93"/>
      <c r="AT1465" s="109"/>
      <c r="AU1465" s="165"/>
    </row>
    <row r="1466" spans="1:47" ht="84.75" customHeight="1">
      <c r="A1466" s="79"/>
      <c r="B1466" s="79"/>
      <c r="C1466" s="79"/>
      <c r="D1466" s="157"/>
      <c r="E1466" s="159"/>
      <c r="F1466" s="160"/>
      <c r="G1466" s="160"/>
      <c r="H1466" s="166"/>
      <c r="I1466" s="166"/>
      <c r="J1466" s="166"/>
      <c r="K1466" s="166"/>
      <c r="L1466" s="167"/>
      <c r="M1466" s="166"/>
      <c r="N1466" s="166"/>
      <c r="O1466" s="157"/>
      <c r="P1466" s="157"/>
      <c r="Q1466" s="157"/>
      <c r="R1466" s="157"/>
      <c r="S1466" s="157"/>
      <c r="T1466" s="157"/>
      <c r="U1466" s="157"/>
      <c r="V1466" s="157"/>
      <c r="W1466" s="161"/>
      <c r="X1466" s="168"/>
      <c r="Y1466" s="168"/>
      <c r="Z1466" s="157"/>
      <c r="AA1466" s="157"/>
      <c r="AB1466" s="157"/>
      <c r="AC1466" s="157"/>
      <c r="AD1466" s="86"/>
      <c r="AE1466" s="76"/>
      <c r="AF1466" s="76"/>
      <c r="AG1466" s="76"/>
      <c r="AH1466" s="76"/>
      <c r="AI1466" s="86"/>
      <c r="AJ1466" s="76"/>
      <c r="AK1466" s="76"/>
      <c r="AL1466" s="76"/>
      <c r="AM1466" s="76"/>
      <c r="AN1466" s="157"/>
      <c r="AO1466" s="157"/>
      <c r="AP1466" s="157"/>
      <c r="AQ1466" s="160"/>
      <c r="AR1466" s="93"/>
      <c r="AS1466" s="93"/>
      <c r="AT1466" s="109"/>
      <c r="AU1466" s="165"/>
    </row>
    <row r="1467" spans="1:47" ht="84.75" customHeight="1">
      <c r="A1467" s="79"/>
      <c r="B1467" s="79"/>
      <c r="C1467" s="79"/>
      <c r="D1467" s="157"/>
      <c r="E1467" s="159"/>
      <c r="F1467" s="160"/>
      <c r="G1467" s="160"/>
      <c r="H1467" s="166"/>
      <c r="I1467" s="166"/>
      <c r="J1467" s="166"/>
      <c r="K1467" s="166"/>
      <c r="L1467" s="167"/>
      <c r="M1467" s="166"/>
      <c r="N1467" s="166"/>
      <c r="O1467" s="157"/>
      <c r="P1467" s="157"/>
      <c r="Q1467" s="157"/>
      <c r="R1467" s="157"/>
      <c r="S1467" s="157"/>
      <c r="T1467" s="157"/>
      <c r="U1467" s="157"/>
      <c r="V1467" s="157"/>
      <c r="W1467" s="161"/>
      <c r="X1467" s="168"/>
      <c r="Y1467" s="168"/>
      <c r="Z1467" s="157"/>
      <c r="AA1467" s="157"/>
      <c r="AB1467" s="157"/>
      <c r="AC1467" s="157"/>
      <c r="AD1467" s="86"/>
      <c r="AE1467" s="76"/>
      <c r="AF1467" s="76"/>
      <c r="AG1467" s="76"/>
      <c r="AH1467" s="76"/>
      <c r="AI1467" s="86"/>
      <c r="AJ1467" s="76"/>
      <c r="AK1467" s="76"/>
      <c r="AL1467" s="76"/>
      <c r="AM1467" s="76"/>
      <c r="AN1467" s="157"/>
      <c r="AO1467" s="157"/>
      <c r="AP1467" s="157"/>
      <c r="AQ1467" s="160"/>
      <c r="AR1467" s="93"/>
      <c r="AS1467" s="93"/>
      <c r="AT1467" s="109"/>
      <c r="AU1467" s="165"/>
    </row>
    <row r="1468" spans="1:47" ht="84.75" customHeight="1">
      <c r="A1468" s="79"/>
      <c r="B1468" s="79"/>
      <c r="C1468" s="79"/>
      <c r="D1468" s="157"/>
      <c r="E1468" s="159"/>
      <c r="F1468" s="160"/>
      <c r="G1468" s="160"/>
      <c r="H1468" s="166"/>
      <c r="I1468" s="166"/>
      <c r="J1468" s="166"/>
      <c r="K1468" s="166"/>
      <c r="L1468" s="167"/>
      <c r="M1468" s="166"/>
      <c r="N1468" s="166"/>
      <c r="O1468" s="157"/>
      <c r="P1468" s="157"/>
      <c r="Q1468" s="157"/>
      <c r="R1468" s="157"/>
      <c r="S1468" s="157"/>
      <c r="T1468" s="157"/>
      <c r="U1468" s="157"/>
      <c r="V1468" s="157"/>
      <c r="W1468" s="161"/>
      <c r="X1468" s="168"/>
      <c r="Y1468" s="168"/>
      <c r="Z1468" s="157"/>
      <c r="AA1468" s="157"/>
      <c r="AB1468" s="157"/>
      <c r="AC1468" s="157"/>
      <c r="AD1468" s="86"/>
      <c r="AE1468" s="76"/>
      <c r="AF1468" s="76"/>
      <c r="AG1468" s="76"/>
      <c r="AH1468" s="76"/>
      <c r="AI1468" s="86"/>
      <c r="AJ1468" s="76"/>
      <c r="AK1468" s="76"/>
      <c r="AL1468" s="76"/>
      <c r="AM1468" s="76"/>
      <c r="AN1468" s="157"/>
      <c r="AO1468" s="157"/>
      <c r="AP1468" s="157"/>
      <c r="AQ1468" s="160"/>
      <c r="AR1468" s="93"/>
      <c r="AS1468" s="93"/>
      <c r="AT1468" s="109"/>
      <c r="AU1468" s="165"/>
    </row>
    <row r="1469" spans="1:47" ht="84.75" customHeight="1">
      <c r="A1469" s="79"/>
      <c r="B1469" s="79"/>
      <c r="C1469" s="79"/>
      <c r="D1469" s="157"/>
      <c r="E1469" s="159"/>
      <c r="F1469" s="160"/>
      <c r="G1469" s="160"/>
      <c r="H1469" s="166"/>
      <c r="I1469" s="166"/>
      <c r="J1469" s="166"/>
      <c r="K1469" s="166"/>
      <c r="L1469" s="167"/>
      <c r="M1469" s="166"/>
      <c r="N1469" s="166"/>
      <c r="O1469" s="157"/>
      <c r="P1469" s="157"/>
      <c r="Q1469" s="157"/>
      <c r="R1469" s="157"/>
      <c r="S1469" s="157"/>
      <c r="T1469" s="157"/>
      <c r="U1469" s="157"/>
      <c r="V1469" s="157"/>
      <c r="W1469" s="161"/>
      <c r="X1469" s="168"/>
      <c r="Y1469" s="168"/>
      <c r="Z1469" s="157"/>
      <c r="AA1469" s="157"/>
      <c r="AB1469" s="157"/>
      <c r="AC1469" s="157"/>
      <c r="AD1469" s="86"/>
      <c r="AE1469" s="76"/>
      <c r="AF1469" s="76"/>
      <c r="AG1469" s="76"/>
      <c r="AH1469" s="76"/>
      <c r="AI1469" s="86"/>
      <c r="AJ1469" s="76"/>
      <c r="AK1469" s="76"/>
      <c r="AL1469" s="76"/>
      <c r="AM1469" s="76"/>
      <c r="AN1469" s="157"/>
      <c r="AO1469" s="157"/>
      <c r="AP1469" s="157"/>
      <c r="AQ1469" s="160"/>
      <c r="AR1469" s="93"/>
      <c r="AS1469" s="93"/>
      <c r="AT1469" s="109"/>
      <c r="AU1469" s="165"/>
    </row>
    <row r="1470" spans="1:47" ht="84.75" customHeight="1">
      <c r="A1470" s="79"/>
      <c r="B1470" s="79"/>
      <c r="C1470" s="79"/>
      <c r="D1470" s="157"/>
      <c r="E1470" s="159"/>
      <c r="F1470" s="160"/>
      <c r="G1470" s="160"/>
      <c r="H1470" s="166"/>
      <c r="I1470" s="166"/>
      <c r="J1470" s="166"/>
      <c r="K1470" s="166"/>
      <c r="L1470" s="167"/>
      <c r="M1470" s="166"/>
      <c r="N1470" s="166"/>
      <c r="O1470" s="157"/>
      <c r="P1470" s="157"/>
      <c r="Q1470" s="157"/>
      <c r="R1470" s="157"/>
      <c r="S1470" s="157"/>
      <c r="T1470" s="157"/>
      <c r="U1470" s="157"/>
      <c r="V1470" s="157"/>
      <c r="W1470" s="161"/>
      <c r="X1470" s="168"/>
      <c r="Y1470" s="168"/>
      <c r="Z1470" s="157"/>
      <c r="AA1470" s="157"/>
      <c r="AB1470" s="157"/>
      <c r="AC1470" s="157"/>
      <c r="AD1470" s="86"/>
      <c r="AE1470" s="76"/>
      <c r="AF1470" s="76"/>
      <c r="AG1470" s="76"/>
      <c r="AH1470" s="76"/>
      <c r="AI1470" s="86"/>
      <c r="AJ1470" s="76"/>
      <c r="AK1470" s="76"/>
      <c r="AL1470" s="76"/>
      <c r="AM1470" s="76"/>
      <c r="AN1470" s="157"/>
      <c r="AO1470" s="157"/>
      <c r="AP1470" s="157"/>
      <c r="AQ1470" s="160"/>
      <c r="AR1470" s="93"/>
      <c r="AS1470" s="93"/>
      <c r="AT1470" s="109"/>
      <c r="AU1470" s="165"/>
    </row>
    <row r="1471" spans="1:47" ht="84.75" customHeight="1">
      <c r="A1471" s="79"/>
      <c r="B1471" s="79"/>
      <c r="C1471" s="79"/>
      <c r="D1471" s="157"/>
      <c r="E1471" s="159"/>
      <c r="F1471" s="160"/>
      <c r="G1471" s="160"/>
      <c r="H1471" s="166"/>
      <c r="I1471" s="166"/>
      <c r="J1471" s="166"/>
      <c r="K1471" s="166"/>
      <c r="L1471" s="167"/>
      <c r="M1471" s="166"/>
      <c r="N1471" s="166"/>
      <c r="O1471" s="157"/>
      <c r="P1471" s="157"/>
      <c r="Q1471" s="157"/>
      <c r="R1471" s="157"/>
      <c r="S1471" s="157"/>
      <c r="T1471" s="157"/>
      <c r="U1471" s="157"/>
      <c r="V1471" s="157"/>
      <c r="W1471" s="161"/>
      <c r="X1471" s="168"/>
      <c r="Y1471" s="168"/>
      <c r="Z1471" s="157"/>
      <c r="AA1471" s="157"/>
      <c r="AB1471" s="157"/>
      <c r="AC1471" s="157"/>
      <c r="AD1471" s="86"/>
      <c r="AE1471" s="76"/>
      <c r="AF1471" s="76"/>
      <c r="AG1471" s="76"/>
      <c r="AH1471" s="76"/>
      <c r="AI1471" s="86"/>
      <c r="AJ1471" s="76"/>
      <c r="AK1471" s="76"/>
      <c r="AL1471" s="76"/>
      <c r="AM1471" s="76"/>
      <c r="AN1471" s="157"/>
      <c r="AO1471" s="157"/>
      <c r="AP1471" s="157"/>
      <c r="AQ1471" s="160"/>
      <c r="AR1471" s="93"/>
      <c r="AS1471" s="93"/>
      <c r="AT1471" s="109"/>
      <c r="AU1471" s="165"/>
    </row>
    <row r="1472" spans="1:47" ht="84.75" customHeight="1">
      <c r="A1472" s="79"/>
      <c r="B1472" s="79"/>
      <c r="C1472" s="79"/>
      <c r="D1472" s="157"/>
      <c r="E1472" s="159"/>
      <c r="F1472" s="160"/>
      <c r="G1472" s="160"/>
      <c r="H1472" s="166"/>
      <c r="I1472" s="166"/>
      <c r="J1472" s="166"/>
      <c r="K1472" s="166"/>
      <c r="L1472" s="167"/>
      <c r="M1472" s="166"/>
      <c r="N1472" s="166"/>
      <c r="O1472" s="157"/>
      <c r="P1472" s="157"/>
      <c r="Q1472" s="157"/>
      <c r="R1472" s="157"/>
      <c r="S1472" s="157"/>
      <c r="T1472" s="157"/>
      <c r="U1472" s="157"/>
      <c r="V1472" s="157"/>
      <c r="W1472" s="161"/>
      <c r="X1472" s="168"/>
      <c r="Y1472" s="168"/>
      <c r="Z1472" s="157"/>
      <c r="AA1472" s="157"/>
      <c r="AB1472" s="157"/>
      <c r="AC1472" s="157"/>
      <c r="AD1472" s="86"/>
      <c r="AE1472" s="76"/>
      <c r="AF1472" s="76"/>
      <c r="AG1472" s="76"/>
      <c r="AH1472" s="76"/>
      <c r="AI1472" s="86"/>
      <c r="AJ1472" s="76"/>
      <c r="AK1472" s="76"/>
      <c r="AL1472" s="76"/>
      <c r="AM1472" s="76"/>
      <c r="AN1472" s="157"/>
      <c r="AO1472" s="157"/>
      <c r="AP1472" s="157"/>
      <c r="AQ1472" s="160"/>
      <c r="AR1472" s="93"/>
      <c r="AS1472" s="93"/>
      <c r="AT1472" s="109"/>
      <c r="AU1472" s="165"/>
    </row>
    <row r="1473" spans="1:47" ht="84.75" customHeight="1">
      <c r="A1473" s="79"/>
      <c r="B1473" s="79"/>
      <c r="C1473" s="79"/>
      <c r="D1473" s="157"/>
      <c r="E1473" s="159"/>
      <c r="F1473" s="160"/>
      <c r="G1473" s="160"/>
      <c r="H1473" s="166"/>
      <c r="I1473" s="166"/>
      <c r="J1473" s="166"/>
      <c r="K1473" s="166"/>
      <c r="L1473" s="167"/>
      <c r="M1473" s="166"/>
      <c r="N1473" s="166"/>
      <c r="O1473" s="157"/>
      <c r="P1473" s="157"/>
      <c r="Q1473" s="157"/>
      <c r="R1473" s="157"/>
      <c r="S1473" s="157"/>
      <c r="T1473" s="157"/>
      <c r="U1473" s="157"/>
      <c r="V1473" s="157"/>
      <c r="W1473" s="161"/>
      <c r="X1473" s="168"/>
      <c r="Y1473" s="168"/>
      <c r="Z1473" s="157"/>
      <c r="AA1473" s="157"/>
      <c r="AB1473" s="157"/>
      <c r="AC1473" s="157"/>
      <c r="AD1473" s="86"/>
      <c r="AE1473" s="76"/>
      <c r="AF1473" s="76"/>
      <c r="AG1473" s="76"/>
      <c r="AH1473" s="76"/>
      <c r="AI1473" s="86"/>
      <c r="AJ1473" s="76"/>
      <c r="AK1473" s="76"/>
      <c r="AL1473" s="76"/>
      <c r="AM1473" s="76"/>
      <c r="AN1473" s="157"/>
      <c r="AO1473" s="157"/>
      <c r="AP1473" s="157"/>
      <c r="AQ1473" s="160"/>
      <c r="AR1473" s="93"/>
      <c r="AS1473" s="93"/>
      <c r="AT1473" s="109"/>
      <c r="AU1473" s="165"/>
    </row>
    <row r="1474" spans="1:47" ht="84.75" customHeight="1">
      <c r="A1474" s="79"/>
      <c r="B1474" s="79"/>
      <c r="C1474" s="79"/>
      <c r="D1474" s="157"/>
      <c r="E1474" s="159"/>
      <c r="F1474" s="160"/>
      <c r="G1474" s="160"/>
      <c r="H1474" s="166"/>
      <c r="I1474" s="166"/>
      <c r="J1474" s="166"/>
      <c r="K1474" s="166"/>
      <c r="L1474" s="167"/>
      <c r="M1474" s="166"/>
      <c r="N1474" s="166"/>
      <c r="O1474" s="157"/>
      <c r="P1474" s="157"/>
      <c r="Q1474" s="157"/>
      <c r="R1474" s="157"/>
      <c r="S1474" s="157"/>
      <c r="T1474" s="157"/>
      <c r="U1474" s="157"/>
      <c r="V1474" s="157"/>
      <c r="W1474" s="161"/>
      <c r="X1474" s="168"/>
      <c r="Y1474" s="168"/>
      <c r="Z1474" s="157"/>
      <c r="AA1474" s="157"/>
      <c r="AB1474" s="157"/>
      <c r="AC1474" s="157"/>
      <c r="AD1474" s="86"/>
      <c r="AE1474" s="76"/>
      <c r="AF1474" s="76"/>
      <c r="AG1474" s="76"/>
      <c r="AH1474" s="76"/>
      <c r="AI1474" s="86"/>
      <c r="AJ1474" s="76"/>
      <c r="AK1474" s="76"/>
      <c r="AL1474" s="76"/>
      <c r="AM1474" s="76"/>
      <c r="AN1474" s="157"/>
      <c r="AO1474" s="157"/>
      <c r="AP1474" s="157"/>
      <c r="AQ1474" s="160"/>
      <c r="AR1474" s="93"/>
      <c r="AS1474" s="93"/>
      <c r="AT1474" s="109"/>
      <c r="AU1474" s="165"/>
    </row>
    <row r="1475" spans="1:47" ht="84.75" customHeight="1">
      <c r="A1475" s="79"/>
      <c r="B1475" s="79"/>
      <c r="C1475" s="79"/>
      <c r="D1475" s="157"/>
      <c r="E1475" s="159"/>
      <c r="F1475" s="160"/>
      <c r="G1475" s="160"/>
      <c r="H1475" s="166"/>
      <c r="I1475" s="166"/>
      <c r="J1475" s="166"/>
      <c r="K1475" s="166"/>
      <c r="L1475" s="167"/>
      <c r="M1475" s="166"/>
      <c r="N1475" s="166"/>
      <c r="O1475" s="157"/>
      <c r="P1475" s="157"/>
      <c r="Q1475" s="157"/>
      <c r="R1475" s="157"/>
      <c r="S1475" s="157"/>
      <c r="T1475" s="157"/>
      <c r="U1475" s="157"/>
      <c r="V1475" s="157"/>
      <c r="W1475" s="161"/>
      <c r="X1475" s="168"/>
      <c r="Y1475" s="168"/>
      <c r="Z1475" s="157"/>
      <c r="AA1475" s="157"/>
      <c r="AB1475" s="157"/>
      <c r="AC1475" s="157"/>
      <c r="AD1475" s="86"/>
      <c r="AE1475" s="76"/>
      <c r="AF1475" s="76"/>
      <c r="AG1475" s="76"/>
      <c r="AH1475" s="76"/>
      <c r="AI1475" s="86"/>
      <c r="AJ1475" s="76"/>
      <c r="AK1475" s="76"/>
      <c r="AL1475" s="76"/>
      <c r="AM1475" s="76"/>
      <c r="AN1475" s="157"/>
      <c r="AO1475" s="157"/>
      <c r="AP1475" s="157"/>
      <c r="AQ1475" s="160"/>
      <c r="AR1475" s="93"/>
      <c r="AS1475" s="93"/>
      <c r="AT1475" s="109"/>
      <c r="AU1475" s="165"/>
    </row>
    <row r="1476" spans="1:47" ht="84.75" customHeight="1">
      <c r="A1476" s="79"/>
      <c r="B1476" s="79"/>
      <c r="C1476" s="79"/>
      <c r="D1476" s="157"/>
      <c r="E1476" s="159"/>
      <c r="F1476" s="160"/>
      <c r="G1476" s="160"/>
      <c r="H1476" s="166"/>
      <c r="I1476" s="166"/>
      <c r="J1476" s="166"/>
      <c r="K1476" s="166"/>
      <c r="L1476" s="167"/>
      <c r="M1476" s="166"/>
      <c r="N1476" s="166"/>
      <c r="O1476" s="157"/>
      <c r="P1476" s="157"/>
      <c r="Q1476" s="157"/>
      <c r="R1476" s="157"/>
      <c r="S1476" s="157"/>
      <c r="T1476" s="157"/>
      <c r="U1476" s="157"/>
      <c r="V1476" s="157"/>
      <c r="W1476" s="161"/>
      <c r="X1476" s="168"/>
      <c r="Y1476" s="168"/>
      <c r="Z1476" s="157"/>
      <c r="AA1476" s="157"/>
      <c r="AB1476" s="157"/>
      <c r="AC1476" s="157"/>
      <c r="AD1476" s="86"/>
      <c r="AE1476" s="76"/>
      <c r="AF1476" s="76"/>
      <c r="AG1476" s="76"/>
      <c r="AH1476" s="76"/>
      <c r="AI1476" s="86"/>
      <c r="AJ1476" s="76"/>
      <c r="AK1476" s="76"/>
      <c r="AL1476" s="76"/>
      <c r="AM1476" s="76"/>
      <c r="AN1476" s="157"/>
      <c r="AO1476" s="157"/>
      <c r="AP1476" s="157"/>
      <c r="AQ1476" s="160"/>
      <c r="AR1476" s="93"/>
      <c r="AS1476" s="93"/>
      <c r="AT1476" s="109"/>
      <c r="AU1476" s="165"/>
    </row>
    <row r="1477" spans="1:47" ht="84.75" customHeight="1">
      <c r="A1477" s="79"/>
      <c r="B1477" s="79"/>
      <c r="C1477" s="79"/>
      <c r="D1477" s="157"/>
      <c r="E1477" s="159"/>
      <c r="F1477" s="160"/>
      <c r="G1477" s="160"/>
      <c r="H1477" s="166"/>
      <c r="I1477" s="166"/>
      <c r="J1477" s="166"/>
      <c r="K1477" s="166"/>
      <c r="L1477" s="167"/>
      <c r="M1477" s="166"/>
      <c r="N1477" s="166"/>
      <c r="O1477" s="157"/>
      <c r="P1477" s="157"/>
      <c r="Q1477" s="157"/>
      <c r="R1477" s="157"/>
      <c r="S1477" s="157"/>
      <c r="T1477" s="157"/>
      <c r="U1477" s="157"/>
      <c r="V1477" s="157"/>
      <c r="W1477" s="161"/>
      <c r="X1477" s="168"/>
      <c r="Y1477" s="168"/>
      <c r="Z1477" s="157"/>
      <c r="AA1477" s="157"/>
      <c r="AB1477" s="157"/>
      <c r="AC1477" s="157"/>
      <c r="AD1477" s="86"/>
      <c r="AE1477" s="76"/>
      <c r="AF1477" s="76"/>
      <c r="AG1477" s="76"/>
      <c r="AH1477" s="76"/>
      <c r="AI1477" s="86"/>
      <c r="AJ1477" s="76"/>
      <c r="AK1477" s="76"/>
      <c r="AL1477" s="76"/>
      <c r="AM1477" s="76"/>
      <c r="AN1477" s="157"/>
      <c r="AO1477" s="157"/>
      <c r="AP1477" s="157"/>
      <c r="AQ1477" s="160"/>
      <c r="AR1477" s="93"/>
      <c r="AS1477" s="93"/>
      <c r="AT1477" s="109"/>
      <c r="AU1477" s="165"/>
    </row>
    <row r="1478" spans="1:47" ht="84.75" customHeight="1">
      <c r="A1478" s="79"/>
      <c r="B1478" s="79"/>
      <c r="C1478" s="79"/>
      <c r="D1478" s="157"/>
      <c r="E1478" s="159"/>
      <c r="F1478" s="160"/>
      <c r="G1478" s="160"/>
      <c r="H1478" s="166"/>
      <c r="I1478" s="166"/>
      <c r="J1478" s="166"/>
      <c r="K1478" s="166"/>
      <c r="L1478" s="167"/>
      <c r="M1478" s="166"/>
      <c r="N1478" s="166"/>
      <c r="O1478" s="157"/>
      <c r="P1478" s="157"/>
      <c r="Q1478" s="157"/>
      <c r="R1478" s="157"/>
      <c r="S1478" s="157"/>
      <c r="T1478" s="157"/>
      <c r="U1478" s="157"/>
      <c r="V1478" s="157"/>
      <c r="W1478" s="161"/>
      <c r="X1478" s="168"/>
      <c r="Y1478" s="168"/>
      <c r="Z1478" s="157"/>
      <c r="AA1478" s="157"/>
      <c r="AB1478" s="157"/>
      <c r="AC1478" s="157"/>
      <c r="AD1478" s="86"/>
      <c r="AE1478" s="76"/>
      <c r="AF1478" s="76"/>
      <c r="AG1478" s="76"/>
      <c r="AH1478" s="76"/>
      <c r="AI1478" s="86"/>
      <c r="AJ1478" s="76"/>
      <c r="AK1478" s="76"/>
      <c r="AL1478" s="76"/>
      <c r="AM1478" s="76"/>
      <c r="AN1478" s="157"/>
      <c r="AO1478" s="157"/>
      <c r="AP1478" s="157"/>
      <c r="AQ1478" s="160"/>
      <c r="AR1478" s="93"/>
      <c r="AS1478" s="93"/>
      <c r="AT1478" s="109"/>
      <c r="AU1478" s="165"/>
    </row>
    <row r="1479" spans="1:47" ht="84.75" customHeight="1">
      <c r="A1479" s="79"/>
      <c r="B1479" s="79"/>
      <c r="C1479" s="79"/>
      <c r="D1479" s="157"/>
      <c r="E1479" s="159"/>
      <c r="F1479" s="160"/>
      <c r="G1479" s="160"/>
      <c r="H1479" s="166"/>
      <c r="I1479" s="166"/>
      <c r="J1479" s="166"/>
      <c r="K1479" s="166"/>
      <c r="L1479" s="167"/>
      <c r="M1479" s="166"/>
      <c r="N1479" s="166"/>
      <c r="O1479" s="157"/>
      <c r="P1479" s="157"/>
      <c r="Q1479" s="157"/>
      <c r="R1479" s="157"/>
      <c r="S1479" s="157"/>
      <c r="T1479" s="157"/>
      <c r="U1479" s="157"/>
      <c r="V1479" s="157"/>
      <c r="W1479" s="161"/>
      <c r="X1479" s="168"/>
      <c r="Y1479" s="168"/>
      <c r="Z1479" s="157"/>
      <c r="AA1479" s="157"/>
      <c r="AB1479" s="157"/>
      <c r="AC1479" s="157"/>
      <c r="AD1479" s="86"/>
      <c r="AE1479" s="76"/>
      <c r="AF1479" s="76"/>
      <c r="AG1479" s="76"/>
      <c r="AH1479" s="76"/>
      <c r="AI1479" s="86"/>
      <c r="AJ1479" s="76"/>
      <c r="AK1479" s="76"/>
      <c r="AL1479" s="76"/>
      <c r="AM1479" s="76"/>
      <c r="AN1479" s="157"/>
      <c r="AO1479" s="157"/>
      <c r="AP1479" s="157"/>
      <c r="AQ1479" s="160"/>
      <c r="AR1479" s="93"/>
      <c r="AS1479" s="93"/>
      <c r="AT1479" s="109"/>
      <c r="AU1479" s="165"/>
    </row>
    <row r="1480" spans="1:47" ht="84.75" customHeight="1">
      <c r="A1480" s="79"/>
      <c r="B1480" s="79"/>
      <c r="C1480" s="79"/>
      <c r="D1480" s="157"/>
      <c r="E1480" s="159"/>
      <c r="F1480" s="160"/>
      <c r="G1480" s="160"/>
      <c r="H1480" s="166"/>
      <c r="I1480" s="166"/>
      <c r="J1480" s="166"/>
      <c r="K1480" s="166"/>
      <c r="L1480" s="167"/>
      <c r="M1480" s="166"/>
      <c r="N1480" s="166"/>
      <c r="O1480" s="157"/>
      <c r="P1480" s="157"/>
      <c r="Q1480" s="157"/>
      <c r="R1480" s="157"/>
      <c r="S1480" s="157"/>
      <c r="T1480" s="157"/>
      <c r="U1480" s="157"/>
      <c r="V1480" s="157"/>
      <c r="W1480" s="161"/>
      <c r="X1480" s="168"/>
      <c r="Y1480" s="168"/>
      <c r="Z1480" s="157"/>
      <c r="AA1480" s="157"/>
      <c r="AB1480" s="157"/>
      <c r="AC1480" s="157"/>
      <c r="AD1480" s="86"/>
      <c r="AE1480" s="76"/>
      <c r="AF1480" s="76"/>
      <c r="AG1480" s="76"/>
      <c r="AH1480" s="76"/>
      <c r="AI1480" s="86"/>
      <c r="AJ1480" s="76"/>
      <c r="AK1480" s="76"/>
      <c r="AL1480" s="76"/>
      <c r="AM1480" s="76"/>
      <c r="AN1480" s="157"/>
      <c r="AO1480" s="157"/>
      <c r="AP1480" s="157"/>
      <c r="AQ1480" s="160"/>
      <c r="AR1480" s="93"/>
      <c r="AS1480" s="93"/>
      <c r="AT1480" s="109"/>
      <c r="AU1480" s="165"/>
    </row>
    <row r="1481" spans="1:47" ht="84.75" customHeight="1">
      <c r="A1481" s="79"/>
      <c r="B1481" s="79"/>
      <c r="C1481" s="79"/>
      <c r="D1481" s="157"/>
      <c r="E1481" s="159"/>
      <c r="F1481" s="160"/>
      <c r="G1481" s="160"/>
      <c r="H1481" s="166"/>
      <c r="I1481" s="166"/>
      <c r="J1481" s="166"/>
      <c r="K1481" s="166"/>
      <c r="L1481" s="167"/>
      <c r="M1481" s="166"/>
      <c r="N1481" s="166"/>
      <c r="O1481" s="157"/>
      <c r="P1481" s="157"/>
      <c r="Q1481" s="157"/>
      <c r="R1481" s="157"/>
      <c r="S1481" s="157"/>
      <c r="T1481" s="157"/>
      <c r="U1481" s="157"/>
      <c r="V1481" s="157"/>
      <c r="W1481" s="161"/>
      <c r="X1481" s="168"/>
      <c r="Y1481" s="168"/>
      <c r="Z1481" s="157"/>
      <c r="AA1481" s="157"/>
      <c r="AB1481" s="157"/>
      <c r="AC1481" s="157"/>
      <c r="AD1481" s="86"/>
      <c r="AE1481" s="76"/>
      <c r="AF1481" s="76"/>
      <c r="AG1481" s="76"/>
      <c r="AH1481" s="76"/>
      <c r="AI1481" s="86"/>
      <c r="AJ1481" s="76"/>
      <c r="AK1481" s="76"/>
      <c r="AL1481" s="76"/>
      <c r="AM1481" s="76"/>
      <c r="AN1481" s="157"/>
      <c r="AO1481" s="157"/>
      <c r="AP1481" s="157"/>
      <c r="AQ1481" s="160"/>
      <c r="AR1481" s="93"/>
      <c r="AS1481" s="93"/>
      <c r="AT1481" s="109"/>
      <c r="AU1481" s="165"/>
    </row>
    <row r="1482" spans="1:47" ht="84.75" customHeight="1">
      <c r="A1482" s="79"/>
      <c r="B1482" s="79"/>
      <c r="C1482" s="79"/>
      <c r="D1482" s="157"/>
      <c r="E1482" s="159"/>
      <c r="F1482" s="160"/>
      <c r="G1482" s="160"/>
      <c r="H1482" s="166"/>
      <c r="I1482" s="166"/>
      <c r="J1482" s="166"/>
      <c r="K1482" s="166"/>
      <c r="L1482" s="167"/>
      <c r="M1482" s="166"/>
      <c r="N1482" s="166"/>
      <c r="O1482" s="157"/>
      <c r="P1482" s="157"/>
      <c r="Q1482" s="157"/>
      <c r="R1482" s="157"/>
      <c r="S1482" s="157"/>
      <c r="T1482" s="157"/>
      <c r="U1482" s="157"/>
      <c r="V1482" s="157"/>
      <c r="W1482" s="161"/>
      <c r="X1482" s="168"/>
      <c r="Y1482" s="168"/>
      <c r="Z1482" s="157"/>
      <c r="AA1482" s="157"/>
      <c r="AB1482" s="157"/>
      <c r="AC1482" s="157"/>
      <c r="AD1482" s="86"/>
      <c r="AE1482" s="76"/>
      <c r="AF1482" s="76"/>
      <c r="AG1482" s="76"/>
      <c r="AH1482" s="76"/>
      <c r="AI1482" s="86"/>
      <c r="AJ1482" s="76"/>
      <c r="AK1482" s="76"/>
      <c r="AL1482" s="76"/>
      <c r="AM1482" s="76"/>
      <c r="AN1482" s="157"/>
      <c r="AO1482" s="157"/>
      <c r="AP1482" s="157"/>
      <c r="AQ1482" s="160"/>
      <c r="AR1482" s="93"/>
      <c r="AS1482" s="93"/>
      <c r="AT1482" s="109"/>
      <c r="AU1482" s="165"/>
    </row>
    <row r="1483" spans="1:47" ht="84.75" customHeight="1">
      <c r="A1483" s="79"/>
      <c r="B1483" s="79"/>
      <c r="C1483" s="79"/>
      <c r="D1483" s="157"/>
      <c r="E1483" s="159"/>
      <c r="F1483" s="160"/>
      <c r="G1483" s="160"/>
      <c r="H1483" s="166"/>
      <c r="I1483" s="166"/>
      <c r="J1483" s="166"/>
      <c r="K1483" s="166"/>
      <c r="L1483" s="167"/>
      <c r="M1483" s="166"/>
      <c r="N1483" s="166"/>
      <c r="O1483" s="157"/>
      <c r="P1483" s="157"/>
      <c r="Q1483" s="157"/>
      <c r="R1483" s="157"/>
      <c r="S1483" s="157"/>
      <c r="T1483" s="157"/>
      <c r="U1483" s="157"/>
      <c r="V1483" s="157"/>
      <c r="W1483" s="161"/>
      <c r="X1483" s="168"/>
      <c r="Y1483" s="168"/>
      <c r="Z1483" s="157"/>
      <c r="AA1483" s="157"/>
      <c r="AB1483" s="157"/>
      <c r="AC1483" s="157"/>
      <c r="AD1483" s="86"/>
      <c r="AE1483" s="76"/>
      <c r="AF1483" s="76"/>
      <c r="AG1483" s="76"/>
      <c r="AH1483" s="76"/>
      <c r="AI1483" s="86"/>
      <c r="AJ1483" s="76"/>
      <c r="AK1483" s="76"/>
      <c r="AL1483" s="76"/>
      <c r="AM1483" s="76"/>
      <c r="AN1483" s="157"/>
      <c r="AO1483" s="157"/>
      <c r="AP1483" s="157"/>
      <c r="AQ1483" s="160"/>
      <c r="AR1483" s="93"/>
      <c r="AS1483" s="93"/>
      <c r="AT1483" s="109"/>
      <c r="AU1483" s="165"/>
    </row>
    <row r="1484" spans="1:47" ht="84.75" customHeight="1">
      <c r="A1484" s="79"/>
      <c r="B1484" s="79"/>
      <c r="C1484" s="79"/>
      <c r="D1484" s="157"/>
      <c r="E1484" s="159"/>
      <c r="F1484" s="160"/>
      <c r="G1484" s="160"/>
      <c r="H1484" s="166"/>
      <c r="I1484" s="166"/>
      <c r="J1484" s="166"/>
      <c r="K1484" s="166"/>
      <c r="L1484" s="167"/>
      <c r="M1484" s="166"/>
      <c r="N1484" s="166"/>
      <c r="O1484" s="157"/>
      <c r="P1484" s="157"/>
      <c r="Q1484" s="157"/>
      <c r="R1484" s="157"/>
      <c r="S1484" s="157"/>
      <c r="T1484" s="157"/>
      <c r="U1484" s="157"/>
      <c r="V1484" s="157"/>
      <c r="W1484" s="161"/>
      <c r="X1484" s="168"/>
      <c r="Y1484" s="168"/>
      <c r="Z1484" s="157"/>
      <c r="AA1484" s="157"/>
      <c r="AB1484" s="157"/>
      <c r="AC1484" s="157"/>
      <c r="AD1484" s="86"/>
      <c r="AE1484" s="76"/>
      <c r="AF1484" s="76"/>
      <c r="AG1484" s="76"/>
      <c r="AH1484" s="76"/>
      <c r="AI1484" s="86"/>
      <c r="AJ1484" s="76"/>
      <c r="AK1484" s="76"/>
      <c r="AL1484" s="76"/>
      <c r="AM1484" s="76"/>
      <c r="AN1484" s="157"/>
      <c r="AO1484" s="157"/>
      <c r="AP1484" s="157"/>
      <c r="AQ1484" s="160"/>
      <c r="AR1484" s="93"/>
      <c r="AS1484" s="93"/>
      <c r="AT1484" s="109"/>
      <c r="AU1484" s="165"/>
    </row>
    <row r="1485" spans="1:47" ht="84.75" customHeight="1">
      <c r="A1485" s="79"/>
      <c r="B1485" s="79"/>
      <c r="C1485" s="79"/>
      <c r="D1485" s="157"/>
      <c r="E1485" s="159"/>
      <c r="F1485" s="160"/>
      <c r="G1485" s="160"/>
      <c r="H1485" s="166"/>
      <c r="I1485" s="166"/>
      <c r="J1485" s="166"/>
      <c r="K1485" s="166"/>
      <c r="L1485" s="167"/>
      <c r="M1485" s="166"/>
      <c r="N1485" s="166"/>
      <c r="O1485" s="157"/>
      <c r="P1485" s="157"/>
      <c r="Q1485" s="157"/>
      <c r="R1485" s="157"/>
      <c r="S1485" s="157"/>
      <c r="T1485" s="157"/>
      <c r="U1485" s="157"/>
      <c r="V1485" s="157"/>
      <c r="W1485" s="161"/>
      <c r="X1485" s="168"/>
      <c r="Y1485" s="168"/>
      <c r="Z1485" s="157"/>
      <c r="AA1485" s="157"/>
      <c r="AB1485" s="157"/>
      <c r="AC1485" s="157"/>
      <c r="AD1485" s="86"/>
      <c r="AE1485" s="76"/>
      <c r="AF1485" s="76"/>
      <c r="AG1485" s="76"/>
      <c r="AH1485" s="76"/>
      <c r="AI1485" s="86"/>
      <c r="AJ1485" s="76"/>
      <c r="AK1485" s="76"/>
      <c r="AL1485" s="76"/>
      <c r="AM1485" s="76"/>
      <c r="AN1485" s="157"/>
      <c r="AO1485" s="157"/>
      <c r="AP1485" s="157"/>
      <c r="AQ1485" s="160"/>
      <c r="AR1485" s="93"/>
      <c r="AS1485" s="93"/>
      <c r="AT1485" s="109"/>
      <c r="AU1485" s="165"/>
    </row>
    <row r="1486" spans="1:47" ht="84.75" customHeight="1">
      <c r="A1486" s="79"/>
      <c r="B1486" s="79"/>
      <c r="C1486" s="79"/>
      <c r="D1486" s="157"/>
      <c r="E1486" s="159"/>
      <c r="F1486" s="160"/>
      <c r="G1486" s="160"/>
      <c r="H1486" s="166"/>
      <c r="I1486" s="166"/>
      <c r="J1486" s="166"/>
      <c r="K1486" s="166"/>
      <c r="L1486" s="167"/>
      <c r="M1486" s="166"/>
      <c r="N1486" s="166"/>
      <c r="O1486" s="157"/>
      <c r="P1486" s="157"/>
      <c r="Q1486" s="157"/>
      <c r="R1486" s="157"/>
      <c r="S1486" s="157"/>
      <c r="T1486" s="157"/>
      <c r="U1486" s="157"/>
      <c r="V1486" s="157"/>
      <c r="W1486" s="161"/>
      <c r="X1486" s="168"/>
      <c r="Y1486" s="168"/>
      <c r="Z1486" s="157"/>
      <c r="AA1486" s="157"/>
      <c r="AB1486" s="157"/>
      <c r="AC1486" s="157"/>
      <c r="AD1486" s="86"/>
      <c r="AE1486" s="76"/>
      <c r="AF1486" s="76"/>
      <c r="AG1486" s="76"/>
      <c r="AH1486" s="76"/>
      <c r="AI1486" s="86"/>
      <c r="AJ1486" s="76"/>
      <c r="AK1486" s="76"/>
      <c r="AL1486" s="76"/>
      <c r="AM1486" s="76"/>
      <c r="AN1486" s="157"/>
      <c r="AO1486" s="157"/>
      <c r="AP1486" s="157"/>
      <c r="AQ1486" s="160"/>
      <c r="AR1486" s="93"/>
      <c r="AS1486" s="93"/>
      <c r="AT1486" s="109"/>
      <c r="AU1486" s="165"/>
    </row>
    <row r="1487" spans="1:47" ht="84.75" customHeight="1">
      <c r="A1487" s="79"/>
      <c r="B1487" s="79"/>
      <c r="C1487" s="79"/>
      <c r="D1487" s="157"/>
      <c r="E1487" s="159"/>
      <c r="F1487" s="160"/>
      <c r="G1487" s="160"/>
      <c r="H1487" s="166"/>
      <c r="I1487" s="166"/>
      <c r="J1487" s="166"/>
      <c r="K1487" s="166"/>
      <c r="L1487" s="167"/>
      <c r="M1487" s="166"/>
      <c r="N1487" s="166"/>
      <c r="O1487" s="157"/>
      <c r="P1487" s="157"/>
      <c r="Q1487" s="157"/>
      <c r="R1487" s="157"/>
      <c r="S1487" s="157"/>
      <c r="T1487" s="157"/>
      <c r="U1487" s="157"/>
      <c r="V1487" s="157"/>
      <c r="W1487" s="161"/>
      <c r="X1487" s="168"/>
      <c r="Y1487" s="168"/>
      <c r="Z1487" s="157"/>
      <c r="AA1487" s="157"/>
      <c r="AB1487" s="157"/>
      <c r="AC1487" s="157"/>
      <c r="AD1487" s="86"/>
      <c r="AE1487" s="76"/>
      <c r="AF1487" s="76"/>
      <c r="AG1487" s="76"/>
      <c r="AH1487" s="76"/>
      <c r="AI1487" s="86"/>
      <c r="AJ1487" s="76"/>
      <c r="AK1487" s="76"/>
      <c r="AL1487" s="76"/>
      <c r="AM1487" s="76"/>
      <c r="AN1487" s="157"/>
      <c r="AO1487" s="157"/>
      <c r="AP1487" s="157"/>
      <c r="AQ1487" s="160"/>
      <c r="AR1487" s="93"/>
      <c r="AS1487" s="93"/>
      <c r="AT1487" s="109"/>
      <c r="AU1487" s="165"/>
    </row>
    <row r="1488" spans="1:47" ht="84.75" customHeight="1">
      <c r="A1488" s="79"/>
      <c r="B1488" s="79"/>
      <c r="C1488" s="79"/>
      <c r="D1488" s="157"/>
      <c r="E1488" s="159"/>
      <c r="F1488" s="160"/>
      <c r="G1488" s="160"/>
      <c r="H1488" s="166"/>
      <c r="I1488" s="166"/>
      <c r="J1488" s="166"/>
      <c r="K1488" s="166"/>
      <c r="L1488" s="167"/>
      <c r="M1488" s="166"/>
      <c r="N1488" s="166"/>
      <c r="O1488" s="157"/>
      <c r="P1488" s="157"/>
      <c r="Q1488" s="157"/>
      <c r="R1488" s="157"/>
      <c r="S1488" s="157"/>
      <c r="T1488" s="157"/>
      <c r="U1488" s="157"/>
      <c r="V1488" s="157"/>
      <c r="W1488" s="161"/>
      <c r="X1488" s="168"/>
      <c r="Y1488" s="168"/>
      <c r="Z1488" s="157"/>
      <c r="AA1488" s="157"/>
      <c r="AB1488" s="157"/>
      <c r="AC1488" s="157"/>
      <c r="AD1488" s="86"/>
      <c r="AE1488" s="76"/>
      <c r="AF1488" s="76"/>
      <c r="AG1488" s="76"/>
      <c r="AH1488" s="76"/>
      <c r="AI1488" s="86"/>
      <c r="AJ1488" s="76"/>
      <c r="AK1488" s="76"/>
      <c r="AL1488" s="76"/>
      <c r="AM1488" s="76"/>
      <c r="AN1488" s="157"/>
      <c r="AO1488" s="157"/>
      <c r="AP1488" s="157"/>
      <c r="AQ1488" s="160"/>
      <c r="AR1488" s="93"/>
      <c r="AS1488" s="93"/>
      <c r="AT1488" s="109"/>
      <c r="AU1488" s="165"/>
    </row>
    <row r="1489" spans="1:47" ht="84.75" customHeight="1">
      <c r="A1489" s="79"/>
      <c r="B1489" s="79"/>
      <c r="C1489" s="79"/>
      <c r="D1489" s="157"/>
      <c r="E1489" s="159"/>
      <c r="F1489" s="160"/>
      <c r="G1489" s="160"/>
      <c r="H1489" s="166"/>
      <c r="I1489" s="166"/>
      <c r="J1489" s="166"/>
      <c r="K1489" s="166"/>
      <c r="L1489" s="167"/>
      <c r="M1489" s="166"/>
      <c r="N1489" s="166"/>
      <c r="O1489" s="157"/>
      <c r="P1489" s="157"/>
      <c r="Q1489" s="157"/>
      <c r="R1489" s="157"/>
      <c r="S1489" s="157"/>
      <c r="T1489" s="157"/>
      <c r="U1489" s="157"/>
      <c r="V1489" s="157"/>
      <c r="W1489" s="161"/>
      <c r="X1489" s="168"/>
      <c r="Y1489" s="168"/>
      <c r="Z1489" s="157"/>
      <c r="AA1489" s="157"/>
      <c r="AB1489" s="157"/>
      <c r="AC1489" s="157"/>
      <c r="AD1489" s="86"/>
      <c r="AE1489" s="76"/>
      <c r="AF1489" s="76"/>
      <c r="AG1489" s="76"/>
      <c r="AH1489" s="76"/>
      <c r="AI1489" s="86"/>
      <c r="AJ1489" s="76"/>
      <c r="AK1489" s="76"/>
      <c r="AL1489" s="76"/>
      <c r="AM1489" s="76"/>
      <c r="AN1489" s="157"/>
      <c r="AO1489" s="157"/>
      <c r="AP1489" s="157"/>
      <c r="AQ1489" s="160"/>
      <c r="AR1489" s="93"/>
      <c r="AS1489" s="93"/>
      <c r="AT1489" s="109"/>
      <c r="AU1489" s="165"/>
    </row>
    <row r="1490" spans="1:47" ht="84.75" customHeight="1">
      <c r="A1490" s="79"/>
      <c r="B1490" s="79"/>
      <c r="C1490" s="79"/>
      <c r="D1490" s="157"/>
      <c r="E1490" s="159"/>
      <c r="F1490" s="160"/>
      <c r="G1490" s="160"/>
      <c r="H1490" s="166"/>
      <c r="I1490" s="166"/>
      <c r="J1490" s="166"/>
      <c r="K1490" s="166"/>
      <c r="L1490" s="167"/>
      <c r="M1490" s="166"/>
      <c r="N1490" s="166"/>
      <c r="O1490" s="157"/>
      <c r="P1490" s="157"/>
      <c r="Q1490" s="157"/>
      <c r="R1490" s="157"/>
      <c r="S1490" s="157"/>
      <c r="T1490" s="157"/>
      <c r="U1490" s="157"/>
      <c r="V1490" s="157"/>
      <c r="W1490" s="161"/>
      <c r="X1490" s="168"/>
      <c r="Y1490" s="168"/>
      <c r="Z1490" s="157"/>
      <c r="AA1490" s="157"/>
      <c r="AB1490" s="157"/>
      <c r="AC1490" s="157"/>
      <c r="AD1490" s="86"/>
      <c r="AE1490" s="76"/>
      <c r="AF1490" s="76"/>
      <c r="AG1490" s="76"/>
      <c r="AH1490" s="76"/>
      <c r="AI1490" s="86"/>
      <c r="AJ1490" s="76"/>
      <c r="AK1490" s="76"/>
      <c r="AL1490" s="76"/>
      <c r="AM1490" s="76"/>
      <c r="AN1490" s="157"/>
      <c r="AO1490" s="157"/>
      <c r="AP1490" s="157"/>
      <c r="AQ1490" s="160"/>
      <c r="AR1490" s="93"/>
      <c r="AS1490" s="93"/>
      <c r="AT1490" s="109"/>
      <c r="AU1490" s="165"/>
    </row>
    <row r="1491" spans="1:47" ht="84.75" customHeight="1">
      <c r="A1491" s="79"/>
      <c r="B1491" s="79"/>
      <c r="C1491" s="79"/>
      <c r="D1491" s="157"/>
      <c r="E1491" s="159"/>
      <c r="F1491" s="160"/>
      <c r="G1491" s="160"/>
      <c r="H1491" s="166"/>
      <c r="I1491" s="166"/>
      <c r="J1491" s="166"/>
      <c r="K1491" s="166"/>
      <c r="L1491" s="167"/>
      <c r="M1491" s="166"/>
      <c r="N1491" s="166"/>
      <c r="O1491" s="157"/>
      <c r="P1491" s="157"/>
      <c r="Q1491" s="157"/>
      <c r="R1491" s="157"/>
      <c r="S1491" s="157"/>
      <c r="T1491" s="157"/>
      <c r="U1491" s="157"/>
      <c r="V1491" s="157"/>
      <c r="W1491" s="161"/>
      <c r="X1491" s="168"/>
      <c r="Y1491" s="168"/>
      <c r="Z1491" s="157"/>
      <c r="AA1491" s="157"/>
      <c r="AB1491" s="157"/>
      <c r="AC1491" s="157"/>
      <c r="AD1491" s="86"/>
      <c r="AE1491" s="76"/>
      <c r="AF1491" s="76"/>
      <c r="AG1491" s="76"/>
      <c r="AH1491" s="76"/>
      <c r="AI1491" s="86"/>
      <c r="AJ1491" s="76"/>
      <c r="AK1491" s="76"/>
      <c r="AL1491" s="76"/>
      <c r="AM1491" s="76"/>
      <c r="AN1491" s="157"/>
      <c r="AO1491" s="157"/>
      <c r="AP1491" s="157"/>
      <c r="AQ1491" s="160"/>
      <c r="AR1491" s="93"/>
      <c r="AS1491" s="93"/>
      <c r="AT1491" s="109"/>
      <c r="AU1491" s="165"/>
    </row>
    <row r="1492" spans="1:47" ht="84.75" customHeight="1">
      <c r="A1492" s="79"/>
      <c r="B1492" s="79"/>
      <c r="C1492" s="79"/>
      <c r="D1492" s="157"/>
      <c r="E1492" s="159"/>
      <c r="F1492" s="160"/>
      <c r="G1492" s="160"/>
      <c r="H1492" s="166"/>
      <c r="I1492" s="166"/>
      <c r="J1492" s="166"/>
      <c r="K1492" s="166"/>
      <c r="L1492" s="167"/>
      <c r="M1492" s="166"/>
      <c r="N1492" s="166"/>
      <c r="O1492" s="157"/>
      <c r="P1492" s="157"/>
      <c r="Q1492" s="157"/>
      <c r="R1492" s="157"/>
      <c r="S1492" s="157"/>
      <c r="T1492" s="157"/>
      <c r="U1492" s="157"/>
      <c r="V1492" s="157"/>
      <c r="W1492" s="161"/>
      <c r="X1492" s="168"/>
      <c r="Y1492" s="168"/>
      <c r="Z1492" s="157"/>
      <c r="AA1492" s="157"/>
      <c r="AB1492" s="157"/>
      <c r="AC1492" s="157"/>
      <c r="AD1492" s="86"/>
      <c r="AE1492" s="76"/>
      <c r="AF1492" s="76"/>
      <c r="AG1492" s="76"/>
      <c r="AH1492" s="76"/>
      <c r="AI1492" s="86"/>
      <c r="AJ1492" s="76"/>
      <c r="AK1492" s="76"/>
      <c r="AL1492" s="76"/>
      <c r="AM1492" s="76"/>
      <c r="AN1492" s="157"/>
      <c r="AO1492" s="157"/>
      <c r="AP1492" s="157"/>
      <c r="AQ1492" s="160"/>
      <c r="AR1492" s="93"/>
      <c r="AS1492" s="93"/>
      <c r="AT1492" s="109"/>
      <c r="AU1492" s="165"/>
    </row>
    <row r="1493" spans="1:47" ht="84.75" customHeight="1">
      <c r="A1493" s="79"/>
      <c r="B1493" s="79"/>
      <c r="C1493" s="79"/>
      <c r="D1493" s="157"/>
      <c r="E1493" s="159"/>
      <c r="F1493" s="160"/>
      <c r="G1493" s="160"/>
      <c r="H1493" s="166"/>
      <c r="I1493" s="166"/>
      <c r="J1493" s="166"/>
      <c r="K1493" s="166"/>
      <c r="L1493" s="167"/>
      <c r="M1493" s="166"/>
      <c r="N1493" s="166"/>
      <c r="O1493" s="157"/>
      <c r="P1493" s="157"/>
      <c r="Q1493" s="157"/>
      <c r="R1493" s="157"/>
      <c r="S1493" s="157"/>
      <c r="T1493" s="157"/>
      <c r="U1493" s="157"/>
      <c r="V1493" s="157"/>
      <c r="W1493" s="161"/>
      <c r="X1493" s="168"/>
      <c r="Y1493" s="168"/>
      <c r="Z1493" s="157"/>
      <c r="AA1493" s="157"/>
      <c r="AB1493" s="157"/>
      <c r="AC1493" s="157"/>
      <c r="AD1493" s="86"/>
      <c r="AE1493" s="76"/>
      <c r="AF1493" s="76"/>
      <c r="AG1493" s="76"/>
      <c r="AH1493" s="76"/>
      <c r="AI1493" s="86"/>
      <c r="AJ1493" s="76"/>
      <c r="AK1493" s="76"/>
      <c r="AL1493" s="76"/>
      <c r="AM1493" s="76"/>
      <c r="AN1493" s="157"/>
      <c r="AO1493" s="157"/>
      <c r="AP1493" s="157"/>
      <c r="AQ1493" s="160"/>
      <c r="AR1493" s="93"/>
      <c r="AS1493" s="93"/>
      <c r="AT1493" s="109"/>
      <c r="AU1493" s="165"/>
    </row>
    <row r="1494" spans="1:47" ht="84.75" customHeight="1">
      <c r="A1494" s="79"/>
      <c r="B1494" s="79"/>
      <c r="C1494" s="79"/>
      <c r="D1494" s="157"/>
      <c r="E1494" s="159"/>
      <c r="F1494" s="160"/>
      <c r="G1494" s="160"/>
      <c r="H1494" s="166"/>
      <c r="I1494" s="166"/>
      <c r="J1494" s="166"/>
      <c r="K1494" s="166"/>
      <c r="L1494" s="167"/>
      <c r="M1494" s="166"/>
      <c r="N1494" s="166"/>
      <c r="O1494" s="157"/>
      <c r="P1494" s="157"/>
      <c r="Q1494" s="157"/>
      <c r="R1494" s="157"/>
      <c r="S1494" s="157"/>
      <c r="T1494" s="157"/>
      <c r="U1494" s="157"/>
      <c r="V1494" s="157"/>
      <c r="W1494" s="161"/>
      <c r="X1494" s="168"/>
      <c r="Y1494" s="168"/>
      <c r="Z1494" s="157"/>
      <c r="AA1494" s="157"/>
      <c r="AB1494" s="157"/>
      <c r="AC1494" s="157"/>
      <c r="AD1494" s="86"/>
      <c r="AE1494" s="76"/>
      <c r="AF1494" s="76"/>
      <c r="AG1494" s="76"/>
      <c r="AH1494" s="76"/>
      <c r="AI1494" s="86"/>
      <c r="AJ1494" s="76"/>
      <c r="AK1494" s="76"/>
      <c r="AL1494" s="76"/>
      <c r="AM1494" s="76"/>
      <c r="AN1494" s="157"/>
      <c r="AO1494" s="157"/>
      <c r="AP1494" s="157"/>
      <c r="AQ1494" s="160"/>
      <c r="AR1494" s="93"/>
      <c r="AS1494" s="93"/>
      <c r="AT1494" s="109"/>
      <c r="AU1494" s="165"/>
    </row>
    <row r="1495" spans="1:47" ht="84.75" customHeight="1">
      <c r="A1495" s="79"/>
      <c r="B1495" s="79"/>
      <c r="C1495" s="79"/>
      <c r="D1495" s="157"/>
      <c r="E1495" s="159"/>
      <c r="F1495" s="160"/>
      <c r="G1495" s="160"/>
      <c r="H1495" s="166"/>
      <c r="I1495" s="166"/>
      <c r="J1495" s="166"/>
      <c r="K1495" s="166"/>
      <c r="L1495" s="167"/>
      <c r="M1495" s="166"/>
      <c r="N1495" s="166"/>
      <c r="O1495" s="157"/>
      <c r="P1495" s="157"/>
      <c r="Q1495" s="157"/>
      <c r="R1495" s="157"/>
      <c r="S1495" s="157"/>
      <c r="T1495" s="157"/>
      <c r="U1495" s="157"/>
      <c r="V1495" s="157"/>
      <c r="W1495" s="161"/>
      <c r="X1495" s="168"/>
      <c r="Y1495" s="168"/>
      <c r="Z1495" s="157"/>
      <c r="AA1495" s="157"/>
      <c r="AB1495" s="157"/>
      <c r="AC1495" s="157"/>
      <c r="AD1495" s="86"/>
      <c r="AE1495" s="76"/>
      <c r="AF1495" s="76"/>
      <c r="AG1495" s="76"/>
      <c r="AH1495" s="76"/>
      <c r="AI1495" s="86"/>
      <c r="AJ1495" s="76"/>
      <c r="AK1495" s="76"/>
      <c r="AL1495" s="76"/>
      <c r="AM1495" s="76"/>
      <c r="AN1495" s="157"/>
      <c r="AO1495" s="157"/>
      <c r="AP1495" s="157"/>
      <c r="AQ1495" s="160"/>
      <c r="AR1495" s="93"/>
      <c r="AS1495" s="93"/>
      <c r="AT1495" s="109"/>
      <c r="AU1495" s="165"/>
    </row>
    <row r="1496" spans="1:47" ht="84.75" customHeight="1">
      <c r="A1496" s="79"/>
      <c r="B1496" s="79"/>
      <c r="C1496" s="79"/>
      <c r="D1496" s="157"/>
      <c r="E1496" s="159"/>
      <c r="F1496" s="160"/>
      <c r="G1496" s="160"/>
      <c r="H1496" s="166"/>
      <c r="I1496" s="166"/>
      <c r="J1496" s="166"/>
      <c r="K1496" s="166"/>
      <c r="L1496" s="167"/>
      <c r="M1496" s="166"/>
      <c r="N1496" s="166"/>
      <c r="O1496" s="157"/>
      <c r="P1496" s="157"/>
      <c r="Q1496" s="157"/>
      <c r="R1496" s="157"/>
      <c r="S1496" s="157"/>
      <c r="T1496" s="157"/>
      <c r="U1496" s="157"/>
      <c r="V1496" s="157"/>
      <c r="W1496" s="161"/>
      <c r="X1496" s="168"/>
      <c r="Y1496" s="168"/>
      <c r="Z1496" s="157"/>
      <c r="AA1496" s="157"/>
      <c r="AB1496" s="157"/>
      <c r="AC1496" s="157"/>
      <c r="AD1496" s="86"/>
      <c r="AE1496" s="76"/>
      <c r="AF1496" s="76"/>
      <c r="AG1496" s="76"/>
      <c r="AH1496" s="76"/>
      <c r="AI1496" s="86"/>
      <c r="AJ1496" s="76"/>
      <c r="AK1496" s="76"/>
      <c r="AL1496" s="76"/>
      <c r="AM1496" s="76"/>
      <c r="AN1496" s="157"/>
      <c r="AO1496" s="157"/>
      <c r="AP1496" s="157"/>
      <c r="AQ1496" s="160"/>
      <c r="AR1496" s="93"/>
      <c r="AS1496" s="93"/>
      <c r="AT1496" s="109"/>
      <c r="AU1496" s="165"/>
    </row>
    <row r="1497" spans="1:47" ht="84.75" customHeight="1">
      <c r="A1497" s="79"/>
      <c r="B1497" s="79"/>
      <c r="C1497" s="79"/>
      <c r="D1497" s="157"/>
      <c r="E1497" s="159"/>
      <c r="F1497" s="160"/>
      <c r="G1497" s="160"/>
      <c r="H1497" s="166"/>
      <c r="I1497" s="166"/>
      <c r="J1497" s="166"/>
      <c r="K1497" s="166"/>
      <c r="L1497" s="167"/>
      <c r="M1497" s="166"/>
      <c r="N1497" s="166"/>
      <c r="O1497" s="157"/>
      <c r="P1497" s="157"/>
      <c r="Q1497" s="157"/>
      <c r="R1497" s="157"/>
      <c r="S1497" s="157"/>
      <c r="T1497" s="157"/>
      <c r="U1497" s="157"/>
      <c r="V1497" s="157"/>
      <c r="W1497" s="161"/>
      <c r="X1497" s="168"/>
      <c r="Y1497" s="168"/>
      <c r="Z1497" s="157"/>
      <c r="AA1497" s="157"/>
      <c r="AB1497" s="157"/>
      <c r="AC1497" s="157"/>
      <c r="AD1497" s="86"/>
      <c r="AE1497" s="76"/>
      <c r="AF1497" s="76"/>
      <c r="AG1497" s="76"/>
      <c r="AH1497" s="76"/>
      <c r="AI1497" s="86"/>
      <c r="AJ1497" s="76"/>
      <c r="AK1497" s="76"/>
      <c r="AL1497" s="76"/>
      <c r="AM1497" s="76"/>
      <c r="AN1497" s="157"/>
      <c r="AO1497" s="157"/>
      <c r="AP1497" s="157"/>
      <c r="AQ1497" s="160"/>
      <c r="AR1497" s="93"/>
      <c r="AS1497" s="93"/>
      <c r="AT1497" s="109"/>
      <c r="AU1497" s="165"/>
    </row>
    <row r="1498" spans="1:47" ht="84.75" customHeight="1">
      <c r="A1498" s="79"/>
      <c r="B1498" s="79"/>
      <c r="C1498" s="79"/>
      <c r="D1498" s="157"/>
      <c r="E1498" s="159"/>
      <c r="F1498" s="160"/>
      <c r="G1498" s="160"/>
      <c r="H1498" s="166"/>
      <c r="I1498" s="166"/>
      <c r="J1498" s="166"/>
      <c r="K1498" s="166"/>
      <c r="L1498" s="167"/>
      <c r="M1498" s="166"/>
      <c r="N1498" s="166"/>
      <c r="O1498" s="157"/>
      <c r="P1498" s="157"/>
      <c r="Q1498" s="157"/>
      <c r="R1498" s="157"/>
      <c r="S1498" s="157"/>
      <c r="T1498" s="157"/>
      <c r="U1498" s="157"/>
      <c r="V1498" s="157"/>
      <c r="W1498" s="161"/>
      <c r="X1498" s="168"/>
      <c r="Y1498" s="168"/>
      <c r="Z1498" s="157"/>
      <c r="AA1498" s="157"/>
      <c r="AB1498" s="157"/>
      <c r="AC1498" s="157"/>
      <c r="AD1498" s="86"/>
      <c r="AE1498" s="76"/>
      <c r="AF1498" s="76"/>
      <c r="AG1498" s="76"/>
      <c r="AH1498" s="76"/>
      <c r="AI1498" s="86"/>
      <c r="AJ1498" s="76"/>
      <c r="AK1498" s="76"/>
      <c r="AL1498" s="76"/>
      <c r="AM1498" s="76"/>
      <c r="AN1498" s="157"/>
      <c r="AO1498" s="157"/>
      <c r="AP1498" s="157"/>
      <c r="AQ1498" s="160"/>
      <c r="AR1498" s="93"/>
      <c r="AS1498" s="93"/>
      <c r="AT1498" s="109"/>
      <c r="AU1498" s="165"/>
    </row>
    <row r="1499" spans="1:47" ht="84.75" customHeight="1">
      <c r="A1499" s="79"/>
      <c r="B1499" s="79"/>
      <c r="C1499" s="79"/>
      <c r="D1499" s="157"/>
      <c r="E1499" s="159"/>
      <c r="F1499" s="160"/>
      <c r="G1499" s="160"/>
      <c r="H1499" s="166"/>
      <c r="I1499" s="166"/>
      <c r="J1499" s="166"/>
      <c r="K1499" s="166"/>
      <c r="L1499" s="167"/>
      <c r="M1499" s="166"/>
      <c r="N1499" s="166"/>
      <c r="O1499" s="157"/>
      <c r="P1499" s="157"/>
      <c r="Q1499" s="157"/>
      <c r="R1499" s="157"/>
      <c r="S1499" s="157"/>
      <c r="T1499" s="157"/>
      <c r="U1499" s="157"/>
      <c r="V1499" s="157"/>
      <c r="W1499" s="161"/>
      <c r="X1499" s="168"/>
      <c r="Y1499" s="168"/>
      <c r="Z1499" s="157"/>
      <c r="AA1499" s="157"/>
      <c r="AB1499" s="157"/>
      <c r="AC1499" s="157"/>
      <c r="AD1499" s="86"/>
      <c r="AE1499" s="76"/>
      <c r="AF1499" s="76"/>
      <c r="AG1499" s="76"/>
      <c r="AH1499" s="76"/>
      <c r="AI1499" s="86"/>
      <c r="AJ1499" s="76"/>
      <c r="AK1499" s="76"/>
      <c r="AL1499" s="76"/>
      <c r="AM1499" s="76"/>
      <c r="AN1499" s="157"/>
      <c r="AO1499" s="157"/>
      <c r="AP1499" s="157"/>
      <c r="AQ1499" s="160"/>
      <c r="AR1499" s="93"/>
      <c r="AS1499" s="93"/>
      <c r="AT1499" s="109"/>
      <c r="AU1499" s="165"/>
    </row>
    <row r="1500" spans="1:47" ht="84.75" customHeight="1">
      <c r="A1500" s="79"/>
      <c r="B1500" s="79"/>
      <c r="C1500" s="79"/>
      <c r="D1500" s="157"/>
      <c r="E1500" s="159"/>
      <c r="F1500" s="160"/>
      <c r="G1500" s="160"/>
      <c r="H1500" s="166"/>
      <c r="I1500" s="166"/>
      <c r="J1500" s="166"/>
      <c r="K1500" s="166"/>
      <c r="L1500" s="167"/>
      <c r="M1500" s="166"/>
      <c r="N1500" s="166"/>
      <c r="O1500" s="157"/>
      <c r="P1500" s="157"/>
      <c r="Q1500" s="157"/>
      <c r="R1500" s="157"/>
      <c r="S1500" s="157"/>
      <c r="T1500" s="157"/>
      <c r="U1500" s="157"/>
      <c r="V1500" s="157"/>
      <c r="W1500" s="161"/>
      <c r="X1500" s="168"/>
      <c r="Y1500" s="168"/>
      <c r="Z1500" s="157"/>
      <c r="AA1500" s="157"/>
      <c r="AB1500" s="157"/>
      <c r="AC1500" s="157"/>
      <c r="AD1500" s="86"/>
      <c r="AE1500" s="76"/>
      <c r="AF1500" s="76"/>
      <c r="AG1500" s="76"/>
      <c r="AH1500" s="76"/>
      <c r="AI1500" s="86"/>
      <c r="AJ1500" s="76"/>
      <c r="AK1500" s="76"/>
      <c r="AL1500" s="76"/>
      <c r="AM1500" s="76"/>
      <c r="AN1500" s="157"/>
      <c r="AO1500" s="157"/>
      <c r="AP1500" s="157"/>
      <c r="AQ1500" s="160"/>
      <c r="AR1500" s="93"/>
      <c r="AS1500" s="93"/>
      <c r="AT1500" s="109"/>
      <c r="AU1500" s="165"/>
    </row>
    <row r="1501" spans="1:47" ht="84.75" customHeight="1">
      <c r="A1501" s="79"/>
      <c r="B1501" s="79"/>
      <c r="C1501" s="79"/>
      <c r="D1501" s="157"/>
      <c r="E1501" s="159"/>
      <c r="F1501" s="160"/>
      <c r="G1501" s="160"/>
      <c r="H1501" s="166"/>
      <c r="I1501" s="166"/>
      <c r="J1501" s="166"/>
      <c r="K1501" s="166"/>
      <c r="L1501" s="167"/>
      <c r="M1501" s="166"/>
      <c r="N1501" s="166"/>
      <c r="O1501" s="157"/>
      <c r="P1501" s="157"/>
      <c r="Q1501" s="157"/>
      <c r="R1501" s="157"/>
      <c r="S1501" s="157"/>
      <c r="T1501" s="157"/>
      <c r="U1501" s="157"/>
      <c r="V1501" s="157"/>
      <c r="W1501" s="161"/>
      <c r="X1501" s="168"/>
      <c r="Y1501" s="168"/>
      <c r="Z1501" s="157"/>
      <c r="AA1501" s="157"/>
      <c r="AB1501" s="157"/>
      <c r="AC1501" s="157"/>
      <c r="AD1501" s="86"/>
      <c r="AE1501" s="76"/>
      <c r="AF1501" s="76"/>
      <c r="AG1501" s="76"/>
      <c r="AH1501" s="76"/>
      <c r="AI1501" s="86"/>
      <c r="AJ1501" s="76"/>
      <c r="AK1501" s="76"/>
      <c r="AL1501" s="76"/>
      <c r="AM1501" s="76"/>
      <c r="AN1501" s="157"/>
      <c r="AO1501" s="157"/>
      <c r="AP1501" s="157"/>
      <c r="AQ1501" s="160"/>
      <c r="AR1501" s="93"/>
      <c r="AS1501" s="93"/>
      <c r="AT1501" s="109"/>
      <c r="AU1501" s="165"/>
    </row>
    <row r="1502" spans="1:47" ht="84.75" customHeight="1">
      <c r="A1502" s="79"/>
      <c r="B1502" s="79"/>
      <c r="C1502" s="79"/>
      <c r="D1502" s="157"/>
      <c r="E1502" s="159"/>
      <c r="F1502" s="160"/>
      <c r="G1502" s="160"/>
      <c r="H1502" s="166"/>
      <c r="I1502" s="166"/>
      <c r="J1502" s="166"/>
      <c r="K1502" s="166"/>
      <c r="L1502" s="167"/>
      <c r="M1502" s="166"/>
      <c r="N1502" s="166"/>
      <c r="O1502" s="157"/>
      <c r="P1502" s="157"/>
      <c r="Q1502" s="157"/>
      <c r="R1502" s="157"/>
      <c r="S1502" s="157"/>
      <c r="T1502" s="157"/>
      <c r="U1502" s="157"/>
      <c r="V1502" s="157"/>
      <c r="W1502" s="161"/>
      <c r="X1502" s="168"/>
      <c r="Y1502" s="168"/>
      <c r="Z1502" s="157"/>
      <c r="AA1502" s="157"/>
      <c r="AB1502" s="157"/>
      <c r="AC1502" s="157"/>
      <c r="AD1502" s="86"/>
      <c r="AE1502" s="76"/>
      <c r="AF1502" s="76"/>
      <c r="AG1502" s="76"/>
      <c r="AH1502" s="76"/>
      <c r="AI1502" s="86"/>
      <c r="AJ1502" s="76"/>
      <c r="AK1502" s="76"/>
      <c r="AL1502" s="76"/>
      <c r="AM1502" s="76"/>
      <c r="AN1502" s="157"/>
      <c r="AO1502" s="157"/>
      <c r="AP1502" s="157"/>
      <c r="AQ1502" s="160"/>
      <c r="AR1502" s="93"/>
      <c r="AS1502" s="93"/>
      <c r="AT1502" s="109"/>
      <c r="AU1502" s="165"/>
    </row>
    <row r="1503" spans="1:47" ht="84.75" customHeight="1">
      <c r="A1503" s="79"/>
      <c r="B1503" s="79"/>
      <c r="C1503" s="79"/>
      <c r="D1503" s="157"/>
      <c r="E1503" s="159"/>
      <c r="F1503" s="160"/>
      <c r="G1503" s="160"/>
      <c r="H1503" s="166"/>
      <c r="I1503" s="166"/>
      <c r="J1503" s="166"/>
      <c r="K1503" s="166"/>
      <c r="L1503" s="167"/>
      <c r="M1503" s="166"/>
      <c r="N1503" s="166"/>
      <c r="O1503" s="157"/>
      <c r="P1503" s="157"/>
      <c r="Q1503" s="157"/>
      <c r="R1503" s="157"/>
      <c r="S1503" s="157"/>
      <c r="T1503" s="157"/>
      <c r="U1503" s="157"/>
      <c r="V1503" s="157"/>
      <c r="W1503" s="161"/>
      <c r="X1503" s="168"/>
      <c r="Y1503" s="168"/>
      <c r="Z1503" s="157"/>
      <c r="AA1503" s="157"/>
      <c r="AB1503" s="157"/>
      <c r="AC1503" s="157"/>
      <c r="AD1503" s="86"/>
      <c r="AE1503" s="76"/>
      <c r="AF1503" s="76"/>
      <c r="AG1503" s="76"/>
      <c r="AH1503" s="76"/>
      <c r="AI1503" s="86"/>
      <c r="AJ1503" s="76"/>
      <c r="AK1503" s="76"/>
      <c r="AL1503" s="76"/>
      <c r="AM1503" s="76"/>
      <c r="AN1503" s="157"/>
      <c r="AO1503" s="157"/>
      <c r="AP1503" s="157"/>
      <c r="AQ1503" s="160"/>
      <c r="AR1503" s="93"/>
      <c r="AS1503" s="93"/>
      <c r="AT1503" s="109"/>
      <c r="AU1503" s="165"/>
    </row>
    <row r="1504" spans="1:47" ht="84.75" customHeight="1">
      <c r="A1504" s="79"/>
      <c r="B1504" s="79"/>
      <c r="C1504" s="79"/>
      <c r="D1504" s="157"/>
      <c r="E1504" s="159"/>
      <c r="F1504" s="160"/>
      <c r="G1504" s="160"/>
      <c r="H1504" s="166"/>
      <c r="I1504" s="166"/>
      <c r="J1504" s="166"/>
      <c r="K1504" s="166"/>
      <c r="L1504" s="167"/>
      <c r="M1504" s="166"/>
      <c r="N1504" s="166"/>
      <c r="O1504" s="157"/>
      <c r="P1504" s="157"/>
      <c r="Q1504" s="157"/>
      <c r="R1504" s="157"/>
      <c r="S1504" s="157"/>
      <c r="T1504" s="157"/>
      <c r="U1504" s="157"/>
      <c r="V1504" s="157"/>
      <c r="W1504" s="161"/>
      <c r="X1504" s="168"/>
      <c r="Y1504" s="168"/>
      <c r="Z1504" s="157"/>
      <c r="AA1504" s="157"/>
      <c r="AB1504" s="157"/>
      <c r="AC1504" s="157"/>
      <c r="AD1504" s="86"/>
      <c r="AE1504" s="76"/>
      <c r="AF1504" s="76"/>
      <c r="AG1504" s="76"/>
      <c r="AH1504" s="76"/>
      <c r="AI1504" s="86"/>
      <c r="AJ1504" s="76"/>
      <c r="AK1504" s="76"/>
      <c r="AL1504" s="76"/>
      <c r="AM1504" s="76"/>
      <c r="AN1504" s="157"/>
      <c r="AO1504" s="157"/>
      <c r="AP1504" s="157"/>
      <c r="AQ1504" s="160"/>
      <c r="AR1504" s="93"/>
      <c r="AS1504" s="93"/>
      <c r="AT1504" s="109"/>
      <c r="AU1504" s="165"/>
    </row>
    <row r="1505" spans="1:47" ht="84.75" customHeight="1">
      <c r="A1505" s="79"/>
      <c r="B1505" s="79"/>
      <c r="C1505" s="79"/>
      <c r="D1505" s="157"/>
      <c r="E1505" s="159"/>
      <c r="F1505" s="160"/>
      <c r="G1505" s="160"/>
      <c r="H1505" s="166"/>
      <c r="I1505" s="166"/>
      <c r="J1505" s="166"/>
      <c r="K1505" s="166"/>
      <c r="L1505" s="167"/>
      <c r="M1505" s="166"/>
      <c r="N1505" s="166"/>
      <c r="O1505" s="157"/>
      <c r="P1505" s="157"/>
      <c r="Q1505" s="157"/>
      <c r="R1505" s="157"/>
      <c r="S1505" s="157"/>
      <c r="T1505" s="157"/>
      <c r="U1505" s="157"/>
      <c r="V1505" s="157"/>
      <c r="W1505" s="161"/>
      <c r="X1505" s="168"/>
      <c r="Y1505" s="168"/>
      <c r="Z1505" s="157"/>
      <c r="AA1505" s="157"/>
      <c r="AB1505" s="157"/>
      <c r="AC1505" s="157"/>
      <c r="AD1505" s="86"/>
      <c r="AE1505" s="76"/>
      <c r="AF1505" s="76"/>
      <c r="AG1505" s="76"/>
      <c r="AH1505" s="76"/>
      <c r="AI1505" s="86"/>
      <c r="AJ1505" s="76"/>
      <c r="AK1505" s="76"/>
      <c r="AL1505" s="76"/>
      <c r="AM1505" s="76"/>
      <c r="AN1505" s="157"/>
      <c r="AO1505" s="157"/>
      <c r="AP1505" s="157"/>
      <c r="AQ1505" s="160"/>
      <c r="AR1505" s="93"/>
      <c r="AS1505" s="93"/>
      <c r="AT1505" s="109"/>
      <c r="AU1505" s="165"/>
    </row>
    <row r="1506" spans="1:47" ht="84.75" customHeight="1">
      <c r="A1506" s="79"/>
      <c r="B1506" s="79"/>
      <c r="C1506" s="79"/>
      <c r="D1506" s="157"/>
      <c r="E1506" s="159"/>
      <c r="F1506" s="160"/>
      <c r="G1506" s="160"/>
      <c r="H1506" s="166"/>
      <c r="I1506" s="166"/>
      <c r="J1506" s="166"/>
      <c r="K1506" s="166"/>
      <c r="L1506" s="167"/>
      <c r="M1506" s="166"/>
      <c r="N1506" s="166"/>
      <c r="O1506" s="157"/>
      <c r="P1506" s="157"/>
      <c r="Q1506" s="157"/>
      <c r="R1506" s="157"/>
      <c r="S1506" s="157"/>
      <c r="T1506" s="157"/>
      <c r="U1506" s="157"/>
      <c r="V1506" s="157"/>
      <c r="W1506" s="161"/>
      <c r="X1506" s="168"/>
      <c r="Y1506" s="168"/>
      <c r="Z1506" s="157"/>
      <c r="AA1506" s="157"/>
      <c r="AB1506" s="157"/>
      <c r="AC1506" s="157"/>
      <c r="AD1506" s="86"/>
      <c r="AE1506" s="76"/>
      <c r="AF1506" s="76"/>
      <c r="AG1506" s="76"/>
      <c r="AH1506" s="76"/>
      <c r="AI1506" s="86"/>
      <c r="AJ1506" s="76"/>
      <c r="AK1506" s="76"/>
      <c r="AL1506" s="76"/>
      <c r="AM1506" s="76"/>
      <c r="AN1506" s="157"/>
      <c r="AO1506" s="157"/>
      <c r="AP1506" s="157"/>
      <c r="AQ1506" s="160"/>
      <c r="AR1506" s="93"/>
      <c r="AS1506" s="93"/>
      <c r="AT1506" s="109"/>
      <c r="AU1506" s="165"/>
    </row>
    <row r="1507" spans="1:47" ht="84.75" customHeight="1">
      <c r="A1507" s="79"/>
      <c r="B1507" s="79"/>
      <c r="C1507" s="79"/>
      <c r="D1507" s="157"/>
      <c r="E1507" s="159"/>
      <c r="F1507" s="160"/>
      <c r="G1507" s="160"/>
      <c r="H1507" s="166"/>
      <c r="I1507" s="166"/>
      <c r="J1507" s="166"/>
      <c r="K1507" s="166"/>
      <c r="L1507" s="167"/>
      <c r="M1507" s="166"/>
      <c r="N1507" s="166"/>
      <c r="O1507" s="157"/>
      <c r="P1507" s="157"/>
      <c r="Q1507" s="157"/>
      <c r="R1507" s="157"/>
      <c r="S1507" s="157"/>
      <c r="T1507" s="157"/>
      <c r="U1507" s="157"/>
      <c r="V1507" s="157"/>
      <c r="W1507" s="161"/>
      <c r="X1507" s="168"/>
      <c r="Y1507" s="168"/>
      <c r="Z1507" s="157"/>
      <c r="AA1507" s="157"/>
      <c r="AB1507" s="157"/>
      <c r="AC1507" s="157"/>
      <c r="AD1507" s="86"/>
      <c r="AE1507" s="76"/>
      <c r="AF1507" s="76"/>
      <c r="AG1507" s="76"/>
      <c r="AH1507" s="76"/>
      <c r="AI1507" s="86"/>
      <c r="AJ1507" s="76"/>
      <c r="AK1507" s="76"/>
      <c r="AL1507" s="76"/>
      <c r="AM1507" s="76"/>
      <c r="AN1507" s="157"/>
      <c r="AO1507" s="157"/>
      <c r="AP1507" s="157"/>
      <c r="AQ1507" s="160"/>
      <c r="AR1507" s="93"/>
      <c r="AS1507" s="93"/>
      <c r="AT1507" s="109"/>
      <c r="AU1507" s="165"/>
    </row>
    <row r="1508" spans="1:47" ht="84.75" customHeight="1">
      <c r="A1508" s="79"/>
      <c r="B1508" s="79"/>
      <c r="C1508" s="79"/>
      <c r="D1508" s="157"/>
      <c r="E1508" s="159"/>
      <c r="F1508" s="160"/>
      <c r="G1508" s="160"/>
      <c r="H1508" s="166"/>
      <c r="I1508" s="166"/>
      <c r="J1508" s="166"/>
      <c r="K1508" s="166"/>
      <c r="L1508" s="167"/>
      <c r="M1508" s="166"/>
      <c r="N1508" s="166"/>
      <c r="O1508" s="157"/>
      <c r="P1508" s="157"/>
      <c r="Q1508" s="157"/>
      <c r="R1508" s="157"/>
      <c r="S1508" s="157"/>
      <c r="T1508" s="157"/>
      <c r="U1508" s="157"/>
      <c r="V1508" s="157"/>
      <c r="W1508" s="161"/>
      <c r="X1508" s="168"/>
      <c r="Y1508" s="168"/>
      <c r="Z1508" s="157"/>
      <c r="AA1508" s="157"/>
      <c r="AB1508" s="157"/>
      <c r="AC1508" s="157"/>
      <c r="AD1508" s="86"/>
      <c r="AE1508" s="76"/>
      <c r="AF1508" s="76"/>
      <c r="AG1508" s="76"/>
      <c r="AH1508" s="76"/>
      <c r="AI1508" s="86"/>
      <c r="AJ1508" s="76"/>
      <c r="AK1508" s="76"/>
      <c r="AL1508" s="76"/>
      <c r="AM1508" s="76"/>
      <c r="AN1508" s="157"/>
      <c r="AO1508" s="157"/>
      <c r="AP1508" s="157"/>
      <c r="AQ1508" s="160"/>
      <c r="AR1508" s="93"/>
      <c r="AS1508" s="93"/>
      <c r="AT1508" s="109"/>
      <c r="AU1508" s="165"/>
    </row>
    <row r="1509" spans="1:47" ht="84.75" customHeight="1">
      <c r="A1509" s="79"/>
      <c r="B1509" s="79"/>
      <c r="C1509" s="79"/>
      <c r="D1509" s="157"/>
      <c r="E1509" s="159"/>
      <c r="F1509" s="160"/>
      <c r="G1509" s="160"/>
      <c r="H1509" s="166"/>
      <c r="I1509" s="166"/>
      <c r="J1509" s="166"/>
      <c r="K1509" s="166"/>
      <c r="L1509" s="167"/>
      <c r="M1509" s="166"/>
      <c r="N1509" s="166"/>
      <c r="O1509" s="157"/>
      <c r="P1509" s="157"/>
      <c r="Q1509" s="157"/>
      <c r="R1509" s="157"/>
      <c r="S1509" s="157"/>
      <c r="T1509" s="157"/>
      <c r="U1509" s="157"/>
      <c r="V1509" s="157"/>
      <c r="W1509" s="161"/>
      <c r="X1509" s="168"/>
      <c r="Y1509" s="168"/>
      <c r="Z1509" s="157"/>
      <c r="AA1509" s="157"/>
      <c r="AB1509" s="157"/>
      <c r="AC1509" s="157"/>
      <c r="AD1509" s="86"/>
      <c r="AE1509" s="76"/>
      <c r="AF1509" s="76"/>
      <c r="AG1509" s="76"/>
      <c r="AH1509" s="76"/>
      <c r="AI1509" s="86"/>
      <c r="AJ1509" s="76"/>
      <c r="AK1509" s="76"/>
      <c r="AL1509" s="76"/>
      <c r="AM1509" s="76"/>
      <c r="AN1509" s="157"/>
      <c r="AO1509" s="157"/>
      <c r="AP1509" s="157"/>
      <c r="AQ1509" s="160"/>
      <c r="AR1509" s="93"/>
      <c r="AS1509" s="93"/>
      <c r="AT1509" s="109"/>
      <c r="AU1509" s="165"/>
    </row>
    <row r="1510" spans="1:47" ht="84.75" customHeight="1">
      <c r="A1510" s="79"/>
      <c r="B1510" s="79"/>
      <c r="C1510" s="79"/>
      <c r="D1510" s="157"/>
      <c r="E1510" s="159"/>
      <c r="F1510" s="160"/>
      <c r="G1510" s="160"/>
      <c r="H1510" s="166"/>
      <c r="I1510" s="166"/>
      <c r="J1510" s="166"/>
      <c r="K1510" s="166"/>
      <c r="L1510" s="167"/>
      <c r="M1510" s="166"/>
      <c r="N1510" s="166"/>
      <c r="O1510" s="157"/>
      <c r="P1510" s="157"/>
      <c r="Q1510" s="157"/>
      <c r="R1510" s="157"/>
      <c r="S1510" s="157"/>
      <c r="T1510" s="157"/>
      <c r="U1510" s="157"/>
      <c r="V1510" s="157"/>
      <c r="W1510" s="161"/>
      <c r="X1510" s="168"/>
      <c r="Y1510" s="168"/>
      <c r="Z1510" s="157"/>
      <c r="AA1510" s="157"/>
      <c r="AB1510" s="157"/>
      <c r="AC1510" s="157"/>
      <c r="AD1510" s="86"/>
      <c r="AE1510" s="76"/>
      <c r="AF1510" s="76"/>
      <c r="AG1510" s="76"/>
      <c r="AH1510" s="76"/>
      <c r="AI1510" s="86"/>
      <c r="AJ1510" s="76"/>
      <c r="AK1510" s="76"/>
      <c r="AL1510" s="76"/>
      <c r="AM1510" s="76"/>
      <c r="AN1510" s="157"/>
      <c r="AO1510" s="157"/>
      <c r="AP1510" s="157"/>
      <c r="AQ1510" s="160"/>
      <c r="AR1510" s="93"/>
      <c r="AS1510" s="93"/>
      <c r="AT1510" s="109"/>
      <c r="AU1510" s="165"/>
    </row>
    <row r="1511" spans="1:47" ht="84.75" customHeight="1">
      <c r="A1511" s="79"/>
      <c r="B1511" s="79"/>
      <c r="C1511" s="79"/>
      <c r="D1511" s="157"/>
      <c r="E1511" s="159"/>
      <c r="F1511" s="160"/>
      <c r="G1511" s="160"/>
      <c r="H1511" s="166"/>
      <c r="I1511" s="166"/>
      <c r="J1511" s="166"/>
      <c r="K1511" s="166"/>
      <c r="L1511" s="167"/>
      <c r="M1511" s="166"/>
      <c r="N1511" s="166"/>
      <c r="O1511" s="157"/>
      <c r="P1511" s="157"/>
      <c r="Q1511" s="157"/>
      <c r="R1511" s="157"/>
      <c r="S1511" s="157"/>
      <c r="T1511" s="157"/>
      <c r="U1511" s="157"/>
      <c r="V1511" s="157"/>
      <c r="W1511" s="161"/>
      <c r="X1511" s="168"/>
      <c r="Y1511" s="168"/>
      <c r="Z1511" s="157"/>
      <c r="AA1511" s="157"/>
      <c r="AB1511" s="157"/>
      <c r="AC1511" s="157"/>
      <c r="AD1511" s="86"/>
      <c r="AE1511" s="76"/>
      <c r="AF1511" s="76"/>
      <c r="AG1511" s="76"/>
      <c r="AH1511" s="76"/>
      <c r="AI1511" s="86"/>
      <c r="AJ1511" s="76"/>
      <c r="AK1511" s="76"/>
      <c r="AL1511" s="76"/>
      <c r="AM1511" s="76"/>
      <c r="AN1511" s="157"/>
      <c r="AO1511" s="157"/>
      <c r="AP1511" s="157"/>
      <c r="AQ1511" s="160"/>
      <c r="AR1511" s="93"/>
      <c r="AS1511" s="93"/>
      <c r="AT1511" s="109"/>
      <c r="AU1511" s="165"/>
    </row>
    <row r="1512" spans="1:47" ht="84.75" customHeight="1">
      <c r="A1512" s="79"/>
      <c r="B1512" s="79"/>
      <c r="C1512" s="79"/>
      <c r="D1512" s="157"/>
      <c r="E1512" s="159"/>
      <c r="F1512" s="160"/>
      <c r="G1512" s="160"/>
      <c r="H1512" s="166"/>
      <c r="I1512" s="166"/>
      <c r="J1512" s="166"/>
      <c r="K1512" s="166"/>
      <c r="L1512" s="167"/>
      <c r="M1512" s="166"/>
      <c r="N1512" s="166"/>
      <c r="O1512" s="157"/>
      <c r="P1512" s="157"/>
      <c r="Q1512" s="157"/>
      <c r="R1512" s="157"/>
      <c r="S1512" s="157"/>
      <c r="T1512" s="157"/>
      <c r="U1512" s="157"/>
      <c r="V1512" s="157"/>
      <c r="W1512" s="161"/>
      <c r="X1512" s="168"/>
      <c r="Y1512" s="168"/>
      <c r="Z1512" s="157"/>
      <c r="AA1512" s="157"/>
      <c r="AB1512" s="157"/>
      <c r="AC1512" s="157"/>
      <c r="AD1512" s="86"/>
      <c r="AE1512" s="76"/>
      <c r="AF1512" s="76"/>
      <c r="AG1512" s="76"/>
      <c r="AH1512" s="76"/>
      <c r="AI1512" s="86"/>
      <c r="AJ1512" s="76"/>
      <c r="AK1512" s="76"/>
      <c r="AL1512" s="76"/>
      <c r="AM1512" s="76"/>
      <c r="AN1512" s="157"/>
      <c r="AO1512" s="157"/>
      <c r="AP1512" s="157"/>
      <c r="AQ1512" s="160"/>
      <c r="AR1512" s="93"/>
      <c r="AS1512" s="93"/>
      <c r="AT1512" s="109"/>
      <c r="AU1512" s="165"/>
    </row>
    <row r="1513" spans="1:47" ht="84.75" customHeight="1">
      <c r="A1513" s="79"/>
      <c r="B1513" s="79"/>
      <c r="C1513" s="79"/>
      <c r="D1513" s="157"/>
      <c r="E1513" s="159"/>
      <c r="F1513" s="160"/>
      <c r="G1513" s="160"/>
      <c r="H1513" s="166"/>
      <c r="I1513" s="166"/>
      <c r="J1513" s="166"/>
      <c r="K1513" s="166"/>
      <c r="L1513" s="167"/>
      <c r="M1513" s="166"/>
      <c r="N1513" s="166"/>
      <c r="O1513" s="157"/>
      <c r="P1513" s="157"/>
      <c r="Q1513" s="157"/>
      <c r="R1513" s="157"/>
      <c r="S1513" s="157"/>
      <c r="T1513" s="157"/>
      <c r="U1513" s="157"/>
      <c r="V1513" s="157"/>
      <c r="W1513" s="161"/>
      <c r="X1513" s="168"/>
      <c r="Y1513" s="168"/>
      <c r="Z1513" s="157"/>
      <c r="AA1513" s="157"/>
      <c r="AB1513" s="157"/>
      <c r="AC1513" s="157"/>
      <c r="AD1513" s="86"/>
      <c r="AE1513" s="76"/>
      <c r="AF1513" s="76"/>
      <c r="AG1513" s="76"/>
      <c r="AH1513" s="76"/>
      <c r="AI1513" s="86"/>
      <c r="AJ1513" s="76"/>
      <c r="AK1513" s="76"/>
      <c r="AL1513" s="76"/>
      <c r="AM1513" s="76"/>
      <c r="AN1513" s="157"/>
      <c r="AO1513" s="157"/>
      <c r="AP1513" s="157"/>
      <c r="AQ1513" s="160"/>
      <c r="AR1513" s="93"/>
      <c r="AS1513" s="93"/>
      <c r="AT1513" s="109"/>
      <c r="AU1513" s="165"/>
    </row>
    <row r="1514" spans="1:47" ht="84.75" customHeight="1">
      <c r="A1514" s="79"/>
      <c r="B1514" s="79"/>
      <c r="C1514" s="79"/>
      <c r="D1514" s="157"/>
      <c r="E1514" s="159"/>
      <c r="F1514" s="160"/>
      <c r="G1514" s="160"/>
      <c r="H1514" s="166"/>
      <c r="I1514" s="166"/>
      <c r="J1514" s="166"/>
      <c r="K1514" s="166"/>
      <c r="L1514" s="167"/>
      <c r="M1514" s="166"/>
      <c r="N1514" s="166"/>
      <c r="O1514" s="157"/>
      <c r="P1514" s="157"/>
      <c r="Q1514" s="157"/>
      <c r="R1514" s="157"/>
      <c r="S1514" s="157"/>
      <c r="T1514" s="157"/>
      <c r="U1514" s="157"/>
      <c r="V1514" s="157"/>
      <c r="W1514" s="161"/>
      <c r="X1514" s="168"/>
      <c r="Y1514" s="168"/>
      <c r="Z1514" s="157"/>
      <c r="AA1514" s="157"/>
      <c r="AB1514" s="157"/>
      <c r="AC1514" s="157"/>
      <c r="AD1514" s="86"/>
      <c r="AE1514" s="76"/>
      <c r="AF1514" s="76"/>
      <c r="AG1514" s="76"/>
      <c r="AH1514" s="76"/>
      <c r="AI1514" s="86"/>
      <c r="AJ1514" s="76"/>
      <c r="AK1514" s="76"/>
      <c r="AL1514" s="76"/>
      <c r="AM1514" s="76"/>
      <c r="AN1514" s="157"/>
      <c r="AO1514" s="157"/>
      <c r="AP1514" s="157"/>
      <c r="AQ1514" s="160"/>
      <c r="AR1514" s="93"/>
      <c r="AS1514" s="93"/>
      <c r="AT1514" s="109"/>
      <c r="AU1514" s="165"/>
    </row>
    <row r="1515" spans="1:47" ht="84.75" customHeight="1">
      <c r="A1515" s="79"/>
      <c r="B1515" s="79"/>
      <c r="C1515" s="79"/>
      <c r="D1515" s="157"/>
      <c r="E1515" s="159"/>
      <c r="F1515" s="160"/>
      <c r="G1515" s="160"/>
      <c r="H1515" s="166"/>
      <c r="I1515" s="166"/>
      <c r="J1515" s="166"/>
      <c r="K1515" s="166"/>
      <c r="L1515" s="167"/>
      <c r="M1515" s="166"/>
      <c r="N1515" s="166"/>
      <c r="O1515" s="157"/>
      <c r="P1515" s="157"/>
      <c r="Q1515" s="157"/>
      <c r="R1515" s="157"/>
      <c r="S1515" s="157"/>
      <c r="T1515" s="157"/>
      <c r="U1515" s="157"/>
      <c r="V1515" s="157"/>
      <c r="W1515" s="161"/>
      <c r="X1515" s="168"/>
      <c r="Y1515" s="168"/>
      <c r="Z1515" s="157"/>
      <c r="AA1515" s="157"/>
      <c r="AB1515" s="157"/>
      <c r="AC1515" s="157"/>
      <c r="AD1515" s="86"/>
      <c r="AE1515" s="76"/>
      <c r="AF1515" s="76"/>
      <c r="AG1515" s="76"/>
      <c r="AH1515" s="76"/>
      <c r="AI1515" s="86"/>
      <c r="AJ1515" s="76"/>
      <c r="AK1515" s="76"/>
      <c r="AL1515" s="76"/>
      <c r="AM1515" s="76"/>
      <c r="AN1515" s="157"/>
      <c r="AO1515" s="157"/>
      <c r="AP1515" s="157"/>
      <c r="AQ1515" s="160"/>
      <c r="AR1515" s="93"/>
      <c r="AS1515" s="93"/>
      <c r="AT1515" s="109"/>
      <c r="AU1515" s="165"/>
    </row>
    <row r="1516" spans="1:47" ht="84.75" customHeight="1">
      <c r="A1516" s="79"/>
      <c r="B1516" s="79"/>
      <c r="C1516" s="79"/>
      <c r="D1516" s="157"/>
      <c r="E1516" s="159"/>
      <c r="F1516" s="160"/>
      <c r="G1516" s="160"/>
      <c r="H1516" s="166"/>
      <c r="I1516" s="166"/>
      <c r="J1516" s="166"/>
      <c r="K1516" s="166"/>
      <c r="L1516" s="167"/>
      <c r="M1516" s="166"/>
      <c r="N1516" s="166"/>
      <c r="O1516" s="157"/>
      <c r="P1516" s="157"/>
      <c r="Q1516" s="157"/>
      <c r="R1516" s="157"/>
      <c r="S1516" s="157"/>
      <c r="T1516" s="157"/>
      <c r="U1516" s="157"/>
      <c r="V1516" s="157"/>
      <c r="W1516" s="161"/>
      <c r="X1516" s="168"/>
      <c r="Y1516" s="168"/>
      <c r="Z1516" s="157"/>
      <c r="AA1516" s="157"/>
      <c r="AB1516" s="157"/>
      <c r="AC1516" s="157"/>
      <c r="AD1516" s="86"/>
      <c r="AE1516" s="76"/>
      <c r="AF1516" s="76"/>
      <c r="AG1516" s="76"/>
      <c r="AH1516" s="76"/>
      <c r="AI1516" s="86"/>
      <c r="AJ1516" s="76"/>
      <c r="AK1516" s="76"/>
      <c r="AL1516" s="76"/>
      <c r="AM1516" s="76"/>
      <c r="AN1516" s="157"/>
      <c r="AO1516" s="157"/>
      <c r="AP1516" s="157"/>
      <c r="AQ1516" s="160"/>
      <c r="AR1516" s="93"/>
      <c r="AS1516" s="93"/>
      <c r="AT1516" s="109"/>
      <c r="AU1516" s="165"/>
    </row>
    <row r="1517" spans="1:47" ht="84.75" customHeight="1">
      <c r="A1517" s="79"/>
      <c r="B1517" s="79"/>
      <c r="C1517" s="79"/>
      <c r="D1517" s="157"/>
      <c r="E1517" s="159"/>
      <c r="F1517" s="160"/>
      <c r="G1517" s="160"/>
      <c r="H1517" s="166"/>
      <c r="I1517" s="166"/>
      <c r="J1517" s="166"/>
      <c r="K1517" s="166"/>
      <c r="L1517" s="167"/>
      <c r="M1517" s="166"/>
      <c r="N1517" s="166"/>
      <c r="O1517" s="157"/>
      <c r="P1517" s="157"/>
      <c r="Q1517" s="157"/>
      <c r="R1517" s="157"/>
      <c r="S1517" s="157"/>
      <c r="T1517" s="157"/>
      <c r="U1517" s="157"/>
      <c r="V1517" s="157"/>
      <c r="W1517" s="161"/>
      <c r="X1517" s="168"/>
      <c r="Y1517" s="168"/>
      <c r="Z1517" s="157"/>
      <c r="AA1517" s="157"/>
      <c r="AB1517" s="157"/>
      <c r="AC1517" s="157"/>
      <c r="AD1517" s="86"/>
      <c r="AE1517" s="76"/>
      <c r="AF1517" s="76"/>
      <c r="AG1517" s="76"/>
      <c r="AH1517" s="76"/>
      <c r="AI1517" s="86"/>
      <c r="AJ1517" s="76"/>
      <c r="AK1517" s="76"/>
      <c r="AL1517" s="76"/>
      <c r="AM1517" s="76"/>
      <c r="AN1517" s="157"/>
      <c r="AO1517" s="157"/>
      <c r="AP1517" s="157"/>
      <c r="AQ1517" s="160"/>
      <c r="AR1517" s="93"/>
      <c r="AS1517" s="93"/>
      <c r="AT1517" s="109"/>
      <c r="AU1517" s="165"/>
    </row>
    <row r="1518" spans="1:47" ht="84.75" customHeight="1">
      <c r="A1518" s="79"/>
      <c r="B1518" s="79"/>
      <c r="C1518" s="79"/>
      <c r="D1518" s="157"/>
      <c r="E1518" s="159"/>
      <c r="F1518" s="160"/>
      <c r="G1518" s="160"/>
      <c r="H1518" s="166"/>
      <c r="I1518" s="166"/>
      <c r="J1518" s="166"/>
      <c r="K1518" s="166"/>
      <c r="L1518" s="167"/>
      <c r="M1518" s="166"/>
      <c r="N1518" s="166"/>
      <c r="O1518" s="157"/>
      <c r="P1518" s="157"/>
      <c r="Q1518" s="157"/>
      <c r="R1518" s="157"/>
      <c r="S1518" s="157"/>
      <c r="T1518" s="157"/>
      <c r="U1518" s="157"/>
      <c r="V1518" s="157"/>
      <c r="W1518" s="161"/>
      <c r="X1518" s="168"/>
      <c r="Y1518" s="168"/>
      <c r="Z1518" s="157"/>
      <c r="AA1518" s="157"/>
      <c r="AB1518" s="157"/>
      <c r="AC1518" s="157"/>
      <c r="AD1518" s="86"/>
      <c r="AE1518" s="76"/>
      <c r="AF1518" s="76"/>
      <c r="AG1518" s="76"/>
      <c r="AH1518" s="76"/>
      <c r="AI1518" s="86"/>
      <c r="AJ1518" s="76"/>
      <c r="AK1518" s="76"/>
      <c r="AL1518" s="76"/>
      <c r="AM1518" s="76"/>
      <c r="AN1518" s="157"/>
      <c r="AO1518" s="157"/>
      <c r="AP1518" s="157"/>
      <c r="AQ1518" s="160"/>
      <c r="AR1518" s="93"/>
      <c r="AS1518" s="93"/>
      <c r="AT1518" s="109"/>
      <c r="AU1518" s="165"/>
    </row>
    <row r="1519" spans="1:47" ht="84.75" customHeight="1">
      <c r="A1519" s="79"/>
      <c r="B1519" s="79"/>
      <c r="C1519" s="79"/>
      <c r="D1519" s="157"/>
      <c r="E1519" s="159"/>
      <c r="F1519" s="160"/>
      <c r="G1519" s="160"/>
      <c r="H1519" s="166"/>
      <c r="I1519" s="166"/>
      <c r="J1519" s="166"/>
      <c r="K1519" s="166"/>
      <c r="L1519" s="167"/>
      <c r="M1519" s="166"/>
      <c r="N1519" s="166"/>
      <c r="O1519" s="157"/>
      <c r="P1519" s="157"/>
      <c r="Q1519" s="157"/>
      <c r="R1519" s="157"/>
      <c r="S1519" s="157"/>
      <c r="T1519" s="157"/>
      <c r="U1519" s="157"/>
      <c r="V1519" s="157"/>
      <c r="W1519" s="161"/>
      <c r="X1519" s="168"/>
      <c r="Y1519" s="168"/>
      <c r="Z1519" s="157"/>
      <c r="AA1519" s="157"/>
      <c r="AB1519" s="157"/>
      <c r="AC1519" s="157"/>
      <c r="AD1519" s="86"/>
      <c r="AE1519" s="76"/>
      <c r="AF1519" s="76"/>
      <c r="AG1519" s="76"/>
      <c r="AH1519" s="76"/>
      <c r="AI1519" s="86"/>
      <c r="AJ1519" s="76"/>
      <c r="AK1519" s="76"/>
      <c r="AL1519" s="76"/>
      <c r="AM1519" s="76"/>
      <c r="AN1519" s="157"/>
      <c r="AO1519" s="157"/>
      <c r="AP1519" s="157"/>
      <c r="AQ1519" s="160"/>
      <c r="AR1519" s="93"/>
      <c r="AS1519" s="93"/>
      <c r="AT1519" s="109"/>
      <c r="AU1519" s="165"/>
    </row>
    <row r="1520" spans="1:47" ht="84.75" customHeight="1">
      <c r="A1520" s="79"/>
      <c r="B1520" s="79"/>
      <c r="C1520" s="79"/>
      <c r="D1520" s="157"/>
      <c r="E1520" s="159"/>
      <c r="F1520" s="160"/>
      <c r="G1520" s="160"/>
      <c r="H1520" s="166"/>
      <c r="I1520" s="166"/>
      <c r="J1520" s="166"/>
      <c r="K1520" s="166"/>
      <c r="L1520" s="167"/>
      <c r="M1520" s="166"/>
      <c r="N1520" s="166"/>
      <c r="O1520" s="157"/>
      <c r="P1520" s="157"/>
      <c r="Q1520" s="157"/>
      <c r="R1520" s="157"/>
      <c r="S1520" s="157"/>
      <c r="T1520" s="157"/>
      <c r="U1520" s="157"/>
      <c r="V1520" s="157"/>
      <c r="W1520" s="161"/>
      <c r="X1520" s="168"/>
      <c r="Y1520" s="168"/>
      <c r="Z1520" s="157"/>
      <c r="AA1520" s="157"/>
      <c r="AB1520" s="157"/>
      <c r="AC1520" s="157"/>
      <c r="AD1520" s="86"/>
      <c r="AE1520" s="76"/>
      <c r="AF1520" s="76"/>
      <c r="AG1520" s="76"/>
      <c r="AH1520" s="76"/>
      <c r="AI1520" s="86"/>
      <c r="AJ1520" s="76"/>
      <c r="AK1520" s="76"/>
      <c r="AL1520" s="76"/>
      <c r="AM1520" s="76"/>
      <c r="AN1520" s="157"/>
      <c r="AO1520" s="157"/>
      <c r="AP1520" s="157"/>
      <c r="AQ1520" s="160"/>
      <c r="AR1520" s="93"/>
      <c r="AS1520" s="93"/>
      <c r="AT1520" s="109"/>
      <c r="AU1520" s="165"/>
    </row>
    <row r="1521" spans="1:47" ht="84.75" customHeight="1">
      <c r="A1521" s="79"/>
      <c r="B1521" s="79"/>
      <c r="C1521" s="79"/>
      <c r="D1521" s="157"/>
      <c r="E1521" s="159"/>
      <c r="F1521" s="160"/>
      <c r="G1521" s="160"/>
      <c r="H1521" s="166"/>
      <c r="I1521" s="166"/>
      <c r="J1521" s="166"/>
      <c r="K1521" s="166"/>
      <c r="L1521" s="167"/>
      <c r="M1521" s="166"/>
      <c r="N1521" s="166"/>
      <c r="O1521" s="157"/>
      <c r="P1521" s="157"/>
      <c r="Q1521" s="157"/>
      <c r="R1521" s="157"/>
      <c r="S1521" s="157"/>
      <c r="T1521" s="157"/>
      <c r="U1521" s="157"/>
      <c r="V1521" s="157"/>
      <c r="W1521" s="161"/>
      <c r="X1521" s="168"/>
      <c r="Y1521" s="168"/>
      <c r="Z1521" s="157"/>
      <c r="AA1521" s="157"/>
      <c r="AB1521" s="157"/>
      <c r="AC1521" s="157"/>
      <c r="AD1521" s="86"/>
      <c r="AE1521" s="76"/>
      <c r="AF1521" s="76"/>
      <c r="AG1521" s="76"/>
      <c r="AH1521" s="76"/>
      <c r="AI1521" s="86"/>
      <c r="AJ1521" s="76"/>
      <c r="AK1521" s="76"/>
      <c r="AL1521" s="76"/>
      <c r="AM1521" s="76"/>
      <c r="AN1521" s="157"/>
      <c r="AO1521" s="157"/>
      <c r="AP1521" s="157"/>
      <c r="AQ1521" s="160"/>
      <c r="AR1521" s="93"/>
      <c r="AS1521" s="93"/>
      <c r="AT1521" s="109"/>
      <c r="AU1521" s="165"/>
    </row>
    <row r="1522" spans="1:47" ht="84.75" customHeight="1">
      <c r="A1522" s="79"/>
      <c r="B1522" s="79"/>
      <c r="C1522" s="79"/>
      <c r="D1522" s="157"/>
      <c r="E1522" s="159"/>
      <c r="F1522" s="160"/>
      <c r="G1522" s="160"/>
      <c r="H1522" s="166"/>
      <c r="I1522" s="166"/>
      <c r="J1522" s="166"/>
      <c r="K1522" s="166"/>
      <c r="L1522" s="167"/>
      <c r="M1522" s="166"/>
      <c r="N1522" s="166"/>
      <c r="O1522" s="157"/>
      <c r="P1522" s="157"/>
      <c r="Q1522" s="157"/>
      <c r="R1522" s="157"/>
      <c r="S1522" s="157"/>
      <c r="T1522" s="157"/>
      <c r="U1522" s="157"/>
      <c r="V1522" s="157"/>
      <c r="W1522" s="161"/>
      <c r="X1522" s="168"/>
      <c r="Y1522" s="168"/>
      <c r="Z1522" s="157"/>
      <c r="AA1522" s="157"/>
      <c r="AB1522" s="157"/>
      <c r="AC1522" s="157"/>
      <c r="AD1522" s="86"/>
      <c r="AE1522" s="76"/>
      <c r="AF1522" s="76"/>
      <c r="AG1522" s="76"/>
      <c r="AH1522" s="76"/>
      <c r="AI1522" s="86"/>
      <c r="AJ1522" s="76"/>
      <c r="AK1522" s="76"/>
      <c r="AL1522" s="76"/>
      <c r="AM1522" s="76"/>
      <c r="AN1522" s="157"/>
      <c r="AO1522" s="157"/>
      <c r="AP1522" s="157"/>
      <c r="AQ1522" s="160"/>
      <c r="AR1522" s="93"/>
      <c r="AS1522" s="93"/>
      <c r="AT1522" s="109"/>
      <c r="AU1522" s="165"/>
    </row>
    <row r="1523" spans="1:47" ht="84.75" customHeight="1">
      <c r="A1523" s="79"/>
      <c r="B1523" s="79"/>
      <c r="C1523" s="79"/>
      <c r="D1523" s="157"/>
      <c r="E1523" s="159"/>
      <c r="F1523" s="160"/>
      <c r="G1523" s="160"/>
      <c r="H1523" s="166"/>
      <c r="I1523" s="166"/>
      <c r="J1523" s="166"/>
      <c r="K1523" s="166"/>
      <c r="L1523" s="167"/>
      <c r="M1523" s="166"/>
      <c r="N1523" s="166"/>
      <c r="O1523" s="157"/>
      <c r="P1523" s="157"/>
      <c r="Q1523" s="157"/>
      <c r="R1523" s="157"/>
      <c r="S1523" s="157"/>
      <c r="T1523" s="157"/>
      <c r="U1523" s="157"/>
      <c r="V1523" s="157"/>
      <c r="W1523" s="161"/>
      <c r="X1523" s="168"/>
      <c r="Y1523" s="168"/>
      <c r="Z1523" s="157"/>
      <c r="AA1523" s="157"/>
      <c r="AB1523" s="157"/>
      <c r="AC1523" s="157"/>
      <c r="AD1523" s="86"/>
      <c r="AE1523" s="76"/>
      <c r="AF1523" s="76"/>
      <c r="AG1523" s="76"/>
      <c r="AH1523" s="76"/>
      <c r="AI1523" s="86"/>
      <c r="AJ1523" s="76"/>
      <c r="AK1523" s="76"/>
      <c r="AL1523" s="76"/>
      <c r="AM1523" s="76"/>
      <c r="AN1523" s="157"/>
      <c r="AO1523" s="157"/>
      <c r="AP1523" s="157"/>
      <c r="AQ1523" s="160"/>
      <c r="AR1523" s="93"/>
      <c r="AS1523" s="93"/>
      <c r="AT1523" s="109"/>
      <c r="AU1523" s="165"/>
    </row>
    <row r="1524" spans="1:47" ht="84.75" customHeight="1">
      <c r="A1524" s="79"/>
      <c r="B1524" s="79"/>
      <c r="C1524" s="79"/>
      <c r="D1524" s="157"/>
      <c r="E1524" s="159"/>
      <c r="F1524" s="160"/>
      <c r="G1524" s="160"/>
      <c r="H1524" s="166"/>
      <c r="I1524" s="166"/>
      <c r="J1524" s="166"/>
      <c r="K1524" s="166"/>
      <c r="L1524" s="167"/>
      <c r="M1524" s="166"/>
      <c r="N1524" s="166"/>
      <c r="O1524" s="157"/>
      <c r="P1524" s="157"/>
      <c r="Q1524" s="157"/>
      <c r="R1524" s="157"/>
      <c r="S1524" s="157"/>
      <c r="T1524" s="157"/>
      <c r="U1524" s="157"/>
      <c r="V1524" s="157"/>
      <c r="W1524" s="161"/>
      <c r="X1524" s="168"/>
      <c r="Y1524" s="168"/>
      <c r="Z1524" s="157"/>
      <c r="AA1524" s="157"/>
      <c r="AB1524" s="157"/>
      <c r="AC1524" s="157"/>
      <c r="AD1524" s="86"/>
      <c r="AE1524" s="76"/>
      <c r="AF1524" s="76"/>
      <c r="AG1524" s="76"/>
      <c r="AH1524" s="76"/>
      <c r="AI1524" s="86"/>
      <c r="AJ1524" s="76"/>
      <c r="AK1524" s="76"/>
      <c r="AL1524" s="76"/>
      <c r="AM1524" s="76"/>
      <c r="AN1524" s="157"/>
      <c r="AO1524" s="157"/>
      <c r="AP1524" s="157"/>
      <c r="AQ1524" s="160"/>
      <c r="AR1524" s="93"/>
      <c r="AS1524" s="93"/>
      <c r="AT1524" s="109"/>
      <c r="AU1524" s="165"/>
    </row>
    <row r="1525" spans="1:47" ht="84.75" customHeight="1">
      <c r="A1525" s="79"/>
      <c r="B1525" s="79"/>
      <c r="C1525" s="79"/>
      <c r="D1525" s="157"/>
      <c r="E1525" s="159"/>
      <c r="F1525" s="160"/>
      <c r="G1525" s="160"/>
      <c r="H1525" s="166"/>
      <c r="I1525" s="166"/>
      <c r="J1525" s="166"/>
      <c r="K1525" s="166"/>
      <c r="L1525" s="167"/>
      <c r="M1525" s="166"/>
      <c r="N1525" s="166"/>
      <c r="O1525" s="157"/>
      <c r="P1525" s="157"/>
      <c r="Q1525" s="157"/>
      <c r="R1525" s="157"/>
      <c r="S1525" s="157"/>
      <c r="T1525" s="157"/>
      <c r="U1525" s="157"/>
      <c r="V1525" s="157"/>
      <c r="W1525" s="161"/>
      <c r="X1525" s="168"/>
      <c r="Y1525" s="168"/>
      <c r="Z1525" s="157"/>
      <c r="AA1525" s="157"/>
      <c r="AB1525" s="157"/>
      <c r="AC1525" s="157"/>
      <c r="AD1525" s="86"/>
      <c r="AE1525" s="76"/>
      <c r="AF1525" s="76"/>
      <c r="AG1525" s="76"/>
      <c r="AH1525" s="76"/>
      <c r="AI1525" s="86"/>
      <c r="AJ1525" s="76"/>
      <c r="AK1525" s="76"/>
      <c r="AL1525" s="76"/>
      <c r="AM1525" s="76"/>
      <c r="AN1525" s="157"/>
      <c r="AO1525" s="157"/>
      <c r="AP1525" s="157"/>
      <c r="AQ1525" s="160"/>
      <c r="AR1525" s="93"/>
      <c r="AS1525" s="93"/>
      <c r="AT1525" s="109"/>
      <c r="AU1525" s="165"/>
    </row>
    <row r="1526" spans="1:47" ht="84.75" customHeight="1">
      <c r="A1526" s="79"/>
      <c r="B1526" s="79"/>
      <c r="C1526" s="79"/>
      <c r="D1526" s="157"/>
      <c r="E1526" s="159"/>
      <c r="F1526" s="160"/>
      <c r="G1526" s="160"/>
      <c r="H1526" s="166"/>
      <c r="I1526" s="166"/>
      <c r="J1526" s="166"/>
      <c r="K1526" s="166"/>
      <c r="L1526" s="167"/>
      <c r="M1526" s="166"/>
      <c r="N1526" s="166"/>
      <c r="O1526" s="157"/>
      <c r="P1526" s="157"/>
      <c r="Q1526" s="157"/>
      <c r="R1526" s="157"/>
      <c r="S1526" s="157"/>
      <c r="T1526" s="157"/>
      <c r="U1526" s="157"/>
      <c r="V1526" s="157"/>
      <c r="W1526" s="161"/>
      <c r="X1526" s="168"/>
      <c r="Y1526" s="168"/>
      <c r="Z1526" s="157"/>
      <c r="AA1526" s="157"/>
      <c r="AB1526" s="157"/>
      <c r="AC1526" s="157"/>
      <c r="AD1526" s="86"/>
      <c r="AE1526" s="76"/>
      <c r="AF1526" s="76"/>
      <c r="AG1526" s="76"/>
      <c r="AH1526" s="76"/>
      <c r="AI1526" s="86"/>
      <c r="AJ1526" s="76"/>
      <c r="AK1526" s="76"/>
      <c r="AL1526" s="76"/>
      <c r="AM1526" s="76"/>
      <c r="AN1526" s="157"/>
      <c r="AO1526" s="157"/>
      <c r="AP1526" s="157"/>
      <c r="AQ1526" s="160"/>
      <c r="AR1526" s="93"/>
      <c r="AS1526" s="93"/>
      <c r="AT1526" s="109"/>
      <c r="AU1526" s="165"/>
    </row>
    <row r="1527" spans="1:47" ht="84.75" customHeight="1">
      <c r="A1527" s="79"/>
      <c r="B1527" s="79"/>
      <c r="C1527" s="79"/>
      <c r="D1527" s="157"/>
      <c r="E1527" s="159"/>
      <c r="F1527" s="160"/>
      <c r="G1527" s="160"/>
      <c r="H1527" s="166"/>
      <c r="I1527" s="166"/>
      <c r="J1527" s="166"/>
      <c r="K1527" s="166"/>
      <c r="L1527" s="167"/>
      <c r="M1527" s="166"/>
      <c r="N1527" s="166"/>
      <c r="O1527" s="157"/>
      <c r="P1527" s="157"/>
      <c r="Q1527" s="157"/>
      <c r="R1527" s="157"/>
      <c r="S1527" s="157"/>
      <c r="T1527" s="157"/>
      <c r="U1527" s="157"/>
      <c r="V1527" s="157"/>
      <c r="W1527" s="161"/>
      <c r="X1527" s="168"/>
      <c r="Y1527" s="168"/>
      <c r="Z1527" s="157"/>
      <c r="AA1527" s="157"/>
      <c r="AB1527" s="157"/>
      <c r="AC1527" s="157"/>
      <c r="AD1527" s="86"/>
      <c r="AE1527" s="76"/>
      <c r="AF1527" s="76"/>
      <c r="AG1527" s="76"/>
      <c r="AH1527" s="76"/>
      <c r="AI1527" s="86"/>
      <c r="AJ1527" s="76"/>
      <c r="AK1527" s="76"/>
      <c r="AL1527" s="76"/>
      <c r="AM1527" s="76"/>
      <c r="AN1527" s="157"/>
      <c r="AO1527" s="157"/>
      <c r="AP1527" s="157"/>
      <c r="AQ1527" s="160"/>
      <c r="AR1527" s="93"/>
      <c r="AS1527" s="93"/>
      <c r="AT1527" s="109"/>
      <c r="AU1527" s="165"/>
    </row>
    <row r="1528" spans="1:47" ht="84.75" customHeight="1">
      <c r="A1528" s="79"/>
      <c r="B1528" s="79"/>
      <c r="C1528" s="79"/>
      <c r="D1528" s="157"/>
      <c r="E1528" s="159"/>
      <c r="F1528" s="160"/>
      <c r="G1528" s="160"/>
      <c r="H1528" s="166"/>
      <c r="I1528" s="166"/>
      <c r="J1528" s="166"/>
      <c r="K1528" s="166"/>
      <c r="L1528" s="167"/>
      <c r="M1528" s="166"/>
      <c r="N1528" s="166"/>
      <c r="O1528" s="157"/>
      <c r="P1528" s="157"/>
      <c r="Q1528" s="157"/>
      <c r="R1528" s="157"/>
      <c r="S1528" s="157"/>
      <c r="T1528" s="157"/>
      <c r="U1528" s="157"/>
      <c r="V1528" s="157"/>
      <c r="W1528" s="161"/>
      <c r="X1528" s="168"/>
      <c r="Y1528" s="168"/>
      <c r="Z1528" s="157"/>
      <c r="AA1528" s="157"/>
      <c r="AB1528" s="157"/>
      <c r="AC1528" s="157"/>
      <c r="AD1528" s="86"/>
      <c r="AE1528" s="76"/>
      <c r="AF1528" s="76"/>
      <c r="AG1528" s="76"/>
      <c r="AH1528" s="76"/>
      <c r="AI1528" s="86"/>
      <c r="AJ1528" s="76"/>
      <c r="AK1528" s="76"/>
      <c r="AL1528" s="76"/>
      <c r="AM1528" s="76"/>
      <c r="AN1528" s="157"/>
      <c r="AO1528" s="157"/>
      <c r="AP1528" s="157"/>
      <c r="AQ1528" s="160"/>
      <c r="AR1528" s="93"/>
      <c r="AS1528" s="93"/>
      <c r="AT1528" s="109"/>
      <c r="AU1528" s="165"/>
    </row>
    <row r="1529" spans="1:47" ht="84.75" customHeight="1">
      <c r="A1529" s="79"/>
      <c r="B1529" s="79"/>
      <c r="C1529" s="79"/>
      <c r="D1529" s="157"/>
      <c r="E1529" s="159"/>
      <c r="F1529" s="160"/>
      <c r="G1529" s="160"/>
      <c r="H1529" s="166"/>
      <c r="I1529" s="166"/>
      <c r="J1529" s="166"/>
      <c r="K1529" s="166"/>
      <c r="L1529" s="167"/>
      <c r="M1529" s="166"/>
      <c r="N1529" s="166"/>
      <c r="O1529" s="157"/>
      <c r="P1529" s="157"/>
      <c r="Q1529" s="157"/>
      <c r="R1529" s="157"/>
      <c r="S1529" s="157"/>
      <c r="T1529" s="157"/>
      <c r="U1529" s="157"/>
      <c r="V1529" s="157"/>
      <c r="W1529" s="161"/>
      <c r="X1529" s="168"/>
      <c r="Y1529" s="168"/>
      <c r="Z1529" s="157"/>
      <c r="AA1529" s="157"/>
      <c r="AB1529" s="157"/>
      <c r="AC1529" s="157"/>
      <c r="AD1529" s="86"/>
      <c r="AE1529" s="76"/>
      <c r="AF1529" s="76"/>
      <c r="AG1529" s="76"/>
      <c r="AH1529" s="76"/>
      <c r="AI1529" s="86"/>
      <c r="AJ1529" s="76"/>
      <c r="AK1529" s="76"/>
      <c r="AL1529" s="76"/>
      <c r="AM1529" s="76"/>
      <c r="AN1529" s="157"/>
      <c r="AO1529" s="157"/>
      <c r="AP1529" s="157"/>
      <c r="AQ1529" s="160"/>
      <c r="AR1529" s="93"/>
      <c r="AS1529" s="93"/>
      <c r="AT1529" s="109"/>
      <c r="AU1529" s="165"/>
    </row>
    <row r="1530" spans="1:47" ht="84.75" customHeight="1">
      <c r="A1530" s="79"/>
      <c r="B1530" s="79"/>
      <c r="C1530" s="79"/>
      <c r="D1530" s="157"/>
      <c r="E1530" s="159"/>
      <c r="F1530" s="160"/>
      <c r="G1530" s="160"/>
      <c r="H1530" s="166"/>
      <c r="I1530" s="166"/>
      <c r="J1530" s="166"/>
      <c r="K1530" s="166"/>
      <c r="L1530" s="167"/>
      <c r="M1530" s="166"/>
      <c r="N1530" s="166"/>
      <c r="O1530" s="157"/>
      <c r="P1530" s="157"/>
      <c r="Q1530" s="157"/>
      <c r="R1530" s="157"/>
      <c r="S1530" s="157"/>
      <c r="T1530" s="157"/>
      <c r="U1530" s="157"/>
      <c r="V1530" s="157"/>
      <c r="W1530" s="161"/>
      <c r="X1530" s="168"/>
      <c r="Y1530" s="168"/>
      <c r="Z1530" s="157"/>
      <c r="AA1530" s="157"/>
      <c r="AB1530" s="157"/>
      <c r="AC1530" s="157"/>
      <c r="AD1530" s="86"/>
      <c r="AE1530" s="76"/>
      <c r="AF1530" s="76"/>
      <c r="AG1530" s="76"/>
      <c r="AH1530" s="76"/>
      <c r="AI1530" s="86"/>
      <c r="AJ1530" s="76"/>
      <c r="AK1530" s="76"/>
      <c r="AL1530" s="76"/>
      <c r="AM1530" s="76"/>
      <c r="AN1530" s="157"/>
      <c r="AO1530" s="157"/>
      <c r="AP1530" s="157"/>
      <c r="AQ1530" s="160"/>
      <c r="AR1530" s="93"/>
      <c r="AS1530" s="93"/>
      <c r="AT1530" s="109"/>
      <c r="AU1530" s="165"/>
    </row>
    <row r="1531" spans="1:47" ht="84.75" customHeight="1">
      <c r="A1531" s="79"/>
      <c r="B1531" s="79"/>
      <c r="C1531" s="79"/>
      <c r="D1531" s="157"/>
      <c r="E1531" s="159"/>
      <c r="F1531" s="160"/>
      <c r="G1531" s="160"/>
      <c r="H1531" s="166"/>
      <c r="I1531" s="166"/>
      <c r="J1531" s="166"/>
      <c r="K1531" s="166"/>
      <c r="L1531" s="167"/>
      <c r="M1531" s="166"/>
      <c r="N1531" s="166"/>
      <c r="O1531" s="157"/>
      <c r="P1531" s="157"/>
      <c r="Q1531" s="157"/>
      <c r="R1531" s="157"/>
      <c r="S1531" s="157"/>
      <c r="T1531" s="157"/>
      <c r="U1531" s="157"/>
      <c r="V1531" s="157"/>
      <c r="W1531" s="161"/>
      <c r="X1531" s="168"/>
      <c r="Y1531" s="168"/>
      <c r="Z1531" s="157"/>
      <c r="AA1531" s="157"/>
      <c r="AB1531" s="157"/>
      <c r="AC1531" s="157"/>
      <c r="AD1531" s="86"/>
      <c r="AE1531" s="76"/>
      <c r="AF1531" s="76"/>
      <c r="AG1531" s="76"/>
      <c r="AH1531" s="76"/>
      <c r="AI1531" s="86"/>
      <c r="AJ1531" s="76"/>
      <c r="AK1531" s="76"/>
      <c r="AL1531" s="76"/>
      <c r="AM1531" s="76"/>
      <c r="AN1531" s="157"/>
      <c r="AO1531" s="157"/>
      <c r="AP1531" s="157"/>
      <c r="AQ1531" s="160"/>
      <c r="AR1531" s="93"/>
      <c r="AS1531" s="93"/>
      <c r="AT1531" s="109"/>
      <c r="AU1531" s="165"/>
    </row>
    <row r="1532" spans="1:47" ht="84.75" customHeight="1">
      <c r="A1532" s="79"/>
      <c r="B1532" s="79"/>
      <c r="C1532" s="79"/>
      <c r="D1532" s="157"/>
      <c r="E1532" s="159"/>
      <c r="F1532" s="160"/>
      <c r="G1532" s="160"/>
      <c r="H1532" s="166"/>
      <c r="I1532" s="166"/>
      <c r="J1532" s="166"/>
      <c r="K1532" s="166"/>
      <c r="L1532" s="167"/>
      <c r="M1532" s="166"/>
      <c r="N1532" s="166"/>
      <c r="O1532" s="157"/>
      <c r="P1532" s="157"/>
      <c r="Q1532" s="157"/>
      <c r="R1532" s="157"/>
      <c r="S1532" s="157"/>
      <c r="T1532" s="157"/>
      <c r="U1532" s="157"/>
      <c r="V1532" s="157"/>
      <c r="W1532" s="161"/>
      <c r="X1532" s="168"/>
      <c r="Y1532" s="168"/>
      <c r="Z1532" s="157"/>
      <c r="AA1532" s="157"/>
      <c r="AB1532" s="157"/>
      <c r="AC1532" s="157"/>
      <c r="AD1532" s="86"/>
      <c r="AE1532" s="76"/>
      <c r="AF1532" s="76"/>
      <c r="AG1532" s="76"/>
      <c r="AH1532" s="76"/>
      <c r="AI1532" s="86"/>
      <c r="AJ1532" s="76"/>
      <c r="AK1532" s="76"/>
      <c r="AL1532" s="76"/>
      <c r="AM1532" s="76"/>
      <c r="AN1532" s="157"/>
      <c r="AO1532" s="157"/>
      <c r="AP1532" s="157"/>
      <c r="AQ1532" s="160"/>
      <c r="AR1532" s="93"/>
      <c r="AS1532" s="93"/>
      <c r="AT1532" s="109"/>
      <c r="AU1532" s="165"/>
    </row>
    <row r="1533" spans="1:47" ht="84.75" customHeight="1">
      <c r="A1533" s="79"/>
      <c r="B1533" s="79"/>
      <c r="C1533" s="79"/>
      <c r="D1533" s="157"/>
      <c r="E1533" s="159"/>
      <c r="F1533" s="160"/>
      <c r="G1533" s="160"/>
      <c r="H1533" s="166"/>
      <c r="I1533" s="166"/>
      <c r="J1533" s="166"/>
      <c r="K1533" s="166"/>
      <c r="L1533" s="167"/>
      <c r="M1533" s="166"/>
      <c r="N1533" s="166"/>
      <c r="O1533" s="157"/>
      <c r="P1533" s="157"/>
      <c r="Q1533" s="157"/>
      <c r="R1533" s="157"/>
      <c r="S1533" s="157"/>
      <c r="T1533" s="157"/>
      <c r="U1533" s="157"/>
      <c r="V1533" s="157"/>
      <c r="W1533" s="161"/>
      <c r="X1533" s="168"/>
      <c r="Y1533" s="168"/>
      <c r="Z1533" s="157"/>
      <c r="AA1533" s="157"/>
      <c r="AB1533" s="157"/>
      <c r="AC1533" s="157"/>
      <c r="AD1533" s="86"/>
      <c r="AE1533" s="76"/>
      <c r="AF1533" s="76"/>
      <c r="AG1533" s="76"/>
      <c r="AH1533" s="76"/>
      <c r="AI1533" s="86"/>
      <c r="AJ1533" s="76"/>
      <c r="AK1533" s="76"/>
      <c r="AL1533" s="76"/>
      <c r="AM1533" s="76"/>
      <c r="AN1533" s="157"/>
      <c r="AO1533" s="157"/>
      <c r="AP1533" s="157"/>
      <c r="AQ1533" s="160"/>
      <c r="AR1533" s="93"/>
      <c r="AS1533" s="93"/>
      <c r="AT1533" s="109"/>
      <c r="AU1533" s="165"/>
    </row>
    <row r="1534" spans="1:47" ht="84.75" customHeight="1">
      <c r="A1534" s="79"/>
      <c r="B1534" s="79"/>
      <c r="C1534" s="79"/>
      <c r="D1534" s="157"/>
      <c r="E1534" s="159"/>
      <c r="F1534" s="160"/>
      <c r="G1534" s="160"/>
      <c r="H1534" s="166"/>
      <c r="I1534" s="166"/>
      <c r="J1534" s="166"/>
      <c r="K1534" s="166"/>
      <c r="L1534" s="167"/>
      <c r="M1534" s="166"/>
      <c r="N1534" s="166"/>
      <c r="O1534" s="157"/>
      <c r="P1534" s="157"/>
      <c r="Q1534" s="157"/>
      <c r="R1534" s="157"/>
      <c r="S1534" s="157"/>
      <c r="T1534" s="157"/>
      <c r="U1534" s="157"/>
      <c r="V1534" s="157"/>
      <c r="W1534" s="161"/>
      <c r="X1534" s="168"/>
      <c r="Y1534" s="168"/>
      <c r="Z1534" s="157"/>
      <c r="AA1534" s="157"/>
      <c r="AB1534" s="157"/>
      <c r="AC1534" s="157"/>
      <c r="AD1534" s="86"/>
      <c r="AE1534" s="76"/>
      <c r="AF1534" s="76"/>
      <c r="AG1534" s="76"/>
      <c r="AH1534" s="76"/>
      <c r="AI1534" s="86"/>
      <c r="AJ1534" s="76"/>
      <c r="AK1534" s="76"/>
      <c r="AL1534" s="76"/>
      <c r="AM1534" s="76"/>
      <c r="AN1534" s="157"/>
      <c r="AO1534" s="157"/>
      <c r="AP1534" s="157"/>
      <c r="AQ1534" s="160"/>
      <c r="AR1534" s="93"/>
      <c r="AS1534" s="93"/>
      <c r="AT1534" s="109"/>
      <c r="AU1534" s="165"/>
    </row>
    <row r="1535" spans="1:47" ht="84.75" customHeight="1">
      <c r="A1535" s="79"/>
      <c r="B1535" s="79"/>
      <c r="C1535" s="79"/>
      <c r="D1535" s="157"/>
      <c r="E1535" s="159"/>
      <c r="F1535" s="160"/>
      <c r="G1535" s="160"/>
      <c r="H1535" s="166"/>
      <c r="I1535" s="166"/>
      <c r="J1535" s="166"/>
      <c r="K1535" s="166"/>
      <c r="L1535" s="167"/>
      <c r="M1535" s="166"/>
      <c r="N1535" s="166"/>
      <c r="O1535" s="157"/>
      <c r="P1535" s="157"/>
      <c r="Q1535" s="157"/>
      <c r="R1535" s="157"/>
      <c r="S1535" s="157"/>
      <c r="T1535" s="157"/>
      <c r="U1535" s="157"/>
      <c r="V1535" s="157"/>
      <c r="W1535" s="161"/>
      <c r="X1535" s="168"/>
      <c r="Y1535" s="168"/>
      <c r="Z1535" s="157"/>
      <c r="AA1535" s="157"/>
      <c r="AB1535" s="157"/>
      <c r="AC1535" s="157"/>
      <c r="AD1535" s="86"/>
      <c r="AE1535" s="76"/>
      <c r="AF1535" s="76"/>
      <c r="AG1535" s="76"/>
      <c r="AH1535" s="76"/>
      <c r="AI1535" s="86"/>
      <c r="AJ1535" s="76"/>
      <c r="AK1535" s="76"/>
      <c r="AL1535" s="76"/>
      <c r="AM1535" s="76"/>
      <c r="AN1535" s="157"/>
      <c r="AO1535" s="157"/>
      <c r="AP1535" s="157"/>
      <c r="AQ1535" s="160"/>
      <c r="AR1535" s="93"/>
      <c r="AS1535" s="93"/>
      <c r="AT1535" s="109"/>
      <c r="AU1535" s="165"/>
    </row>
    <row r="1536" spans="1:47" ht="84.75" customHeight="1">
      <c r="A1536" s="79"/>
      <c r="B1536" s="79"/>
      <c r="C1536" s="79"/>
      <c r="D1536" s="157"/>
      <c r="E1536" s="159"/>
      <c r="F1536" s="160"/>
      <c r="G1536" s="160"/>
      <c r="H1536" s="166"/>
      <c r="I1536" s="166"/>
      <c r="J1536" s="166"/>
      <c r="K1536" s="166"/>
      <c r="L1536" s="167"/>
      <c r="M1536" s="166"/>
      <c r="N1536" s="166"/>
      <c r="O1536" s="157"/>
      <c r="P1536" s="157"/>
      <c r="Q1536" s="157"/>
      <c r="R1536" s="157"/>
      <c r="S1536" s="157"/>
      <c r="T1536" s="157"/>
      <c r="U1536" s="157"/>
      <c r="V1536" s="157"/>
      <c r="W1536" s="161"/>
      <c r="X1536" s="168"/>
      <c r="Y1536" s="168"/>
      <c r="Z1536" s="157"/>
      <c r="AA1536" s="157"/>
      <c r="AB1536" s="157"/>
      <c r="AC1536" s="157"/>
      <c r="AD1536" s="86"/>
      <c r="AE1536" s="76"/>
      <c r="AF1536" s="76"/>
      <c r="AG1536" s="76"/>
      <c r="AH1536" s="76"/>
      <c r="AI1536" s="86"/>
      <c r="AJ1536" s="76"/>
      <c r="AK1536" s="76"/>
      <c r="AL1536" s="76"/>
      <c r="AM1536" s="76"/>
      <c r="AN1536" s="157"/>
      <c r="AO1536" s="157"/>
      <c r="AP1536" s="157"/>
      <c r="AQ1536" s="160"/>
      <c r="AR1536" s="93"/>
      <c r="AS1536" s="93"/>
      <c r="AT1536" s="109"/>
      <c r="AU1536" s="165"/>
    </row>
    <row r="1537" spans="1:47" ht="84.75" customHeight="1">
      <c r="A1537" s="79"/>
      <c r="B1537" s="79"/>
      <c r="C1537" s="79"/>
      <c r="D1537" s="157"/>
      <c r="E1537" s="159"/>
      <c r="F1537" s="160"/>
      <c r="G1537" s="160"/>
      <c r="H1537" s="166"/>
      <c r="I1537" s="166"/>
      <c r="J1537" s="166"/>
      <c r="K1537" s="166"/>
      <c r="L1537" s="167"/>
      <c r="M1537" s="166"/>
      <c r="N1537" s="166"/>
      <c r="O1537" s="157"/>
      <c r="P1537" s="157"/>
      <c r="Q1537" s="157"/>
      <c r="R1537" s="157"/>
      <c r="S1537" s="157"/>
      <c r="T1537" s="157"/>
      <c r="U1537" s="157"/>
      <c r="V1537" s="157"/>
      <c r="W1537" s="161"/>
      <c r="X1537" s="168"/>
      <c r="Y1537" s="168"/>
      <c r="Z1537" s="157"/>
      <c r="AA1537" s="157"/>
      <c r="AB1537" s="157"/>
      <c r="AC1537" s="157"/>
      <c r="AD1537" s="86"/>
      <c r="AE1537" s="76"/>
      <c r="AF1537" s="76"/>
      <c r="AG1537" s="76"/>
      <c r="AH1537" s="76"/>
      <c r="AI1537" s="86"/>
      <c r="AJ1537" s="76"/>
      <c r="AK1537" s="76"/>
      <c r="AL1537" s="76"/>
      <c r="AM1537" s="76"/>
      <c r="AN1537" s="157"/>
      <c r="AO1537" s="157"/>
      <c r="AP1537" s="157"/>
      <c r="AQ1537" s="160"/>
      <c r="AR1537" s="93"/>
      <c r="AS1537" s="93"/>
      <c r="AT1537" s="109"/>
      <c r="AU1537" s="165"/>
    </row>
    <row r="1538" spans="1:47" ht="84.75" customHeight="1">
      <c r="A1538" s="79"/>
      <c r="B1538" s="79"/>
      <c r="C1538" s="79"/>
      <c r="D1538" s="157"/>
      <c r="E1538" s="159"/>
      <c r="F1538" s="160"/>
      <c r="G1538" s="160"/>
      <c r="H1538" s="166"/>
      <c r="I1538" s="166"/>
      <c r="J1538" s="166"/>
      <c r="K1538" s="166"/>
      <c r="L1538" s="167"/>
      <c r="M1538" s="166"/>
      <c r="N1538" s="166"/>
      <c r="O1538" s="157"/>
      <c r="P1538" s="157"/>
      <c r="Q1538" s="157"/>
      <c r="R1538" s="157"/>
      <c r="S1538" s="157"/>
      <c r="T1538" s="157"/>
      <c r="U1538" s="157"/>
      <c r="V1538" s="157"/>
      <c r="W1538" s="161"/>
      <c r="X1538" s="168"/>
      <c r="Y1538" s="168"/>
      <c r="Z1538" s="157"/>
      <c r="AA1538" s="157"/>
      <c r="AB1538" s="157"/>
      <c r="AC1538" s="157"/>
      <c r="AD1538" s="86"/>
      <c r="AE1538" s="76"/>
      <c r="AF1538" s="76"/>
      <c r="AG1538" s="76"/>
      <c r="AH1538" s="76"/>
      <c r="AI1538" s="86"/>
      <c r="AJ1538" s="76"/>
      <c r="AK1538" s="76"/>
      <c r="AL1538" s="76"/>
      <c r="AM1538" s="76"/>
      <c r="AN1538" s="157"/>
      <c r="AO1538" s="157"/>
      <c r="AP1538" s="157"/>
      <c r="AQ1538" s="160"/>
      <c r="AR1538" s="93"/>
      <c r="AS1538" s="93"/>
      <c r="AT1538" s="109"/>
      <c r="AU1538" s="165"/>
    </row>
    <row r="1539" spans="1:47" ht="84.75" customHeight="1">
      <c r="A1539" s="79"/>
      <c r="B1539" s="79"/>
      <c r="C1539" s="79"/>
      <c r="D1539" s="157"/>
      <c r="E1539" s="159"/>
      <c r="F1539" s="160"/>
      <c r="G1539" s="160"/>
      <c r="H1539" s="166"/>
      <c r="I1539" s="166"/>
      <c r="J1539" s="166"/>
      <c r="K1539" s="166"/>
      <c r="L1539" s="167"/>
      <c r="M1539" s="166"/>
      <c r="N1539" s="166"/>
      <c r="O1539" s="157"/>
      <c r="P1539" s="157"/>
      <c r="Q1539" s="157"/>
      <c r="R1539" s="157"/>
      <c r="S1539" s="157"/>
      <c r="T1539" s="157"/>
      <c r="U1539" s="157"/>
      <c r="V1539" s="157"/>
      <c r="W1539" s="161"/>
      <c r="X1539" s="168"/>
      <c r="Y1539" s="168"/>
      <c r="Z1539" s="157"/>
      <c r="AA1539" s="157"/>
      <c r="AB1539" s="157"/>
      <c r="AC1539" s="157"/>
      <c r="AD1539" s="86"/>
      <c r="AE1539" s="76"/>
      <c r="AF1539" s="76"/>
      <c r="AG1539" s="76"/>
      <c r="AH1539" s="76"/>
      <c r="AI1539" s="86"/>
      <c r="AJ1539" s="76"/>
      <c r="AK1539" s="76"/>
      <c r="AL1539" s="76"/>
      <c r="AM1539" s="76"/>
      <c r="AN1539" s="157"/>
      <c r="AO1539" s="157"/>
      <c r="AP1539" s="157"/>
      <c r="AQ1539" s="160"/>
      <c r="AR1539" s="93"/>
      <c r="AS1539" s="93"/>
      <c r="AT1539" s="109"/>
      <c r="AU1539" s="165"/>
    </row>
    <row r="1540" spans="1:47" ht="84.75" customHeight="1">
      <c r="A1540" s="79"/>
      <c r="B1540" s="79"/>
      <c r="C1540" s="79"/>
      <c r="D1540" s="157"/>
      <c r="E1540" s="159"/>
      <c r="F1540" s="160"/>
      <c r="G1540" s="160"/>
      <c r="H1540" s="166"/>
      <c r="I1540" s="166"/>
      <c r="J1540" s="166"/>
      <c r="K1540" s="166"/>
      <c r="L1540" s="167"/>
      <c r="M1540" s="166"/>
      <c r="N1540" s="166"/>
      <c r="O1540" s="157"/>
      <c r="P1540" s="157"/>
      <c r="Q1540" s="157"/>
      <c r="R1540" s="157"/>
      <c r="S1540" s="157"/>
      <c r="T1540" s="157"/>
      <c r="U1540" s="157"/>
      <c r="V1540" s="157"/>
      <c r="W1540" s="161"/>
      <c r="X1540" s="168"/>
      <c r="Y1540" s="168"/>
      <c r="Z1540" s="157"/>
      <c r="AA1540" s="157"/>
      <c r="AB1540" s="157"/>
      <c r="AC1540" s="157"/>
      <c r="AD1540" s="86"/>
      <c r="AE1540" s="76"/>
      <c r="AF1540" s="76"/>
      <c r="AG1540" s="76"/>
      <c r="AH1540" s="76"/>
      <c r="AI1540" s="86"/>
      <c r="AJ1540" s="76"/>
      <c r="AK1540" s="76"/>
      <c r="AL1540" s="76"/>
      <c r="AM1540" s="76"/>
      <c r="AN1540" s="157"/>
      <c r="AO1540" s="157"/>
      <c r="AP1540" s="157"/>
      <c r="AQ1540" s="160"/>
      <c r="AR1540" s="93"/>
      <c r="AS1540" s="93"/>
      <c r="AT1540" s="109"/>
      <c r="AU1540" s="165"/>
    </row>
    <row r="1541" spans="1:47" ht="84.75" customHeight="1">
      <c r="A1541" s="79"/>
      <c r="B1541" s="79"/>
      <c r="C1541" s="79"/>
      <c r="D1541" s="157"/>
      <c r="E1541" s="159"/>
      <c r="F1541" s="160"/>
      <c r="G1541" s="160"/>
      <c r="H1541" s="166"/>
      <c r="I1541" s="166"/>
      <c r="J1541" s="166"/>
      <c r="K1541" s="166"/>
      <c r="L1541" s="167"/>
      <c r="M1541" s="166"/>
      <c r="N1541" s="166"/>
      <c r="O1541" s="157"/>
      <c r="P1541" s="157"/>
      <c r="Q1541" s="157"/>
      <c r="R1541" s="157"/>
      <c r="S1541" s="157"/>
      <c r="T1541" s="157"/>
      <c r="U1541" s="157"/>
      <c r="V1541" s="157"/>
      <c r="W1541" s="161"/>
      <c r="X1541" s="168"/>
      <c r="Y1541" s="168"/>
      <c r="Z1541" s="157"/>
      <c r="AA1541" s="157"/>
      <c r="AB1541" s="157"/>
      <c r="AC1541" s="157"/>
      <c r="AD1541" s="86"/>
      <c r="AE1541" s="76"/>
      <c r="AF1541" s="76"/>
      <c r="AG1541" s="76"/>
      <c r="AH1541" s="76"/>
      <c r="AI1541" s="86"/>
      <c r="AJ1541" s="76"/>
      <c r="AK1541" s="76"/>
      <c r="AL1541" s="76"/>
      <c r="AM1541" s="76"/>
      <c r="AN1541" s="157"/>
      <c r="AO1541" s="157"/>
      <c r="AP1541" s="157"/>
      <c r="AQ1541" s="160"/>
      <c r="AR1541" s="93"/>
      <c r="AS1541" s="93"/>
      <c r="AT1541" s="109"/>
      <c r="AU1541" s="165"/>
    </row>
    <row r="1542" spans="1:47" ht="84.75" customHeight="1">
      <c r="A1542" s="79"/>
      <c r="B1542" s="79"/>
      <c r="C1542" s="79"/>
      <c r="D1542" s="157"/>
      <c r="E1542" s="159"/>
      <c r="F1542" s="160"/>
      <c r="G1542" s="160"/>
      <c r="H1542" s="166"/>
      <c r="I1542" s="166"/>
      <c r="J1542" s="166"/>
      <c r="K1542" s="166"/>
      <c r="L1542" s="167"/>
      <c r="M1542" s="166"/>
      <c r="N1542" s="166"/>
      <c r="O1542" s="157"/>
      <c r="P1542" s="157"/>
      <c r="Q1542" s="157"/>
      <c r="R1542" s="157"/>
      <c r="S1542" s="157"/>
      <c r="T1542" s="157"/>
      <c r="U1542" s="157"/>
      <c r="V1542" s="157"/>
      <c r="W1542" s="161"/>
      <c r="X1542" s="168"/>
      <c r="Y1542" s="168"/>
      <c r="Z1542" s="157"/>
      <c r="AA1542" s="157"/>
      <c r="AB1542" s="157"/>
      <c r="AC1542" s="157"/>
      <c r="AD1542" s="86"/>
      <c r="AE1542" s="76"/>
      <c r="AF1542" s="76"/>
      <c r="AG1542" s="76"/>
      <c r="AH1542" s="76"/>
      <c r="AI1542" s="86"/>
      <c r="AJ1542" s="76"/>
      <c r="AK1542" s="76"/>
      <c r="AL1542" s="76"/>
      <c r="AM1542" s="76"/>
      <c r="AN1542" s="157"/>
      <c r="AO1542" s="157"/>
      <c r="AP1542" s="157"/>
      <c r="AQ1542" s="160"/>
      <c r="AR1542" s="93"/>
      <c r="AS1542" s="93"/>
      <c r="AT1542" s="109"/>
      <c r="AU1542" s="165"/>
    </row>
    <row r="1543" spans="1:47" ht="84.75" customHeight="1">
      <c r="A1543" s="79"/>
      <c r="B1543" s="79"/>
      <c r="C1543" s="79"/>
      <c r="D1543" s="157"/>
      <c r="E1543" s="159"/>
      <c r="F1543" s="160"/>
      <c r="G1543" s="160"/>
      <c r="H1543" s="166"/>
      <c r="I1543" s="166"/>
      <c r="J1543" s="166"/>
      <c r="K1543" s="166"/>
      <c r="L1543" s="167"/>
      <c r="M1543" s="166"/>
      <c r="N1543" s="166"/>
      <c r="O1543" s="157"/>
      <c r="P1543" s="157"/>
      <c r="Q1543" s="157"/>
      <c r="R1543" s="157"/>
      <c r="S1543" s="157"/>
      <c r="T1543" s="157"/>
      <c r="U1543" s="157"/>
      <c r="V1543" s="157"/>
      <c r="W1543" s="161"/>
      <c r="X1543" s="168"/>
      <c r="Y1543" s="168"/>
      <c r="Z1543" s="157"/>
      <c r="AA1543" s="157"/>
      <c r="AB1543" s="157"/>
      <c r="AC1543" s="157"/>
      <c r="AD1543" s="86"/>
      <c r="AE1543" s="76"/>
      <c r="AF1543" s="76"/>
      <c r="AG1543" s="76"/>
      <c r="AH1543" s="76"/>
      <c r="AI1543" s="86"/>
      <c r="AJ1543" s="76"/>
      <c r="AK1543" s="76"/>
      <c r="AL1543" s="76"/>
      <c r="AM1543" s="76"/>
      <c r="AN1543" s="157"/>
      <c r="AO1543" s="157"/>
      <c r="AP1543" s="157"/>
      <c r="AQ1543" s="160"/>
      <c r="AR1543" s="93"/>
      <c r="AS1543" s="93"/>
      <c r="AT1543" s="109"/>
      <c r="AU1543" s="165"/>
    </row>
    <row r="1544" spans="1:47" ht="84.75" customHeight="1">
      <c r="A1544" s="79"/>
      <c r="B1544" s="79"/>
      <c r="C1544" s="79"/>
      <c r="D1544" s="157"/>
      <c r="E1544" s="159"/>
      <c r="F1544" s="160"/>
      <c r="G1544" s="160"/>
      <c r="H1544" s="166"/>
      <c r="I1544" s="166"/>
      <c r="J1544" s="166"/>
      <c r="K1544" s="166"/>
      <c r="L1544" s="167"/>
      <c r="M1544" s="166"/>
      <c r="N1544" s="166"/>
      <c r="O1544" s="157"/>
      <c r="P1544" s="157"/>
      <c r="Q1544" s="157"/>
      <c r="R1544" s="157"/>
      <c r="S1544" s="157"/>
      <c r="T1544" s="157"/>
      <c r="U1544" s="157"/>
      <c r="V1544" s="157"/>
      <c r="W1544" s="161"/>
      <c r="X1544" s="168"/>
      <c r="Y1544" s="168"/>
      <c r="Z1544" s="157"/>
      <c r="AA1544" s="157"/>
      <c r="AB1544" s="157"/>
      <c r="AC1544" s="157"/>
      <c r="AD1544" s="86"/>
      <c r="AE1544" s="76"/>
      <c r="AF1544" s="76"/>
      <c r="AG1544" s="76"/>
      <c r="AH1544" s="76"/>
      <c r="AI1544" s="86"/>
      <c r="AJ1544" s="76"/>
      <c r="AK1544" s="76"/>
      <c r="AL1544" s="76"/>
      <c r="AM1544" s="76"/>
      <c r="AN1544" s="157"/>
      <c r="AO1544" s="157"/>
      <c r="AP1544" s="157"/>
      <c r="AQ1544" s="160"/>
      <c r="AR1544" s="93"/>
      <c r="AS1544" s="93"/>
      <c r="AT1544" s="109"/>
      <c r="AU1544" s="165"/>
    </row>
    <row r="1545" spans="1:47" ht="84.75" customHeight="1">
      <c r="A1545" s="79"/>
      <c r="B1545" s="79"/>
      <c r="C1545" s="79"/>
      <c r="D1545" s="157"/>
      <c r="E1545" s="159"/>
      <c r="F1545" s="160"/>
      <c r="G1545" s="160"/>
      <c r="H1545" s="166"/>
      <c r="I1545" s="166"/>
      <c r="J1545" s="166"/>
      <c r="K1545" s="166"/>
      <c r="L1545" s="167"/>
      <c r="M1545" s="166"/>
      <c r="N1545" s="166"/>
      <c r="O1545" s="157"/>
      <c r="P1545" s="157"/>
      <c r="Q1545" s="157"/>
      <c r="R1545" s="157"/>
      <c r="S1545" s="157"/>
      <c r="T1545" s="157"/>
      <c r="U1545" s="157"/>
      <c r="V1545" s="157"/>
      <c r="W1545" s="161"/>
      <c r="X1545" s="168"/>
      <c r="Y1545" s="168"/>
      <c r="Z1545" s="157"/>
      <c r="AA1545" s="157"/>
      <c r="AB1545" s="157"/>
      <c r="AC1545" s="157"/>
      <c r="AD1545" s="86"/>
      <c r="AE1545" s="76"/>
      <c r="AF1545" s="76"/>
      <c r="AG1545" s="76"/>
      <c r="AH1545" s="76"/>
      <c r="AI1545" s="86"/>
      <c r="AJ1545" s="76"/>
      <c r="AK1545" s="76"/>
      <c r="AL1545" s="76"/>
      <c r="AM1545" s="76"/>
      <c r="AN1545" s="157"/>
      <c r="AO1545" s="157"/>
      <c r="AP1545" s="157"/>
      <c r="AQ1545" s="160"/>
      <c r="AR1545" s="93"/>
      <c r="AS1545" s="93"/>
      <c r="AT1545" s="109"/>
      <c r="AU1545" s="165"/>
    </row>
    <row r="1546" spans="1:47" ht="84.75" customHeight="1">
      <c r="A1546" s="79"/>
      <c r="B1546" s="79"/>
      <c r="C1546" s="79"/>
      <c r="D1546" s="157"/>
      <c r="E1546" s="159"/>
      <c r="F1546" s="160"/>
      <c r="G1546" s="160"/>
      <c r="H1546" s="166"/>
      <c r="I1546" s="166"/>
      <c r="J1546" s="166"/>
      <c r="K1546" s="166"/>
      <c r="L1546" s="167"/>
      <c r="M1546" s="166"/>
      <c r="N1546" s="166"/>
      <c r="O1546" s="157"/>
      <c r="P1546" s="157"/>
      <c r="Q1546" s="157"/>
      <c r="R1546" s="157"/>
      <c r="S1546" s="157"/>
      <c r="T1546" s="157"/>
      <c r="U1546" s="157"/>
      <c r="V1546" s="157"/>
      <c r="W1546" s="161"/>
      <c r="X1546" s="168"/>
      <c r="Y1546" s="168"/>
      <c r="Z1546" s="157"/>
      <c r="AA1546" s="157"/>
      <c r="AB1546" s="157"/>
      <c r="AC1546" s="157"/>
      <c r="AD1546" s="86"/>
      <c r="AE1546" s="76"/>
      <c r="AF1546" s="76"/>
      <c r="AG1546" s="76"/>
      <c r="AH1546" s="76"/>
      <c r="AI1546" s="86"/>
      <c r="AJ1546" s="76"/>
      <c r="AK1546" s="76"/>
      <c r="AL1546" s="76"/>
      <c r="AM1546" s="76"/>
      <c r="AN1546" s="157"/>
      <c r="AO1546" s="157"/>
      <c r="AP1546" s="157"/>
      <c r="AQ1546" s="160"/>
      <c r="AR1546" s="93"/>
      <c r="AS1546" s="93"/>
      <c r="AT1546" s="109"/>
      <c r="AU1546" s="165"/>
    </row>
    <row r="1547" spans="1:47" ht="84.75" customHeight="1">
      <c r="A1547" s="79"/>
      <c r="B1547" s="79"/>
      <c r="C1547" s="79"/>
      <c r="D1547" s="157"/>
      <c r="E1547" s="159"/>
      <c r="F1547" s="160"/>
      <c r="G1547" s="160"/>
      <c r="H1547" s="166"/>
      <c r="I1547" s="166"/>
      <c r="J1547" s="166"/>
      <c r="K1547" s="166"/>
      <c r="L1547" s="167"/>
      <c r="M1547" s="166"/>
      <c r="N1547" s="166"/>
      <c r="O1547" s="157"/>
      <c r="P1547" s="157"/>
      <c r="Q1547" s="157"/>
      <c r="R1547" s="157"/>
      <c r="S1547" s="157"/>
      <c r="T1547" s="157"/>
      <c r="U1547" s="157"/>
      <c r="V1547" s="157"/>
      <c r="W1547" s="161"/>
      <c r="X1547" s="168"/>
      <c r="Y1547" s="168"/>
      <c r="Z1547" s="157"/>
      <c r="AA1547" s="157"/>
      <c r="AB1547" s="157"/>
      <c r="AC1547" s="157"/>
      <c r="AD1547" s="86"/>
      <c r="AE1547" s="76"/>
      <c r="AF1547" s="76"/>
      <c r="AG1547" s="76"/>
      <c r="AH1547" s="76"/>
      <c r="AI1547" s="86"/>
      <c r="AJ1547" s="76"/>
      <c r="AK1547" s="76"/>
      <c r="AL1547" s="76"/>
      <c r="AM1547" s="76"/>
      <c r="AN1547" s="157"/>
      <c r="AO1547" s="157"/>
      <c r="AP1547" s="157"/>
      <c r="AQ1547" s="160"/>
      <c r="AR1547" s="93"/>
      <c r="AS1547" s="93"/>
      <c r="AT1547" s="109"/>
      <c r="AU1547" s="165"/>
    </row>
    <row r="1548" spans="1:47" ht="84.75" customHeight="1">
      <c r="A1548" s="79"/>
      <c r="B1548" s="79"/>
      <c r="C1548" s="79"/>
      <c r="D1548" s="157"/>
      <c r="E1548" s="159"/>
      <c r="F1548" s="160"/>
      <c r="G1548" s="160"/>
      <c r="H1548" s="166"/>
      <c r="I1548" s="166"/>
      <c r="J1548" s="166"/>
      <c r="K1548" s="166"/>
      <c r="L1548" s="167"/>
      <c r="M1548" s="166"/>
      <c r="N1548" s="166"/>
      <c r="O1548" s="157"/>
      <c r="P1548" s="157"/>
      <c r="Q1548" s="157"/>
      <c r="R1548" s="157"/>
      <c r="S1548" s="157"/>
      <c r="T1548" s="157"/>
      <c r="U1548" s="157"/>
      <c r="V1548" s="157"/>
      <c r="W1548" s="161"/>
      <c r="X1548" s="168"/>
      <c r="Y1548" s="168"/>
      <c r="Z1548" s="157"/>
      <c r="AA1548" s="157"/>
      <c r="AB1548" s="157"/>
      <c r="AC1548" s="157"/>
      <c r="AD1548" s="86"/>
      <c r="AE1548" s="76"/>
      <c r="AF1548" s="76"/>
      <c r="AG1548" s="76"/>
      <c r="AH1548" s="76"/>
      <c r="AI1548" s="86"/>
      <c r="AJ1548" s="76"/>
      <c r="AK1548" s="76"/>
      <c r="AL1548" s="76"/>
      <c r="AM1548" s="76"/>
      <c r="AN1548" s="157"/>
      <c r="AO1548" s="157"/>
      <c r="AP1548" s="157"/>
      <c r="AQ1548" s="160"/>
      <c r="AR1548" s="93"/>
      <c r="AS1548" s="93"/>
      <c r="AT1548" s="109"/>
      <c r="AU1548" s="165"/>
    </row>
    <row r="1549" spans="1:47" ht="84.75" customHeight="1">
      <c r="A1549" s="79"/>
      <c r="B1549" s="79"/>
      <c r="C1549" s="79"/>
      <c r="D1549" s="157"/>
      <c r="E1549" s="159"/>
      <c r="F1549" s="160"/>
      <c r="G1549" s="160"/>
      <c r="H1549" s="166"/>
      <c r="I1549" s="166"/>
      <c r="J1549" s="166"/>
      <c r="K1549" s="166"/>
      <c r="L1549" s="167"/>
      <c r="M1549" s="166"/>
      <c r="N1549" s="166"/>
      <c r="O1549" s="157"/>
      <c r="P1549" s="157"/>
      <c r="Q1549" s="157"/>
      <c r="R1549" s="157"/>
      <c r="S1549" s="157"/>
      <c r="T1549" s="157"/>
      <c r="U1549" s="157"/>
      <c r="V1549" s="157"/>
      <c r="W1549" s="161"/>
      <c r="X1549" s="168"/>
      <c r="Y1549" s="168"/>
      <c r="Z1549" s="157"/>
      <c r="AA1549" s="157"/>
      <c r="AB1549" s="157"/>
      <c r="AC1549" s="157"/>
      <c r="AD1549" s="86"/>
      <c r="AE1549" s="76"/>
      <c r="AF1549" s="76"/>
      <c r="AG1549" s="76"/>
      <c r="AH1549" s="76"/>
      <c r="AI1549" s="86"/>
      <c r="AJ1549" s="76"/>
      <c r="AK1549" s="76"/>
      <c r="AL1549" s="76"/>
      <c r="AM1549" s="76"/>
      <c r="AN1549" s="157"/>
      <c r="AO1549" s="157"/>
      <c r="AP1549" s="157"/>
      <c r="AQ1549" s="160"/>
      <c r="AR1549" s="93"/>
      <c r="AS1549" s="93"/>
      <c r="AT1549" s="109"/>
      <c r="AU1549" s="165"/>
    </row>
    <row r="1550" spans="1:47" ht="84.75" customHeight="1">
      <c r="A1550" s="79"/>
      <c r="B1550" s="79"/>
      <c r="C1550" s="79"/>
      <c r="D1550" s="157"/>
      <c r="E1550" s="159"/>
      <c r="F1550" s="160"/>
      <c r="G1550" s="160"/>
      <c r="H1550" s="166"/>
      <c r="I1550" s="166"/>
      <c r="J1550" s="166"/>
      <c r="K1550" s="166"/>
      <c r="L1550" s="167"/>
      <c r="M1550" s="166"/>
      <c r="N1550" s="166"/>
      <c r="O1550" s="157"/>
      <c r="P1550" s="157"/>
      <c r="Q1550" s="157"/>
      <c r="R1550" s="157"/>
      <c r="S1550" s="157"/>
      <c r="T1550" s="157"/>
      <c r="U1550" s="157"/>
      <c r="V1550" s="157"/>
      <c r="W1550" s="161"/>
      <c r="X1550" s="168"/>
      <c r="Y1550" s="168"/>
      <c r="Z1550" s="157"/>
      <c r="AA1550" s="157"/>
      <c r="AB1550" s="157"/>
      <c r="AC1550" s="157"/>
      <c r="AD1550" s="86"/>
      <c r="AE1550" s="76"/>
      <c r="AF1550" s="76"/>
      <c r="AG1550" s="76"/>
      <c r="AH1550" s="76"/>
      <c r="AI1550" s="86"/>
      <c r="AJ1550" s="76"/>
      <c r="AK1550" s="76"/>
      <c r="AL1550" s="76"/>
      <c r="AM1550" s="76"/>
      <c r="AN1550" s="157"/>
      <c r="AO1550" s="157"/>
      <c r="AP1550" s="157"/>
      <c r="AQ1550" s="160"/>
      <c r="AR1550" s="93"/>
      <c r="AS1550" s="93"/>
      <c r="AT1550" s="109"/>
      <c r="AU1550" s="165"/>
    </row>
    <row r="1551" spans="1:47" ht="84.75" customHeight="1">
      <c r="A1551" s="79"/>
      <c r="B1551" s="79"/>
      <c r="C1551" s="79"/>
      <c r="D1551" s="157"/>
      <c r="E1551" s="159"/>
      <c r="F1551" s="160"/>
      <c r="G1551" s="160"/>
      <c r="H1551" s="166"/>
      <c r="I1551" s="166"/>
      <c r="J1551" s="166"/>
      <c r="K1551" s="166"/>
      <c r="L1551" s="167"/>
      <c r="M1551" s="166"/>
      <c r="N1551" s="166"/>
      <c r="O1551" s="157"/>
      <c r="P1551" s="157"/>
      <c r="Q1551" s="157"/>
      <c r="R1551" s="157"/>
      <c r="S1551" s="157"/>
      <c r="T1551" s="157"/>
      <c r="U1551" s="157"/>
      <c r="V1551" s="157"/>
      <c r="W1551" s="161"/>
      <c r="X1551" s="168"/>
      <c r="Y1551" s="168"/>
      <c r="Z1551" s="157"/>
      <c r="AA1551" s="157"/>
      <c r="AB1551" s="157"/>
      <c r="AC1551" s="157"/>
      <c r="AD1551" s="86"/>
      <c r="AE1551" s="76"/>
      <c r="AF1551" s="76"/>
      <c r="AG1551" s="76"/>
      <c r="AH1551" s="76"/>
      <c r="AI1551" s="86"/>
      <c r="AJ1551" s="76"/>
      <c r="AK1551" s="76"/>
      <c r="AL1551" s="76"/>
      <c r="AM1551" s="76"/>
      <c r="AN1551" s="157"/>
      <c r="AO1551" s="157"/>
      <c r="AP1551" s="157"/>
      <c r="AQ1551" s="160"/>
      <c r="AR1551" s="93"/>
      <c r="AS1551" s="93"/>
      <c r="AT1551" s="109"/>
      <c r="AU1551" s="165"/>
    </row>
    <row r="1552" spans="1:47" ht="84.75" customHeight="1">
      <c r="A1552" s="79"/>
      <c r="B1552" s="79"/>
      <c r="C1552" s="79"/>
      <c r="D1552" s="157"/>
      <c r="E1552" s="159"/>
      <c r="F1552" s="160"/>
      <c r="G1552" s="160"/>
      <c r="H1552" s="166"/>
      <c r="I1552" s="166"/>
      <c r="J1552" s="166"/>
      <c r="K1552" s="166"/>
      <c r="L1552" s="167"/>
      <c r="M1552" s="166"/>
      <c r="N1552" s="166"/>
      <c r="O1552" s="157"/>
      <c r="P1552" s="157"/>
      <c r="Q1552" s="157"/>
      <c r="R1552" s="157"/>
      <c r="S1552" s="157"/>
      <c r="T1552" s="157"/>
      <c r="U1552" s="157"/>
      <c r="V1552" s="157"/>
      <c r="W1552" s="161"/>
      <c r="X1552" s="168"/>
      <c r="Y1552" s="168"/>
      <c r="Z1552" s="157"/>
      <c r="AA1552" s="157"/>
      <c r="AB1552" s="157"/>
      <c r="AC1552" s="157"/>
      <c r="AD1552" s="86"/>
      <c r="AE1552" s="76"/>
      <c r="AF1552" s="76"/>
      <c r="AG1552" s="76"/>
      <c r="AH1552" s="76"/>
      <c r="AI1552" s="86"/>
      <c r="AJ1552" s="76"/>
      <c r="AK1552" s="76"/>
      <c r="AL1552" s="76"/>
      <c r="AM1552" s="76"/>
      <c r="AN1552" s="157"/>
      <c r="AO1552" s="157"/>
      <c r="AP1552" s="157"/>
      <c r="AQ1552" s="160"/>
      <c r="AR1552" s="93"/>
      <c r="AS1552" s="93"/>
      <c r="AT1552" s="109"/>
      <c r="AU1552" s="165"/>
    </row>
    <row r="1553" spans="1:47" ht="84.75" customHeight="1">
      <c r="A1553" s="79"/>
      <c r="B1553" s="79"/>
      <c r="C1553" s="79"/>
      <c r="D1553" s="157"/>
      <c r="E1553" s="159"/>
      <c r="F1553" s="160"/>
      <c r="G1553" s="160"/>
      <c r="H1553" s="166"/>
      <c r="I1553" s="166"/>
      <c r="J1553" s="166"/>
      <c r="K1553" s="166"/>
      <c r="L1553" s="167"/>
      <c r="M1553" s="166"/>
      <c r="N1553" s="166"/>
      <c r="O1553" s="157"/>
      <c r="P1553" s="157"/>
      <c r="Q1553" s="157"/>
      <c r="R1553" s="157"/>
      <c r="S1553" s="157"/>
      <c r="T1553" s="157"/>
      <c r="U1553" s="157"/>
      <c r="V1553" s="157"/>
      <c r="W1553" s="161"/>
      <c r="X1553" s="168"/>
      <c r="Y1553" s="168"/>
      <c r="Z1553" s="157"/>
      <c r="AA1553" s="157"/>
      <c r="AB1553" s="157"/>
      <c r="AC1553" s="157"/>
      <c r="AD1553" s="86"/>
      <c r="AE1553" s="76"/>
      <c r="AF1553" s="76"/>
      <c r="AG1553" s="76"/>
      <c r="AH1553" s="76"/>
      <c r="AI1553" s="86"/>
      <c r="AJ1553" s="76"/>
      <c r="AK1553" s="76"/>
      <c r="AL1553" s="76"/>
      <c r="AM1553" s="76"/>
      <c r="AN1553" s="157"/>
      <c r="AO1553" s="157"/>
      <c r="AP1553" s="157"/>
      <c r="AQ1553" s="160"/>
      <c r="AR1553" s="93"/>
      <c r="AS1553" s="93"/>
      <c r="AT1553" s="109"/>
      <c r="AU1553" s="165"/>
    </row>
    <row r="1554" spans="1:47" ht="84.75" customHeight="1">
      <c r="A1554" s="79"/>
      <c r="B1554" s="79"/>
      <c r="C1554" s="79"/>
      <c r="D1554" s="157"/>
      <c r="E1554" s="159"/>
      <c r="F1554" s="160"/>
      <c r="G1554" s="160"/>
      <c r="H1554" s="166"/>
      <c r="I1554" s="166"/>
      <c r="J1554" s="166"/>
      <c r="K1554" s="166"/>
      <c r="L1554" s="167"/>
      <c r="M1554" s="166"/>
      <c r="N1554" s="166"/>
      <c r="O1554" s="157"/>
      <c r="P1554" s="157"/>
      <c r="Q1554" s="157"/>
      <c r="R1554" s="157"/>
      <c r="S1554" s="157"/>
      <c r="T1554" s="157"/>
      <c r="U1554" s="157"/>
      <c r="V1554" s="157"/>
      <c r="W1554" s="161"/>
      <c r="X1554" s="168"/>
      <c r="Y1554" s="168"/>
      <c r="Z1554" s="157"/>
      <c r="AA1554" s="157"/>
      <c r="AB1554" s="157"/>
      <c r="AC1554" s="157"/>
      <c r="AD1554" s="86"/>
      <c r="AE1554" s="76"/>
      <c r="AF1554" s="76"/>
      <c r="AG1554" s="76"/>
      <c r="AH1554" s="76"/>
      <c r="AI1554" s="86"/>
      <c r="AJ1554" s="76"/>
      <c r="AK1554" s="76"/>
      <c r="AL1554" s="76"/>
      <c r="AM1554" s="76"/>
      <c r="AN1554" s="157"/>
      <c r="AO1554" s="157"/>
      <c r="AP1554" s="157"/>
      <c r="AQ1554" s="160"/>
      <c r="AR1554" s="93"/>
      <c r="AS1554" s="93"/>
      <c r="AT1554" s="109"/>
      <c r="AU1554" s="165"/>
    </row>
    <row r="1555" spans="1:47" ht="84.75" customHeight="1">
      <c r="A1555" s="79"/>
      <c r="B1555" s="79"/>
      <c r="C1555" s="79"/>
      <c r="D1555" s="157"/>
      <c r="E1555" s="159"/>
      <c r="F1555" s="160"/>
      <c r="G1555" s="160"/>
      <c r="H1555" s="166"/>
      <c r="I1555" s="166"/>
      <c r="J1555" s="166"/>
      <c r="K1555" s="166"/>
      <c r="L1555" s="167"/>
      <c r="M1555" s="166"/>
      <c r="N1555" s="166"/>
      <c r="O1555" s="157"/>
      <c r="P1555" s="157"/>
      <c r="Q1555" s="157"/>
      <c r="R1555" s="157"/>
      <c r="S1555" s="157"/>
      <c r="T1555" s="157"/>
      <c r="U1555" s="157"/>
      <c r="V1555" s="157"/>
      <c r="W1555" s="161"/>
      <c r="X1555" s="168"/>
      <c r="Y1555" s="168"/>
      <c r="Z1555" s="157"/>
      <c r="AA1555" s="157"/>
      <c r="AB1555" s="157"/>
      <c r="AC1555" s="157"/>
      <c r="AD1555" s="86"/>
      <c r="AE1555" s="76"/>
      <c r="AF1555" s="76"/>
      <c r="AG1555" s="76"/>
      <c r="AH1555" s="76"/>
      <c r="AI1555" s="86"/>
      <c r="AJ1555" s="76"/>
      <c r="AK1555" s="76"/>
      <c r="AL1555" s="76"/>
      <c r="AM1555" s="76"/>
      <c r="AN1555" s="157"/>
      <c r="AO1555" s="157"/>
      <c r="AP1555" s="157"/>
      <c r="AQ1555" s="160"/>
      <c r="AR1555" s="93"/>
      <c r="AS1555" s="93"/>
      <c r="AT1555" s="109"/>
      <c r="AU1555" s="165"/>
    </row>
    <row r="1556" spans="1:47" ht="84.75" customHeight="1">
      <c r="A1556" s="79"/>
      <c r="B1556" s="79"/>
      <c r="C1556" s="79"/>
      <c r="D1556" s="157"/>
      <c r="E1556" s="159"/>
      <c r="F1556" s="160"/>
      <c r="G1556" s="160"/>
      <c r="H1556" s="166"/>
      <c r="I1556" s="166"/>
      <c r="J1556" s="166"/>
      <c r="K1556" s="166"/>
      <c r="L1556" s="167"/>
      <c r="M1556" s="166"/>
      <c r="N1556" s="166"/>
      <c r="O1556" s="157"/>
      <c r="P1556" s="157"/>
      <c r="Q1556" s="157"/>
      <c r="R1556" s="157"/>
      <c r="S1556" s="157"/>
      <c r="T1556" s="157"/>
      <c r="U1556" s="157"/>
      <c r="V1556" s="157"/>
      <c r="W1556" s="161"/>
      <c r="X1556" s="168"/>
      <c r="Y1556" s="168"/>
      <c r="Z1556" s="157"/>
      <c r="AA1556" s="157"/>
      <c r="AB1556" s="157"/>
      <c r="AC1556" s="157"/>
      <c r="AD1556" s="86"/>
      <c r="AE1556" s="76"/>
      <c r="AF1556" s="76"/>
      <c r="AG1556" s="76"/>
      <c r="AH1556" s="76"/>
      <c r="AI1556" s="86"/>
      <c r="AJ1556" s="76"/>
      <c r="AK1556" s="76"/>
      <c r="AL1556" s="76"/>
      <c r="AM1556" s="76"/>
      <c r="AN1556" s="157"/>
      <c r="AO1556" s="157"/>
      <c r="AP1556" s="157"/>
      <c r="AQ1556" s="160"/>
      <c r="AR1556" s="93"/>
      <c r="AS1556" s="93"/>
      <c r="AT1556" s="109"/>
      <c r="AU1556" s="165"/>
    </row>
    <row r="1557" spans="1:47" ht="84.75" customHeight="1">
      <c r="A1557" s="79"/>
      <c r="B1557" s="79"/>
      <c r="C1557" s="79"/>
      <c r="D1557" s="157"/>
      <c r="E1557" s="159"/>
      <c r="F1557" s="160"/>
      <c r="G1557" s="160"/>
      <c r="H1557" s="166"/>
      <c r="I1557" s="166"/>
      <c r="J1557" s="166"/>
      <c r="K1557" s="166"/>
      <c r="L1557" s="167"/>
      <c r="M1557" s="166"/>
      <c r="N1557" s="166"/>
      <c r="O1557" s="157"/>
      <c r="P1557" s="157"/>
      <c r="Q1557" s="157"/>
      <c r="R1557" s="157"/>
      <c r="S1557" s="157"/>
      <c r="T1557" s="157"/>
      <c r="U1557" s="157"/>
      <c r="V1557" s="157"/>
      <c r="W1557" s="161"/>
      <c r="X1557" s="168"/>
      <c r="Y1557" s="168"/>
      <c r="Z1557" s="157"/>
      <c r="AA1557" s="157"/>
      <c r="AB1557" s="157"/>
      <c r="AC1557" s="157"/>
      <c r="AD1557" s="86"/>
      <c r="AE1557" s="76"/>
      <c r="AF1557" s="76"/>
      <c r="AG1557" s="76"/>
      <c r="AH1557" s="76"/>
      <c r="AI1557" s="86"/>
      <c r="AJ1557" s="76"/>
      <c r="AK1557" s="76"/>
      <c r="AL1557" s="76"/>
      <c r="AM1557" s="76"/>
      <c r="AN1557" s="157"/>
      <c r="AO1557" s="157"/>
      <c r="AP1557" s="157"/>
      <c r="AQ1557" s="160"/>
      <c r="AR1557" s="93"/>
      <c r="AS1557" s="93"/>
      <c r="AT1557" s="109"/>
      <c r="AU1557" s="165"/>
    </row>
    <row r="1558" spans="1:47" ht="84.75" customHeight="1">
      <c r="A1558" s="79"/>
      <c r="B1558" s="79"/>
      <c r="C1558" s="79"/>
      <c r="D1558" s="157"/>
      <c r="E1558" s="159"/>
      <c r="F1558" s="160"/>
      <c r="G1558" s="160"/>
      <c r="H1558" s="166"/>
      <c r="I1558" s="166"/>
      <c r="J1558" s="166"/>
      <c r="K1558" s="166"/>
      <c r="L1558" s="167"/>
      <c r="M1558" s="166"/>
      <c r="N1558" s="166"/>
      <c r="O1558" s="157"/>
      <c r="P1558" s="157"/>
      <c r="Q1558" s="157"/>
      <c r="R1558" s="157"/>
      <c r="S1558" s="157"/>
      <c r="T1558" s="157"/>
      <c r="U1558" s="157"/>
      <c r="V1558" s="157"/>
      <c r="W1558" s="161"/>
      <c r="X1558" s="168"/>
      <c r="Y1558" s="168"/>
      <c r="Z1558" s="157"/>
      <c r="AA1558" s="157"/>
      <c r="AB1558" s="157"/>
      <c r="AC1558" s="157"/>
      <c r="AD1558" s="86"/>
      <c r="AE1558" s="76"/>
      <c r="AF1558" s="76"/>
      <c r="AG1558" s="76"/>
      <c r="AH1558" s="76"/>
      <c r="AI1558" s="86"/>
      <c r="AJ1558" s="76"/>
      <c r="AK1558" s="76"/>
      <c r="AL1558" s="76"/>
      <c r="AM1558" s="76"/>
      <c r="AN1558" s="157"/>
      <c r="AO1558" s="157"/>
      <c r="AP1558" s="157"/>
      <c r="AQ1558" s="160"/>
      <c r="AR1558" s="93"/>
      <c r="AS1558" s="93"/>
      <c r="AT1558" s="109"/>
      <c r="AU1558" s="165"/>
    </row>
    <row r="1559" spans="1:47" ht="84.75" customHeight="1">
      <c r="A1559" s="79"/>
      <c r="B1559" s="79"/>
      <c r="C1559" s="79"/>
      <c r="D1559" s="157"/>
      <c r="E1559" s="159"/>
      <c r="F1559" s="160"/>
      <c r="G1559" s="160"/>
      <c r="H1559" s="166"/>
      <c r="I1559" s="166"/>
      <c r="J1559" s="166"/>
      <c r="K1559" s="166"/>
      <c r="L1559" s="167"/>
      <c r="M1559" s="166"/>
      <c r="N1559" s="166"/>
      <c r="O1559" s="157"/>
      <c r="P1559" s="157"/>
      <c r="Q1559" s="157"/>
      <c r="R1559" s="157"/>
      <c r="S1559" s="157"/>
      <c r="T1559" s="157"/>
      <c r="U1559" s="157"/>
      <c r="V1559" s="157"/>
      <c r="W1559" s="161"/>
      <c r="X1559" s="168"/>
      <c r="Y1559" s="168"/>
      <c r="Z1559" s="157"/>
      <c r="AA1559" s="157"/>
      <c r="AB1559" s="157"/>
      <c r="AC1559" s="157"/>
      <c r="AD1559" s="86"/>
      <c r="AE1559" s="76"/>
      <c r="AF1559" s="76"/>
      <c r="AG1559" s="76"/>
      <c r="AH1559" s="76"/>
      <c r="AI1559" s="86"/>
      <c r="AJ1559" s="76"/>
      <c r="AK1559" s="76"/>
      <c r="AL1559" s="76"/>
      <c r="AM1559" s="76"/>
      <c r="AN1559" s="157"/>
      <c r="AO1559" s="157"/>
      <c r="AP1559" s="157"/>
      <c r="AQ1559" s="160"/>
      <c r="AR1559" s="93"/>
      <c r="AS1559" s="93"/>
      <c r="AT1559" s="109"/>
      <c r="AU1559" s="165"/>
    </row>
    <row r="1560" spans="1:47" ht="84.75" customHeight="1">
      <c r="A1560" s="79"/>
      <c r="B1560" s="79"/>
      <c r="C1560" s="79"/>
      <c r="D1560" s="157"/>
      <c r="E1560" s="159"/>
      <c r="F1560" s="160"/>
      <c r="G1560" s="160"/>
      <c r="H1560" s="166"/>
      <c r="I1560" s="166"/>
      <c r="J1560" s="166"/>
      <c r="K1560" s="166"/>
      <c r="L1560" s="167"/>
      <c r="M1560" s="166"/>
      <c r="N1560" s="166"/>
      <c r="O1560" s="157"/>
      <c r="P1560" s="157"/>
      <c r="Q1560" s="157"/>
      <c r="R1560" s="157"/>
      <c r="S1560" s="157"/>
      <c r="T1560" s="157"/>
      <c r="U1560" s="157"/>
      <c r="V1560" s="157"/>
      <c r="W1560" s="161"/>
      <c r="X1560" s="168"/>
      <c r="Y1560" s="168"/>
      <c r="Z1560" s="157"/>
      <c r="AA1560" s="157"/>
      <c r="AB1560" s="157"/>
      <c r="AC1560" s="157"/>
      <c r="AD1560" s="86"/>
      <c r="AE1560" s="76"/>
      <c r="AF1560" s="76"/>
      <c r="AG1560" s="76"/>
      <c r="AH1560" s="76"/>
      <c r="AI1560" s="86"/>
      <c r="AJ1560" s="76"/>
      <c r="AK1560" s="76"/>
      <c r="AL1560" s="76"/>
      <c r="AM1560" s="76"/>
      <c r="AN1560" s="157"/>
      <c r="AO1560" s="157"/>
      <c r="AP1560" s="157"/>
      <c r="AQ1560" s="160"/>
      <c r="AR1560" s="93"/>
      <c r="AS1560" s="93"/>
      <c r="AT1560" s="109"/>
      <c r="AU1560" s="165"/>
    </row>
    <row r="1561" spans="1:47" ht="84.75" customHeight="1">
      <c r="A1561" s="79"/>
      <c r="B1561" s="79"/>
      <c r="C1561" s="79"/>
      <c r="D1561" s="157"/>
      <c r="E1561" s="159"/>
      <c r="F1561" s="160"/>
      <c r="G1561" s="160"/>
      <c r="H1561" s="166"/>
      <c r="I1561" s="166"/>
      <c r="J1561" s="166"/>
      <c r="K1561" s="166"/>
      <c r="L1561" s="167"/>
      <c r="M1561" s="166"/>
      <c r="N1561" s="166"/>
      <c r="O1561" s="157"/>
      <c r="P1561" s="157"/>
      <c r="Q1561" s="157"/>
      <c r="R1561" s="157"/>
      <c r="S1561" s="157"/>
      <c r="T1561" s="157"/>
      <c r="U1561" s="157"/>
      <c r="V1561" s="157"/>
      <c r="W1561" s="161"/>
      <c r="X1561" s="168"/>
      <c r="Y1561" s="168"/>
      <c r="Z1561" s="157"/>
      <c r="AA1561" s="157"/>
      <c r="AB1561" s="157"/>
      <c r="AC1561" s="157"/>
      <c r="AD1561" s="86"/>
      <c r="AE1561" s="76"/>
      <c r="AF1561" s="76"/>
      <c r="AG1561" s="76"/>
      <c r="AH1561" s="76"/>
      <c r="AI1561" s="86"/>
      <c r="AJ1561" s="76"/>
      <c r="AK1561" s="76"/>
      <c r="AL1561" s="76"/>
      <c r="AM1561" s="76"/>
      <c r="AN1561" s="157"/>
      <c r="AO1561" s="157"/>
      <c r="AP1561" s="157"/>
      <c r="AQ1561" s="160"/>
      <c r="AR1561" s="93"/>
      <c r="AS1561" s="93"/>
      <c r="AT1561" s="109"/>
      <c r="AU1561" s="165"/>
    </row>
    <row r="1562" spans="1:47" ht="84.75" customHeight="1">
      <c r="A1562" s="79"/>
      <c r="B1562" s="79"/>
      <c r="C1562" s="79"/>
      <c r="D1562" s="157"/>
      <c r="E1562" s="159"/>
      <c r="F1562" s="160"/>
      <c r="G1562" s="160"/>
      <c r="H1562" s="166"/>
      <c r="I1562" s="166"/>
      <c r="J1562" s="166"/>
      <c r="K1562" s="166"/>
      <c r="L1562" s="167"/>
      <c r="M1562" s="166"/>
      <c r="N1562" s="166"/>
      <c r="O1562" s="157"/>
      <c r="P1562" s="157"/>
      <c r="Q1562" s="157"/>
      <c r="R1562" s="157"/>
      <c r="S1562" s="157"/>
      <c r="T1562" s="157"/>
      <c r="U1562" s="157"/>
      <c r="V1562" s="157"/>
      <c r="W1562" s="161"/>
      <c r="X1562" s="168"/>
      <c r="Y1562" s="168"/>
      <c r="Z1562" s="157"/>
      <c r="AA1562" s="157"/>
      <c r="AB1562" s="157"/>
      <c r="AC1562" s="157"/>
      <c r="AD1562" s="86"/>
      <c r="AE1562" s="76"/>
      <c r="AF1562" s="76"/>
      <c r="AG1562" s="76"/>
      <c r="AH1562" s="76"/>
      <c r="AI1562" s="86"/>
      <c r="AJ1562" s="76"/>
      <c r="AK1562" s="76"/>
      <c r="AL1562" s="76"/>
      <c r="AM1562" s="76"/>
      <c r="AN1562" s="157"/>
      <c r="AO1562" s="157"/>
      <c r="AP1562" s="157"/>
      <c r="AQ1562" s="160"/>
      <c r="AR1562" s="93"/>
      <c r="AS1562" s="93"/>
      <c r="AT1562" s="109"/>
      <c r="AU1562" s="165"/>
    </row>
    <row r="1563" spans="1:47" ht="84.75" customHeight="1">
      <c r="A1563" s="79"/>
      <c r="B1563" s="79"/>
      <c r="C1563" s="79"/>
      <c r="D1563" s="157"/>
      <c r="E1563" s="159"/>
      <c r="F1563" s="160"/>
      <c r="G1563" s="160"/>
      <c r="H1563" s="166"/>
      <c r="I1563" s="166"/>
      <c r="J1563" s="166"/>
      <c r="K1563" s="166"/>
      <c r="L1563" s="167"/>
      <c r="M1563" s="166"/>
      <c r="N1563" s="166"/>
      <c r="O1563" s="157"/>
      <c r="P1563" s="157"/>
      <c r="Q1563" s="157"/>
      <c r="R1563" s="157"/>
      <c r="S1563" s="157"/>
      <c r="T1563" s="157"/>
      <c r="U1563" s="157"/>
      <c r="V1563" s="157"/>
      <c r="W1563" s="161"/>
      <c r="X1563" s="168"/>
      <c r="Y1563" s="168"/>
      <c r="Z1563" s="157"/>
      <c r="AA1563" s="157"/>
      <c r="AB1563" s="157"/>
      <c r="AC1563" s="157"/>
      <c r="AD1563" s="86"/>
      <c r="AE1563" s="76"/>
      <c r="AF1563" s="76"/>
      <c r="AG1563" s="76"/>
      <c r="AH1563" s="76"/>
      <c r="AI1563" s="86"/>
      <c r="AJ1563" s="76"/>
      <c r="AK1563" s="76"/>
      <c r="AL1563" s="76"/>
      <c r="AM1563" s="76"/>
      <c r="AN1563" s="157"/>
      <c r="AO1563" s="157"/>
      <c r="AP1563" s="157"/>
      <c r="AQ1563" s="160"/>
      <c r="AR1563" s="93"/>
      <c r="AS1563" s="93"/>
      <c r="AT1563" s="109"/>
      <c r="AU1563" s="165"/>
    </row>
    <row r="1564" spans="1:47" ht="84.75" customHeight="1">
      <c r="A1564" s="79"/>
      <c r="B1564" s="79"/>
      <c r="C1564" s="79"/>
      <c r="D1564" s="157"/>
      <c r="E1564" s="159"/>
      <c r="F1564" s="160"/>
      <c r="G1564" s="160"/>
      <c r="H1564" s="166"/>
      <c r="I1564" s="166"/>
      <c r="J1564" s="166"/>
      <c r="K1564" s="166"/>
      <c r="L1564" s="167"/>
      <c r="M1564" s="166"/>
      <c r="N1564" s="166"/>
      <c r="O1564" s="157"/>
      <c r="P1564" s="157"/>
      <c r="Q1564" s="157"/>
      <c r="R1564" s="157"/>
      <c r="S1564" s="157"/>
      <c r="T1564" s="157"/>
      <c r="U1564" s="157"/>
      <c r="V1564" s="157"/>
      <c r="W1564" s="161"/>
      <c r="X1564" s="168"/>
      <c r="Y1564" s="168"/>
      <c r="Z1564" s="157"/>
      <c r="AA1564" s="157"/>
      <c r="AB1564" s="157"/>
      <c r="AC1564" s="157"/>
      <c r="AD1564" s="86"/>
      <c r="AE1564" s="76"/>
      <c r="AF1564" s="76"/>
      <c r="AG1564" s="76"/>
      <c r="AH1564" s="76"/>
      <c r="AI1564" s="86"/>
      <c r="AJ1564" s="76"/>
      <c r="AK1564" s="76"/>
      <c r="AL1564" s="76"/>
      <c r="AM1564" s="76"/>
      <c r="AN1564" s="157"/>
      <c r="AO1564" s="157"/>
      <c r="AP1564" s="157"/>
      <c r="AQ1564" s="160"/>
      <c r="AR1564" s="93"/>
      <c r="AS1564" s="93"/>
      <c r="AT1564" s="109"/>
      <c r="AU1564" s="165"/>
    </row>
    <row r="1565" spans="1:47" ht="84.75" customHeight="1">
      <c r="A1565" s="79"/>
      <c r="B1565" s="79"/>
      <c r="C1565" s="79"/>
      <c r="D1565" s="157"/>
      <c r="E1565" s="159"/>
      <c r="F1565" s="160"/>
      <c r="G1565" s="160"/>
      <c r="H1565" s="166"/>
      <c r="I1565" s="166"/>
      <c r="J1565" s="166"/>
      <c r="K1565" s="166"/>
      <c r="L1565" s="167"/>
      <c r="M1565" s="166"/>
      <c r="N1565" s="166"/>
      <c r="O1565" s="157"/>
      <c r="P1565" s="157"/>
      <c r="Q1565" s="157"/>
      <c r="R1565" s="157"/>
      <c r="S1565" s="157"/>
      <c r="T1565" s="157"/>
      <c r="U1565" s="157"/>
      <c r="V1565" s="157"/>
      <c r="W1565" s="161"/>
      <c r="X1565" s="168"/>
      <c r="Y1565" s="168"/>
      <c r="Z1565" s="157"/>
      <c r="AA1565" s="157"/>
      <c r="AB1565" s="157"/>
      <c r="AC1565" s="157"/>
      <c r="AD1565" s="86"/>
      <c r="AE1565" s="76"/>
      <c r="AF1565" s="76"/>
      <c r="AG1565" s="76"/>
      <c r="AH1565" s="76"/>
      <c r="AI1565" s="86"/>
      <c r="AJ1565" s="76"/>
      <c r="AK1565" s="76"/>
      <c r="AL1565" s="76"/>
      <c r="AM1565" s="76"/>
      <c r="AN1565" s="157"/>
      <c r="AO1565" s="157"/>
      <c r="AP1565" s="157"/>
      <c r="AQ1565" s="160"/>
      <c r="AR1565" s="93"/>
      <c r="AS1565" s="93"/>
      <c r="AT1565" s="109"/>
      <c r="AU1565" s="165"/>
    </row>
    <row r="1566" spans="1:47" ht="84.75" customHeight="1">
      <c r="A1566" s="79"/>
      <c r="B1566" s="79"/>
      <c r="C1566" s="79"/>
      <c r="D1566" s="157"/>
      <c r="E1566" s="159"/>
      <c r="F1566" s="160"/>
      <c r="G1566" s="160"/>
      <c r="H1566" s="166"/>
      <c r="I1566" s="166"/>
      <c r="J1566" s="166"/>
      <c r="K1566" s="166"/>
      <c r="L1566" s="167"/>
      <c r="M1566" s="166"/>
      <c r="N1566" s="166"/>
      <c r="O1566" s="157"/>
      <c r="P1566" s="157"/>
      <c r="Q1566" s="157"/>
      <c r="R1566" s="157"/>
      <c r="S1566" s="157"/>
      <c r="T1566" s="157"/>
      <c r="U1566" s="157"/>
      <c r="V1566" s="157"/>
      <c r="W1566" s="161"/>
      <c r="X1566" s="168"/>
      <c r="Y1566" s="168"/>
      <c r="Z1566" s="157"/>
      <c r="AA1566" s="157"/>
      <c r="AB1566" s="157"/>
      <c r="AC1566" s="157"/>
      <c r="AD1566" s="86"/>
      <c r="AE1566" s="76"/>
      <c r="AF1566" s="76"/>
      <c r="AG1566" s="76"/>
      <c r="AH1566" s="76"/>
      <c r="AI1566" s="86"/>
      <c r="AJ1566" s="76"/>
      <c r="AK1566" s="76"/>
      <c r="AL1566" s="76"/>
      <c r="AM1566" s="76"/>
      <c r="AN1566" s="157"/>
      <c r="AO1566" s="157"/>
      <c r="AP1566" s="157"/>
      <c r="AQ1566" s="160"/>
      <c r="AR1566" s="93"/>
      <c r="AS1566" s="93"/>
      <c r="AT1566" s="109"/>
      <c r="AU1566" s="165"/>
    </row>
    <row r="1567" spans="1:47" ht="84.75" customHeight="1">
      <c r="A1567" s="79"/>
      <c r="B1567" s="79"/>
      <c r="C1567" s="79"/>
      <c r="D1567" s="157"/>
      <c r="E1567" s="159"/>
      <c r="F1567" s="160"/>
      <c r="G1567" s="160"/>
      <c r="H1567" s="166"/>
      <c r="I1567" s="166"/>
      <c r="J1567" s="166"/>
      <c r="K1567" s="166"/>
      <c r="L1567" s="167"/>
      <c r="M1567" s="166"/>
      <c r="N1567" s="166"/>
      <c r="O1567" s="157"/>
      <c r="P1567" s="157"/>
      <c r="Q1567" s="157"/>
      <c r="R1567" s="157"/>
      <c r="S1567" s="157"/>
      <c r="T1567" s="157"/>
      <c r="U1567" s="157"/>
      <c r="V1567" s="157"/>
      <c r="W1567" s="161"/>
      <c r="X1567" s="168"/>
      <c r="Y1567" s="168"/>
      <c r="Z1567" s="157"/>
      <c r="AA1567" s="157"/>
      <c r="AB1567" s="157"/>
      <c r="AC1567" s="157"/>
      <c r="AD1567" s="86"/>
      <c r="AE1567" s="76"/>
      <c r="AF1567" s="76"/>
      <c r="AG1567" s="76"/>
      <c r="AH1567" s="76"/>
      <c r="AI1567" s="86"/>
      <c r="AJ1567" s="76"/>
      <c r="AK1567" s="76"/>
      <c r="AL1567" s="76"/>
      <c r="AM1567" s="76"/>
      <c r="AN1567" s="157"/>
      <c r="AO1567" s="157"/>
      <c r="AP1567" s="157"/>
      <c r="AQ1567" s="160"/>
      <c r="AR1567" s="93"/>
      <c r="AS1567" s="93"/>
      <c r="AT1567" s="109"/>
      <c r="AU1567" s="165"/>
    </row>
    <row r="1568" spans="1:47" ht="84.75" customHeight="1">
      <c r="A1568" s="79"/>
      <c r="B1568" s="79"/>
      <c r="C1568" s="79"/>
      <c r="D1568" s="157"/>
      <c r="E1568" s="159"/>
      <c r="F1568" s="160"/>
      <c r="G1568" s="160"/>
      <c r="H1568" s="166"/>
      <c r="I1568" s="166"/>
      <c r="J1568" s="166"/>
      <c r="K1568" s="166"/>
      <c r="L1568" s="167"/>
      <c r="M1568" s="166"/>
      <c r="N1568" s="166"/>
      <c r="O1568" s="157"/>
      <c r="P1568" s="157"/>
      <c r="Q1568" s="157"/>
      <c r="R1568" s="157"/>
      <c r="S1568" s="157"/>
      <c r="T1568" s="157"/>
      <c r="U1568" s="157"/>
      <c r="V1568" s="157"/>
      <c r="W1568" s="161"/>
      <c r="X1568" s="168"/>
      <c r="Y1568" s="168"/>
      <c r="Z1568" s="157"/>
      <c r="AA1568" s="157"/>
      <c r="AB1568" s="157"/>
      <c r="AC1568" s="157"/>
      <c r="AD1568" s="86"/>
      <c r="AE1568" s="76"/>
      <c r="AF1568" s="76"/>
      <c r="AG1568" s="76"/>
      <c r="AH1568" s="76"/>
      <c r="AI1568" s="86"/>
      <c r="AJ1568" s="76"/>
      <c r="AK1568" s="76"/>
      <c r="AL1568" s="76"/>
      <c r="AM1568" s="76"/>
      <c r="AN1568" s="157"/>
      <c r="AO1568" s="157"/>
      <c r="AP1568" s="157"/>
      <c r="AQ1568" s="160"/>
      <c r="AR1568" s="93"/>
      <c r="AS1568" s="93"/>
      <c r="AT1568" s="109"/>
      <c r="AU1568" s="165"/>
    </row>
    <row r="1569" spans="1:47" ht="84.75" customHeight="1">
      <c r="A1569" s="79"/>
      <c r="B1569" s="79"/>
      <c r="C1569" s="79"/>
      <c r="D1569" s="157"/>
      <c r="E1569" s="159"/>
      <c r="F1569" s="160"/>
      <c r="G1569" s="160"/>
      <c r="H1569" s="166"/>
      <c r="I1569" s="166"/>
      <c r="J1569" s="166"/>
      <c r="K1569" s="166"/>
      <c r="L1569" s="167"/>
      <c r="M1569" s="166"/>
      <c r="N1569" s="166"/>
      <c r="O1569" s="157"/>
      <c r="P1569" s="157"/>
      <c r="Q1569" s="157"/>
      <c r="R1569" s="157"/>
      <c r="S1569" s="157"/>
      <c r="T1569" s="157"/>
      <c r="U1569" s="157"/>
      <c r="V1569" s="157"/>
      <c r="W1569" s="161"/>
      <c r="X1569" s="168"/>
      <c r="Y1569" s="168"/>
      <c r="Z1569" s="157"/>
      <c r="AA1569" s="157"/>
      <c r="AB1569" s="157"/>
      <c r="AC1569" s="157"/>
      <c r="AD1569" s="86"/>
      <c r="AE1569" s="76"/>
      <c r="AF1569" s="76"/>
      <c r="AG1569" s="76"/>
      <c r="AH1569" s="76"/>
      <c r="AI1569" s="86"/>
      <c r="AJ1569" s="76"/>
      <c r="AK1569" s="76"/>
      <c r="AL1569" s="76"/>
      <c r="AM1569" s="76"/>
      <c r="AN1569" s="157"/>
      <c r="AO1569" s="157"/>
      <c r="AP1569" s="157"/>
      <c r="AQ1569" s="160"/>
      <c r="AR1569" s="93"/>
      <c r="AS1569" s="93"/>
      <c r="AT1569" s="109"/>
      <c r="AU1569" s="165"/>
    </row>
    <row r="1570" spans="1:47" ht="84.75" customHeight="1">
      <c r="A1570" s="79"/>
      <c r="B1570" s="79"/>
      <c r="C1570" s="79"/>
      <c r="D1570" s="157"/>
      <c r="E1570" s="159"/>
      <c r="F1570" s="160"/>
      <c r="G1570" s="160"/>
      <c r="H1570" s="166"/>
      <c r="I1570" s="166"/>
      <c r="J1570" s="166"/>
      <c r="K1570" s="166"/>
      <c r="L1570" s="167"/>
      <c r="M1570" s="166"/>
      <c r="N1570" s="166"/>
      <c r="O1570" s="157"/>
      <c r="P1570" s="157"/>
      <c r="Q1570" s="157"/>
      <c r="R1570" s="157"/>
      <c r="S1570" s="157"/>
      <c r="T1570" s="157"/>
      <c r="U1570" s="157"/>
      <c r="V1570" s="157"/>
      <c r="W1570" s="161"/>
      <c r="X1570" s="168"/>
      <c r="Y1570" s="168"/>
      <c r="Z1570" s="157"/>
      <c r="AA1570" s="157"/>
      <c r="AB1570" s="157"/>
      <c r="AC1570" s="157"/>
      <c r="AD1570" s="86"/>
      <c r="AE1570" s="76"/>
      <c r="AF1570" s="76"/>
      <c r="AG1570" s="76"/>
      <c r="AH1570" s="76"/>
      <c r="AI1570" s="86"/>
      <c r="AJ1570" s="76"/>
      <c r="AK1570" s="76"/>
      <c r="AL1570" s="76"/>
      <c r="AM1570" s="76"/>
      <c r="AN1570" s="157"/>
      <c r="AO1570" s="157"/>
      <c r="AP1570" s="157"/>
      <c r="AQ1570" s="160"/>
      <c r="AR1570" s="93"/>
      <c r="AS1570" s="93"/>
      <c r="AT1570" s="109"/>
      <c r="AU1570" s="165"/>
    </row>
    <row r="1571" spans="1:47" ht="84.75" customHeight="1">
      <c r="A1571" s="79"/>
      <c r="B1571" s="79"/>
      <c r="C1571" s="79"/>
      <c r="D1571" s="157"/>
      <c r="E1571" s="159"/>
      <c r="F1571" s="160"/>
      <c r="G1571" s="160"/>
      <c r="H1571" s="166"/>
      <c r="I1571" s="166"/>
      <c r="J1571" s="166"/>
      <c r="K1571" s="166"/>
      <c r="L1571" s="167"/>
      <c r="M1571" s="166"/>
      <c r="N1571" s="166"/>
      <c r="O1571" s="157"/>
      <c r="P1571" s="157"/>
      <c r="Q1571" s="157"/>
      <c r="R1571" s="157"/>
      <c r="S1571" s="157"/>
      <c r="T1571" s="157"/>
      <c r="U1571" s="157"/>
      <c r="V1571" s="157"/>
      <c r="W1571" s="161"/>
      <c r="X1571" s="168"/>
      <c r="Y1571" s="168"/>
      <c r="Z1571" s="157"/>
      <c r="AA1571" s="157"/>
      <c r="AB1571" s="157"/>
      <c r="AC1571" s="157"/>
      <c r="AD1571" s="86"/>
      <c r="AE1571" s="76"/>
      <c r="AF1571" s="76"/>
      <c r="AG1571" s="76"/>
      <c r="AH1571" s="76"/>
      <c r="AI1571" s="86"/>
      <c r="AJ1571" s="76"/>
      <c r="AK1571" s="76"/>
      <c r="AL1571" s="76"/>
      <c r="AM1571" s="76"/>
      <c r="AN1571" s="157"/>
      <c r="AO1571" s="157"/>
      <c r="AP1571" s="157"/>
      <c r="AQ1571" s="160"/>
      <c r="AR1571" s="93"/>
      <c r="AS1571" s="93"/>
      <c r="AT1571" s="109"/>
      <c r="AU1571" s="165"/>
    </row>
    <row r="1572" spans="1:47" ht="84.75" customHeight="1">
      <c r="A1572" s="79"/>
      <c r="B1572" s="79"/>
      <c r="C1572" s="79"/>
      <c r="D1572" s="157"/>
      <c r="E1572" s="159"/>
      <c r="F1572" s="160"/>
      <c r="G1572" s="160"/>
      <c r="H1572" s="166"/>
      <c r="I1572" s="166"/>
      <c r="J1572" s="166"/>
      <c r="K1572" s="166"/>
      <c r="L1572" s="167"/>
      <c r="M1572" s="166"/>
      <c r="N1572" s="166"/>
      <c r="O1572" s="157"/>
      <c r="P1572" s="157"/>
      <c r="Q1572" s="157"/>
      <c r="R1572" s="157"/>
      <c r="S1572" s="157"/>
      <c r="T1572" s="157"/>
      <c r="U1572" s="157"/>
      <c r="V1572" s="157"/>
      <c r="W1572" s="161"/>
      <c r="X1572" s="168"/>
      <c r="Y1572" s="168"/>
      <c r="Z1572" s="157"/>
      <c r="AA1572" s="157"/>
      <c r="AB1572" s="157"/>
      <c r="AC1572" s="157"/>
      <c r="AD1572" s="86"/>
      <c r="AE1572" s="76"/>
      <c r="AF1572" s="76"/>
      <c r="AG1572" s="76"/>
      <c r="AH1572" s="76"/>
      <c r="AI1572" s="86"/>
      <c r="AJ1572" s="76"/>
      <c r="AK1572" s="76"/>
      <c r="AL1572" s="76"/>
      <c r="AM1572" s="76"/>
      <c r="AN1572" s="157"/>
      <c r="AO1572" s="157"/>
      <c r="AP1572" s="157"/>
      <c r="AQ1572" s="160"/>
      <c r="AR1572" s="93"/>
      <c r="AS1572" s="93"/>
      <c r="AT1572" s="109"/>
      <c r="AU1572" s="165"/>
    </row>
    <row r="1573" spans="1:47" ht="84.75" customHeight="1">
      <c r="A1573" s="79"/>
      <c r="B1573" s="79"/>
      <c r="C1573" s="79"/>
      <c r="D1573" s="157"/>
      <c r="E1573" s="159"/>
      <c r="F1573" s="160"/>
      <c r="G1573" s="160"/>
      <c r="H1573" s="166"/>
      <c r="I1573" s="166"/>
      <c r="J1573" s="166"/>
      <c r="K1573" s="166"/>
      <c r="L1573" s="167"/>
      <c r="M1573" s="166"/>
      <c r="N1573" s="166"/>
      <c r="O1573" s="157"/>
      <c r="P1573" s="157"/>
      <c r="Q1573" s="157"/>
      <c r="R1573" s="157"/>
      <c r="S1573" s="157"/>
      <c r="T1573" s="157"/>
      <c r="U1573" s="157"/>
      <c r="V1573" s="157"/>
      <c r="W1573" s="161"/>
      <c r="X1573" s="168"/>
      <c r="Y1573" s="168"/>
      <c r="Z1573" s="157"/>
      <c r="AA1573" s="157"/>
      <c r="AB1573" s="157"/>
      <c r="AC1573" s="157"/>
      <c r="AD1573" s="86"/>
      <c r="AE1573" s="76"/>
      <c r="AF1573" s="76"/>
      <c r="AG1573" s="76"/>
      <c r="AH1573" s="76"/>
      <c r="AI1573" s="86"/>
      <c r="AJ1573" s="76"/>
      <c r="AK1573" s="76"/>
      <c r="AL1573" s="76"/>
      <c r="AM1573" s="76"/>
      <c r="AN1573" s="157"/>
      <c r="AO1573" s="157"/>
      <c r="AP1573" s="157"/>
      <c r="AQ1573" s="160"/>
      <c r="AR1573" s="93"/>
      <c r="AS1573" s="93"/>
      <c r="AT1573" s="109"/>
      <c r="AU1573" s="165"/>
    </row>
    <row r="1574" spans="1:47" ht="84.75" customHeight="1">
      <c r="A1574" s="79"/>
      <c r="B1574" s="79"/>
      <c r="C1574" s="79"/>
      <c r="D1574" s="157"/>
      <c r="E1574" s="159"/>
      <c r="F1574" s="160"/>
      <c r="G1574" s="160"/>
      <c r="H1574" s="166"/>
      <c r="I1574" s="166"/>
      <c r="J1574" s="166"/>
      <c r="K1574" s="166"/>
      <c r="L1574" s="167"/>
      <c r="M1574" s="166"/>
      <c r="N1574" s="166"/>
      <c r="O1574" s="157"/>
      <c r="P1574" s="157"/>
      <c r="Q1574" s="157"/>
      <c r="R1574" s="157"/>
      <c r="S1574" s="157"/>
      <c r="T1574" s="157"/>
      <c r="U1574" s="157"/>
      <c r="V1574" s="157"/>
      <c r="W1574" s="161"/>
      <c r="X1574" s="168"/>
      <c r="Y1574" s="168"/>
      <c r="Z1574" s="157"/>
      <c r="AA1574" s="157"/>
      <c r="AB1574" s="157"/>
      <c r="AC1574" s="157"/>
      <c r="AD1574" s="86"/>
      <c r="AE1574" s="76"/>
      <c r="AF1574" s="76"/>
      <c r="AG1574" s="76"/>
      <c r="AH1574" s="76"/>
      <c r="AI1574" s="86"/>
      <c r="AJ1574" s="76"/>
      <c r="AK1574" s="76"/>
      <c r="AL1574" s="76"/>
      <c r="AM1574" s="76"/>
      <c r="AN1574" s="157"/>
      <c r="AO1574" s="157"/>
      <c r="AP1574" s="157"/>
      <c r="AQ1574" s="160"/>
      <c r="AR1574" s="93"/>
      <c r="AS1574" s="93"/>
      <c r="AT1574" s="109"/>
      <c r="AU1574" s="165"/>
    </row>
    <row r="1575" spans="1:47" ht="84.75" customHeight="1">
      <c r="A1575" s="79"/>
      <c r="B1575" s="79"/>
      <c r="C1575" s="79"/>
      <c r="D1575" s="157"/>
      <c r="E1575" s="159"/>
      <c r="F1575" s="160"/>
      <c r="G1575" s="160"/>
      <c r="H1575" s="166"/>
      <c r="I1575" s="166"/>
      <c r="J1575" s="166"/>
      <c r="K1575" s="166"/>
      <c r="L1575" s="167"/>
      <c r="M1575" s="166"/>
      <c r="N1575" s="166"/>
      <c r="O1575" s="157"/>
      <c r="P1575" s="157"/>
      <c r="Q1575" s="157"/>
      <c r="R1575" s="157"/>
      <c r="S1575" s="157"/>
      <c r="T1575" s="157"/>
      <c r="U1575" s="157"/>
      <c r="V1575" s="157"/>
      <c r="W1575" s="161"/>
      <c r="X1575" s="168"/>
      <c r="Y1575" s="168"/>
      <c r="Z1575" s="157"/>
      <c r="AA1575" s="157"/>
      <c r="AB1575" s="157"/>
      <c r="AC1575" s="157"/>
      <c r="AD1575" s="86"/>
      <c r="AE1575" s="76"/>
      <c r="AF1575" s="76"/>
      <c r="AG1575" s="76"/>
      <c r="AH1575" s="76"/>
      <c r="AI1575" s="86"/>
      <c r="AJ1575" s="76"/>
      <c r="AK1575" s="76"/>
      <c r="AL1575" s="76"/>
      <c r="AM1575" s="76"/>
      <c r="AN1575" s="157"/>
      <c r="AO1575" s="157"/>
      <c r="AP1575" s="157"/>
      <c r="AQ1575" s="160"/>
      <c r="AR1575" s="93"/>
      <c r="AS1575" s="93"/>
      <c r="AT1575" s="109"/>
      <c r="AU1575" s="165"/>
    </row>
    <row r="1576" spans="1:47" ht="84.75" customHeight="1">
      <c r="A1576" s="79"/>
      <c r="B1576" s="79"/>
      <c r="C1576" s="79"/>
      <c r="D1576" s="157"/>
      <c r="E1576" s="159"/>
      <c r="F1576" s="160"/>
      <c r="G1576" s="160"/>
      <c r="H1576" s="166"/>
      <c r="I1576" s="166"/>
      <c r="J1576" s="166"/>
      <c r="K1576" s="166"/>
      <c r="L1576" s="167"/>
      <c r="M1576" s="166"/>
      <c r="N1576" s="166"/>
      <c r="O1576" s="157"/>
      <c r="P1576" s="157"/>
      <c r="Q1576" s="157"/>
      <c r="R1576" s="157"/>
      <c r="S1576" s="157"/>
      <c r="T1576" s="157"/>
      <c r="U1576" s="157"/>
      <c r="V1576" s="157"/>
      <c r="W1576" s="161"/>
      <c r="X1576" s="168"/>
      <c r="Y1576" s="168"/>
      <c r="Z1576" s="157"/>
      <c r="AA1576" s="157"/>
      <c r="AB1576" s="157"/>
      <c r="AC1576" s="157"/>
      <c r="AD1576" s="86"/>
      <c r="AE1576" s="76"/>
      <c r="AF1576" s="76"/>
      <c r="AG1576" s="76"/>
      <c r="AH1576" s="76"/>
      <c r="AI1576" s="86"/>
      <c r="AJ1576" s="76"/>
      <c r="AK1576" s="76"/>
      <c r="AL1576" s="76"/>
      <c r="AM1576" s="76"/>
      <c r="AN1576" s="157"/>
      <c r="AO1576" s="157"/>
      <c r="AP1576" s="157"/>
      <c r="AQ1576" s="160"/>
      <c r="AR1576" s="93"/>
      <c r="AS1576" s="93"/>
      <c r="AT1576" s="109"/>
      <c r="AU1576" s="165"/>
    </row>
    <row r="1577" spans="1:47" ht="84.75" customHeight="1">
      <c r="A1577" s="79"/>
      <c r="B1577" s="79"/>
      <c r="C1577" s="79"/>
      <c r="D1577" s="157"/>
      <c r="E1577" s="159"/>
      <c r="F1577" s="160"/>
      <c r="G1577" s="160"/>
      <c r="H1577" s="166"/>
      <c r="I1577" s="166"/>
      <c r="J1577" s="166"/>
      <c r="K1577" s="166"/>
      <c r="L1577" s="167"/>
      <c r="M1577" s="166"/>
      <c r="N1577" s="166"/>
      <c r="O1577" s="157"/>
      <c r="P1577" s="157"/>
      <c r="Q1577" s="157"/>
      <c r="R1577" s="157"/>
      <c r="S1577" s="157"/>
      <c r="T1577" s="157"/>
      <c r="U1577" s="157"/>
      <c r="V1577" s="157"/>
      <c r="W1577" s="161"/>
      <c r="X1577" s="168"/>
      <c r="Y1577" s="168"/>
      <c r="Z1577" s="157"/>
      <c r="AA1577" s="157"/>
      <c r="AB1577" s="157"/>
      <c r="AC1577" s="157"/>
      <c r="AD1577" s="86"/>
      <c r="AE1577" s="76"/>
      <c r="AF1577" s="76"/>
      <c r="AG1577" s="76"/>
      <c r="AH1577" s="76"/>
      <c r="AI1577" s="86"/>
      <c r="AJ1577" s="76"/>
      <c r="AK1577" s="76"/>
      <c r="AL1577" s="76"/>
      <c r="AM1577" s="76"/>
      <c r="AN1577" s="157"/>
      <c r="AO1577" s="157"/>
      <c r="AP1577" s="157"/>
      <c r="AQ1577" s="160"/>
      <c r="AR1577" s="93"/>
      <c r="AS1577" s="93"/>
      <c r="AT1577" s="109"/>
      <c r="AU1577" s="165"/>
    </row>
    <row r="1578" spans="1:47" ht="84.75" customHeight="1">
      <c r="A1578" s="79"/>
      <c r="B1578" s="79"/>
      <c r="C1578" s="79"/>
      <c r="D1578" s="157"/>
      <c r="E1578" s="159"/>
      <c r="F1578" s="160"/>
      <c r="G1578" s="160"/>
      <c r="H1578" s="166"/>
      <c r="I1578" s="166"/>
      <c r="J1578" s="166"/>
      <c r="K1578" s="166"/>
      <c r="L1578" s="167"/>
      <c r="M1578" s="166"/>
      <c r="N1578" s="166"/>
      <c r="O1578" s="157"/>
      <c r="P1578" s="157"/>
      <c r="Q1578" s="157"/>
      <c r="R1578" s="157"/>
      <c r="S1578" s="157"/>
      <c r="T1578" s="157"/>
      <c r="U1578" s="157"/>
      <c r="V1578" s="157"/>
      <c r="W1578" s="161"/>
      <c r="X1578" s="168"/>
      <c r="Y1578" s="168"/>
      <c r="Z1578" s="157"/>
      <c r="AA1578" s="157"/>
      <c r="AB1578" s="157"/>
      <c r="AC1578" s="157"/>
      <c r="AD1578" s="86"/>
      <c r="AE1578" s="76"/>
      <c r="AF1578" s="76"/>
      <c r="AG1578" s="76"/>
      <c r="AH1578" s="76"/>
      <c r="AI1578" s="86"/>
      <c r="AJ1578" s="76"/>
      <c r="AK1578" s="76"/>
      <c r="AL1578" s="76"/>
      <c r="AM1578" s="76"/>
      <c r="AN1578" s="157"/>
      <c r="AO1578" s="157"/>
      <c r="AP1578" s="157"/>
      <c r="AQ1578" s="160"/>
      <c r="AR1578" s="93"/>
      <c r="AS1578" s="93"/>
      <c r="AT1578" s="109"/>
      <c r="AU1578" s="165"/>
    </row>
    <row r="1579" spans="1:47" ht="84.75" customHeight="1">
      <c r="A1579" s="79"/>
      <c r="B1579" s="79"/>
      <c r="C1579" s="79"/>
      <c r="D1579" s="157"/>
      <c r="E1579" s="159"/>
      <c r="F1579" s="160"/>
      <c r="G1579" s="160"/>
      <c r="H1579" s="166"/>
      <c r="I1579" s="166"/>
      <c r="J1579" s="166"/>
      <c r="K1579" s="166"/>
      <c r="L1579" s="167"/>
      <c r="M1579" s="166"/>
      <c r="N1579" s="166"/>
      <c r="O1579" s="157"/>
      <c r="P1579" s="157"/>
      <c r="Q1579" s="157"/>
      <c r="R1579" s="157"/>
      <c r="S1579" s="157"/>
      <c r="T1579" s="157"/>
      <c r="U1579" s="157"/>
      <c r="V1579" s="157"/>
      <c r="W1579" s="161"/>
      <c r="X1579" s="168"/>
      <c r="Y1579" s="168"/>
      <c r="Z1579" s="157"/>
      <c r="AA1579" s="157"/>
      <c r="AB1579" s="157"/>
      <c r="AC1579" s="157"/>
      <c r="AD1579" s="86"/>
      <c r="AE1579" s="76"/>
      <c r="AF1579" s="76"/>
      <c r="AG1579" s="76"/>
      <c r="AH1579" s="76"/>
      <c r="AI1579" s="86"/>
      <c r="AJ1579" s="76"/>
      <c r="AK1579" s="76"/>
      <c r="AL1579" s="76"/>
      <c r="AM1579" s="76"/>
      <c r="AN1579" s="157"/>
      <c r="AO1579" s="157"/>
      <c r="AP1579" s="157"/>
      <c r="AQ1579" s="160"/>
      <c r="AR1579" s="93"/>
      <c r="AS1579" s="93"/>
      <c r="AT1579" s="109"/>
      <c r="AU1579" s="165"/>
    </row>
    <row r="1580" spans="1:47" ht="84.75" customHeight="1">
      <c r="A1580" s="79"/>
      <c r="B1580" s="79"/>
      <c r="C1580" s="79"/>
      <c r="D1580" s="157"/>
      <c r="E1580" s="159"/>
      <c r="F1580" s="160"/>
      <c r="G1580" s="160"/>
      <c r="H1580" s="166"/>
      <c r="I1580" s="166"/>
      <c r="J1580" s="166"/>
      <c r="K1580" s="166"/>
      <c r="L1580" s="167"/>
      <c r="M1580" s="166"/>
      <c r="N1580" s="166"/>
      <c r="O1580" s="157"/>
      <c r="P1580" s="157"/>
      <c r="Q1580" s="157"/>
      <c r="R1580" s="157"/>
      <c r="S1580" s="157"/>
      <c r="T1580" s="157"/>
      <c r="U1580" s="157"/>
      <c r="V1580" s="157"/>
      <c r="W1580" s="161"/>
      <c r="X1580" s="168"/>
      <c r="Y1580" s="168"/>
      <c r="Z1580" s="157"/>
      <c r="AA1580" s="157"/>
      <c r="AB1580" s="157"/>
      <c r="AC1580" s="157"/>
      <c r="AD1580" s="86"/>
      <c r="AE1580" s="76"/>
      <c r="AF1580" s="76"/>
      <c r="AG1580" s="76"/>
      <c r="AH1580" s="76"/>
      <c r="AI1580" s="86"/>
      <c r="AJ1580" s="76"/>
      <c r="AK1580" s="76"/>
      <c r="AL1580" s="76"/>
      <c r="AM1580" s="76"/>
      <c r="AN1580" s="157"/>
      <c r="AO1580" s="157"/>
      <c r="AP1580" s="157"/>
      <c r="AQ1580" s="160"/>
      <c r="AR1580" s="93"/>
      <c r="AS1580" s="93"/>
      <c r="AT1580" s="109"/>
      <c r="AU1580" s="165"/>
    </row>
    <row r="1581" spans="1:47" ht="84.75" customHeight="1">
      <c r="A1581" s="79"/>
      <c r="B1581" s="79"/>
      <c r="C1581" s="79"/>
      <c r="D1581" s="157"/>
      <c r="E1581" s="159"/>
      <c r="F1581" s="160"/>
      <c r="G1581" s="160"/>
      <c r="H1581" s="166"/>
      <c r="I1581" s="166"/>
      <c r="J1581" s="166"/>
      <c r="K1581" s="166"/>
      <c r="L1581" s="167"/>
      <c r="M1581" s="166"/>
      <c r="N1581" s="166"/>
      <c r="O1581" s="157"/>
      <c r="P1581" s="157"/>
      <c r="Q1581" s="157"/>
      <c r="R1581" s="157"/>
      <c r="S1581" s="157"/>
      <c r="T1581" s="157"/>
      <c r="U1581" s="157"/>
      <c r="V1581" s="157"/>
      <c r="W1581" s="161"/>
      <c r="X1581" s="168"/>
      <c r="Y1581" s="168"/>
      <c r="Z1581" s="157"/>
      <c r="AA1581" s="157"/>
      <c r="AB1581" s="157"/>
      <c r="AC1581" s="157"/>
      <c r="AD1581" s="86"/>
      <c r="AE1581" s="76"/>
      <c r="AF1581" s="76"/>
      <c r="AG1581" s="76"/>
      <c r="AH1581" s="76"/>
      <c r="AI1581" s="86"/>
      <c r="AJ1581" s="76"/>
      <c r="AK1581" s="76"/>
      <c r="AL1581" s="76"/>
      <c r="AM1581" s="76"/>
      <c r="AN1581" s="157"/>
      <c r="AO1581" s="157"/>
      <c r="AP1581" s="157"/>
      <c r="AQ1581" s="160"/>
      <c r="AR1581" s="93"/>
      <c r="AS1581" s="93"/>
      <c r="AT1581" s="109"/>
      <c r="AU1581" s="165"/>
    </row>
    <row r="1582" spans="1:47" ht="84.75" customHeight="1">
      <c r="A1582" s="79"/>
      <c r="B1582" s="79"/>
      <c r="C1582" s="79"/>
      <c r="D1582" s="157"/>
      <c r="E1582" s="159"/>
      <c r="F1582" s="160"/>
      <c r="G1582" s="160"/>
      <c r="H1582" s="166"/>
      <c r="I1582" s="166"/>
      <c r="J1582" s="166"/>
      <c r="K1582" s="166"/>
      <c r="L1582" s="167"/>
      <c r="M1582" s="166"/>
      <c r="N1582" s="166"/>
      <c r="O1582" s="157"/>
      <c r="P1582" s="157"/>
      <c r="Q1582" s="157"/>
      <c r="R1582" s="157"/>
      <c r="S1582" s="157"/>
      <c r="T1582" s="157"/>
      <c r="U1582" s="157"/>
      <c r="V1582" s="157"/>
      <c r="W1582" s="161"/>
      <c r="X1582" s="168"/>
      <c r="Y1582" s="168"/>
      <c r="Z1582" s="157"/>
      <c r="AA1582" s="157"/>
      <c r="AB1582" s="157"/>
      <c r="AC1582" s="157"/>
      <c r="AD1582" s="86"/>
      <c r="AE1582" s="76"/>
      <c r="AF1582" s="76"/>
      <c r="AG1582" s="76"/>
      <c r="AH1582" s="76"/>
      <c r="AI1582" s="86"/>
      <c r="AJ1582" s="76"/>
      <c r="AK1582" s="76"/>
      <c r="AL1582" s="76"/>
      <c r="AM1582" s="76"/>
      <c r="AN1582" s="157"/>
      <c r="AO1582" s="157"/>
      <c r="AP1582" s="157"/>
      <c r="AQ1582" s="160"/>
      <c r="AR1582" s="93"/>
      <c r="AS1582" s="93"/>
      <c r="AT1582" s="109"/>
      <c r="AU1582" s="165"/>
    </row>
    <row r="1583" spans="1:47" ht="84.75" customHeight="1">
      <c r="A1583" s="79"/>
      <c r="B1583" s="79"/>
      <c r="C1583" s="79"/>
      <c r="D1583" s="157"/>
      <c r="E1583" s="159"/>
      <c r="F1583" s="160"/>
      <c r="G1583" s="160"/>
      <c r="H1583" s="166"/>
      <c r="I1583" s="166"/>
      <c r="J1583" s="166"/>
      <c r="K1583" s="166"/>
      <c r="L1583" s="167"/>
      <c r="M1583" s="166"/>
      <c r="N1583" s="166"/>
      <c r="O1583" s="157"/>
      <c r="P1583" s="157"/>
      <c r="Q1583" s="157"/>
      <c r="R1583" s="157"/>
      <c r="S1583" s="157"/>
      <c r="T1583" s="157"/>
      <c r="U1583" s="157"/>
      <c r="V1583" s="157"/>
      <c r="W1583" s="161"/>
      <c r="X1583" s="168"/>
      <c r="Y1583" s="168"/>
      <c r="Z1583" s="157"/>
      <c r="AA1583" s="157"/>
      <c r="AB1583" s="157"/>
      <c r="AC1583" s="157"/>
      <c r="AD1583" s="86"/>
      <c r="AE1583" s="76"/>
      <c r="AF1583" s="76"/>
      <c r="AG1583" s="76"/>
      <c r="AH1583" s="76"/>
      <c r="AI1583" s="86"/>
      <c r="AJ1583" s="76"/>
      <c r="AK1583" s="76"/>
      <c r="AL1583" s="76"/>
      <c r="AM1583" s="76"/>
      <c r="AN1583" s="157"/>
      <c r="AO1583" s="157"/>
      <c r="AP1583" s="157"/>
      <c r="AQ1583" s="160"/>
      <c r="AR1583" s="93"/>
      <c r="AS1583" s="93"/>
      <c r="AT1583" s="109"/>
      <c r="AU1583" s="165"/>
    </row>
    <row r="1584" spans="1:47" ht="84.75" customHeight="1">
      <c r="A1584" s="79"/>
      <c r="B1584" s="79"/>
      <c r="C1584" s="79"/>
      <c r="D1584" s="157"/>
      <c r="E1584" s="159"/>
      <c r="F1584" s="160"/>
      <c r="G1584" s="160"/>
      <c r="H1584" s="166"/>
      <c r="I1584" s="166"/>
      <c r="J1584" s="166"/>
      <c r="K1584" s="166"/>
      <c r="L1584" s="167"/>
      <c r="M1584" s="166"/>
      <c r="N1584" s="166"/>
      <c r="O1584" s="157"/>
      <c r="P1584" s="157"/>
      <c r="Q1584" s="157"/>
      <c r="R1584" s="157"/>
      <c r="S1584" s="157"/>
      <c r="T1584" s="157"/>
      <c r="U1584" s="157"/>
      <c r="V1584" s="157"/>
      <c r="W1584" s="161"/>
      <c r="X1584" s="168"/>
      <c r="Y1584" s="168"/>
      <c r="Z1584" s="157"/>
      <c r="AA1584" s="157"/>
      <c r="AB1584" s="157"/>
      <c r="AC1584" s="157"/>
      <c r="AD1584" s="86"/>
      <c r="AE1584" s="76"/>
      <c r="AF1584" s="76"/>
      <c r="AG1584" s="76"/>
      <c r="AH1584" s="76"/>
      <c r="AI1584" s="86"/>
      <c r="AJ1584" s="76"/>
      <c r="AK1584" s="76"/>
      <c r="AL1584" s="76"/>
      <c r="AM1584" s="76"/>
      <c r="AN1584" s="157"/>
      <c r="AO1584" s="157"/>
      <c r="AP1584" s="157"/>
      <c r="AQ1584" s="160"/>
      <c r="AR1584" s="93"/>
      <c r="AS1584" s="93"/>
      <c r="AT1584" s="109"/>
      <c r="AU1584" s="165"/>
    </row>
    <row r="1585" spans="1:47" ht="84.75" customHeight="1">
      <c r="A1585" s="79"/>
      <c r="B1585" s="79"/>
      <c r="C1585" s="79"/>
      <c r="D1585" s="157"/>
      <c r="E1585" s="159"/>
      <c r="F1585" s="160"/>
      <c r="G1585" s="160"/>
      <c r="H1585" s="166"/>
      <c r="I1585" s="166"/>
      <c r="J1585" s="166"/>
      <c r="K1585" s="166"/>
      <c r="L1585" s="167"/>
      <c r="M1585" s="166"/>
      <c r="N1585" s="166"/>
      <c r="O1585" s="157"/>
      <c r="P1585" s="157"/>
      <c r="Q1585" s="157"/>
      <c r="R1585" s="157"/>
      <c r="S1585" s="157"/>
      <c r="T1585" s="157"/>
      <c r="U1585" s="157"/>
      <c r="V1585" s="157"/>
      <c r="W1585" s="161"/>
      <c r="X1585" s="168"/>
      <c r="Y1585" s="168"/>
      <c r="Z1585" s="157"/>
      <c r="AA1585" s="157"/>
      <c r="AB1585" s="157"/>
      <c r="AC1585" s="157"/>
      <c r="AD1585" s="86"/>
      <c r="AE1585" s="76"/>
      <c r="AF1585" s="76"/>
      <c r="AG1585" s="76"/>
      <c r="AH1585" s="76"/>
      <c r="AI1585" s="86"/>
      <c r="AJ1585" s="76"/>
      <c r="AK1585" s="76"/>
      <c r="AL1585" s="76"/>
      <c r="AM1585" s="76"/>
      <c r="AN1585" s="157"/>
      <c r="AO1585" s="157"/>
      <c r="AP1585" s="157"/>
      <c r="AQ1585" s="160"/>
      <c r="AR1585" s="93"/>
      <c r="AS1585" s="93"/>
      <c r="AT1585" s="109"/>
      <c r="AU1585" s="165"/>
    </row>
    <row r="1586" spans="1:47" ht="84.75" customHeight="1">
      <c r="A1586" s="79"/>
      <c r="B1586" s="79"/>
      <c r="C1586" s="79"/>
      <c r="D1586" s="157"/>
      <c r="E1586" s="159"/>
      <c r="F1586" s="160"/>
      <c r="G1586" s="160"/>
      <c r="H1586" s="166"/>
      <c r="I1586" s="166"/>
      <c r="J1586" s="166"/>
      <c r="K1586" s="166"/>
      <c r="L1586" s="167"/>
      <c r="M1586" s="166"/>
      <c r="N1586" s="166"/>
      <c r="O1586" s="157"/>
      <c r="P1586" s="157"/>
      <c r="Q1586" s="157"/>
      <c r="R1586" s="157"/>
      <c r="S1586" s="157"/>
      <c r="T1586" s="157"/>
      <c r="U1586" s="157"/>
      <c r="V1586" s="157"/>
      <c r="W1586" s="161"/>
      <c r="X1586" s="168"/>
      <c r="Y1586" s="168"/>
      <c r="Z1586" s="157"/>
      <c r="AA1586" s="157"/>
      <c r="AB1586" s="157"/>
      <c r="AC1586" s="157"/>
      <c r="AD1586" s="86"/>
      <c r="AE1586" s="76"/>
      <c r="AF1586" s="76"/>
      <c r="AG1586" s="76"/>
      <c r="AH1586" s="76"/>
      <c r="AI1586" s="86"/>
      <c r="AJ1586" s="76"/>
      <c r="AK1586" s="76"/>
      <c r="AL1586" s="76"/>
      <c r="AM1586" s="76"/>
      <c r="AN1586" s="157"/>
      <c r="AO1586" s="157"/>
      <c r="AP1586" s="157"/>
      <c r="AQ1586" s="160"/>
      <c r="AR1586" s="93"/>
      <c r="AS1586" s="93"/>
      <c r="AT1586" s="109"/>
      <c r="AU1586" s="165"/>
    </row>
    <row r="1587" spans="1:47" ht="84.75" customHeight="1">
      <c r="A1587" s="79"/>
      <c r="B1587" s="79"/>
      <c r="C1587" s="79"/>
      <c r="D1587" s="157"/>
      <c r="E1587" s="159"/>
      <c r="F1587" s="160"/>
      <c r="G1587" s="160"/>
      <c r="H1587" s="166"/>
      <c r="I1587" s="166"/>
      <c r="J1587" s="166"/>
      <c r="K1587" s="166"/>
      <c r="L1587" s="167"/>
      <c r="M1587" s="166"/>
      <c r="N1587" s="166"/>
      <c r="O1587" s="157"/>
      <c r="P1587" s="157"/>
      <c r="Q1587" s="157"/>
      <c r="R1587" s="157"/>
      <c r="S1587" s="157"/>
      <c r="T1587" s="157"/>
      <c r="U1587" s="157"/>
      <c r="V1587" s="157"/>
      <c r="W1587" s="161"/>
      <c r="X1587" s="168"/>
      <c r="Y1587" s="168"/>
      <c r="Z1587" s="157"/>
      <c r="AA1587" s="157"/>
      <c r="AB1587" s="157"/>
      <c r="AC1587" s="157"/>
      <c r="AD1587" s="86"/>
      <c r="AE1587" s="76"/>
      <c r="AF1587" s="76"/>
      <c r="AG1587" s="76"/>
      <c r="AH1587" s="76"/>
      <c r="AI1587" s="86"/>
      <c r="AJ1587" s="76"/>
      <c r="AK1587" s="76"/>
      <c r="AL1587" s="76"/>
      <c r="AM1587" s="76"/>
      <c r="AN1587" s="157"/>
      <c r="AO1587" s="157"/>
      <c r="AP1587" s="157"/>
      <c r="AQ1587" s="160"/>
      <c r="AR1587" s="93"/>
      <c r="AS1587" s="93"/>
      <c r="AT1587" s="109"/>
      <c r="AU1587" s="165"/>
    </row>
    <row r="1588" spans="1:47" ht="84.75" customHeight="1">
      <c r="A1588" s="79"/>
      <c r="B1588" s="79"/>
      <c r="C1588" s="79"/>
      <c r="D1588" s="157"/>
      <c r="E1588" s="159"/>
      <c r="F1588" s="160"/>
      <c r="G1588" s="160"/>
      <c r="H1588" s="166"/>
      <c r="I1588" s="166"/>
      <c r="J1588" s="166"/>
      <c r="K1588" s="166"/>
      <c r="L1588" s="167"/>
      <c r="M1588" s="166"/>
      <c r="N1588" s="166"/>
      <c r="O1588" s="157"/>
      <c r="P1588" s="157"/>
      <c r="Q1588" s="157"/>
      <c r="R1588" s="157"/>
      <c r="S1588" s="157"/>
      <c r="T1588" s="157"/>
      <c r="U1588" s="157"/>
      <c r="V1588" s="157"/>
      <c r="W1588" s="161"/>
      <c r="X1588" s="168"/>
      <c r="Y1588" s="168"/>
      <c r="Z1588" s="157"/>
      <c r="AA1588" s="157"/>
      <c r="AB1588" s="157"/>
      <c r="AC1588" s="157"/>
      <c r="AD1588" s="86"/>
      <c r="AE1588" s="76"/>
      <c r="AF1588" s="76"/>
      <c r="AG1588" s="76"/>
      <c r="AH1588" s="76"/>
      <c r="AI1588" s="86"/>
      <c r="AJ1588" s="76"/>
      <c r="AK1588" s="76"/>
      <c r="AL1588" s="76"/>
      <c r="AM1588" s="76"/>
      <c r="AN1588" s="157"/>
      <c r="AO1588" s="157"/>
      <c r="AP1588" s="157"/>
      <c r="AQ1588" s="160"/>
      <c r="AR1588" s="93"/>
      <c r="AS1588" s="93"/>
      <c r="AT1588" s="109"/>
      <c r="AU1588" s="165"/>
    </row>
    <row r="1589" spans="1:47" ht="84.75" customHeight="1">
      <c r="A1589" s="79"/>
      <c r="B1589" s="79"/>
      <c r="C1589" s="79"/>
      <c r="D1589" s="157"/>
      <c r="E1589" s="159"/>
      <c r="F1589" s="160"/>
      <c r="G1589" s="160"/>
      <c r="H1589" s="166"/>
      <c r="I1589" s="166"/>
      <c r="J1589" s="166"/>
      <c r="K1589" s="166"/>
      <c r="L1589" s="167"/>
      <c r="M1589" s="166"/>
      <c r="N1589" s="166"/>
      <c r="O1589" s="157"/>
      <c r="P1589" s="157"/>
      <c r="Q1589" s="157"/>
      <c r="R1589" s="157"/>
      <c r="S1589" s="157"/>
      <c r="T1589" s="157"/>
      <c r="U1589" s="157"/>
      <c r="V1589" s="157"/>
      <c r="W1589" s="161"/>
      <c r="X1589" s="168"/>
      <c r="Y1589" s="168"/>
      <c r="Z1589" s="157"/>
      <c r="AA1589" s="157"/>
      <c r="AB1589" s="157"/>
      <c r="AC1589" s="157"/>
      <c r="AD1589" s="86"/>
      <c r="AE1589" s="76"/>
      <c r="AF1589" s="76"/>
      <c r="AG1589" s="76"/>
      <c r="AH1589" s="76"/>
      <c r="AI1589" s="86"/>
      <c r="AJ1589" s="76"/>
      <c r="AK1589" s="76"/>
      <c r="AL1589" s="76"/>
      <c r="AM1589" s="76"/>
      <c r="AN1589" s="157"/>
      <c r="AO1589" s="157"/>
      <c r="AP1589" s="157"/>
      <c r="AQ1589" s="160"/>
      <c r="AR1589" s="93"/>
      <c r="AS1589" s="93"/>
      <c r="AT1589" s="109"/>
      <c r="AU1589" s="165"/>
    </row>
    <row r="1590" spans="1:47" ht="84.75" customHeight="1">
      <c r="A1590" s="79"/>
      <c r="B1590" s="79"/>
      <c r="C1590" s="79"/>
      <c r="D1590" s="157"/>
      <c r="E1590" s="159"/>
      <c r="F1590" s="160"/>
      <c r="G1590" s="160"/>
      <c r="H1590" s="166"/>
      <c r="I1590" s="166"/>
      <c r="J1590" s="166"/>
      <c r="K1590" s="166"/>
      <c r="L1590" s="167"/>
      <c r="M1590" s="166"/>
      <c r="N1590" s="166"/>
      <c r="O1590" s="157"/>
      <c r="P1590" s="157"/>
      <c r="Q1590" s="157"/>
      <c r="R1590" s="157"/>
      <c r="S1590" s="157"/>
      <c r="T1590" s="157"/>
      <c r="U1590" s="157"/>
      <c r="V1590" s="157"/>
      <c r="W1590" s="161"/>
      <c r="X1590" s="168"/>
      <c r="Y1590" s="168"/>
      <c r="Z1590" s="157"/>
      <c r="AA1590" s="157"/>
      <c r="AB1590" s="157"/>
      <c r="AC1590" s="157"/>
      <c r="AD1590" s="86"/>
      <c r="AE1590" s="76"/>
      <c r="AF1590" s="76"/>
      <c r="AG1590" s="76"/>
      <c r="AH1590" s="76"/>
      <c r="AI1590" s="86"/>
      <c r="AJ1590" s="76"/>
      <c r="AK1590" s="76"/>
      <c r="AL1590" s="76"/>
      <c r="AM1590" s="76"/>
      <c r="AN1590" s="157"/>
      <c r="AO1590" s="157"/>
      <c r="AP1590" s="157"/>
      <c r="AQ1590" s="160"/>
      <c r="AR1590" s="93"/>
      <c r="AS1590" s="93"/>
      <c r="AT1590" s="109"/>
      <c r="AU1590" s="165"/>
    </row>
    <row r="1591" spans="1:47" ht="84.75" customHeight="1">
      <c r="A1591" s="79"/>
      <c r="B1591" s="79"/>
      <c r="C1591" s="79"/>
      <c r="D1591" s="157"/>
      <c r="E1591" s="159"/>
      <c r="F1591" s="160"/>
      <c r="G1591" s="160"/>
      <c r="H1591" s="166"/>
      <c r="I1591" s="166"/>
      <c r="J1591" s="166"/>
      <c r="K1591" s="166"/>
      <c r="L1591" s="167"/>
      <c r="M1591" s="166"/>
      <c r="N1591" s="166"/>
      <c r="O1591" s="157"/>
      <c r="P1591" s="157"/>
      <c r="Q1591" s="157"/>
      <c r="R1591" s="157"/>
      <c r="S1591" s="157"/>
      <c r="T1591" s="157"/>
      <c r="U1591" s="157"/>
      <c r="V1591" s="157"/>
      <c r="W1591" s="161"/>
      <c r="X1591" s="168"/>
      <c r="Y1591" s="168"/>
      <c r="Z1591" s="157"/>
      <c r="AA1591" s="157"/>
      <c r="AB1591" s="157"/>
      <c r="AC1591" s="157"/>
      <c r="AD1591" s="86"/>
      <c r="AE1591" s="76"/>
      <c r="AF1591" s="76"/>
      <c r="AG1591" s="76"/>
      <c r="AH1591" s="76"/>
      <c r="AI1591" s="86"/>
      <c r="AJ1591" s="76"/>
      <c r="AK1591" s="76"/>
      <c r="AL1591" s="76"/>
      <c r="AM1591" s="76"/>
      <c r="AN1591" s="157"/>
      <c r="AO1591" s="157"/>
      <c r="AP1591" s="157"/>
      <c r="AQ1591" s="160"/>
      <c r="AR1591" s="93"/>
      <c r="AS1591" s="93"/>
      <c r="AT1591" s="109"/>
      <c r="AU1591" s="165"/>
    </row>
    <row r="1592" spans="1:47" ht="84.75" customHeight="1">
      <c r="A1592" s="79"/>
      <c r="B1592" s="79"/>
      <c r="C1592" s="79"/>
      <c r="D1592" s="157"/>
      <c r="E1592" s="159"/>
      <c r="F1592" s="160"/>
      <c r="G1592" s="160"/>
      <c r="H1592" s="166"/>
      <c r="I1592" s="166"/>
      <c r="J1592" s="166"/>
      <c r="K1592" s="166"/>
      <c r="L1592" s="167"/>
      <c r="M1592" s="166"/>
      <c r="N1592" s="166"/>
      <c r="O1592" s="157"/>
      <c r="P1592" s="157"/>
      <c r="Q1592" s="157"/>
      <c r="R1592" s="157"/>
      <c r="S1592" s="157"/>
      <c r="T1592" s="157"/>
      <c r="U1592" s="157"/>
      <c r="V1592" s="157"/>
      <c r="W1592" s="161"/>
      <c r="X1592" s="168"/>
      <c r="Y1592" s="168"/>
      <c r="Z1592" s="157"/>
      <c r="AA1592" s="157"/>
      <c r="AB1592" s="157"/>
      <c r="AC1592" s="157"/>
      <c r="AD1592" s="86"/>
      <c r="AE1592" s="76"/>
      <c r="AF1592" s="76"/>
      <c r="AG1592" s="76"/>
      <c r="AH1592" s="76"/>
      <c r="AI1592" s="86"/>
      <c r="AJ1592" s="76"/>
      <c r="AK1592" s="76"/>
      <c r="AL1592" s="76"/>
      <c r="AM1592" s="76"/>
      <c r="AN1592" s="157"/>
      <c r="AO1592" s="157"/>
      <c r="AP1592" s="157"/>
      <c r="AQ1592" s="160"/>
      <c r="AR1592" s="93"/>
      <c r="AS1592" s="93"/>
      <c r="AT1592" s="109"/>
      <c r="AU1592" s="165"/>
    </row>
    <row r="1593" spans="1:47" ht="84.75" customHeight="1">
      <c r="A1593" s="79"/>
      <c r="B1593" s="79"/>
      <c r="C1593" s="79"/>
      <c r="D1593" s="157"/>
      <c r="E1593" s="159"/>
      <c r="F1593" s="160"/>
      <c r="G1593" s="160"/>
      <c r="H1593" s="166"/>
      <c r="I1593" s="166"/>
      <c r="J1593" s="166"/>
      <c r="K1593" s="166"/>
      <c r="L1593" s="167"/>
      <c r="M1593" s="166"/>
      <c r="N1593" s="166"/>
      <c r="O1593" s="157"/>
      <c r="P1593" s="157"/>
      <c r="Q1593" s="157"/>
      <c r="R1593" s="157"/>
      <c r="S1593" s="157"/>
      <c r="T1593" s="157"/>
      <c r="U1593" s="157"/>
      <c r="V1593" s="157"/>
      <c r="W1593" s="161"/>
      <c r="X1593" s="168"/>
      <c r="Y1593" s="168"/>
      <c r="Z1593" s="157"/>
      <c r="AA1593" s="157"/>
      <c r="AB1593" s="157"/>
      <c r="AC1593" s="157"/>
      <c r="AD1593" s="86"/>
      <c r="AE1593" s="76"/>
      <c r="AF1593" s="76"/>
      <c r="AG1593" s="76"/>
      <c r="AH1593" s="76"/>
      <c r="AI1593" s="86"/>
      <c r="AJ1593" s="76"/>
      <c r="AK1593" s="76"/>
      <c r="AL1593" s="76"/>
      <c r="AM1593" s="76"/>
      <c r="AN1593" s="157"/>
      <c r="AO1593" s="157"/>
      <c r="AP1593" s="157"/>
      <c r="AQ1593" s="160"/>
      <c r="AR1593" s="93"/>
      <c r="AS1593" s="93"/>
      <c r="AT1593" s="109"/>
      <c r="AU1593" s="165"/>
    </row>
    <row r="1594" spans="1:47" ht="84.75" customHeight="1">
      <c r="A1594" s="79"/>
      <c r="B1594" s="79"/>
      <c r="C1594" s="79"/>
      <c r="D1594" s="157"/>
      <c r="E1594" s="159"/>
      <c r="F1594" s="160"/>
      <c r="G1594" s="160"/>
      <c r="H1594" s="166"/>
      <c r="I1594" s="166"/>
      <c r="J1594" s="166"/>
      <c r="K1594" s="166"/>
      <c r="L1594" s="167"/>
      <c r="M1594" s="166"/>
      <c r="N1594" s="166"/>
      <c r="O1594" s="157"/>
      <c r="P1594" s="157"/>
      <c r="Q1594" s="157"/>
      <c r="R1594" s="157"/>
      <c r="S1594" s="157"/>
      <c r="T1594" s="157"/>
      <c r="U1594" s="157"/>
      <c r="V1594" s="157"/>
      <c r="W1594" s="161"/>
      <c r="X1594" s="168"/>
      <c r="Y1594" s="168"/>
      <c r="Z1594" s="157"/>
      <c r="AA1594" s="157"/>
      <c r="AB1594" s="157"/>
      <c r="AC1594" s="157"/>
      <c r="AD1594" s="86"/>
      <c r="AE1594" s="76"/>
      <c r="AF1594" s="76"/>
      <c r="AG1594" s="76"/>
      <c r="AH1594" s="76"/>
      <c r="AI1594" s="86"/>
      <c r="AJ1594" s="76"/>
      <c r="AK1594" s="76"/>
      <c r="AL1594" s="76"/>
      <c r="AM1594" s="76"/>
      <c r="AN1594" s="157"/>
      <c r="AO1594" s="157"/>
      <c r="AP1594" s="157"/>
      <c r="AQ1594" s="160"/>
      <c r="AR1594" s="93"/>
      <c r="AS1594" s="93"/>
      <c r="AT1594" s="109"/>
      <c r="AU1594" s="165"/>
    </row>
    <row r="1595" spans="1:47" ht="84.75" customHeight="1">
      <c r="A1595" s="79"/>
      <c r="B1595" s="79"/>
      <c r="C1595" s="79"/>
      <c r="D1595" s="157"/>
      <c r="E1595" s="159"/>
      <c r="F1595" s="160"/>
      <c r="G1595" s="160"/>
      <c r="H1595" s="166"/>
      <c r="I1595" s="166"/>
      <c r="J1595" s="166"/>
      <c r="K1595" s="166"/>
      <c r="L1595" s="167"/>
      <c r="M1595" s="166"/>
      <c r="N1595" s="166"/>
      <c r="O1595" s="157"/>
      <c r="P1595" s="157"/>
      <c r="Q1595" s="157"/>
      <c r="R1595" s="157"/>
      <c r="S1595" s="157"/>
      <c r="T1595" s="157"/>
      <c r="U1595" s="157"/>
      <c r="V1595" s="157"/>
      <c r="W1595" s="161"/>
      <c r="X1595" s="168"/>
      <c r="Y1595" s="168"/>
      <c r="Z1595" s="157"/>
      <c r="AA1595" s="157"/>
      <c r="AB1595" s="157"/>
      <c r="AC1595" s="157"/>
      <c r="AD1595" s="86"/>
      <c r="AE1595" s="76"/>
      <c r="AF1595" s="76"/>
      <c r="AG1595" s="76"/>
      <c r="AH1595" s="76"/>
      <c r="AI1595" s="86"/>
      <c r="AJ1595" s="76"/>
      <c r="AK1595" s="76"/>
      <c r="AL1595" s="76"/>
      <c r="AM1595" s="76"/>
      <c r="AN1595" s="157"/>
      <c r="AO1595" s="157"/>
      <c r="AP1595" s="157"/>
      <c r="AQ1595" s="160"/>
      <c r="AR1595" s="93"/>
      <c r="AS1595" s="93"/>
      <c r="AT1595" s="109"/>
      <c r="AU1595" s="165"/>
    </row>
    <row r="1596" spans="1:47" ht="84.75" customHeight="1">
      <c r="A1596" s="79"/>
      <c r="B1596" s="79"/>
      <c r="C1596" s="79"/>
      <c r="D1596" s="157"/>
      <c r="E1596" s="159"/>
      <c r="F1596" s="160"/>
      <c r="G1596" s="160"/>
      <c r="H1596" s="166"/>
      <c r="I1596" s="166"/>
      <c r="J1596" s="166"/>
      <c r="K1596" s="166"/>
      <c r="L1596" s="167"/>
      <c r="M1596" s="166"/>
      <c r="N1596" s="166"/>
      <c r="O1596" s="157"/>
      <c r="P1596" s="157"/>
      <c r="Q1596" s="157"/>
      <c r="R1596" s="157"/>
      <c r="S1596" s="157"/>
      <c r="T1596" s="157"/>
      <c r="U1596" s="157"/>
      <c r="V1596" s="157"/>
      <c r="W1596" s="161"/>
      <c r="X1596" s="168"/>
      <c r="Y1596" s="168"/>
      <c r="Z1596" s="157"/>
      <c r="AA1596" s="157"/>
      <c r="AB1596" s="157"/>
      <c r="AC1596" s="157"/>
      <c r="AD1596" s="86"/>
      <c r="AE1596" s="76"/>
      <c r="AF1596" s="76"/>
      <c r="AG1596" s="76"/>
      <c r="AH1596" s="76"/>
      <c r="AI1596" s="86"/>
      <c r="AJ1596" s="76"/>
      <c r="AK1596" s="76"/>
      <c r="AL1596" s="76"/>
      <c r="AM1596" s="76"/>
      <c r="AN1596" s="157"/>
      <c r="AO1596" s="157"/>
      <c r="AP1596" s="157"/>
      <c r="AQ1596" s="160"/>
      <c r="AR1596" s="93"/>
      <c r="AS1596" s="93"/>
      <c r="AT1596" s="109"/>
      <c r="AU1596" s="165"/>
    </row>
    <row r="1597" spans="1:47" ht="84.75" customHeight="1">
      <c r="A1597" s="79"/>
      <c r="B1597" s="79"/>
      <c r="C1597" s="79"/>
      <c r="D1597" s="157"/>
      <c r="E1597" s="159"/>
      <c r="F1597" s="160"/>
      <c r="G1597" s="160"/>
      <c r="H1597" s="166"/>
      <c r="I1597" s="166"/>
      <c r="J1597" s="166"/>
      <c r="K1597" s="166"/>
      <c r="L1597" s="167"/>
      <c r="M1597" s="166"/>
      <c r="N1597" s="166"/>
      <c r="O1597" s="157"/>
      <c r="P1597" s="157"/>
      <c r="Q1597" s="157"/>
      <c r="R1597" s="157"/>
      <c r="S1597" s="157"/>
      <c r="T1597" s="157"/>
      <c r="U1597" s="157"/>
      <c r="V1597" s="157"/>
      <c r="W1597" s="161"/>
      <c r="X1597" s="168"/>
      <c r="Y1597" s="168"/>
      <c r="Z1597" s="157"/>
      <c r="AA1597" s="157"/>
      <c r="AB1597" s="157"/>
      <c r="AC1597" s="157"/>
      <c r="AD1597" s="86"/>
      <c r="AE1597" s="76"/>
      <c r="AF1597" s="76"/>
      <c r="AG1597" s="76"/>
      <c r="AH1597" s="76"/>
      <c r="AI1597" s="86"/>
      <c r="AJ1597" s="76"/>
      <c r="AK1597" s="76"/>
      <c r="AL1597" s="76"/>
      <c r="AM1597" s="76"/>
      <c r="AN1597" s="157"/>
      <c r="AO1597" s="157"/>
      <c r="AP1597" s="157"/>
      <c r="AQ1597" s="160"/>
      <c r="AR1597" s="93"/>
      <c r="AS1597" s="93"/>
      <c r="AT1597" s="109"/>
      <c r="AU1597" s="165"/>
    </row>
    <row r="1598" spans="1:47" ht="84.75" customHeight="1">
      <c r="A1598" s="79"/>
      <c r="B1598" s="79"/>
      <c r="C1598" s="79"/>
      <c r="D1598" s="157"/>
      <c r="E1598" s="159"/>
      <c r="F1598" s="160"/>
      <c r="G1598" s="160"/>
      <c r="H1598" s="166"/>
      <c r="I1598" s="166"/>
      <c r="J1598" s="166"/>
      <c r="K1598" s="166"/>
      <c r="L1598" s="167"/>
      <c r="M1598" s="166"/>
      <c r="N1598" s="166"/>
      <c r="O1598" s="157"/>
      <c r="P1598" s="157"/>
      <c r="Q1598" s="157"/>
      <c r="R1598" s="157"/>
      <c r="S1598" s="157"/>
      <c r="T1598" s="157"/>
      <c r="U1598" s="157"/>
      <c r="V1598" s="157"/>
      <c r="W1598" s="161"/>
      <c r="X1598" s="168"/>
      <c r="Y1598" s="168"/>
      <c r="Z1598" s="157"/>
      <c r="AA1598" s="157"/>
      <c r="AB1598" s="157"/>
      <c r="AC1598" s="157"/>
      <c r="AD1598" s="86"/>
      <c r="AE1598" s="76"/>
      <c r="AF1598" s="76"/>
      <c r="AG1598" s="76"/>
      <c r="AH1598" s="76"/>
      <c r="AI1598" s="86"/>
      <c r="AJ1598" s="76"/>
      <c r="AK1598" s="76"/>
      <c r="AL1598" s="76"/>
      <c r="AM1598" s="76"/>
      <c r="AN1598" s="157"/>
      <c r="AO1598" s="157"/>
      <c r="AP1598" s="157"/>
      <c r="AQ1598" s="160"/>
      <c r="AR1598" s="93"/>
      <c r="AS1598" s="93"/>
      <c r="AT1598" s="109"/>
      <c r="AU1598" s="165"/>
    </row>
    <row r="1599" spans="1:47" ht="84.75" customHeight="1">
      <c r="A1599" s="79"/>
      <c r="B1599" s="79"/>
      <c r="C1599" s="79"/>
      <c r="D1599" s="157"/>
      <c r="E1599" s="159"/>
      <c r="F1599" s="160"/>
      <c r="G1599" s="160"/>
      <c r="H1599" s="166"/>
      <c r="I1599" s="166"/>
      <c r="J1599" s="166"/>
      <c r="K1599" s="166"/>
      <c r="L1599" s="167"/>
      <c r="M1599" s="166"/>
      <c r="N1599" s="166"/>
      <c r="O1599" s="157"/>
      <c r="P1599" s="157"/>
      <c r="Q1599" s="157"/>
      <c r="R1599" s="157"/>
      <c r="S1599" s="157"/>
      <c r="T1599" s="157"/>
      <c r="U1599" s="157"/>
      <c r="V1599" s="157"/>
      <c r="W1599" s="161"/>
      <c r="X1599" s="168"/>
      <c r="Y1599" s="168"/>
      <c r="Z1599" s="157"/>
      <c r="AA1599" s="157"/>
      <c r="AB1599" s="157"/>
      <c r="AC1599" s="157"/>
      <c r="AD1599" s="86"/>
      <c r="AE1599" s="76"/>
      <c r="AF1599" s="76"/>
      <c r="AG1599" s="76"/>
      <c r="AH1599" s="76"/>
      <c r="AI1599" s="86"/>
      <c r="AJ1599" s="76"/>
      <c r="AK1599" s="76"/>
      <c r="AL1599" s="76"/>
      <c r="AM1599" s="76"/>
      <c r="AN1599" s="157"/>
      <c r="AO1599" s="157"/>
      <c r="AP1599" s="157"/>
      <c r="AQ1599" s="160"/>
      <c r="AR1599" s="93"/>
      <c r="AS1599" s="93"/>
      <c r="AT1599" s="109"/>
      <c r="AU1599" s="165"/>
    </row>
    <row r="1600" spans="1:47" ht="84.75" customHeight="1">
      <c r="A1600" s="79"/>
      <c r="B1600" s="79"/>
      <c r="C1600" s="79"/>
      <c r="D1600" s="157"/>
      <c r="E1600" s="159"/>
      <c r="F1600" s="160"/>
      <c r="G1600" s="160"/>
      <c r="H1600" s="166"/>
      <c r="I1600" s="166"/>
      <c r="J1600" s="166"/>
      <c r="K1600" s="166"/>
      <c r="L1600" s="167"/>
      <c r="M1600" s="166"/>
      <c r="N1600" s="166"/>
      <c r="O1600" s="157"/>
      <c r="P1600" s="157"/>
      <c r="Q1600" s="157"/>
      <c r="R1600" s="157"/>
      <c r="S1600" s="157"/>
      <c r="T1600" s="157"/>
      <c r="U1600" s="157"/>
      <c r="V1600" s="157"/>
      <c r="W1600" s="161"/>
      <c r="X1600" s="168"/>
      <c r="Y1600" s="168"/>
      <c r="Z1600" s="157"/>
      <c r="AA1600" s="157"/>
      <c r="AB1600" s="157"/>
      <c r="AC1600" s="157"/>
      <c r="AD1600" s="86"/>
      <c r="AE1600" s="76"/>
      <c r="AF1600" s="76"/>
      <c r="AG1600" s="76"/>
      <c r="AH1600" s="76"/>
      <c r="AI1600" s="86"/>
      <c r="AJ1600" s="76"/>
      <c r="AK1600" s="76"/>
      <c r="AL1600" s="76"/>
      <c r="AM1600" s="76"/>
      <c r="AN1600" s="157"/>
      <c r="AO1600" s="157"/>
      <c r="AP1600" s="157"/>
      <c r="AQ1600" s="160"/>
      <c r="AR1600" s="93"/>
      <c r="AS1600" s="93"/>
      <c r="AT1600" s="109"/>
      <c r="AU1600" s="165"/>
    </row>
    <row r="1601" spans="1:47" ht="84.75" customHeight="1">
      <c r="A1601" s="79"/>
      <c r="B1601" s="79"/>
      <c r="C1601" s="79"/>
      <c r="D1601" s="157"/>
      <c r="E1601" s="159"/>
      <c r="F1601" s="160"/>
      <c r="G1601" s="160"/>
      <c r="H1601" s="166"/>
      <c r="I1601" s="166"/>
      <c r="J1601" s="166"/>
      <c r="K1601" s="166"/>
      <c r="L1601" s="167"/>
      <c r="M1601" s="166"/>
      <c r="N1601" s="166"/>
      <c r="O1601" s="157"/>
      <c r="P1601" s="157"/>
      <c r="Q1601" s="157"/>
      <c r="R1601" s="157"/>
      <c r="S1601" s="157"/>
      <c r="T1601" s="157"/>
      <c r="U1601" s="157"/>
      <c r="V1601" s="157"/>
      <c r="W1601" s="161"/>
      <c r="X1601" s="168"/>
      <c r="Y1601" s="168"/>
      <c r="Z1601" s="157"/>
      <c r="AA1601" s="157"/>
      <c r="AB1601" s="157"/>
      <c r="AC1601" s="157"/>
      <c r="AD1601" s="86"/>
      <c r="AE1601" s="76"/>
      <c r="AF1601" s="76"/>
      <c r="AG1601" s="76"/>
      <c r="AH1601" s="76"/>
      <c r="AI1601" s="86"/>
      <c r="AJ1601" s="76"/>
      <c r="AK1601" s="76"/>
      <c r="AL1601" s="76"/>
      <c r="AM1601" s="76"/>
      <c r="AN1601" s="157"/>
      <c r="AO1601" s="157"/>
      <c r="AP1601" s="157"/>
      <c r="AQ1601" s="160"/>
      <c r="AR1601" s="93"/>
      <c r="AS1601" s="93"/>
      <c r="AT1601" s="109"/>
      <c r="AU1601" s="165"/>
    </row>
    <row r="1602" spans="1:47" ht="84.75" customHeight="1">
      <c r="A1602" s="79"/>
      <c r="B1602" s="79"/>
      <c r="C1602" s="79"/>
      <c r="D1602" s="157"/>
      <c r="E1602" s="159"/>
      <c r="F1602" s="160"/>
      <c r="G1602" s="160"/>
      <c r="H1602" s="166"/>
      <c r="I1602" s="166"/>
      <c r="J1602" s="166"/>
      <c r="K1602" s="166"/>
      <c r="L1602" s="167"/>
      <c r="M1602" s="166"/>
      <c r="N1602" s="166"/>
      <c r="O1602" s="157"/>
      <c r="P1602" s="157"/>
      <c r="Q1602" s="157"/>
      <c r="R1602" s="157"/>
      <c r="S1602" s="157"/>
      <c r="T1602" s="157"/>
      <c r="U1602" s="157"/>
      <c r="V1602" s="157"/>
      <c r="W1602" s="161"/>
      <c r="X1602" s="168"/>
      <c r="Y1602" s="168"/>
      <c r="Z1602" s="157"/>
      <c r="AA1602" s="157"/>
      <c r="AB1602" s="157"/>
      <c r="AC1602" s="157"/>
      <c r="AD1602" s="86"/>
      <c r="AE1602" s="76"/>
      <c r="AF1602" s="76"/>
      <c r="AG1602" s="76"/>
      <c r="AH1602" s="76"/>
      <c r="AI1602" s="86"/>
      <c r="AJ1602" s="76"/>
      <c r="AK1602" s="76"/>
      <c r="AL1602" s="76"/>
      <c r="AM1602" s="76"/>
      <c r="AN1602" s="157"/>
      <c r="AO1602" s="157"/>
      <c r="AP1602" s="157"/>
      <c r="AQ1602" s="160"/>
      <c r="AR1602" s="93"/>
      <c r="AS1602" s="93"/>
      <c r="AT1602" s="109"/>
      <c r="AU1602" s="165"/>
    </row>
    <row r="1603" spans="1:47" ht="84.75" customHeight="1">
      <c r="A1603" s="79"/>
      <c r="B1603" s="79"/>
      <c r="C1603" s="79"/>
      <c r="D1603" s="157"/>
      <c r="E1603" s="159"/>
      <c r="F1603" s="160"/>
      <c r="G1603" s="160"/>
      <c r="H1603" s="166"/>
      <c r="I1603" s="166"/>
      <c r="J1603" s="166"/>
      <c r="K1603" s="166"/>
      <c r="L1603" s="167"/>
      <c r="M1603" s="166"/>
      <c r="N1603" s="166"/>
      <c r="O1603" s="157"/>
      <c r="P1603" s="157"/>
      <c r="Q1603" s="157"/>
      <c r="R1603" s="157"/>
      <c r="S1603" s="157"/>
      <c r="T1603" s="157"/>
      <c r="U1603" s="157"/>
      <c r="V1603" s="157"/>
      <c r="W1603" s="161"/>
      <c r="X1603" s="168"/>
      <c r="Y1603" s="168"/>
      <c r="Z1603" s="157"/>
      <c r="AA1603" s="157"/>
      <c r="AB1603" s="157"/>
      <c r="AC1603" s="157"/>
      <c r="AD1603" s="86"/>
      <c r="AE1603" s="76"/>
      <c r="AF1603" s="76"/>
      <c r="AG1603" s="76"/>
      <c r="AH1603" s="76"/>
      <c r="AI1603" s="86"/>
      <c r="AJ1603" s="76"/>
      <c r="AK1603" s="76"/>
      <c r="AL1603" s="76"/>
      <c r="AM1603" s="76"/>
      <c r="AN1603" s="157"/>
      <c r="AO1603" s="157"/>
      <c r="AP1603" s="157"/>
      <c r="AQ1603" s="160"/>
      <c r="AR1603" s="93"/>
      <c r="AS1603" s="93"/>
      <c r="AT1603" s="109"/>
      <c r="AU1603" s="165"/>
    </row>
    <row r="1604" spans="1:47" ht="84.75" customHeight="1">
      <c r="A1604" s="79"/>
      <c r="B1604" s="79"/>
      <c r="C1604" s="79"/>
      <c r="D1604" s="157"/>
      <c r="E1604" s="159"/>
      <c r="F1604" s="160"/>
      <c r="G1604" s="160"/>
      <c r="H1604" s="166"/>
      <c r="I1604" s="166"/>
      <c r="J1604" s="166"/>
      <c r="K1604" s="166"/>
      <c r="L1604" s="167"/>
      <c r="M1604" s="166"/>
      <c r="N1604" s="166"/>
      <c r="O1604" s="157"/>
      <c r="P1604" s="157"/>
      <c r="Q1604" s="157"/>
      <c r="R1604" s="157"/>
      <c r="S1604" s="157"/>
      <c r="T1604" s="157"/>
      <c r="U1604" s="157"/>
      <c r="V1604" s="157"/>
      <c r="W1604" s="161"/>
      <c r="X1604" s="168"/>
      <c r="Y1604" s="168"/>
      <c r="Z1604" s="157"/>
      <c r="AA1604" s="157"/>
      <c r="AB1604" s="157"/>
      <c r="AC1604" s="157"/>
      <c r="AD1604" s="86"/>
      <c r="AE1604" s="76"/>
      <c r="AF1604" s="76"/>
      <c r="AG1604" s="76"/>
      <c r="AH1604" s="76"/>
      <c r="AI1604" s="86"/>
      <c r="AJ1604" s="76"/>
      <c r="AK1604" s="76"/>
      <c r="AL1604" s="76"/>
      <c r="AM1604" s="76"/>
      <c r="AN1604" s="157"/>
      <c r="AO1604" s="157"/>
      <c r="AP1604" s="157"/>
      <c r="AQ1604" s="160"/>
      <c r="AR1604" s="93"/>
      <c r="AS1604" s="93"/>
      <c r="AT1604" s="109"/>
      <c r="AU1604" s="165"/>
    </row>
    <row r="1605" spans="1:47" ht="84.75" customHeight="1">
      <c r="A1605" s="79"/>
      <c r="B1605" s="79"/>
      <c r="C1605" s="79"/>
      <c r="D1605" s="157"/>
      <c r="E1605" s="159"/>
      <c r="F1605" s="160"/>
      <c r="G1605" s="160"/>
      <c r="H1605" s="166"/>
      <c r="I1605" s="166"/>
      <c r="J1605" s="166"/>
      <c r="K1605" s="166"/>
      <c r="L1605" s="167"/>
      <c r="M1605" s="166"/>
      <c r="N1605" s="166"/>
      <c r="O1605" s="157"/>
      <c r="P1605" s="157"/>
      <c r="Q1605" s="157"/>
      <c r="R1605" s="157"/>
      <c r="S1605" s="157"/>
      <c r="T1605" s="157"/>
      <c r="U1605" s="157"/>
      <c r="V1605" s="157"/>
      <c r="W1605" s="161"/>
      <c r="X1605" s="168"/>
      <c r="Y1605" s="168"/>
      <c r="Z1605" s="157"/>
      <c r="AA1605" s="157"/>
      <c r="AB1605" s="157"/>
      <c r="AC1605" s="157"/>
      <c r="AD1605" s="86"/>
      <c r="AE1605" s="76"/>
      <c r="AF1605" s="76"/>
      <c r="AG1605" s="76"/>
      <c r="AH1605" s="76"/>
      <c r="AI1605" s="86"/>
      <c r="AJ1605" s="76"/>
      <c r="AK1605" s="76"/>
      <c r="AL1605" s="76"/>
      <c r="AM1605" s="76"/>
      <c r="AN1605" s="157"/>
      <c r="AO1605" s="157"/>
      <c r="AP1605" s="157"/>
      <c r="AQ1605" s="160"/>
      <c r="AR1605" s="93"/>
      <c r="AS1605" s="93"/>
      <c r="AT1605" s="109"/>
      <c r="AU1605" s="165"/>
    </row>
    <row r="1606" spans="1:47" ht="84.75" customHeight="1">
      <c r="A1606" s="79"/>
      <c r="B1606" s="79"/>
      <c r="C1606" s="79"/>
      <c r="D1606" s="157"/>
      <c r="E1606" s="159"/>
      <c r="F1606" s="160"/>
      <c r="G1606" s="160"/>
      <c r="H1606" s="166"/>
      <c r="I1606" s="166"/>
      <c r="J1606" s="166"/>
      <c r="K1606" s="166"/>
      <c r="L1606" s="167"/>
      <c r="M1606" s="166"/>
      <c r="N1606" s="166"/>
      <c r="O1606" s="157"/>
      <c r="P1606" s="157"/>
      <c r="Q1606" s="157"/>
      <c r="R1606" s="157"/>
      <c r="S1606" s="157"/>
      <c r="T1606" s="157"/>
      <c r="U1606" s="157"/>
      <c r="V1606" s="157"/>
      <c r="W1606" s="161"/>
      <c r="X1606" s="168"/>
      <c r="Y1606" s="168"/>
      <c r="Z1606" s="157"/>
      <c r="AA1606" s="157"/>
      <c r="AB1606" s="157"/>
      <c r="AC1606" s="157"/>
      <c r="AD1606" s="86"/>
      <c r="AE1606" s="76"/>
      <c r="AF1606" s="76"/>
      <c r="AG1606" s="76"/>
      <c r="AH1606" s="76"/>
      <c r="AI1606" s="86"/>
      <c r="AJ1606" s="76"/>
      <c r="AK1606" s="76"/>
      <c r="AL1606" s="76"/>
      <c r="AM1606" s="76"/>
      <c r="AN1606" s="157"/>
      <c r="AO1606" s="157"/>
      <c r="AP1606" s="157"/>
      <c r="AQ1606" s="160"/>
      <c r="AR1606" s="93"/>
      <c r="AS1606" s="93"/>
      <c r="AT1606" s="109"/>
      <c r="AU1606" s="165"/>
    </row>
    <row r="1607" spans="1:47" ht="84.75" customHeight="1">
      <c r="A1607" s="79"/>
      <c r="B1607" s="79"/>
      <c r="C1607" s="79"/>
      <c r="D1607" s="157"/>
      <c r="E1607" s="159"/>
      <c r="F1607" s="160"/>
      <c r="G1607" s="160"/>
      <c r="H1607" s="166"/>
      <c r="I1607" s="166"/>
      <c r="J1607" s="166"/>
      <c r="K1607" s="166"/>
      <c r="L1607" s="167"/>
      <c r="M1607" s="166"/>
      <c r="N1607" s="166"/>
      <c r="O1607" s="157"/>
      <c r="P1607" s="157"/>
      <c r="Q1607" s="157"/>
      <c r="R1607" s="157"/>
      <c r="S1607" s="157"/>
      <c r="T1607" s="157"/>
      <c r="U1607" s="157"/>
      <c r="V1607" s="157"/>
      <c r="W1607" s="161"/>
      <c r="X1607" s="168"/>
      <c r="Y1607" s="168"/>
      <c r="Z1607" s="157"/>
      <c r="AA1607" s="157"/>
      <c r="AB1607" s="157"/>
      <c r="AC1607" s="157"/>
      <c r="AD1607" s="86"/>
      <c r="AE1607" s="76"/>
      <c r="AF1607" s="76"/>
      <c r="AG1607" s="76"/>
      <c r="AH1607" s="76"/>
      <c r="AI1607" s="86"/>
      <c r="AJ1607" s="76"/>
      <c r="AK1607" s="76"/>
      <c r="AL1607" s="76"/>
      <c r="AM1607" s="76"/>
      <c r="AN1607" s="157"/>
      <c r="AO1607" s="157"/>
      <c r="AP1607" s="157"/>
      <c r="AQ1607" s="160"/>
      <c r="AR1607" s="93"/>
      <c r="AS1607" s="93"/>
      <c r="AT1607" s="109"/>
      <c r="AU1607" s="165"/>
    </row>
    <row r="1608" spans="1:47" ht="84.75" customHeight="1">
      <c r="A1608" s="79"/>
      <c r="B1608" s="79"/>
      <c r="C1608" s="79"/>
      <c r="D1608" s="157"/>
      <c r="E1608" s="159"/>
      <c r="F1608" s="160"/>
      <c r="G1608" s="160"/>
      <c r="H1608" s="166"/>
      <c r="I1608" s="166"/>
      <c r="J1608" s="166"/>
      <c r="K1608" s="166"/>
      <c r="L1608" s="167"/>
      <c r="M1608" s="166"/>
      <c r="N1608" s="166"/>
      <c r="O1608" s="157"/>
      <c r="P1608" s="157"/>
      <c r="Q1608" s="157"/>
      <c r="R1608" s="157"/>
      <c r="S1608" s="157"/>
      <c r="T1608" s="157"/>
      <c r="U1608" s="157"/>
      <c r="V1608" s="157"/>
      <c r="W1608" s="161"/>
      <c r="X1608" s="168"/>
      <c r="Y1608" s="168"/>
      <c r="Z1608" s="157"/>
      <c r="AA1608" s="157"/>
      <c r="AB1608" s="157"/>
      <c r="AC1608" s="157"/>
      <c r="AD1608" s="86"/>
      <c r="AE1608" s="76"/>
      <c r="AF1608" s="76"/>
      <c r="AG1608" s="76"/>
      <c r="AH1608" s="76"/>
      <c r="AI1608" s="86"/>
      <c r="AJ1608" s="76"/>
      <c r="AK1608" s="76"/>
      <c r="AL1608" s="76"/>
      <c r="AM1608" s="76"/>
      <c r="AN1608" s="157"/>
      <c r="AO1608" s="157"/>
      <c r="AP1608" s="157"/>
      <c r="AQ1608" s="160"/>
      <c r="AR1608" s="93"/>
      <c r="AS1608" s="93"/>
      <c r="AT1608" s="109"/>
      <c r="AU1608" s="165"/>
    </row>
    <row r="1609" spans="1:47" ht="84.75" customHeight="1">
      <c r="A1609" s="79"/>
      <c r="B1609" s="79"/>
      <c r="C1609" s="79"/>
      <c r="D1609" s="157"/>
      <c r="E1609" s="159"/>
      <c r="F1609" s="160"/>
      <c r="G1609" s="160"/>
      <c r="H1609" s="166"/>
      <c r="I1609" s="166"/>
      <c r="J1609" s="166"/>
      <c r="K1609" s="166"/>
      <c r="L1609" s="167"/>
      <c r="M1609" s="166"/>
      <c r="N1609" s="166"/>
      <c r="O1609" s="157"/>
      <c r="P1609" s="157"/>
      <c r="Q1609" s="157"/>
      <c r="R1609" s="157"/>
      <c r="S1609" s="157"/>
      <c r="T1609" s="157"/>
      <c r="U1609" s="157"/>
      <c r="V1609" s="157"/>
      <c r="W1609" s="161"/>
      <c r="X1609" s="168"/>
      <c r="Y1609" s="168"/>
      <c r="Z1609" s="157"/>
      <c r="AA1609" s="157"/>
      <c r="AB1609" s="157"/>
      <c r="AC1609" s="157"/>
      <c r="AD1609" s="86"/>
      <c r="AE1609" s="76"/>
      <c r="AF1609" s="76"/>
      <c r="AG1609" s="76"/>
      <c r="AH1609" s="76"/>
      <c r="AI1609" s="86"/>
      <c r="AJ1609" s="76"/>
      <c r="AK1609" s="76"/>
      <c r="AL1609" s="76"/>
      <c r="AM1609" s="76"/>
      <c r="AN1609" s="157"/>
      <c r="AO1609" s="157"/>
      <c r="AP1609" s="157"/>
      <c r="AQ1609" s="160"/>
      <c r="AR1609" s="93"/>
      <c r="AS1609" s="93"/>
      <c r="AT1609" s="109"/>
      <c r="AU1609" s="165"/>
    </row>
    <row r="1610" spans="1:47" ht="84.75" customHeight="1">
      <c r="A1610" s="79"/>
      <c r="B1610" s="79"/>
      <c r="C1610" s="79"/>
      <c r="D1610" s="157"/>
      <c r="E1610" s="159"/>
      <c r="F1610" s="160"/>
      <c r="G1610" s="160"/>
      <c r="H1610" s="166"/>
      <c r="I1610" s="166"/>
      <c r="J1610" s="166"/>
      <c r="K1610" s="166"/>
      <c r="L1610" s="167"/>
      <c r="M1610" s="166"/>
      <c r="N1610" s="166"/>
      <c r="O1610" s="157"/>
      <c r="P1610" s="157"/>
      <c r="Q1610" s="157"/>
      <c r="R1610" s="157"/>
      <c r="S1610" s="157"/>
      <c r="T1610" s="157"/>
      <c r="U1610" s="157"/>
      <c r="V1610" s="157"/>
      <c r="W1610" s="161"/>
      <c r="X1610" s="168"/>
      <c r="Y1610" s="168"/>
      <c r="Z1610" s="157"/>
      <c r="AA1610" s="157"/>
      <c r="AB1610" s="157"/>
      <c r="AC1610" s="157"/>
      <c r="AD1610" s="86"/>
      <c r="AE1610" s="76"/>
      <c r="AF1610" s="76"/>
      <c r="AG1610" s="76"/>
      <c r="AH1610" s="76"/>
      <c r="AI1610" s="86"/>
      <c r="AJ1610" s="76"/>
      <c r="AK1610" s="76"/>
      <c r="AL1610" s="76"/>
      <c r="AM1610" s="76"/>
      <c r="AN1610" s="157"/>
      <c r="AO1610" s="157"/>
      <c r="AP1610" s="157"/>
      <c r="AQ1610" s="160"/>
      <c r="AR1610" s="93"/>
      <c r="AS1610" s="93"/>
      <c r="AT1610" s="109"/>
      <c r="AU1610" s="165"/>
    </row>
    <row r="1611" spans="1:47" ht="84.75" customHeight="1">
      <c r="A1611" s="79"/>
      <c r="B1611" s="79"/>
      <c r="C1611" s="79"/>
      <c r="D1611" s="157"/>
      <c r="E1611" s="159"/>
      <c r="F1611" s="160"/>
      <c r="G1611" s="160"/>
      <c r="H1611" s="166"/>
      <c r="I1611" s="166"/>
      <c r="J1611" s="166"/>
      <c r="K1611" s="166"/>
      <c r="L1611" s="167"/>
      <c r="M1611" s="166"/>
      <c r="N1611" s="166"/>
      <c r="O1611" s="157"/>
      <c r="P1611" s="157"/>
      <c r="Q1611" s="157"/>
      <c r="R1611" s="157"/>
      <c r="S1611" s="157"/>
      <c r="T1611" s="157"/>
      <c r="U1611" s="157"/>
      <c r="V1611" s="157"/>
      <c r="W1611" s="161"/>
      <c r="X1611" s="168"/>
      <c r="Y1611" s="168"/>
      <c r="Z1611" s="157"/>
      <c r="AA1611" s="157"/>
      <c r="AB1611" s="157"/>
      <c r="AC1611" s="157"/>
      <c r="AD1611" s="86"/>
      <c r="AE1611" s="76"/>
      <c r="AF1611" s="76"/>
      <c r="AG1611" s="76"/>
      <c r="AH1611" s="76"/>
      <c r="AI1611" s="86"/>
      <c r="AJ1611" s="76"/>
      <c r="AK1611" s="76"/>
      <c r="AL1611" s="76"/>
      <c r="AM1611" s="76"/>
      <c r="AN1611" s="157"/>
      <c r="AO1611" s="157"/>
      <c r="AP1611" s="157"/>
      <c r="AQ1611" s="160"/>
      <c r="AR1611" s="93"/>
      <c r="AS1611" s="93"/>
      <c r="AT1611" s="109"/>
      <c r="AU1611" s="165"/>
    </row>
    <row r="1612" spans="1:47" ht="84.75" customHeight="1">
      <c r="A1612" s="79"/>
      <c r="B1612" s="79"/>
      <c r="C1612" s="79"/>
      <c r="D1612" s="157"/>
      <c r="E1612" s="159"/>
      <c r="F1612" s="160"/>
      <c r="G1612" s="160"/>
      <c r="H1612" s="166"/>
      <c r="I1612" s="166"/>
      <c r="J1612" s="166"/>
      <c r="K1612" s="166"/>
      <c r="L1612" s="167"/>
      <c r="M1612" s="166"/>
      <c r="N1612" s="166"/>
      <c r="O1612" s="157"/>
      <c r="P1612" s="157"/>
      <c r="Q1612" s="157"/>
      <c r="R1612" s="157"/>
      <c r="S1612" s="157"/>
      <c r="T1612" s="157"/>
      <c r="U1612" s="157"/>
      <c r="V1612" s="157"/>
      <c r="W1612" s="161"/>
      <c r="X1612" s="168"/>
      <c r="Y1612" s="168"/>
      <c r="Z1612" s="157"/>
      <c r="AA1612" s="157"/>
      <c r="AB1612" s="157"/>
      <c r="AC1612" s="157"/>
      <c r="AD1612" s="86"/>
      <c r="AE1612" s="76"/>
      <c r="AF1612" s="76"/>
      <c r="AG1612" s="76"/>
      <c r="AH1612" s="76"/>
      <c r="AI1612" s="86"/>
      <c r="AJ1612" s="76"/>
      <c r="AK1612" s="76"/>
      <c r="AL1612" s="76"/>
      <c r="AM1612" s="76"/>
      <c r="AN1612" s="157"/>
      <c r="AO1612" s="157"/>
      <c r="AP1612" s="157"/>
      <c r="AQ1612" s="160"/>
      <c r="AR1612" s="93"/>
      <c r="AS1612" s="93"/>
      <c r="AT1612" s="109"/>
      <c r="AU1612" s="165"/>
    </row>
    <row r="1613" spans="1:47" ht="84.75" customHeight="1">
      <c r="A1613" s="79"/>
      <c r="B1613" s="79"/>
      <c r="C1613" s="79"/>
      <c r="D1613" s="157"/>
      <c r="E1613" s="159"/>
      <c r="F1613" s="160"/>
      <c r="G1613" s="160"/>
      <c r="H1613" s="166"/>
      <c r="I1613" s="166"/>
      <c r="J1613" s="166"/>
      <c r="K1613" s="166"/>
      <c r="L1613" s="167"/>
      <c r="M1613" s="166"/>
      <c r="N1613" s="166"/>
      <c r="O1613" s="157"/>
      <c r="P1613" s="157"/>
      <c r="Q1613" s="157"/>
      <c r="R1613" s="157"/>
      <c r="S1613" s="157"/>
      <c r="T1613" s="157"/>
      <c r="U1613" s="157"/>
      <c r="V1613" s="157"/>
      <c r="W1613" s="161"/>
      <c r="X1613" s="168"/>
      <c r="Y1613" s="168"/>
      <c r="Z1613" s="157"/>
      <c r="AA1613" s="157"/>
      <c r="AB1613" s="157"/>
      <c r="AC1613" s="157"/>
      <c r="AD1613" s="86"/>
      <c r="AE1613" s="76"/>
      <c r="AF1613" s="76"/>
      <c r="AG1613" s="76"/>
      <c r="AH1613" s="76"/>
      <c r="AI1613" s="86"/>
      <c r="AJ1613" s="76"/>
      <c r="AK1613" s="76"/>
      <c r="AL1613" s="76"/>
      <c r="AM1613" s="76"/>
      <c r="AN1613" s="157"/>
      <c r="AO1613" s="157"/>
      <c r="AP1613" s="157"/>
      <c r="AQ1613" s="160"/>
      <c r="AR1613" s="93"/>
      <c r="AS1613" s="93"/>
      <c r="AT1613" s="109"/>
      <c r="AU1613" s="165"/>
    </row>
    <row r="1614" spans="1:47" ht="84.75" customHeight="1">
      <c r="A1614" s="79"/>
      <c r="B1614" s="79"/>
      <c r="C1614" s="79"/>
      <c r="D1614" s="157"/>
      <c r="E1614" s="159"/>
      <c r="F1614" s="160"/>
      <c r="G1614" s="160"/>
      <c r="H1614" s="166"/>
      <c r="I1614" s="166"/>
      <c r="J1614" s="166"/>
      <c r="K1614" s="166"/>
      <c r="L1614" s="167"/>
      <c r="M1614" s="166"/>
      <c r="N1614" s="166"/>
      <c r="O1614" s="157"/>
      <c r="P1614" s="157"/>
      <c r="Q1614" s="157"/>
      <c r="R1614" s="157"/>
      <c r="S1614" s="157"/>
      <c r="T1614" s="157"/>
      <c r="U1614" s="157"/>
      <c r="V1614" s="157"/>
      <c r="W1614" s="161"/>
      <c r="X1614" s="168"/>
      <c r="Y1614" s="168"/>
      <c r="Z1614" s="157"/>
      <c r="AA1614" s="157"/>
      <c r="AB1614" s="157"/>
      <c r="AC1614" s="157"/>
      <c r="AD1614" s="86"/>
      <c r="AE1614" s="76"/>
      <c r="AF1614" s="76"/>
      <c r="AG1614" s="76"/>
      <c r="AH1614" s="76"/>
      <c r="AI1614" s="86"/>
      <c r="AJ1614" s="76"/>
      <c r="AK1614" s="76"/>
      <c r="AL1614" s="76"/>
      <c r="AM1614" s="76"/>
      <c r="AN1614" s="157"/>
      <c r="AO1614" s="157"/>
      <c r="AP1614" s="157"/>
      <c r="AQ1614" s="160"/>
      <c r="AR1614" s="93"/>
      <c r="AS1614" s="93"/>
      <c r="AT1614" s="109"/>
      <c r="AU1614" s="165"/>
    </row>
    <row r="1615" spans="1:47" ht="84.75" customHeight="1">
      <c r="A1615" s="79"/>
      <c r="B1615" s="79"/>
      <c r="C1615" s="79"/>
      <c r="D1615" s="157"/>
      <c r="E1615" s="159"/>
      <c r="F1615" s="160"/>
      <c r="G1615" s="160"/>
      <c r="H1615" s="166"/>
      <c r="I1615" s="166"/>
      <c r="J1615" s="166"/>
      <c r="K1615" s="166"/>
      <c r="L1615" s="167"/>
      <c r="M1615" s="166"/>
      <c r="N1615" s="166"/>
      <c r="O1615" s="157"/>
      <c r="P1615" s="157"/>
      <c r="Q1615" s="157"/>
      <c r="R1615" s="157"/>
      <c r="S1615" s="157"/>
      <c r="T1615" s="157"/>
      <c r="U1615" s="157"/>
      <c r="V1615" s="157"/>
      <c r="W1615" s="161"/>
      <c r="X1615" s="168"/>
      <c r="Y1615" s="168"/>
      <c r="Z1615" s="157"/>
      <c r="AA1615" s="157"/>
      <c r="AB1615" s="157"/>
      <c r="AC1615" s="157"/>
      <c r="AD1615" s="86"/>
      <c r="AE1615" s="76"/>
      <c r="AF1615" s="76"/>
      <c r="AG1615" s="76"/>
      <c r="AH1615" s="76"/>
      <c r="AI1615" s="86"/>
      <c r="AJ1615" s="76"/>
      <c r="AK1615" s="76"/>
      <c r="AL1615" s="76"/>
      <c r="AM1615" s="76"/>
      <c r="AN1615" s="157"/>
      <c r="AO1615" s="157"/>
      <c r="AP1615" s="157"/>
      <c r="AQ1615" s="160"/>
      <c r="AR1615" s="93"/>
      <c r="AS1615" s="93"/>
      <c r="AT1615" s="109"/>
      <c r="AU1615" s="165"/>
    </row>
    <row r="1616" spans="1:47" ht="84.75" customHeight="1">
      <c r="A1616" s="79"/>
      <c r="B1616" s="79"/>
      <c r="C1616" s="79"/>
      <c r="D1616" s="157"/>
      <c r="E1616" s="159"/>
      <c r="F1616" s="160"/>
      <c r="G1616" s="160"/>
      <c r="H1616" s="166"/>
      <c r="I1616" s="166"/>
      <c r="J1616" s="166"/>
      <c r="K1616" s="166"/>
      <c r="L1616" s="167"/>
      <c r="M1616" s="166"/>
      <c r="N1616" s="166"/>
      <c r="O1616" s="157"/>
      <c r="P1616" s="157"/>
      <c r="Q1616" s="157"/>
      <c r="R1616" s="157"/>
      <c r="S1616" s="157"/>
      <c r="T1616" s="157"/>
      <c r="U1616" s="157"/>
      <c r="V1616" s="157"/>
      <c r="W1616" s="161"/>
      <c r="X1616" s="168"/>
      <c r="Y1616" s="168"/>
      <c r="Z1616" s="157"/>
      <c r="AA1616" s="157"/>
      <c r="AB1616" s="157"/>
      <c r="AC1616" s="157"/>
      <c r="AD1616" s="86"/>
      <c r="AE1616" s="76"/>
      <c r="AF1616" s="76"/>
      <c r="AG1616" s="76"/>
      <c r="AH1616" s="76"/>
      <c r="AI1616" s="86"/>
      <c r="AJ1616" s="76"/>
      <c r="AK1616" s="76"/>
      <c r="AL1616" s="76"/>
      <c r="AM1616" s="76"/>
      <c r="AN1616" s="157"/>
      <c r="AO1616" s="157"/>
      <c r="AP1616" s="157"/>
      <c r="AQ1616" s="160"/>
      <c r="AR1616" s="93"/>
      <c r="AS1616" s="93"/>
      <c r="AT1616" s="109"/>
      <c r="AU1616" s="165"/>
    </row>
    <row r="1617" spans="1:47" ht="84.75" customHeight="1">
      <c r="A1617" s="79"/>
      <c r="B1617" s="79"/>
      <c r="C1617" s="79"/>
      <c r="D1617" s="157"/>
      <c r="E1617" s="159"/>
      <c r="F1617" s="160"/>
      <c r="G1617" s="160"/>
      <c r="H1617" s="166"/>
      <c r="I1617" s="166"/>
      <c r="J1617" s="166"/>
      <c r="K1617" s="166"/>
      <c r="L1617" s="167"/>
      <c r="M1617" s="166"/>
      <c r="N1617" s="166"/>
      <c r="O1617" s="157"/>
      <c r="P1617" s="157"/>
      <c r="Q1617" s="157"/>
      <c r="R1617" s="157"/>
      <c r="S1617" s="157"/>
      <c r="T1617" s="157"/>
      <c r="U1617" s="157"/>
      <c r="V1617" s="157"/>
      <c r="W1617" s="161"/>
      <c r="X1617" s="168"/>
      <c r="Y1617" s="168"/>
      <c r="Z1617" s="157"/>
      <c r="AA1617" s="157"/>
      <c r="AB1617" s="157"/>
      <c r="AC1617" s="157"/>
      <c r="AD1617" s="86"/>
      <c r="AE1617" s="76"/>
      <c r="AF1617" s="76"/>
      <c r="AG1617" s="76"/>
      <c r="AH1617" s="76"/>
      <c r="AI1617" s="86"/>
      <c r="AJ1617" s="76"/>
      <c r="AK1617" s="76"/>
      <c r="AL1617" s="76"/>
      <c r="AM1617" s="76"/>
      <c r="AN1617" s="157"/>
      <c r="AO1617" s="157"/>
      <c r="AP1617" s="157"/>
      <c r="AQ1617" s="160"/>
      <c r="AR1617" s="93"/>
      <c r="AS1617" s="93"/>
      <c r="AT1617" s="109"/>
      <c r="AU1617" s="165"/>
    </row>
    <row r="1618" spans="1:47" ht="84.75" customHeight="1">
      <c r="A1618" s="79"/>
      <c r="B1618" s="79"/>
      <c r="C1618" s="79"/>
      <c r="D1618" s="157"/>
      <c r="E1618" s="159"/>
      <c r="F1618" s="160"/>
      <c r="G1618" s="160"/>
      <c r="H1618" s="166"/>
      <c r="I1618" s="166"/>
      <c r="J1618" s="166"/>
      <c r="K1618" s="166"/>
      <c r="L1618" s="167"/>
      <c r="M1618" s="166"/>
      <c r="N1618" s="166"/>
      <c r="O1618" s="157"/>
      <c r="P1618" s="157"/>
      <c r="Q1618" s="157"/>
      <c r="R1618" s="157"/>
      <c r="S1618" s="157"/>
      <c r="T1618" s="157"/>
      <c r="U1618" s="157"/>
      <c r="V1618" s="157"/>
      <c r="W1618" s="161"/>
      <c r="X1618" s="168"/>
      <c r="Y1618" s="168"/>
      <c r="Z1618" s="157"/>
      <c r="AA1618" s="157"/>
      <c r="AB1618" s="157"/>
      <c r="AC1618" s="157"/>
      <c r="AD1618" s="86"/>
      <c r="AE1618" s="76"/>
      <c r="AF1618" s="76"/>
      <c r="AG1618" s="76"/>
      <c r="AH1618" s="76"/>
      <c r="AI1618" s="86"/>
      <c r="AJ1618" s="76"/>
      <c r="AK1618" s="76"/>
      <c r="AL1618" s="76"/>
      <c r="AM1618" s="76"/>
      <c r="AN1618" s="157"/>
      <c r="AO1618" s="157"/>
      <c r="AP1618" s="157"/>
      <c r="AQ1618" s="160"/>
      <c r="AR1618" s="93"/>
      <c r="AS1618" s="93"/>
      <c r="AT1618" s="109"/>
      <c r="AU1618" s="165"/>
    </row>
    <row r="1619" spans="1:47" ht="84.75" customHeight="1">
      <c r="A1619" s="79"/>
      <c r="B1619" s="79"/>
      <c r="C1619" s="79"/>
      <c r="D1619" s="157"/>
      <c r="E1619" s="159"/>
      <c r="F1619" s="160"/>
      <c r="G1619" s="160"/>
      <c r="H1619" s="166"/>
      <c r="I1619" s="166"/>
      <c r="J1619" s="166"/>
      <c r="K1619" s="166"/>
      <c r="L1619" s="167"/>
      <c r="M1619" s="166"/>
      <c r="N1619" s="166"/>
      <c r="O1619" s="157"/>
      <c r="P1619" s="157"/>
      <c r="Q1619" s="157"/>
      <c r="R1619" s="157"/>
      <c r="S1619" s="157"/>
      <c r="T1619" s="157"/>
      <c r="U1619" s="157"/>
      <c r="V1619" s="157"/>
      <c r="W1619" s="161"/>
      <c r="X1619" s="168"/>
      <c r="Y1619" s="168"/>
      <c r="Z1619" s="157"/>
      <c r="AA1619" s="157"/>
      <c r="AB1619" s="157"/>
      <c r="AC1619" s="157"/>
      <c r="AD1619" s="86"/>
      <c r="AE1619" s="76"/>
      <c r="AF1619" s="76"/>
      <c r="AG1619" s="76"/>
      <c r="AH1619" s="76"/>
      <c r="AI1619" s="86"/>
      <c r="AJ1619" s="76"/>
      <c r="AK1619" s="76"/>
      <c r="AL1619" s="76"/>
      <c r="AM1619" s="76"/>
      <c r="AN1619" s="157"/>
      <c r="AO1619" s="157"/>
      <c r="AP1619" s="157"/>
      <c r="AQ1619" s="160"/>
      <c r="AR1619" s="93"/>
      <c r="AS1619" s="93"/>
      <c r="AT1619" s="109"/>
      <c r="AU1619" s="165"/>
    </row>
    <row r="1620" spans="1:47" ht="84.75" customHeight="1">
      <c r="A1620" s="79"/>
      <c r="B1620" s="79"/>
      <c r="C1620" s="79"/>
      <c r="D1620" s="157"/>
      <c r="E1620" s="159"/>
      <c r="F1620" s="160"/>
      <c r="G1620" s="160"/>
      <c r="H1620" s="166"/>
      <c r="I1620" s="166"/>
      <c r="J1620" s="166"/>
      <c r="K1620" s="166"/>
      <c r="L1620" s="167"/>
      <c r="M1620" s="166"/>
      <c r="N1620" s="166"/>
      <c r="O1620" s="157"/>
      <c r="P1620" s="157"/>
      <c r="Q1620" s="157"/>
      <c r="R1620" s="157"/>
      <c r="S1620" s="157"/>
      <c r="T1620" s="157"/>
      <c r="U1620" s="157"/>
      <c r="V1620" s="157"/>
      <c r="W1620" s="161"/>
      <c r="X1620" s="168"/>
      <c r="Y1620" s="168"/>
      <c r="Z1620" s="157"/>
      <c r="AA1620" s="157"/>
      <c r="AB1620" s="157"/>
      <c r="AC1620" s="157"/>
      <c r="AD1620" s="86"/>
      <c r="AE1620" s="76"/>
      <c r="AF1620" s="76"/>
      <c r="AG1620" s="76"/>
      <c r="AH1620" s="76"/>
      <c r="AI1620" s="86"/>
      <c r="AJ1620" s="76"/>
      <c r="AK1620" s="76"/>
      <c r="AL1620" s="76"/>
      <c r="AM1620" s="76"/>
      <c r="AN1620" s="157"/>
      <c r="AO1620" s="157"/>
      <c r="AP1620" s="157"/>
      <c r="AQ1620" s="160"/>
      <c r="AR1620" s="93"/>
      <c r="AS1620" s="93"/>
      <c r="AT1620" s="109"/>
      <c r="AU1620" s="165"/>
    </row>
    <row r="1621" spans="1:47" ht="84.75" customHeight="1">
      <c r="A1621" s="79"/>
      <c r="B1621" s="79"/>
      <c r="C1621" s="79"/>
      <c r="D1621" s="157"/>
      <c r="E1621" s="159"/>
      <c r="F1621" s="160"/>
      <c r="G1621" s="160"/>
      <c r="H1621" s="166"/>
      <c r="I1621" s="166"/>
      <c r="J1621" s="166"/>
      <c r="K1621" s="166"/>
      <c r="L1621" s="167"/>
      <c r="M1621" s="166"/>
      <c r="N1621" s="166"/>
      <c r="O1621" s="157"/>
      <c r="P1621" s="157"/>
      <c r="Q1621" s="157"/>
      <c r="R1621" s="157"/>
      <c r="S1621" s="157"/>
      <c r="T1621" s="157"/>
      <c r="U1621" s="157"/>
      <c r="V1621" s="157"/>
      <c r="W1621" s="161"/>
      <c r="X1621" s="168"/>
      <c r="Y1621" s="168"/>
      <c r="Z1621" s="157"/>
      <c r="AA1621" s="157"/>
      <c r="AB1621" s="157"/>
      <c r="AC1621" s="157"/>
      <c r="AD1621" s="86"/>
      <c r="AE1621" s="76"/>
      <c r="AF1621" s="76"/>
      <c r="AG1621" s="76"/>
      <c r="AH1621" s="76"/>
      <c r="AI1621" s="86"/>
      <c r="AJ1621" s="76"/>
      <c r="AK1621" s="76"/>
      <c r="AL1621" s="76"/>
      <c r="AM1621" s="76"/>
      <c r="AN1621" s="157"/>
      <c r="AO1621" s="157"/>
      <c r="AP1621" s="157"/>
      <c r="AQ1621" s="160"/>
      <c r="AR1621" s="93"/>
      <c r="AS1621" s="93"/>
      <c r="AT1621" s="109"/>
      <c r="AU1621" s="165"/>
    </row>
    <row r="1622" spans="1:47" ht="84.75" customHeight="1">
      <c r="A1622" s="79"/>
      <c r="B1622" s="79"/>
      <c r="C1622" s="79"/>
      <c r="D1622" s="157"/>
      <c r="E1622" s="159"/>
      <c r="F1622" s="160"/>
      <c r="G1622" s="160"/>
      <c r="H1622" s="166"/>
      <c r="I1622" s="166"/>
      <c r="J1622" s="166"/>
      <c r="K1622" s="166"/>
      <c r="L1622" s="167"/>
      <c r="M1622" s="166"/>
      <c r="N1622" s="166"/>
      <c r="O1622" s="157"/>
      <c r="P1622" s="157"/>
      <c r="Q1622" s="157"/>
      <c r="R1622" s="157"/>
      <c r="S1622" s="157"/>
      <c r="T1622" s="157"/>
      <c r="U1622" s="157"/>
      <c r="V1622" s="157"/>
      <c r="W1622" s="161"/>
      <c r="X1622" s="168"/>
      <c r="Y1622" s="168"/>
      <c r="Z1622" s="157"/>
      <c r="AA1622" s="157"/>
      <c r="AB1622" s="157"/>
      <c r="AC1622" s="157"/>
      <c r="AD1622" s="86"/>
      <c r="AE1622" s="76"/>
      <c r="AF1622" s="76"/>
      <c r="AG1622" s="76"/>
      <c r="AH1622" s="76"/>
      <c r="AI1622" s="86"/>
      <c r="AJ1622" s="76"/>
      <c r="AK1622" s="76"/>
      <c r="AL1622" s="76"/>
      <c r="AM1622" s="76"/>
      <c r="AN1622" s="157"/>
      <c r="AO1622" s="157"/>
      <c r="AP1622" s="157"/>
      <c r="AQ1622" s="160"/>
      <c r="AR1622" s="93"/>
      <c r="AS1622" s="93"/>
      <c r="AT1622" s="109"/>
      <c r="AU1622" s="165"/>
    </row>
    <row r="1623" spans="1:47" ht="84.75" customHeight="1">
      <c r="A1623" s="79"/>
      <c r="B1623" s="79"/>
      <c r="C1623" s="79"/>
      <c r="D1623" s="157"/>
      <c r="E1623" s="159"/>
      <c r="F1623" s="160"/>
      <c r="G1623" s="160"/>
      <c r="H1623" s="166"/>
      <c r="I1623" s="166"/>
      <c r="J1623" s="166"/>
      <c r="K1623" s="166"/>
      <c r="L1623" s="167"/>
      <c r="M1623" s="166"/>
      <c r="N1623" s="166"/>
      <c r="O1623" s="157"/>
      <c r="P1623" s="157"/>
      <c r="Q1623" s="157"/>
      <c r="R1623" s="157"/>
      <c r="S1623" s="157"/>
      <c r="T1623" s="157"/>
      <c r="U1623" s="157"/>
      <c r="V1623" s="157"/>
      <c r="W1623" s="161"/>
      <c r="X1623" s="168"/>
      <c r="Y1623" s="168"/>
      <c r="Z1623" s="157"/>
      <c r="AA1623" s="157"/>
      <c r="AB1623" s="157"/>
      <c r="AC1623" s="157"/>
      <c r="AD1623" s="86"/>
      <c r="AE1623" s="76"/>
      <c r="AF1623" s="76"/>
      <c r="AG1623" s="76"/>
      <c r="AH1623" s="76"/>
      <c r="AI1623" s="86"/>
      <c r="AJ1623" s="76"/>
      <c r="AK1623" s="76"/>
      <c r="AL1623" s="76"/>
      <c r="AM1623" s="76"/>
      <c r="AN1623" s="157"/>
      <c r="AO1623" s="157"/>
      <c r="AP1623" s="157"/>
      <c r="AQ1623" s="160"/>
      <c r="AR1623" s="93"/>
      <c r="AS1623" s="93"/>
      <c r="AT1623" s="109"/>
      <c r="AU1623" s="165"/>
    </row>
    <row r="1624" spans="1:47" ht="84.75" customHeight="1">
      <c r="A1624" s="79"/>
      <c r="B1624" s="79"/>
      <c r="C1624" s="79"/>
      <c r="D1624" s="157"/>
      <c r="E1624" s="159"/>
      <c r="F1624" s="160"/>
      <c r="G1624" s="160"/>
      <c r="H1624" s="166"/>
      <c r="I1624" s="166"/>
      <c r="J1624" s="166"/>
      <c r="K1624" s="166"/>
      <c r="L1624" s="167"/>
      <c r="M1624" s="166"/>
      <c r="N1624" s="166"/>
      <c r="O1624" s="157"/>
      <c r="P1624" s="157"/>
      <c r="Q1624" s="157"/>
      <c r="R1624" s="157"/>
      <c r="S1624" s="157"/>
      <c r="T1624" s="157"/>
      <c r="U1624" s="157"/>
      <c r="V1624" s="157"/>
      <c r="W1624" s="161"/>
      <c r="X1624" s="168"/>
      <c r="Y1624" s="168"/>
      <c r="Z1624" s="157"/>
      <c r="AA1624" s="157"/>
      <c r="AB1624" s="157"/>
      <c r="AC1624" s="157"/>
      <c r="AD1624" s="86"/>
      <c r="AE1624" s="76"/>
      <c r="AF1624" s="76"/>
      <c r="AG1624" s="76"/>
      <c r="AH1624" s="76"/>
      <c r="AI1624" s="86"/>
      <c r="AJ1624" s="76"/>
      <c r="AK1624" s="76"/>
      <c r="AL1624" s="76"/>
      <c r="AM1624" s="76"/>
      <c r="AN1624" s="157"/>
      <c r="AO1624" s="157"/>
      <c r="AP1624" s="157"/>
      <c r="AQ1624" s="160"/>
      <c r="AR1624" s="93"/>
      <c r="AS1624" s="93"/>
      <c r="AT1624" s="109"/>
      <c r="AU1624" s="165"/>
    </row>
    <row r="1625" spans="1:47" ht="84.75" customHeight="1">
      <c r="A1625" s="79"/>
      <c r="B1625" s="79"/>
      <c r="C1625" s="79"/>
      <c r="D1625" s="157"/>
      <c r="E1625" s="159"/>
      <c r="F1625" s="160"/>
      <c r="G1625" s="160"/>
      <c r="H1625" s="166"/>
      <c r="I1625" s="166"/>
      <c r="J1625" s="166"/>
      <c r="K1625" s="166"/>
      <c r="L1625" s="167"/>
      <c r="M1625" s="166"/>
      <c r="N1625" s="166"/>
      <c r="O1625" s="157"/>
      <c r="P1625" s="157"/>
      <c r="Q1625" s="157"/>
      <c r="R1625" s="157"/>
      <c r="S1625" s="157"/>
      <c r="T1625" s="157"/>
      <c r="U1625" s="157"/>
      <c r="V1625" s="157"/>
      <c r="W1625" s="161"/>
      <c r="X1625" s="168"/>
      <c r="Y1625" s="168"/>
      <c r="Z1625" s="157"/>
      <c r="AA1625" s="157"/>
      <c r="AB1625" s="157"/>
      <c r="AC1625" s="157"/>
      <c r="AD1625" s="86"/>
      <c r="AE1625" s="76"/>
      <c r="AF1625" s="76"/>
      <c r="AG1625" s="76"/>
      <c r="AH1625" s="76"/>
      <c r="AI1625" s="86"/>
      <c r="AJ1625" s="76"/>
      <c r="AK1625" s="76"/>
      <c r="AL1625" s="76"/>
      <c r="AM1625" s="76"/>
      <c r="AN1625" s="157"/>
      <c r="AO1625" s="157"/>
      <c r="AP1625" s="157"/>
      <c r="AQ1625" s="160"/>
      <c r="AR1625" s="93"/>
      <c r="AS1625" s="93"/>
      <c r="AT1625" s="109"/>
      <c r="AU1625" s="165"/>
    </row>
    <row r="1626" spans="1:47" ht="84.75" customHeight="1">
      <c r="A1626" s="79"/>
      <c r="B1626" s="79"/>
      <c r="C1626" s="79"/>
      <c r="D1626" s="157"/>
      <c r="E1626" s="159"/>
      <c r="F1626" s="160"/>
      <c r="G1626" s="160"/>
      <c r="H1626" s="166"/>
      <c r="I1626" s="166"/>
      <c r="J1626" s="166"/>
      <c r="K1626" s="166"/>
      <c r="L1626" s="167"/>
      <c r="M1626" s="166"/>
      <c r="N1626" s="166"/>
      <c r="O1626" s="157"/>
      <c r="P1626" s="157"/>
      <c r="Q1626" s="157"/>
      <c r="R1626" s="157"/>
      <c r="S1626" s="157"/>
      <c r="T1626" s="157"/>
      <c r="U1626" s="157"/>
      <c r="V1626" s="157"/>
      <c r="W1626" s="161"/>
      <c r="X1626" s="168"/>
      <c r="Y1626" s="168"/>
      <c r="Z1626" s="157"/>
      <c r="AA1626" s="157"/>
      <c r="AB1626" s="157"/>
      <c r="AC1626" s="157"/>
      <c r="AD1626" s="86"/>
      <c r="AE1626" s="76"/>
      <c r="AF1626" s="76"/>
      <c r="AG1626" s="76"/>
      <c r="AH1626" s="76"/>
      <c r="AI1626" s="86"/>
      <c r="AJ1626" s="76"/>
      <c r="AK1626" s="76"/>
      <c r="AL1626" s="76"/>
      <c r="AM1626" s="76"/>
      <c r="AN1626" s="157"/>
      <c r="AO1626" s="157"/>
      <c r="AP1626" s="157"/>
      <c r="AQ1626" s="160"/>
      <c r="AR1626" s="93"/>
      <c r="AS1626" s="93"/>
      <c r="AT1626" s="109"/>
      <c r="AU1626" s="165"/>
    </row>
    <row r="1627" spans="1:47" ht="84.75" customHeight="1">
      <c r="A1627" s="79"/>
      <c r="B1627" s="79"/>
      <c r="C1627" s="79"/>
      <c r="D1627" s="157"/>
      <c r="E1627" s="159"/>
      <c r="F1627" s="160"/>
      <c r="G1627" s="160"/>
      <c r="H1627" s="166"/>
      <c r="I1627" s="166"/>
      <c r="J1627" s="166"/>
      <c r="K1627" s="166"/>
      <c r="L1627" s="167"/>
      <c r="M1627" s="166"/>
      <c r="N1627" s="166"/>
      <c r="O1627" s="157"/>
      <c r="P1627" s="157"/>
      <c r="Q1627" s="157"/>
      <c r="R1627" s="157"/>
      <c r="S1627" s="157"/>
      <c r="T1627" s="157"/>
      <c r="U1627" s="157"/>
      <c r="V1627" s="157"/>
      <c r="W1627" s="161"/>
      <c r="X1627" s="168"/>
      <c r="Y1627" s="168"/>
      <c r="Z1627" s="157"/>
      <c r="AA1627" s="157"/>
      <c r="AB1627" s="157"/>
      <c r="AC1627" s="157"/>
      <c r="AD1627" s="86"/>
      <c r="AE1627" s="76"/>
      <c r="AF1627" s="76"/>
      <c r="AG1627" s="76"/>
      <c r="AH1627" s="76"/>
      <c r="AI1627" s="86"/>
      <c r="AJ1627" s="76"/>
      <c r="AK1627" s="76"/>
      <c r="AL1627" s="76"/>
      <c r="AM1627" s="76"/>
      <c r="AN1627" s="157"/>
      <c r="AO1627" s="157"/>
      <c r="AP1627" s="157"/>
      <c r="AQ1627" s="160"/>
      <c r="AR1627" s="93"/>
      <c r="AS1627" s="93"/>
      <c r="AT1627" s="109"/>
      <c r="AU1627" s="165"/>
    </row>
    <row r="1628" spans="1:47" ht="84.75" customHeight="1">
      <c r="A1628" s="79"/>
      <c r="B1628" s="79"/>
      <c r="C1628" s="79"/>
      <c r="D1628" s="157"/>
      <c r="E1628" s="159"/>
      <c r="F1628" s="160"/>
      <c r="G1628" s="160"/>
      <c r="H1628" s="166"/>
      <c r="I1628" s="166"/>
      <c r="J1628" s="166"/>
      <c r="K1628" s="166"/>
      <c r="L1628" s="167"/>
      <c r="M1628" s="166"/>
      <c r="N1628" s="166"/>
      <c r="O1628" s="157"/>
      <c r="P1628" s="157"/>
      <c r="Q1628" s="157"/>
      <c r="R1628" s="157"/>
      <c r="S1628" s="157"/>
      <c r="T1628" s="157"/>
      <c r="U1628" s="157"/>
      <c r="V1628" s="157"/>
      <c r="W1628" s="161"/>
      <c r="X1628" s="168"/>
      <c r="Y1628" s="168"/>
      <c r="Z1628" s="157"/>
      <c r="AA1628" s="157"/>
      <c r="AB1628" s="157"/>
      <c r="AC1628" s="157"/>
      <c r="AD1628" s="86"/>
      <c r="AE1628" s="76"/>
      <c r="AF1628" s="76"/>
      <c r="AG1628" s="76"/>
      <c r="AH1628" s="76"/>
      <c r="AI1628" s="86"/>
      <c r="AJ1628" s="76"/>
      <c r="AK1628" s="76"/>
      <c r="AL1628" s="76"/>
      <c r="AM1628" s="76"/>
      <c r="AN1628" s="157"/>
      <c r="AO1628" s="157"/>
      <c r="AP1628" s="157"/>
      <c r="AQ1628" s="160"/>
      <c r="AR1628" s="93"/>
      <c r="AS1628" s="93"/>
      <c r="AT1628" s="109"/>
      <c r="AU1628" s="165"/>
    </row>
    <row r="1629" spans="1:47" ht="84.75" customHeight="1">
      <c r="A1629" s="79"/>
      <c r="B1629" s="79"/>
      <c r="C1629" s="79"/>
      <c r="D1629" s="157"/>
      <c r="E1629" s="159"/>
      <c r="F1629" s="160"/>
      <c r="G1629" s="160"/>
      <c r="H1629" s="166"/>
      <c r="I1629" s="166"/>
      <c r="J1629" s="166"/>
      <c r="K1629" s="166"/>
      <c r="L1629" s="167"/>
      <c r="M1629" s="166"/>
      <c r="N1629" s="166"/>
      <c r="O1629" s="157"/>
      <c r="P1629" s="157"/>
      <c r="Q1629" s="157"/>
      <c r="R1629" s="157"/>
      <c r="S1629" s="157"/>
      <c r="T1629" s="157"/>
      <c r="U1629" s="157"/>
      <c r="V1629" s="157"/>
      <c r="W1629" s="161"/>
      <c r="X1629" s="168"/>
      <c r="Y1629" s="168"/>
      <c r="Z1629" s="157"/>
      <c r="AA1629" s="157"/>
      <c r="AB1629" s="157"/>
      <c r="AC1629" s="157"/>
      <c r="AD1629" s="86"/>
      <c r="AE1629" s="76"/>
      <c r="AF1629" s="76"/>
      <c r="AG1629" s="76"/>
      <c r="AH1629" s="76"/>
      <c r="AI1629" s="86"/>
      <c r="AJ1629" s="76"/>
      <c r="AK1629" s="76"/>
      <c r="AL1629" s="76"/>
      <c r="AM1629" s="76"/>
      <c r="AN1629" s="157"/>
      <c r="AO1629" s="157"/>
      <c r="AP1629" s="157"/>
      <c r="AQ1629" s="160"/>
      <c r="AR1629" s="93"/>
      <c r="AS1629" s="93"/>
      <c r="AT1629" s="109"/>
      <c r="AU1629" s="165"/>
    </row>
    <row r="1630" spans="1:47" ht="84.75" customHeight="1">
      <c r="A1630" s="79"/>
      <c r="B1630" s="79"/>
      <c r="C1630" s="79"/>
      <c r="D1630" s="157"/>
      <c r="E1630" s="159"/>
      <c r="F1630" s="160"/>
      <c r="G1630" s="160"/>
      <c r="H1630" s="166"/>
      <c r="I1630" s="166"/>
      <c r="J1630" s="166"/>
      <c r="K1630" s="166"/>
      <c r="L1630" s="167"/>
      <c r="M1630" s="166"/>
      <c r="N1630" s="166"/>
      <c r="O1630" s="157"/>
      <c r="P1630" s="157"/>
      <c r="Q1630" s="157"/>
      <c r="R1630" s="157"/>
      <c r="S1630" s="157"/>
      <c r="T1630" s="157"/>
      <c r="U1630" s="157"/>
      <c r="V1630" s="157"/>
      <c r="W1630" s="161"/>
      <c r="X1630" s="168"/>
      <c r="Y1630" s="168"/>
      <c r="Z1630" s="157"/>
      <c r="AA1630" s="157"/>
      <c r="AB1630" s="157"/>
      <c r="AC1630" s="157"/>
      <c r="AD1630" s="86"/>
      <c r="AE1630" s="76"/>
      <c r="AF1630" s="76"/>
      <c r="AG1630" s="76"/>
      <c r="AH1630" s="76"/>
      <c r="AI1630" s="86"/>
      <c r="AJ1630" s="76"/>
      <c r="AK1630" s="76"/>
      <c r="AL1630" s="76"/>
      <c r="AM1630" s="76"/>
      <c r="AN1630" s="157"/>
      <c r="AO1630" s="157"/>
      <c r="AP1630" s="157"/>
      <c r="AQ1630" s="160"/>
      <c r="AR1630" s="93"/>
      <c r="AS1630" s="93"/>
      <c r="AT1630" s="109"/>
      <c r="AU1630" s="165"/>
    </row>
    <row r="1631" spans="1:47" ht="84.75" customHeight="1">
      <c r="A1631" s="79"/>
      <c r="B1631" s="79"/>
      <c r="C1631" s="79"/>
      <c r="D1631" s="157"/>
      <c r="E1631" s="159"/>
      <c r="F1631" s="160"/>
      <c r="G1631" s="160"/>
      <c r="H1631" s="166"/>
      <c r="I1631" s="166"/>
      <c r="J1631" s="166"/>
      <c r="K1631" s="166"/>
      <c r="L1631" s="167"/>
      <c r="M1631" s="166"/>
      <c r="N1631" s="166"/>
      <c r="O1631" s="157"/>
      <c r="P1631" s="157"/>
      <c r="Q1631" s="157"/>
      <c r="R1631" s="157"/>
      <c r="S1631" s="157"/>
      <c r="T1631" s="157"/>
      <c r="U1631" s="157"/>
      <c r="V1631" s="157"/>
      <c r="W1631" s="161"/>
      <c r="X1631" s="168"/>
      <c r="Y1631" s="168"/>
      <c r="Z1631" s="157"/>
      <c r="AA1631" s="157"/>
      <c r="AB1631" s="157"/>
      <c r="AC1631" s="157"/>
      <c r="AD1631" s="86"/>
      <c r="AE1631" s="76"/>
      <c r="AF1631" s="76"/>
      <c r="AG1631" s="76"/>
      <c r="AH1631" s="76"/>
      <c r="AI1631" s="86"/>
      <c r="AJ1631" s="76"/>
      <c r="AK1631" s="76"/>
      <c r="AL1631" s="76"/>
      <c r="AM1631" s="76"/>
      <c r="AN1631" s="157"/>
      <c r="AO1631" s="157"/>
      <c r="AP1631" s="157"/>
      <c r="AQ1631" s="160"/>
      <c r="AR1631" s="93"/>
      <c r="AS1631" s="93"/>
      <c r="AT1631" s="109"/>
      <c r="AU1631" s="165"/>
    </row>
    <row r="1632" spans="1:47" ht="84.75" customHeight="1">
      <c r="A1632" s="79"/>
      <c r="B1632" s="79"/>
      <c r="C1632" s="79"/>
      <c r="D1632" s="157"/>
      <c r="E1632" s="159"/>
      <c r="F1632" s="160"/>
      <c r="G1632" s="160"/>
      <c r="H1632" s="166"/>
      <c r="I1632" s="166"/>
      <c r="J1632" s="166"/>
      <c r="K1632" s="166"/>
      <c r="L1632" s="167"/>
      <c r="M1632" s="166"/>
      <c r="N1632" s="166"/>
      <c r="O1632" s="157"/>
      <c r="P1632" s="157"/>
      <c r="Q1632" s="157"/>
      <c r="R1632" s="157"/>
      <c r="S1632" s="157"/>
      <c r="T1632" s="157"/>
      <c r="U1632" s="157"/>
      <c r="V1632" s="157"/>
      <c r="W1632" s="161"/>
      <c r="X1632" s="168"/>
      <c r="Y1632" s="168"/>
      <c r="Z1632" s="157"/>
      <c r="AA1632" s="157"/>
      <c r="AB1632" s="157"/>
      <c r="AC1632" s="157"/>
      <c r="AD1632" s="86"/>
      <c r="AE1632" s="76"/>
      <c r="AF1632" s="76"/>
      <c r="AG1632" s="76"/>
      <c r="AH1632" s="76"/>
      <c r="AI1632" s="86"/>
      <c r="AJ1632" s="76"/>
      <c r="AK1632" s="76"/>
      <c r="AL1632" s="76"/>
      <c r="AM1632" s="76"/>
      <c r="AN1632" s="157"/>
      <c r="AO1632" s="157"/>
      <c r="AP1632" s="157"/>
      <c r="AQ1632" s="160"/>
      <c r="AR1632" s="93"/>
      <c r="AS1632" s="93"/>
      <c r="AT1632" s="109"/>
      <c r="AU1632" s="165"/>
    </row>
    <row r="1633" spans="1:47" ht="84.75" customHeight="1">
      <c r="A1633" s="79"/>
      <c r="B1633" s="79"/>
      <c r="C1633" s="79"/>
      <c r="D1633" s="157"/>
      <c r="E1633" s="159"/>
      <c r="F1633" s="160"/>
      <c r="G1633" s="160"/>
      <c r="H1633" s="166"/>
      <c r="I1633" s="166"/>
      <c r="J1633" s="166"/>
      <c r="K1633" s="166"/>
      <c r="L1633" s="167"/>
      <c r="M1633" s="166"/>
      <c r="N1633" s="166"/>
      <c r="O1633" s="157"/>
      <c r="P1633" s="157"/>
      <c r="Q1633" s="157"/>
      <c r="R1633" s="157"/>
      <c r="S1633" s="157"/>
      <c r="T1633" s="157"/>
      <c r="U1633" s="157"/>
      <c r="V1633" s="157"/>
      <c r="W1633" s="161"/>
      <c r="X1633" s="168"/>
      <c r="Y1633" s="168"/>
      <c r="Z1633" s="157"/>
      <c r="AA1633" s="157"/>
      <c r="AB1633" s="157"/>
      <c r="AC1633" s="157"/>
      <c r="AD1633" s="86"/>
      <c r="AE1633" s="76"/>
      <c r="AF1633" s="76"/>
      <c r="AG1633" s="76"/>
      <c r="AH1633" s="76"/>
      <c r="AI1633" s="86"/>
      <c r="AJ1633" s="76"/>
      <c r="AK1633" s="76"/>
      <c r="AL1633" s="76"/>
      <c r="AM1633" s="76"/>
      <c r="AN1633" s="157"/>
      <c r="AO1633" s="157"/>
      <c r="AP1633" s="157"/>
      <c r="AQ1633" s="160"/>
      <c r="AR1633" s="93"/>
      <c r="AS1633" s="93"/>
      <c r="AT1633" s="109"/>
      <c r="AU1633" s="165"/>
    </row>
    <row r="1634" spans="1:47" ht="84.75" customHeight="1">
      <c r="A1634" s="79"/>
      <c r="B1634" s="79"/>
      <c r="C1634" s="79"/>
      <c r="D1634" s="157"/>
      <c r="E1634" s="159"/>
      <c r="F1634" s="160"/>
      <c r="G1634" s="160"/>
      <c r="H1634" s="166"/>
      <c r="I1634" s="166"/>
      <c r="J1634" s="166"/>
      <c r="K1634" s="166"/>
      <c r="L1634" s="167"/>
      <c r="M1634" s="166"/>
      <c r="N1634" s="166"/>
      <c r="O1634" s="157"/>
      <c r="P1634" s="157"/>
      <c r="Q1634" s="157"/>
      <c r="R1634" s="157"/>
      <c r="S1634" s="157"/>
      <c r="T1634" s="157"/>
      <c r="U1634" s="157"/>
      <c r="V1634" s="157"/>
      <c r="W1634" s="161"/>
      <c r="X1634" s="168"/>
      <c r="Y1634" s="168"/>
      <c r="Z1634" s="157"/>
      <c r="AA1634" s="157"/>
      <c r="AB1634" s="157"/>
      <c r="AC1634" s="157"/>
      <c r="AD1634" s="86"/>
      <c r="AE1634" s="76"/>
      <c r="AF1634" s="76"/>
      <c r="AG1634" s="76"/>
      <c r="AH1634" s="76"/>
      <c r="AI1634" s="86"/>
      <c r="AJ1634" s="76"/>
      <c r="AK1634" s="76"/>
      <c r="AL1634" s="76"/>
      <c r="AM1634" s="76"/>
      <c r="AN1634" s="157"/>
      <c r="AO1634" s="157"/>
      <c r="AP1634" s="157"/>
      <c r="AQ1634" s="160"/>
      <c r="AR1634" s="93"/>
      <c r="AS1634" s="93"/>
      <c r="AT1634" s="109"/>
      <c r="AU1634" s="165"/>
    </row>
    <row r="1635" spans="1:47" ht="84.75" customHeight="1">
      <c r="A1635" s="79"/>
      <c r="B1635" s="79"/>
      <c r="C1635" s="79"/>
      <c r="D1635" s="157"/>
      <c r="E1635" s="159"/>
      <c r="F1635" s="160"/>
      <c r="G1635" s="160"/>
      <c r="H1635" s="166"/>
      <c r="I1635" s="166"/>
      <c r="J1635" s="166"/>
      <c r="K1635" s="166"/>
      <c r="L1635" s="167"/>
      <c r="M1635" s="166"/>
      <c r="N1635" s="166"/>
      <c r="O1635" s="157"/>
      <c r="P1635" s="157"/>
      <c r="Q1635" s="157"/>
      <c r="R1635" s="157"/>
      <c r="S1635" s="157"/>
      <c r="T1635" s="157"/>
      <c r="U1635" s="157"/>
      <c r="V1635" s="157"/>
      <c r="W1635" s="161"/>
      <c r="X1635" s="168"/>
      <c r="Y1635" s="168"/>
      <c r="Z1635" s="157"/>
      <c r="AA1635" s="157"/>
      <c r="AB1635" s="157"/>
      <c r="AC1635" s="157"/>
      <c r="AD1635" s="86"/>
      <c r="AE1635" s="76"/>
      <c r="AF1635" s="76"/>
      <c r="AG1635" s="76"/>
      <c r="AH1635" s="76"/>
      <c r="AI1635" s="86"/>
      <c r="AJ1635" s="76"/>
      <c r="AK1635" s="76"/>
      <c r="AL1635" s="76"/>
      <c r="AM1635" s="76"/>
      <c r="AN1635" s="157"/>
      <c r="AO1635" s="157"/>
      <c r="AP1635" s="157"/>
      <c r="AQ1635" s="160"/>
      <c r="AR1635" s="93"/>
      <c r="AS1635" s="93"/>
      <c r="AT1635" s="109"/>
      <c r="AU1635" s="165"/>
    </row>
    <row r="1636" spans="1:47" ht="84.75" customHeight="1">
      <c r="A1636" s="79"/>
      <c r="B1636" s="79"/>
      <c r="C1636" s="79"/>
      <c r="D1636" s="157"/>
      <c r="E1636" s="159"/>
      <c r="F1636" s="160"/>
      <c r="G1636" s="160"/>
      <c r="H1636" s="166"/>
      <c r="I1636" s="166"/>
      <c r="J1636" s="166"/>
      <c r="K1636" s="166"/>
      <c r="L1636" s="167"/>
      <c r="M1636" s="166"/>
      <c r="N1636" s="166"/>
      <c r="O1636" s="157"/>
      <c r="P1636" s="157"/>
      <c r="Q1636" s="157"/>
      <c r="R1636" s="157"/>
      <c r="S1636" s="157"/>
      <c r="T1636" s="157"/>
      <c r="U1636" s="157"/>
      <c r="V1636" s="157"/>
      <c r="W1636" s="161"/>
      <c r="X1636" s="168"/>
      <c r="Y1636" s="168"/>
      <c r="Z1636" s="157"/>
      <c r="AA1636" s="157"/>
      <c r="AB1636" s="157"/>
      <c r="AC1636" s="157"/>
      <c r="AD1636" s="86"/>
      <c r="AE1636" s="76"/>
      <c r="AF1636" s="76"/>
      <c r="AG1636" s="76"/>
      <c r="AH1636" s="76"/>
      <c r="AI1636" s="86"/>
      <c r="AJ1636" s="76"/>
      <c r="AK1636" s="76"/>
      <c r="AL1636" s="76"/>
      <c r="AM1636" s="76"/>
      <c r="AN1636" s="157"/>
      <c r="AO1636" s="157"/>
      <c r="AP1636" s="157"/>
      <c r="AQ1636" s="160"/>
      <c r="AR1636" s="93"/>
      <c r="AS1636" s="93"/>
      <c r="AT1636" s="109"/>
      <c r="AU1636" s="165"/>
    </row>
    <row r="1637" spans="1:47" ht="84.75" customHeight="1">
      <c r="A1637" s="79"/>
      <c r="B1637" s="79"/>
      <c r="C1637" s="79"/>
      <c r="D1637" s="157"/>
      <c r="E1637" s="159"/>
      <c r="F1637" s="160"/>
      <c r="G1637" s="160"/>
      <c r="H1637" s="166"/>
      <c r="I1637" s="166"/>
      <c r="J1637" s="166"/>
      <c r="K1637" s="166"/>
      <c r="L1637" s="167"/>
      <c r="M1637" s="166"/>
      <c r="N1637" s="166"/>
      <c r="O1637" s="157"/>
      <c r="P1637" s="157"/>
      <c r="Q1637" s="157"/>
      <c r="R1637" s="157"/>
      <c r="S1637" s="157"/>
      <c r="T1637" s="157"/>
      <c r="U1637" s="157"/>
      <c r="V1637" s="157"/>
      <c r="W1637" s="161"/>
      <c r="X1637" s="168"/>
      <c r="Y1637" s="168"/>
      <c r="Z1637" s="157"/>
      <c r="AA1637" s="157"/>
      <c r="AB1637" s="157"/>
      <c r="AC1637" s="157"/>
      <c r="AD1637" s="86"/>
      <c r="AE1637" s="76"/>
      <c r="AF1637" s="76"/>
      <c r="AG1637" s="76"/>
      <c r="AH1637" s="76"/>
      <c r="AI1637" s="86"/>
      <c r="AJ1637" s="76"/>
      <c r="AK1637" s="76"/>
      <c r="AL1637" s="76"/>
      <c r="AM1637" s="76"/>
      <c r="AN1637" s="157"/>
      <c r="AO1637" s="157"/>
      <c r="AP1637" s="157"/>
      <c r="AQ1637" s="160"/>
      <c r="AR1637" s="93"/>
      <c r="AS1637" s="93"/>
      <c r="AT1637" s="109"/>
      <c r="AU1637" s="165"/>
    </row>
    <row r="1638" spans="1:47" ht="84.75" customHeight="1">
      <c r="A1638" s="79"/>
      <c r="B1638" s="79"/>
      <c r="C1638" s="79"/>
      <c r="D1638" s="157"/>
      <c r="E1638" s="159"/>
      <c r="F1638" s="160"/>
      <c r="G1638" s="160"/>
      <c r="H1638" s="166"/>
      <c r="I1638" s="166"/>
      <c r="J1638" s="166"/>
      <c r="K1638" s="166"/>
      <c r="L1638" s="167"/>
      <c r="M1638" s="166"/>
      <c r="N1638" s="166"/>
      <c r="O1638" s="157"/>
      <c r="P1638" s="157"/>
      <c r="Q1638" s="157"/>
      <c r="R1638" s="157"/>
      <c r="S1638" s="157"/>
      <c r="T1638" s="157"/>
      <c r="U1638" s="157"/>
      <c r="V1638" s="157"/>
      <c r="W1638" s="161"/>
      <c r="X1638" s="168"/>
      <c r="Y1638" s="168"/>
      <c r="Z1638" s="157"/>
      <c r="AA1638" s="157"/>
      <c r="AB1638" s="157"/>
      <c r="AC1638" s="157"/>
      <c r="AD1638" s="86"/>
      <c r="AE1638" s="76"/>
      <c r="AF1638" s="76"/>
      <c r="AG1638" s="76"/>
      <c r="AH1638" s="76"/>
      <c r="AI1638" s="86"/>
      <c r="AJ1638" s="76"/>
      <c r="AK1638" s="76"/>
      <c r="AL1638" s="76"/>
      <c r="AM1638" s="76"/>
      <c r="AN1638" s="157"/>
      <c r="AO1638" s="157"/>
      <c r="AP1638" s="157"/>
      <c r="AQ1638" s="160"/>
      <c r="AR1638" s="93"/>
      <c r="AS1638" s="93"/>
      <c r="AT1638" s="109"/>
      <c r="AU1638" s="165"/>
    </row>
    <row r="1639" spans="1:47" ht="84.75" customHeight="1">
      <c r="A1639" s="79"/>
      <c r="B1639" s="79"/>
      <c r="C1639" s="79"/>
      <c r="D1639" s="157"/>
      <c r="E1639" s="159"/>
      <c r="F1639" s="160"/>
      <c r="G1639" s="160"/>
      <c r="H1639" s="166"/>
      <c r="I1639" s="166"/>
      <c r="J1639" s="166"/>
      <c r="K1639" s="166"/>
      <c r="L1639" s="167"/>
      <c r="M1639" s="166"/>
      <c r="N1639" s="166"/>
      <c r="O1639" s="157"/>
      <c r="P1639" s="157"/>
      <c r="Q1639" s="157"/>
      <c r="R1639" s="157"/>
      <c r="S1639" s="157"/>
      <c r="T1639" s="157"/>
      <c r="U1639" s="157"/>
      <c r="V1639" s="157"/>
      <c r="W1639" s="161"/>
      <c r="X1639" s="168"/>
      <c r="Y1639" s="168"/>
      <c r="Z1639" s="157"/>
      <c r="AA1639" s="157"/>
      <c r="AB1639" s="157"/>
      <c r="AC1639" s="157"/>
      <c r="AD1639" s="86"/>
      <c r="AE1639" s="76"/>
      <c r="AF1639" s="76"/>
      <c r="AG1639" s="76"/>
      <c r="AH1639" s="76"/>
      <c r="AI1639" s="86"/>
      <c r="AJ1639" s="76"/>
      <c r="AK1639" s="76"/>
      <c r="AL1639" s="76"/>
      <c r="AM1639" s="76"/>
      <c r="AN1639" s="157"/>
      <c r="AO1639" s="157"/>
      <c r="AP1639" s="157"/>
      <c r="AQ1639" s="160"/>
      <c r="AR1639" s="93"/>
      <c r="AS1639" s="93"/>
      <c r="AT1639" s="109"/>
      <c r="AU1639" s="165"/>
    </row>
    <row r="1640" spans="1:47" ht="84.75" customHeight="1">
      <c r="A1640" s="79"/>
      <c r="B1640" s="79"/>
      <c r="C1640" s="79"/>
      <c r="D1640" s="157"/>
      <c r="E1640" s="159"/>
      <c r="F1640" s="160"/>
      <c r="G1640" s="160"/>
      <c r="H1640" s="166"/>
      <c r="I1640" s="166"/>
      <c r="J1640" s="166"/>
      <c r="K1640" s="166"/>
      <c r="L1640" s="167"/>
      <c r="M1640" s="166"/>
      <c r="N1640" s="166"/>
      <c r="O1640" s="157"/>
      <c r="P1640" s="157"/>
      <c r="Q1640" s="157"/>
      <c r="R1640" s="157"/>
      <c r="S1640" s="157"/>
      <c r="T1640" s="157"/>
      <c r="U1640" s="157"/>
      <c r="V1640" s="157"/>
      <c r="W1640" s="161"/>
      <c r="X1640" s="168"/>
      <c r="Y1640" s="168"/>
      <c r="Z1640" s="157"/>
      <c r="AA1640" s="157"/>
      <c r="AB1640" s="157"/>
      <c r="AC1640" s="157"/>
      <c r="AD1640" s="86"/>
      <c r="AE1640" s="76"/>
      <c r="AF1640" s="76"/>
      <c r="AG1640" s="76"/>
      <c r="AH1640" s="76"/>
      <c r="AI1640" s="86"/>
      <c r="AJ1640" s="76"/>
      <c r="AK1640" s="76"/>
      <c r="AL1640" s="76"/>
      <c r="AM1640" s="76"/>
      <c r="AN1640" s="157"/>
      <c r="AO1640" s="157"/>
      <c r="AP1640" s="157"/>
      <c r="AQ1640" s="160"/>
      <c r="AR1640" s="93"/>
      <c r="AS1640" s="93"/>
      <c r="AT1640" s="109"/>
      <c r="AU1640" s="165"/>
    </row>
    <row r="1641" spans="1:47" ht="84.75" customHeight="1">
      <c r="A1641" s="79"/>
      <c r="B1641" s="79"/>
      <c r="C1641" s="79"/>
      <c r="D1641" s="157"/>
      <c r="E1641" s="159"/>
      <c r="F1641" s="160"/>
      <c r="G1641" s="160"/>
      <c r="H1641" s="166"/>
      <c r="I1641" s="166"/>
      <c r="J1641" s="166"/>
      <c r="K1641" s="166"/>
      <c r="L1641" s="167"/>
      <c r="M1641" s="166"/>
      <c r="N1641" s="166"/>
      <c r="O1641" s="157"/>
      <c r="P1641" s="157"/>
      <c r="Q1641" s="157"/>
      <c r="R1641" s="157"/>
      <c r="S1641" s="157"/>
      <c r="T1641" s="157"/>
      <c r="U1641" s="157"/>
      <c r="V1641" s="157"/>
      <c r="W1641" s="161"/>
      <c r="X1641" s="168"/>
      <c r="Y1641" s="168"/>
      <c r="Z1641" s="157"/>
      <c r="AA1641" s="157"/>
      <c r="AB1641" s="157"/>
      <c r="AC1641" s="157"/>
      <c r="AD1641" s="86"/>
      <c r="AE1641" s="76"/>
      <c r="AF1641" s="76"/>
      <c r="AG1641" s="76"/>
      <c r="AH1641" s="76"/>
      <c r="AI1641" s="86"/>
      <c r="AJ1641" s="76"/>
      <c r="AK1641" s="76"/>
      <c r="AL1641" s="76"/>
      <c r="AM1641" s="76"/>
      <c r="AN1641" s="157"/>
      <c r="AO1641" s="157"/>
      <c r="AP1641" s="157"/>
      <c r="AQ1641" s="160"/>
      <c r="AR1641" s="93"/>
      <c r="AS1641" s="93"/>
      <c r="AT1641" s="109"/>
      <c r="AU1641" s="165"/>
    </row>
    <row r="1642" spans="1:47" ht="84.75" customHeight="1">
      <c r="A1642" s="79"/>
      <c r="B1642" s="79"/>
      <c r="C1642" s="79"/>
      <c r="D1642" s="157"/>
      <c r="E1642" s="159"/>
      <c r="F1642" s="160"/>
      <c r="G1642" s="160"/>
      <c r="H1642" s="166"/>
      <c r="I1642" s="166"/>
      <c r="J1642" s="166"/>
      <c r="K1642" s="166"/>
      <c r="L1642" s="167"/>
      <c r="M1642" s="166"/>
      <c r="N1642" s="166"/>
      <c r="O1642" s="157"/>
      <c r="P1642" s="157"/>
      <c r="Q1642" s="157"/>
      <c r="R1642" s="157"/>
      <c r="S1642" s="157"/>
      <c r="T1642" s="157"/>
      <c r="U1642" s="157"/>
      <c r="V1642" s="157"/>
      <c r="W1642" s="161"/>
      <c r="X1642" s="168"/>
      <c r="Y1642" s="168"/>
      <c r="Z1642" s="157"/>
      <c r="AA1642" s="157"/>
      <c r="AB1642" s="157"/>
      <c r="AC1642" s="157"/>
      <c r="AD1642" s="86"/>
      <c r="AE1642" s="76"/>
      <c r="AF1642" s="76"/>
      <c r="AG1642" s="76"/>
      <c r="AH1642" s="76"/>
      <c r="AI1642" s="86"/>
      <c r="AJ1642" s="76"/>
      <c r="AK1642" s="76"/>
      <c r="AL1642" s="76"/>
      <c r="AM1642" s="76"/>
      <c r="AN1642" s="157"/>
      <c r="AO1642" s="157"/>
      <c r="AP1642" s="157"/>
      <c r="AQ1642" s="160"/>
      <c r="AR1642" s="93"/>
      <c r="AS1642" s="93"/>
      <c r="AT1642" s="109"/>
      <c r="AU1642" s="165"/>
    </row>
    <row r="1643" spans="1:47" ht="84.75" customHeight="1">
      <c r="A1643" s="79"/>
      <c r="B1643" s="79"/>
      <c r="C1643" s="79"/>
      <c r="D1643" s="157"/>
      <c r="E1643" s="159"/>
      <c r="F1643" s="160"/>
      <c r="G1643" s="160"/>
      <c r="H1643" s="166"/>
      <c r="I1643" s="166"/>
      <c r="J1643" s="166"/>
      <c r="K1643" s="166"/>
      <c r="L1643" s="167"/>
      <c r="M1643" s="166"/>
      <c r="N1643" s="166"/>
      <c r="O1643" s="157"/>
      <c r="P1643" s="157"/>
      <c r="Q1643" s="157"/>
      <c r="R1643" s="157"/>
      <c r="S1643" s="157"/>
      <c r="T1643" s="157"/>
      <c r="U1643" s="157"/>
      <c r="V1643" s="157"/>
      <c r="W1643" s="161"/>
      <c r="X1643" s="168"/>
      <c r="Y1643" s="168"/>
      <c r="Z1643" s="157"/>
      <c r="AA1643" s="157"/>
      <c r="AB1643" s="157"/>
      <c r="AC1643" s="157"/>
      <c r="AD1643" s="86"/>
      <c r="AE1643" s="76"/>
      <c r="AF1643" s="76"/>
      <c r="AG1643" s="76"/>
      <c r="AH1643" s="76"/>
      <c r="AI1643" s="86"/>
      <c r="AJ1643" s="76"/>
      <c r="AK1643" s="76"/>
      <c r="AL1643" s="76"/>
      <c r="AM1643" s="76"/>
      <c r="AN1643" s="157"/>
      <c r="AO1643" s="157"/>
      <c r="AP1643" s="157"/>
      <c r="AQ1643" s="160"/>
      <c r="AR1643" s="93"/>
      <c r="AS1643" s="93"/>
      <c r="AT1643" s="109"/>
      <c r="AU1643" s="165"/>
    </row>
    <row r="1644" spans="1:47" ht="84.75" customHeight="1">
      <c r="A1644" s="79"/>
      <c r="B1644" s="79"/>
      <c r="C1644" s="79"/>
      <c r="D1644" s="157"/>
      <c r="E1644" s="159"/>
      <c r="F1644" s="160"/>
      <c r="G1644" s="160"/>
      <c r="H1644" s="166"/>
      <c r="I1644" s="166"/>
      <c r="J1644" s="166"/>
      <c r="K1644" s="166"/>
      <c r="L1644" s="167"/>
      <c r="M1644" s="166"/>
      <c r="N1644" s="166"/>
      <c r="O1644" s="157"/>
      <c r="P1644" s="157"/>
      <c r="Q1644" s="157"/>
      <c r="R1644" s="157"/>
      <c r="S1644" s="157"/>
      <c r="T1644" s="157"/>
      <c r="U1644" s="157"/>
      <c r="V1644" s="157"/>
      <c r="W1644" s="161"/>
      <c r="X1644" s="168"/>
      <c r="Y1644" s="168"/>
      <c r="Z1644" s="157"/>
      <c r="AA1644" s="157"/>
      <c r="AB1644" s="157"/>
      <c r="AC1644" s="157"/>
      <c r="AD1644" s="86"/>
      <c r="AE1644" s="76"/>
      <c r="AF1644" s="76"/>
      <c r="AG1644" s="76"/>
      <c r="AH1644" s="76"/>
      <c r="AI1644" s="86"/>
      <c r="AJ1644" s="76"/>
      <c r="AK1644" s="76"/>
      <c r="AL1644" s="76"/>
      <c r="AM1644" s="76"/>
      <c r="AN1644" s="157"/>
      <c r="AO1644" s="157"/>
      <c r="AP1644" s="157"/>
      <c r="AQ1644" s="160"/>
      <c r="AR1644" s="93"/>
      <c r="AS1644" s="93"/>
      <c r="AT1644" s="109"/>
      <c r="AU1644" s="165"/>
    </row>
    <row r="1645" spans="1:47" ht="84.75" customHeight="1">
      <c r="A1645" s="79"/>
      <c r="B1645" s="79"/>
      <c r="C1645" s="79"/>
      <c r="D1645" s="157"/>
      <c r="E1645" s="159"/>
      <c r="F1645" s="160"/>
      <c r="G1645" s="160"/>
      <c r="H1645" s="166"/>
      <c r="I1645" s="166"/>
      <c r="J1645" s="166"/>
      <c r="K1645" s="166"/>
      <c r="L1645" s="167"/>
      <c r="M1645" s="166"/>
      <c r="N1645" s="166"/>
      <c r="O1645" s="157"/>
      <c r="P1645" s="157"/>
      <c r="Q1645" s="157"/>
      <c r="R1645" s="157"/>
      <c r="S1645" s="157"/>
      <c r="T1645" s="157"/>
      <c r="U1645" s="157"/>
      <c r="V1645" s="157"/>
      <c r="W1645" s="161"/>
      <c r="X1645" s="168"/>
      <c r="Y1645" s="168"/>
      <c r="Z1645" s="157"/>
      <c r="AA1645" s="157"/>
      <c r="AB1645" s="157"/>
      <c r="AC1645" s="157"/>
      <c r="AD1645" s="86"/>
      <c r="AE1645" s="76"/>
      <c r="AF1645" s="76"/>
      <c r="AG1645" s="76"/>
      <c r="AH1645" s="76"/>
      <c r="AI1645" s="86"/>
      <c r="AJ1645" s="76"/>
      <c r="AK1645" s="76"/>
      <c r="AL1645" s="76"/>
      <c r="AM1645" s="76"/>
      <c r="AN1645" s="157"/>
      <c r="AO1645" s="157"/>
      <c r="AP1645" s="157"/>
      <c r="AQ1645" s="160"/>
      <c r="AR1645" s="93"/>
      <c r="AS1645" s="93"/>
      <c r="AT1645" s="109"/>
      <c r="AU1645" s="165"/>
    </row>
    <row r="1646" spans="1:47" ht="84.75" customHeight="1">
      <c r="A1646" s="79"/>
      <c r="B1646" s="79"/>
      <c r="C1646" s="79"/>
      <c r="D1646" s="157"/>
      <c r="E1646" s="159"/>
      <c r="F1646" s="160"/>
      <c r="G1646" s="160"/>
      <c r="H1646" s="166"/>
      <c r="I1646" s="166"/>
      <c r="J1646" s="166"/>
      <c r="K1646" s="166"/>
      <c r="L1646" s="167"/>
      <c r="M1646" s="166"/>
      <c r="N1646" s="166"/>
      <c r="O1646" s="157"/>
      <c r="P1646" s="157"/>
      <c r="Q1646" s="157"/>
      <c r="R1646" s="157"/>
      <c r="S1646" s="157"/>
      <c r="T1646" s="157"/>
      <c r="U1646" s="157"/>
      <c r="V1646" s="157"/>
      <c r="W1646" s="161"/>
      <c r="X1646" s="168"/>
      <c r="Y1646" s="168"/>
      <c r="Z1646" s="157"/>
      <c r="AA1646" s="157"/>
      <c r="AB1646" s="157"/>
      <c r="AC1646" s="157"/>
      <c r="AD1646" s="86"/>
      <c r="AE1646" s="76"/>
      <c r="AF1646" s="76"/>
      <c r="AG1646" s="76"/>
      <c r="AH1646" s="76"/>
      <c r="AI1646" s="86"/>
      <c r="AJ1646" s="76"/>
      <c r="AK1646" s="76"/>
      <c r="AL1646" s="76"/>
      <c r="AM1646" s="76"/>
      <c r="AN1646" s="157"/>
      <c r="AO1646" s="157"/>
      <c r="AP1646" s="157"/>
      <c r="AQ1646" s="160"/>
      <c r="AR1646" s="93"/>
      <c r="AS1646" s="93"/>
      <c r="AT1646" s="109"/>
      <c r="AU1646" s="165"/>
    </row>
    <row r="1647" spans="1:47" ht="84.75" customHeight="1">
      <c r="A1647" s="79"/>
      <c r="B1647" s="79"/>
      <c r="C1647" s="79"/>
      <c r="D1647" s="157"/>
      <c r="E1647" s="159"/>
      <c r="F1647" s="160"/>
      <c r="G1647" s="160"/>
      <c r="H1647" s="166"/>
      <c r="I1647" s="166"/>
      <c r="J1647" s="166"/>
      <c r="K1647" s="166"/>
      <c r="L1647" s="167"/>
      <c r="M1647" s="166"/>
      <c r="N1647" s="166"/>
      <c r="O1647" s="157"/>
      <c r="P1647" s="157"/>
      <c r="Q1647" s="157"/>
      <c r="R1647" s="157"/>
      <c r="S1647" s="157"/>
      <c r="T1647" s="157"/>
      <c r="U1647" s="157"/>
      <c r="V1647" s="157"/>
      <c r="W1647" s="161"/>
      <c r="X1647" s="168"/>
      <c r="Y1647" s="168"/>
      <c r="Z1647" s="157"/>
      <c r="AA1647" s="157"/>
      <c r="AB1647" s="157"/>
      <c r="AC1647" s="157"/>
      <c r="AD1647" s="86"/>
      <c r="AE1647" s="76"/>
      <c r="AF1647" s="76"/>
      <c r="AG1647" s="76"/>
      <c r="AH1647" s="76"/>
      <c r="AI1647" s="86"/>
      <c r="AJ1647" s="76"/>
      <c r="AK1647" s="76"/>
      <c r="AL1647" s="76"/>
      <c r="AM1647" s="76"/>
      <c r="AN1647" s="157"/>
      <c r="AO1647" s="157"/>
      <c r="AP1647" s="157"/>
      <c r="AQ1647" s="160"/>
      <c r="AR1647" s="93"/>
      <c r="AS1647" s="93"/>
      <c r="AT1647" s="109"/>
      <c r="AU1647" s="165"/>
    </row>
    <row r="1648" spans="1:47" ht="84.75" customHeight="1">
      <c r="A1648" s="79"/>
      <c r="B1648" s="79"/>
      <c r="C1648" s="79"/>
      <c r="D1648" s="157"/>
      <c r="E1648" s="159"/>
      <c r="F1648" s="160"/>
      <c r="G1648" s="160"/>
      <c r="H1648" s="166"/>
      <c r="I1648" s="166"/>
      <c r="J1648" s="166"/>
      <c r="K1648" s="166"/>
      <c r="L1648" s="167"/>
      <c r="M1648" s="166"/>
      <c r="N1648" s="166"/>
      <c r="O1648" s="157"/>
      <c r="P1648" s="157"/>
      <c r="Q1648" s="157"/>
      <c r="R1648" s="157"/>
      <c r="S1648" s="157"/>
      <c r="T1648" s="157"/>
      <c r="U1648" s="157"/>
      <c r="V1648" s="157"/>
      <c r="W1648" s="161"/>
      <c r="X1648" s="168"/>
      <c r="Y1648" s="168"/>
      <c r="Z1648" s="157"/>
      <c r="AA1648" s="157"/>
      <c r="AB1648" s="157"/>
      <c r="AC1648" s="157"/>
      <c r="AD1648" s="86"/>
      <c r="AE1648" s="76"/>
      <c r="AF1648" s="76"/>
      <c r="AG1648" s="76"/>
      <c r="AH1648" s="76"/>
      <c r="AI1648" s="86"/>
      <c r="AJ1648" s="76"/>
      <c r="AK1648" s="76"/>
      <c r="AL1648" s="76"/>
      <c r="AM1648" s="76"/>
      <c r="AN1648" s="157"/>
      <c r="AO1648" s="157"/>
      <c r="AP1648" s="157"/>
      <c r="AQ1648" s="160"/>
      <c r="AR1648" s="93"/>
      <c r="AS1648" s="93"/>
      <c r="AT1648" s="109"/>
      <c r="AU1648" s="165"/>
    </row>
    <row r="1649" spans="1:47" ht="84.75" customHeight="1">
      <c r="A1649" s="79"/>
      <c r="B1649" s="79"/>
      <c r="C1649" s="79"/>
      <c r="D1649" s="157"/>
      <c r="E1649" s="159"/>
      <c r="F1649" s="160"/>
      <c r="G1649" s="160"/>
      <c r="H1649" s="166"/>
      <c r="I1649" s="166"/>
      <c r="J1649" s="166"/>
      <c r="K1649" s="166"/>
      <c r="L1649" s="167"/>
      <c r="M1649" s="166"/>
      <c r="N1649" s="166"/>
      <c r="O1649" s="157"/>
      <c r="P1649" s="157"/>
      <c r="Q1649" s="157"/>
      <c r="R1649" s="157"/>
      <c r="S1649" s="157"/>
      <c r="T1649" s="157"/>
      <c r="U1649" s="157"/>
      <c r="V1649" s="157"/>
      <c r="W1649" s="161"/>
      <c r="X1649" s="168"/>
      <c r="Y1649" s="168"/>
      <c r="Z1649" s="157"/>
      <c r="AA1649" s="157"/>
      <c r="AB1649" s="157"/>
      <c r="AC1649" s="157"/>
      <c r="AD1649" s="86"/>
      <c r="AE1649" s="76"/>
      <c r="AF1649" s="76"/>
      <c r="AG1649" s="76"/>
      <c r="AH1649" s="76"/>
      <c r="AI1649" s="86"/>
      <c r="AJ1649" s="76"/>
      <c r="AK1649" s="76"/>
      <c r="AL1649" s="76"/>
      <c r="AM1649" s="76"/>
      <c r="AN1649" s="157"/>
      <c r="AO1649" s="157"/>
      <c r="AP1649" s="157"/>
      <c r="AQ1649" s="160"/>
      <c r="AR1649" s="93"/>
      <c r="AS1649" s="93"/>
      <c r="AT1649" s="109"/>
      <c r="AU1649" s="165"/>
    </row>
    <row r="1650" spans="1:47" ht="84.75" customHeight="1">
      <c r="A1650" s="79"/>
      <c r="B1650" s="79"/>
      <c r="C1650" s="79"/>
      <c r="D1650" s="157"/>
      <c r="E1650" s="159"/>
      <c r="F1650" s="160"/>
      <c r="G1650" s="160"/>
      <c r="H1650" s="166"/>
      <c r="I1650" s="166"/>
      <c r="J1650" s="166"/>
      <c r="K1650" s="166"/>
      <c r="L1650" s="167"/>
      <c r="M1650" s="166"/>
      <c r="N1650" s="166"/>
      <c r="O1650" s="157"/>
      <c r="P1650" s="157"/>
      <c r="Q1650" s="157"/>
      <c r="R1650" s="157"/>
      <c r="S1650" s="157"/>
      <c r="T1650" s="157"/>
      <c r="U1650" s="157"/>
      <c r="V1650" s="157"/>
      <c r="W1650" s="161"/>
      <c r="X1650" s="168"/>
      <c r="Y1650" s="168"/>
      <c r="Z1650" s="157"/>
      <c r="AA1650" s="157"/>
      <c r="AB1650" s="157"/>
      <c r="AC1650" s="157"/>
      <c r="AD1650" s="86"/>
      <c r="AE1650" s="76"/>
      <c r="AF1650" s="76"/>
      <c r="AG1650" s="76"/>
      <c r="AH1650" s="76"/>
      <c r="AI1650" s="86"/>
      <c r="AJ1650" s="76"/>
      <c r="AK1650" s="76"/>
      <c r="AL1650" s="76"/>
      <c r="AM1650" s="76"/>
      <c r="AN1650" s="157"/>
      <c r="AO1650" s="157"/>
      <c r="AP1650" s="157"/>
      <c r="AQ1650" s="160"/>
      <c r="AR1650" s="93"/>
      <c r="AS1650" s="93"/>
      <c r="AT1650" s="109"/>
      <c r="AU1650" s="165"/>
    </row>
    <row r="1651" spans="1:47" ht="84.75" customHeight="1">
      <c r="A1651" s="79"/>
      <c r="B1651" s="79"/>
      <c r="C1651" s="79"/>
      <c r="D1651" s="157"/>
      <c r="E1651" s="159"/>
      <c r="F1651" s="160"/>
      <c r="G1651" s="160"/>
      <c r="H1651" s="166"/>
      <c r="I1651" s="166"/>
      <c r="J1651" s="166"/>
      <c r="K1651" s="166"/>
      <c r="L1651" s="167"/>
      <c r="M1651" s="166"/>
      <c r="N1651" s="166"/>
      <c r="O1651" s="157"/>
      <c r="P1651" s="157"/>
      <c r="Q1651" s="157"/>
      <c r="R1651" s="157"/>
      <c r="S1651" s="157"/>
      <c r="T1651" s="157"/>
      <c r="U1651" s="157"/>
      <c r="V1651" s="157"/>
      <c r="W1651" s="161"/>
      <c r="X1651" s="168"/>
      <c r="Y1651" s="168"/>
      <c r="Z1651" s="157"/>
      <c r="AA1651" s="157"/>
      <c r="AB1651" s="157"/>
      <c r="AC1651" s="157"/>
      <c r="AD1651" s="86"/>
      <c r="AE1651" s="76"/>
      <c r="AF1651" s="76"/>
      <c r="AG1651" s="76"/>
      <c r="AH1651" s="76"/>
      <c r="AI1651" s="86"/>
      <c r="AJ1651" s="76"/>
      <c r="AK1651" s="76"/>
      <c r="AL1651" s="76"/>
      <c r="AM1651" s="76"/>
      <c r="AN1651" s="157"/>
      <c r="AO1651" s="157"/>
      <c r="AP1651" s="157"/>
      <c r="AQ1651" s="160"/>
      <c r="AR1651" s="93"/>
      <c r="AS1651" s="93"/>
      <c r="AT1651" s="109"/>
      <c r="AU1651" s="165"/>
    </row>
    <row r="1652" spans="1:47" ht="84.75" customHeight="1">
      <c r="A1652" s="79"/>
      <c r="B1652" s="79"/>
      <c r="C1652" s="79"/>
      <c r="D1652" s="157"/>
      <c r="E1652" s="159"/>
      <c r="F1652" s="160"/>
      <c r="G1652" s="160"/>
      <c r="H1652" s="166"/>
      <c r="I1652" s="166"/>
      <c r="J1652" s="166"/>
      <c r="K1652" s="166"/>
      <c r="L1652" s="167"/>
      <c r="M1652" s="166"/>
      <c r="N1652" s="166"/>
      <c r="O1652" s="157"/>
      <c r="P1652" s="157"/>
      <c r="Q1652" s="157"/>
      <c r="R1652" s="157"/>
      <c r="S1652" s="157"/>
      <c r="T1652" s="157"/>
      <c r="U1652" s="157"/>
      <c r="V1652" s="157"/>
      <c r="W1652" s="161"/>
      <c r="X1652" s="168"/>
      <c r="Y1652" s="168"/>
      <c r="Z1652" s="157"/>
      <c r="AA1652" s="157"/>
      <c r="AB1652" s="157"/>
      <c r="AC1652" s="157"/>
      <c r="AD1652" s="86"/>
      <c r="AE1652" s="76"/>
      <c r="AF1652" s="76"/>
      <c r="AG1652" s="76"/>
      <c r="AH1652" s="76"/>
      <c r="AI1652" s="86"/>
      <c r="AJ1652" s="76"/>
      <c r="AK1652" s="76"/>
      <c r="AL1652" s="76"/>
      <c r="AM1652" s="76"/>
      <c r="AN1652" s="157"/>
      <c r="AO1652" s="157"/>
      <c r="AP1652" s="157"/>
      <c r="AQ1652" s="160"/>
      <c r="AR1652" s="93"/>
      <c r="AS1652" s="93"/>
      <c r="AT1652" s="109"/>
      <c r="AU1652" s="165"/>
    </row>
    <row r="1653" spans="1:47" ht="84.75" customHeight="1">
      <c r="A1653" s="79"/>
      <c r="B1653" s="79"/>
      <c r="C1653" s="79"/>
      <c r="D1653" s="157"/>
      <c r="E1653" s="159"/>
      <c r="F1653" s="160"/>
      <c r="G1653" s="160"/>
      <c r="H1653" s="166"/>
      <c r="I1653" s="166"/>
      <c r="J1653" s="166"/>
      <c r="K1653" s="166"/>
      <c r="L1653" s="167"/>
      <c r="M1653" s="166"/>
      <c r="N1653" s="166"/>
      <c r="O1653" s="157"/>
      <c r="P1653" s="157"/>
      <c r="Q1653" s="157"/>
      <c r="R1653" s="157"/>
      <c r="S1653" s="157"/>
      <c r="T1653" s="157"/>
      <c r="U1653" s="157"/>
      <c r="V1653" s="157"/>
      <c r="W1653" s="161"/>
      <c r="X1653" s="168"/>
      <c r="Y1653" s="168"/>
      <c r="Z1653" s="157"/>
      <c r="AA1653" s="157"/>
      <c r="AB1653" s="157"/>
      <c r="AC1653" s="157"/>
      <c r="AD1653" s="86"/>
      <c r="AE1653" s="76"/>
      <c r="AF1653" s="76"/>
      <c r="AG1653" s="76"/>
      <c r="AH1653" s="76"/>
      <c r="AI1653" s="86"/>
      <c r="AJ1653" s="76"/>
      <c r="AK1653" s="76"/>
      <c r="AL1653" s="76"/>
      <c r="AM1653" s="76"/>
      <c r="AN1653" s="157"/>
      <c r="AO1653" s="157"/>
      <c r="AP1653" s="157"/>
      <c r="AQ1653" s="160"/>
      <c r="AR1653" s="93"/>
      <c r="AS1653" s="93"/>
      <c r="AT1653" s="109"/>
      <c r="AU1653" s="165"/>
    </row>
    <row r="1654" spans="1:47" ht="84.75" customHeight="1">
      <c r="A1654" s="79"/>
      <c r="B1654" s="79"/>
      <c r="C1654" s="79"/>
      <c r="D1654" s="157"/>
      <c r="E1654" s="159"/>
      <c r="F1654" s="160"/>
      <c r="G1654" s="160"/>
      <c r="H1654" s="166"/>
      <c r="I1654" s="166"/>
      <c r="J1654" s="166"/>
      <c r="K1654" s="166"/>
      <c r="L1654" s="167"/>
      <c r="M1654" s="166"/>
      <c r="N1654" s="166"/>
      <c r="O1654" s="157"/>
      <c r="P1654" s="157"/>
      <c r="Q1654" s="157"/>
      <c r="R1654" s="157"/>
      <c r="S1654" s="157"/>
      <c r="T1654" s="157"/>
      <c r="U1654" s="157"/>
      <c r="V1654" s="157"/>
      <c r="W1654" s="161"/>
      <c r="X1654" s="168"/>
      <c r="Y1654" s="168"/>
      <c r="Z1654" s="157"/>
      <c r="AA1654" s="157"/>
      <c r="AB1654" s="157"/>
      <c r="AC1654" s="157"/>
      <c r="AD1654" s="86"/>
      <c r="AE1654" s="76"/>
      <c r="AF1654" s="76"/>
      <c r="AG1654" s="76"/>
      <c r="AH1654" s="76"/>
      <c r="AI1654" s="86"/>
      <c r="AJ1654" s="76"/>
      <c r="AK1654" s="76"/>
      <c r="AL1654" s="76"/>
      <c r="AM1654" s="76"/>
      <c r="AN1654" s="157"/>
      <c r="AO1654" s="157"/>
      <c r="AP1654" s="157"/>
      <c r="AQ1654" s="160"/>
      <c r="AR1654" s="93"/>
      <c r="AS1654" s="93"/>
      <c r="AT1654" s="109"/>
      <c r="AU1654" s="165"/>
    </row>
    <row r="1655" spans="1:47" ht="84.75" customHeight="1">
      <c r="A1655" s="79"/>
      <c r="B1655" s="79"/>
      <c r="C1655" s="79"/>
      <c r="D1655" s="157"/>
      <c r="E1655" s="159"/>
      <c r="F1655" s="160"/>
      <c r="G1655" s="160"/>
      <c r="H1655" s="166"/>
      <c r="I1655" s="166"/>
      <c r="J1655" s="166"/>
      <c r="K1655" s="166"/>
      <c r="L1655" s="167"/>
      <c r="M1655" s="166"/>
      <c r="N1655" s="166"/>
      <c r="O1655" s="157"/>
      <c r="P1655" s="157"/>
      <c r="Q1655" s="157"/>
      <c r="R1655" s="157"/>
      <c r="S1655" s="157"/>
      <c r="T1655" s="157"/>
      <c r="U1655" s="157"/>
      <c r="V1655" s="157"/>
      <c r="W1655" s="161"/>
      <c r="X1655" s="168"/>
      <c r="Y1655" s="168"/>
      <c r="Z1655" s="157"/>
      <c r="AA1655" s="157"/>
      <c r="AB1655" s="157"/>
      <c r="AC1655" s="157"/>
      <c r="AD1655" s="86"/>
      <c r="AE1655" s="76"/>
      <c r="AF1655" s="76"/>
      <c r="AG1655" s="76"/>
      <c r="AH1655" s="76"/>
      <c r="AI1655" s="86"/>
      <c r="AJ1655" s="76"/>
      <c r="AK1655" s="76"/>
      <c r="AL1655" s="76"/>
      <c r="AM1655" s="76"/>
      <c r="AN1655" s="157"/>
      <c r="AO1655" s="157"/>
      <c r="AP1655" s="157"/>
      <c r="AQ1655" s="160"/>
      <c r="AR1655" s="93"/>
      <c r="AS1655" s="93"/>
      <c r="AT1655" s="109"/>
      <c r="AU1655" s="165"/>
    </row>
    <row r="1656" spans="1:47" ht="84.75" customHeight="1">
      <c r="A1656" s="79"/>
      <c r="B1656" s="79"/>
      <c r="C1656" s="79"/>
      <c r="D1656" s="157"/>
      <c r="E1656" s="159"/>
      <c r="F1656" s="160"/>
      <c r="G1656" s="160"/>
      <c r="H1656" s="166"/>
      <c r="I1656" s="166"/>
      <c r="J1656" s="166"/>
      <c r="K1656" s="166"/>
      <c r="L1656" s="167"/>
      <c r="M1656" s="166"/>
      <c r="N1656" s="166"/>
      <c r="O1656" s="157"/>
      <c r="P1656" s="157"/>
      <c r="Q1656" s="157"/>
      <c r="R1656" s="157"/>
      <c r="S1656" s="157"/>
      <c r="T1656" s="157"/>
      <c r="U1656" s="157"/>
      <c r="V1656" s="157"/>
      <c r="W1656" s="161"/>
      <c r="X1656" s="168"/>
      <c r="Y1656" s="168"/>
      <c r="Z1656" s="157"/>
      <c r="AA1656" s="157"/>
      <c r="AB1656" s="157"/>
      <c r="AC1656" s="157"/>
      <c r="AD1656" s="86"/>
      <c r="AE1656" s="76"/>
      <c r="AF1656" s="76"/>
      <c r="AG1656" s="76"/>
      <c r="AH1656" s="76"/>
      <c r="AI1656" s="86"/>
      <c r="AJ1656" s="76"/>
      <c r="AK1656" s="76"/>
      <c r="AL1656" s="76"/>
      <c r="AM1656" s="76"/>
      <c r="AN1656" s="157"/>
      <c r="AO1656" s="157"/>
      <c r="AP1656" s="157"/>
      <c r="AQ1656" s="160"/>
      <c r="AR1656" s="93"/>
      <c r="AS1656" s="93"/>
      <c r="AT1656" s="109"/>
      <c r="AU1656" s="165"/>
    </row>
    <row r="1657" spans="1:47" ht="84.75" customHeight="1">
      <c r="A1657" s="79"/>
      <c r="B1657" s="79"/>
      <c r="C1657" s="79"/>
      <c r="D1657" s="157"/>
      <c r="E1657" s="159"/>
      <c r="F1657" s="160"/>
      <c r="G1657" s="160"/>
      <c r="H1657" s="166"/>
      <c r="I1657" s="166"/>
      <c r="J1657" s="166"/>
      <c r="K1657" s="166"/>
      <c r="L1657" s="167"/>
      <c r="M1657" s="166"/>
      <c r="N1657" s="166"/>
      <c r="O1657" s="157"/>
      <c r="P1657" s="157"/>
      <c r="Q1657" s="157"/>
      <c r="R1657" s="157"/>
      <c r="S1657" s="157"/>
      <c r="T1657" s="157"/>
      <c r="U1657" s="157"/>
      <c r="V1657" s="157"/>
      <c r="W1657" s="161"/>
      <c r="X1657" s="168"/>
      <c r="Y1657" s="168"/>
      <c r="Z1657" s="157"/>
      <c r="AA1657" s="157"/>
      <c r="AB1657" s="157"/>
      <c r="AC1657" s="157"/>
      <c r="AD1657" s="86"/>
      <c r="AE1657" s="76"/>
      <c r="AF1657" s="76"/>
      <c r="AG1657" s="76"/>
      <c r="AH1657" s="76"/>
      <c r="AI1657" s="86"/>
      <c r="AJ1657" s="76"/>
      <c r="AK1657" s="76"/>
      <c r="AL1657" s="76"/>
      <c r="AM1657" s="76"/>
      <c r="AN1657" s="157"/>
      <c r="AO1657" s="157"/>
      <c r="AP1657" s="157"/>
      <c r="AQ1657" s="160"/>
      <c r="AR1657" s="93"/>
      <c r="AS1657" s="93"/>
      <c r="AT1657" s="109"/>
      <c r="AU1657" s="165"/>
    </row>
    <row r="1658" spans="1:47" ht="84.75" customHeight="1">
      <c r="A1658" s="79"/>
      <c r="B1658" s="79"/>
      <c r="C1658" s="79"/>
      <c r="D1658" s="157"/>
      <c r="E1658" s="159"/>
      <c r="F1658" s="160"/>
      <c r="G1658" s="160"/>
      <c r="H1658" s="166"/>
      <c r="I1658" s="166"/>
      <c r="J1658" s="166"/>
      <c r="K1658" s="166"/>
      <c r="L1658" s="167"/>
      <c r="M1658" s="166"/>
      <c r="N1658" s="166"/>
      <c r="O1658" s="157"/>
      <c r="P1658" s="157"/>
      <c r="Q1658" s="157"/>
      <c r="R1658" s="157"/>
      <c r="S1658" s="157"/>
      <c r="T1658" s="157"/>
      <c r="U1658" s="157"/>
      <c r="V1658" s="157"/>
      <c r="W1658" s="161"/>
      <c r="X1658" s="168"/>
      <c r="Y1658" s="168"/>
      <c r="Z1658" s="157"/>
      <c r="AA1658" s="157"/>
      <c r="AB1658" s="157"/>
      <c r="AC1658" s="157"/>
      <c r="AD1658" s="86"/>
      <c r="AE1658" s="76"/>
      <c r="AF1658" s="76"/>
      <c r="AG1658" s="76"/>
      <c r="AH1658" s="76"/>
      <c r="AI1658" s="86"/>
      <c r="AJ1658" s="76"/>
      <c r="AK1658" s="76"/>
      <c r="AL1658" s="76"/>
      <c r="AM1658" s="76"/>
      <c r="AN1658" s="157"/>
      <c r="AO1658" s="157"/>
      <c r="AP1658" s="157"/>
      <c r="AQ1658" s="160"/>
      <c r="AR1658" s="93"/>
      <c r="AS1658" s="93"/>
      <c r="AT1658" s="109"/>
      <c r="AU1658" s="165"/>
    </row>
    <row r="1659" spans="1:47" ht="84.75" customHeight="1">
      <c r="A1659" s="79"/>
      <c r="B1659" s="79"/>
      <c r="C1659" s="79"/>
      <c r="D1659" s="157"/>
      <c r="E1659" s="159"/>
      <c r="F1659" s="160"/>
      <c r="G1659" s="160"/>
      <c r="H1659" s="166"/>
      <c r="I1659" s="166"/>
      <c r="J1659" s="166"/>
      <c r="K1659" s="166"/>
      <c r="L1659" s="167"/>
      <c r="M1659" s="166"/>
      <c r="N1659" s="166"/>
      <c r="O1659" s="157"/>
      <c r="P1659" s="157"/>
      <c r="Q1659" s="157"/>
      <c r="R1659" s="157"/>
      <c r="S1659" s="157"/>
      <c r="T1659" s="157"/>
      <c r="U1659" s="157"/>
      <c r="V1659" s="157"/>
      <c r="W1659" s="161"/>
      <c r="X1659" s="168"/>
      <c r="Y1659" s="168"/>
      <c r="Z1659" s="157"/>
      <c r="AA1659" s="157"/>
      <c r="AB1659" s="157"/>
      <c r="AC1659" s="157"/>
      <c r="AD1659" s="86"/>
      <c r="AE1659" s="76"/>
      <c r="AF1659" s="76"/>
      <c r="AG1659" s="76"/>
      <c r="AH1659" s="76"/>
      <c r="AI1659" s="86"/>
      <c r="AJ1659" s="76"/>
      <c r="AK1659" s="76"/>
      <c r="AL1659" s="76"/>
      <c r="AM1659" s="76"/>
      <c r="AN1659" s="157"/>
      <c r="AO1659" s="157"/>
      <c r="AP1659" s="157"/>
      <c r="AQ1659" s="160"/>
      <c r="AR1659" s="93"/>
      <c r="AS1659" s="93"/>
      <c r="AT1659" s="109"/>
      <c r="AU1659" s="165"/>
    </row>
    <row r="1660" spans="1:47" ht="84.75" customHeight="1">
      <c r="A1660" s="79"/>
      <c r="B1660" s="79"/>
      <c r="C1660" s="79"/>
      <c r="D1660" s="157"/>
      <c r="E1660" s="159"/>
      <c r="F1660" s="160"/>
      <c r="G1660" s="160"/>
      <c r="H1660" s="166"/>
      <c r="I1660" s="166"/>
      <c r="J1660" s="166"/>
      <c r="K1660" s="166"/>
      <c r="L1660" s="167"/>
      <c r="M1660" s="166"/>
      <c r="N1660" s="166"/>
      <c r="O1660" s="157"/>
      <c r="P1660" s="157"/>
      <c r="Q1660" s="157"/>
      <c r="R1660" s="157"/>
      <c r="S1660" s="157"/>
      <c r="T1660" s="157"/>
      <c r="U1660" s="157"/>
      <c r="V1660" s="157"/>
      <c r="W1660" s="161"/>
      <c r="X1660" s="168"/>
      <c r="Y1660" s="168"/>
      <c r="Z1660" s="157"/>
      <c r="AA1660" s="157"/>
      <c r="AB1660" s="157"/>
      <c r="AC1660" s="157"/>
      <c r="AD1660" s="86"/>
      <c r="AE1660" s="76"/>
      <c r="AF1660" s="76"/>
      <c r="AG1660" s="76"/>
      <c r="AH1660" s="76"/>
      <c r="AI1660" s="86"/>
      <c r="AJ1660" s="76"/>
      <c r="AK1660" s="76"/>
      <c r="AL1660" s="76"/>
      <c r="AM1660" s="76"/>
      <c r="AN1660" s="157"/>
      <c r="AO1660" s="157"/>
      <c r="AP1660" s="157"/>
      <c r="AQ1660" s="160"/>
      <c r="AR1660" s="93"/>
      <c r="AS1660" s="93"/>
      <c r="AT1660" s="109"/>
      <c r="AU1660" s="165"/>
    </row>
    <row r="1661" spans="1:47" ht="84.75" customHeight="1">
      <c r="A1661" s="79"/>
      <c r="B1661" s="79"/>
      <c r="C1661" s="79"/>
      <c r="D1661" s="157"/>
      <c r="E1661" s="159"/>
      <c r="F1661" s="160"/>
      <c r="G1661" s="160"/>
      <c r="H1661" s="166"/>
      <c r="I1661" s="166"/>
      <c r="J1661" s="166"/>
      <c r="K1661" s="166"/>
      <c r="L1661" s="167"/>
      <c r="M1661" s="166"/>
      <c r="N1661" s="166"/>
      <c r="O1661" s="157"/>
      <c r="P1661" s="157"/>
      <c r="Q1661" s="157"/>
      <c r="R1661" s="157"/>
      <c r="S1661" s="157"/>
      <c r="T1661" s="157"/>
      <c r="U1661" s="157"/>
      <c r="V1661" s="157"/>
      <c r="W1661" s="161"/>
      <c r="X1661" s="168"/>
      <c r="Y1661" s="168"/>
      <c r="Z1661" s="157"/>
      <c r="AA1661" s="157"/>
      <c r="AB1661" s="157"/>
      <c r="AC1661" s="157"/>
      <c r="AD1661" s="86"/>
      <c r="AE1661" s="76"/>
      <c r="AF1661" s="76"/>
      <c r="AG1661" s="76"/>
      <c r="AH1661" s="76"/>
      <c r="AI1661" s="86"/>
      <c r="AJ1661" s="76"/>
      <c r="AK1661" s="76"/>
      <c r="AL1661" s="76"/>
      <c r="AM1661" s="76"/>
      <c r="AN1661" s="157"/>
      <c r="AO1661" s="157"/>
      <c r="AP1661" s="157"/>
      <c r="AQ1661" s="160"/>
      <c r="AR1661" s="93"/>
      <c r="AS1661" s="93"/>
      <c r="AT1661" s="109"/>
      <c r="AU1661" s="165"/>
    </row>
    <row r="1662" spans="1:47" ht="84.75" customHeight="1">
      <c r="A1662" s="79"/>
      <c r="B1662" s="79"/>
      <c r="C1662" s="79"/>
      <c r="D1662" s="157"/>
      <c r="E1662" s="159"/>
      <c r="F1662" s="160"/>
      <c r="G1662" s="160"/>
      <c r="H1662" s="166"/>
      <c r="I1662" s="166"/>
      <c r="J1662" s="166"/>
      <c r="K1662" s="166"/>
      <c r="L1662" s="167"/>
      <c r="M1662" s="166"/>
      <c r="N1662" s="166"/>
      <c r="O1662" s="157"/>
      <c r="P1662" s="157"/>
      <c r="Q1662" s="157"/>
      <c r="R1662" s="157"/>
      <c r="S1662" s="157"/>
      <c r="T1662" s="157"/>
      <c r="U1662" s="157"/>
      <c r="V1662" s="157"/>
      <c r="W1662" s="161"/>
      <c r="X1662" s="168"/>
      <c r="Y1662" s="168"/>
      <c r="Z1662" s="157"/>
      <c r="AA1662" s="157"/>
      <c r="AB1662" s="157"/>
      <c r="AC1662" s="157"/>
      <c r="AD1662" s="86"/>
      <c r="AE1662" s="76"/>
      <c r="AF1662" s="76"/>
      <c r="AG1662" s="76"/>
      <c r="AH1662" s="76"/>
      <c r="AI1662" s="86"/>
      <c r="AJ1662" s="76"/>
      <c r="AK1662" s="76"/>
      <c r="AL1662" s="76"/>
      <c r="AM1662" s="76"/>
      <c r="AN1662" s="157"/>
      <c r="AO1662" s="157"/>
      <c r="AP1662" s="157"/>
      <c r="AQ1662" s="160"/>
      <c r="AR1662" s="93"/>
      <c r="AS1662" s="93"/>
      <c r="AT1662" s="109"/>
      <c r="AU1662" s="165"/>
    </row>
    <row r="1663" spans="1:47" ht="84.75" customHeight="1">
      <c r="A1663" s="79"/>
      <c r="B1663" s="79"/>
      <c r="C1663" s="79"/>
      <c r="D1663" s="157"/>
      <c r="E1663" s="159"/>
      <c r="F1663" s="160"/>
      <c r="G1663" s="160"/>
      <c r="H1663" s="166"/>
      <c r="I1663" s="166"/>
      <c r="J1663" s="166"/>
      <c r="K1663" s="166"/>
      <c r="L1663" s="167"/>
      <c r="M1663" s="166"/>
      <c r="N1663" s="166"/>
      <c r="O1663" s="157"/>
      <c r="P1663" s="157"/>
      <c r="Q1663" s="157"/>
      <c r="R1663" s="157"/>
      <c r="S1663" s="157"/>
      <c r="T1663" s="157"/>
      <c r="U1663" s="157"/>
      <c r="V1663" s="157"/>
      <c r="W1663" s="161"/>
      <c r="X1663" s="168"/>
      <c r="Y1663" s="168"/>
      <c r="Z1663" s="157"/>
      <c r="AA1663" s="157"/>
      <c r="AB1663" s="157"/>
      <c r="AC1663" s="157"/>
      <c r="AD1663" s="86"/>
      <c r="AE1663" s="76"/>
      <c r="AF1663" s="76"/>
      <c r="AG1663" s="76"/>
      <c r="AH1663" s="76"/>
      <c r="AI1663" s="86"/>
      <c r="AJ1663" s="76"/>
      <c r="AK1663" s="76"/>
      <c r="AL1663" s="76"/>
      <c r="AM1663" s="76"/>
      <c r="AN1663" s="157"/>
      <c r="AO1663" s="157"/>
      <c r="AP1663" s="157"/>
      <c r="AQ1663" s="160"/>
      <c r="AR1663" s="93"/>
      <c r="AS1663" s="93"/>
      <c r="AT1663" s="109"/>
      <c r="AU1663" s="165"/>
    </row>
    <row r="1664" spans="1:47" ht="84.75" customHeight="1">
      <c r="A1664" s="79"/>
      <c r="B1664" s="79"/>
      <c r="C1664" s="79"/>
      <c r="D1664" s="157"/>
      <c r="E1664" s="159"/>
      <c r="F1664" s="160"/>
      <c r="G1664" s="160"/>
      <c r="H1664" s="166"/>
      <c r="I1664" s="166"/>
      <c r="J1664" s="166"/>
      <c r="K1664" s="166"/>
      <c r="L1664" s="167"/>
      <c r="M1664" s="166"/>
      <c r="N1664" s="166"/>
      <c r="O1664" s="157"/>
      <c r="P1664" s="157"/>
      <c r="Q1664" s="157"/>
      <c r="R1664" s="157"/>
      <c r="S1664" s="157"/>
      <c r="T1664" s="157"/>
      <c r="U1664" s="157"/>
      <c r="V1664" s="157"/>
      <c r="W1664" s="161"/>
      <c r="X1664" s="168"/>
      <c r="Y1664" s="168"/>
      <c r="Z1664" s="157"/>
      <c r="AA1664" s="157"/>
      <c r="AB1664" s="157"/>
      <c r="AC1664" s="157"/>
      <c r="AD1664" s="86"/>
      <c r="AE1664" s="76"/>
      <c r="AF1664" s="76"/>
      <c r="AG1664" s="76"/>
      <c r="AH1664" s="76"/>
      <c r="AI1664" s="86"/>
      <c r="AJ1664" s="76"/>
      <c r="AK1664" s="76"/>
      <c r="AL1664" s="76"/>
      <c r="AM1664" s="76"/>
      <c r="AN1664" s="157"/>
      <c r="AO1664" s="157"/>
      <c r="AP1664" s="157"/>
      <c r="AQ1664" s="160"/>
      <c r="AR1664" s="93"/>
      <c r="AS1664" s="93"/>
      <c r="AT1664" s="109"/>
      <c r="AU1664" s="165"/>
    </row>
    <row r="1665" spans="1:47" ht="84.75" customHeight="1">
      <c r="A1665" s="79"/>
      <c r="B1665" s="79"/>
      <c r="C1665" s="79"/>
      <c r="D1665" s="157"/>
      <c r="E1665" s="159"/>
      <c r="F1665" s="160"/>
      <c r="G1665" s="160"/>
      <c r="H1665" s="166"/>
      <c r="I1665" s="166"/>
      <c r="J1665" s="166"/>
      <c r="K1665" s="166"/>
      <c r="L1665" s="167"/>
      <c r="M1665" s="166"/>
      <c r="N1665" s="166"/>
      <c r="O1665" s="157"/>
      <c r="P1665" s="157"/>
      <c r="Q1665" s="157"/>
      <c r="R1665" s="157"/>
      <c r="S1665" s="157"/>
      <c r="T1665" s="157"/>
      <c r="U1665" s="157"/>
      <c r="V1665" s="157"/>
      <c r="W1665" s="161"/>
      <c r="X1665" s="168"/>
      <c r="Y1665" s="168"/>
      <c r="Z1665" s="157"/>
      <c r="AA1665" s="157"/>
      <c r="AB1665" s="157"/>
      <c r="AC1665" s="157"/>
      <c r="AD1665" s="86"/>
      <c r="AE1665" s="76"/>
      <c r="AF1665" s="76"/>
      <c r="AG1665" s="76"/>
      <c r="AH1665" s="76"/>
      <c r="AI1665" s="86"/>
      <c r="AJ1665" s="76"/>
      <c r="AK1665" s="76"/>
      <c r="AL1665" s="76"/>
      <c r="AM1665" s="76"/>
      <c r="AN1665" s="157"/>
      <c r="AO1665" s="157"/>
      <c r="AP1665" s="157"/>
      <c r="AQ1665" s="160"/>
      <c r="AR1665" s="93"/>
      <c r="AS1665" s="93"/>
      <c r="AT1665" s="109"/>
      <c r="AU1665" s="165"/>
    </row>
    <row r="1666" spans="1:47" ht="84.75" customHeight="1">
      <c r="A1666" s="79"/>
      <c r="B1666" s="79"/>
      <c r="C1666" s="79"/>
      <c r="D1666" s="157"/>
      <c r="E1666" s="159"/>
      <c r="F1666" s="160"/>
      <c r="G1666" s="160"/>
      <c r="H1666" s="166"/>
      <c r="I1666" s="166"/>
      <c r="J1666" s="166"/>
      <c r="K1666" s="166"/>
      <c r="L1666" s="167"/>
      <c r="M1666" s="166"/>
      <c r="N1666" s="166"/>
      <c r="O1666" s="157"/>
      <c r="P1666" s="157"/>
      <c r="Q1666" s="157"/>
      <c r="R1666" s="157"/>
      <c r="S1666" s="157"/>
      <c r="T1666" s="157"/>
      <c r="U1666" s="157"/>
      <c r="V1666" s="157"/>
      <c r="W1666" s="161"/>
      <c r="X1666" s="168"/>
      <c r="Y1666" s="168"/>
      <c r="Z1666" s="157"/>
      <c r="AA1666" s="157"/>
      <c r="AB1666" s="157"/>
      <c r="AC1666" s="157"/>
      <c r="AD1666" s="86"/>
      <c r="AE1666" s="76"/>
      <c r="AF1666" s="76"/>
      <c r="AG1666" s="76"/>
      <c r="AH1666" s="76"/>
      <c r="AI1666" s="86"/>
      <c r="AJ1666" s="76"/>
      <c r="AK1666" s="76"/>
      <c r="AL1666" s="76"/>
      <c r="AM1666" s="76"/>
      <c r="AN1666" s="157"/>
      <c r="AO1666" s="157"/>
      <c r="AP1666" s="157"/>
      <c r="AQ1666" s="160"/>
      <c r="AR1666" s="93"/>
      <c r="AS1666" s="93"/>
      <c r="AT1666" s="109"/>
      <c r="AU1666" s="165"/>
    </row>
    <row r="1667" spans="1:47" ht="84.75" customHeight="1">
      <c r="A1667" s="79"/>
      <c r="B1667" s="79"/>
      <c r="C1667" s="79"/>
      <c r="D1667" s="157"/>
      <c r="E1667" s="159"/>
      <c r="F1667" s="160"/>
      <c r="G1667" s="160"/>
      <c r="H1667" s="166"/>
      <c r="I1667" s="166"/>
      <c r="J1667" s="166"/>
      <c r="K1667" s="166"/>
      <c r="L1667" s="167"/>
      <c r="M1667" s="166"/>
      <c r="N1667" s="166"/>
      <c r="O1667" s="157"/>
      <c r="P1667" s="157"/>
      <c r="Q1667" s="157"/>
      <c r="R1667" s="157"/>
      <c r="S1667" s="157"/>
      <c r="T1667" s="157"/>
      <c r="U1667" s="157"/>
      <c r="V1667" s="157"/>
      <c r="W1667" s="161"/>
      <c r="X1667" s="168"/>
      <c r="Y1667" s="168"/>
      <c r="Z1667" s="157"/>
      <c r="AA1667" s="157"/>
      <c r="AB1667" s="157"/>
      <c r="AC1667" s="157"/>
      <c r="AD1667" s="86"/>
      <c r="AE1667" s="76"/>
      <c r="AF1667" s="76"/>
      <c r="AG1667" s="76"/>
      <c r="AH1667" s="76"/>
      <c r="AI1667" s="86"/>
      <c r="AJ1667" s="76"/>
      <c r="AK1667" s="76"/>
      <c r="AL1667" s="76"/>
      <c r="AM1667" s="76"/>
      <c r="AN1667" s="157"/>
      <c r="AO1667" s="157"/>
      <c r="AP1667" s="157"/>
      <c r="AQ1667" s="160"/>
      <c r="AR1667" s="93"/>
      <c r="AS1667" s="93"/>
      <c r="AT1667" s="109"/>
      <c r="AU1667" s="165"/>
    </row>
    <row r="1668" spans="1:47" ht="84.75" customHeight="1">
      <c r="A1668" s="79"/>
      <c r="B1668" s="79"/>
      <c r="C1668" s="79"/>
      <c r="D1668" s="157"/>
      <c r="E1668" s="159"/>
      <c r="F1668" s="160"/>
      <c r="G1668" s="160"/>
      <c r="H1668" s="166"/>
      <c r="I1668" s="166"/>
      <c r="J1668" s="166"/>
      <c r="K1668" s="166"/>
      <c r="L1668" s="167"/>
      <c r="M1668" s="166"/>
      <c r="N1668" s="166"/>
      <c r="O1668" s="157"/>
      <c r="P1668" s="157"/>
      <c r="Q1668" s="157"/>
      <c r="R1668" s="157"/>
      <c r="S1668" s="157"/>
      <c r="T1668" s="157"/>
      <c r="U1668" s="157"/>
      <c r="V1668" s="157"/>
      <c r="W1668" s="161"/>
      <c r="X1668" s="168"/>
      <c r="Y1668" s="168"/>
      <c r="Z1668" s="157"/>
      <c r="AA1668" s="157"/>
      <c r="AB1668" s="157"/>
      <c r="AC1668" s="157"/>
      <c r="AD1668" s="86"/>
      <c r="AE1668" s="76"/>
      <c r="AF1668" s="76"/>
      <c r="AG1668" s="76"/>
      <c r="AH1668" s="76"/>
      <c r="AI1668" s="86"/>
      <c r="AJ1668" s="76"/>
      <c r="AK1668" s="76"/>
      <c r="AL1668" s="76"/>
      <c r="AM1668" s="76"/>
      <c r="AN1668" s="157"/>
      <c r="AO1668" s="157"/>
      <c r="AP1668" s="157"/>
      <c r="AQ1668" s="160"/>
      <c r="AR1668" s="93"/>
      <c r="AS1668" s="93"/>
      <c r="AT1668" s="109"/>
      <c r="AU1668" s="165"/>
    </row>
    <row r="1669" spans="1:47" ht="84.75" customHeight="1">
      <c r="A1669" s="79"/>
      <c r="B1669" s="79"/>
      <c r="C1669" s="79"/>
      <c r="D1669" s="157"/>
      <c r="E1669" s="159"/>
      <c r="F1669" s="160"/>
      <c r="G1669" s="160"/>
      <c r="H1669" s="166"/>
      <c r="I1669" s="166"/>
      <c r="J1669" s="166"/>
      <c r="K1669" s="166"/>
      <c r="L1669" s="167"/>
      <c r="M1669" s="166"/>
      <c r="N1669" s="166"/>
      <c r="O1669" s="157"/>
      <c r="P1669" s="157"/>
      <c r="Q1669" s="157"/>
      <c r="R1669" s="157"/>
      <c r="S1669" s="157"/>
      <c r="T1669" s="157"/>
      <c r="U1669" s="157"/>
      <c r="V1669" s="157"/>
      <c r="W1669" s="161"/>
      <c r="X1669" s="168"/>
      <c r="Y1669" s="168"/>
      <c r="Z1669" s="157"/>
      <c r="AA1669" s="157"/>
      <c r="AB1669" s="157"/>
      <c r="AC1669" s="157"/>
      <c r="AD1669" s="86"/>
      <c r="AE1669" s="76"/>
      <c r="AF1669" s="76"/>
      <c r="AG1669" s="76"/>
      <c r="AH1669" s="76"/>
      <c r="AI1669" s="86"/>
      <c r="AJ1669" s="76"/>
      <c r="AK1669" s="76"/>
      <c r="AL1669" s="76"/>
      <c r="AM1669" s="76"/>
      <c r="AN1669" s="157"/>
      <c r="AO1669" s="157"/>
      <c r="AP1669" s="157"/>
      <c r="AQ1669" s="160"/>
      <c r="AR1669" s="93"/>
      <c r="AS1669" s="93"/>
      <c r="AT1669" s="109"/>
      <c r="AU1669" s="165"/>
    </row>
    <row r="1670" spans="1:47" ht="84.75" customHeight="1">
      <c r="A1670" s="79"/>
      <c r="B1670" s="79"/>
      <c r="C1670" s="79"/>
      <c r="D1670" s="157"/>
      <c r="E1670" s="159"/>
      <c r="F1670" s="160"/>
      <c r="G1670" s="160"/>
      <c r="H1670" s="166"/>
      <c r="I1670" s="166"/>
      <c r="J1670" s="166"/>
      <c r="K1670" s="166"/>
      <c r="L1670" s="167"/>
      <c r="M1670" s="166"/>
      <c r="N1670" s="166"/>
      <c r="O1670" s="157"/>
      <c r="P1670" s="157"/>
      <c r="Q1670" s="157"/>
      <c r="R1670" s="157"/>
      <c r="S1670" s="157"/>
      <c r="T1670" s="157"/>
      <c r="U1670" s="157"/>
      <c r="V1670" s="157"/>
      <c r="W1670" s="161"/>
      <c r="X1670" s="168"/>
      <c r="Y1670" s="168"/>
      <c r="Z1670" s="157"/>
      <c r="AA1670" s="157"/>
      <c r="AB1670" s="157"/>
      <c r="AC1670" s="157"/>
      <c r="AD1670" s="86"/>
      <c r="AE1670" s="76"/>
      <c r="AF1670" s="76"/>
      <c r="AG1670" s="76"/>
      <c r="AH1670" s="76"/>
      <c r="AI1670" s="86"/>
      <c r="AJ1670" s="76"/>
      <c r="AK1670" s="76"/>
      <c r="AL1670" s="76"/>
      <c r="AM1670" s="76"/>
      <c r="AN1670" s="157"/>
      <c r="AO1670" s="157"/>
      <c r="AP1670" s="157"/>
      <c r="AQ1670" s="160"/>
      <c r="AR1670" s="93"/>
      <c r="AS1670" s="93"/>
      <c r="AT1670" s="109"/>
      <c r="AU1670" s="165"/>
    </row>
    <row r="1671" spans="1:47" ht="84.75" customHeight="1">
      <c r="A1671" s="79"/>
      <c r="B1671" s="79"/>
      <c r="C1671" s="79"/>
      <c r="D1671" s="157"/>
      <c r="E1671" s="159"/>
      <c r="F1671" s="160"/>
      <c r="G1671" s="160"/>
      <c r="H1671" s="166"/>
      <c r="I1671" s="166"/>
      <c r="J1671" s="166"/>
      <c r="K1671" s="166"/>
      <c r="L1671" s="167"/>
      <c r="M1671" s="166"/>
      <c r="N1671" s="166"/>
      <c r="O1671" s="157"/>
      <c r="P1671" s="157"/>
      <c r="Q1671" s="157"/>
      <c r="R1671" s="157"/>
      <c r="S1671" s="157"/>
      <c r="T1671" s="157"/>
      <c r="U1671" s="157"/>
      <c r="V1671" s="157"/>
      <c r="W1671" s="161"/>
      <c r="X1671" s="168"/>
      <c r="Y1671" s="168"/>
      <c r="Z1671" s="157"/>
      <c r="AA1671" s="157"/>
      <c r="AB1671" s="157"/>
      <c r="AC1671" s="157"/>
      <c r="AD1671" s="86"/>
      <c r="AE1671" s="76"/>
      <c r="AF1671" s="76"/>
      <c r="AG1671" s="76"/>
      <c r="AH1671" s="76"/>
      <c r="AI1671" s="86"/>
      <c r="AJ1671" s="76"/>
      <c r="AK1671" s="76"/>
      <c r="AL1671" s="76"/>
      <c r="AM1671" s="76"/>
      <c r="AN1671" s="157"/>
      <c r="AO1671" s="157"/>
      <c r="AP1671" s="157"/>
      <c r="AQ1671" s="160"/>
      <c r="AR1671" s="93"/>
      <c r="AS1671" s="93"/>
      <c r="AT1671" s="109"/>
      <c r="AU1671" s="165"/>
    </row>
    <row r="1672" spans="1:47" ht="84.75" customHeight="1">
      <c r="A1672" s="79"/>
      <c r="B1672" s="79"/>
      <c r="C1672" s="79"/>
      <c r="D1672" s="157"/>
      <c r="E1672" s="159"/>
      <c r="F1672" s="160"/>
      <c r="G1672" s="160"/>
      <c r="H1672" s="166"/>
      <c r="I1672" s="166"/>
      <c r="J1672" s="166"/>
      <c r="K1672" s="166"/>
      <c r="L1672" s="167"/>
      <c r="M1672" s="166"/>
      <c r="N1672" s="166"/>
      <c r="O1672" s="157"/>
      <c r="P1672" s="157"/>
      <c r="Q1672" s="157"/>
      <c r="R1672" s="157"/>
      <c r="S1672" s="157"/>
      <c r="T1672" s="157"/>
      <c r="U1672" s="157"/>
      <c r="V1672" s="157"/>
      <c r="W1672" s="161"/>
      <c r="X1672" s="168"/>
      <c r="Y1672" s="168"/>
      <c r="Z1672" s="157"/>
      <c r="AA1672" s="157"/>
      <c r="AB1672" s="157"/>
      <c r="AC1672" s="157"/>
      <c r="AD1672" s="86"/>
      <c r="AE1672" s="76"/>
      <c r="AF1672" s="76"/>
      <c r="AG1672" s="76"/>
      <c r="AH1672" s="76"/>
      <c r="AI1672" s="86"/>
      <c r="AJ1672" s="76"/>
      <c r="AK1672" s="76"/>
      <c r="AL1672" s="76"/>
      <c r="AM1672" s="76"/>
      <c r="AN1672" s="157"/>
      <c r="AO1672" s="157"/>
      <c r="AP1672" s="157"/>
      <c r="AQ1672" s="160"/>
      <c r="AR1672" s="93"/>
      <c r="AS1672" s="93"/>
      <c r="AT1672" s="109"/>
      <c r="AU1672" s="165"/>
    </row>
    <row r="1673" spans="1:47" ht="84.75" customHeight="1">
      <c r="A1673" s="79"/>
      <c r="B1673" s="79"/>
      <c r="C1673" s="79"/>
      <c r="D1673" s="157"/>
      <c r="E1673" s="159"/>
      <c r="F1673" s="160"/>
      <c r="G1673" s="160"/>
      <c r="H1673" s="166"/>
      <c r="I1673" s="166"/>
      <c r="J1673" s="166"/>
      <c r="K1673" s="166"/>
      <c r="L1673" s="167"/>
      <c r="M1673" s="166"/>
      <c r="N1673" s="166"/>
      <c r="O1673" s="157"/>
      <c r="P1673" s="157"/>
      <c r="Q1673" s="157"/>
      <c r="R1673" s="157"/>
      <c r="S1673" s="157"/>
      <c r="T1673" s="157"/>
      <c r="U1673" s="157"/>
      <c r="V1673" s="157"/>
      <c r="W1673" s="161"/>
      <c r="X1673" s="168"/>
      <c r="Y1673" s="168"/>
      <c r="Z1673" s="157"/>
      <c r="AA1673" s="157"/>
      <c r="AB1673" s="157"/>
      <c r="AC1673" s="157"/>
      <c r="AD1673" s="86"/>
      <c r="AE1673" s="76"/>
      <c r="AF1673" s="76"/>
      <c r="AG1673" s="76"/>
      <c r="AH1673" s="76"/>
      <c r="AI1673" s="86"/>
      <c r="AJ1673" s="76"/>
      <c r="AK1673" s="76"/>
      <c r="AL1673" s="76"/>
      <c r="AM1673" s="76"/>
      <c r="AN1673" s="157"/>
      <c r="AO1673" s="157"/>
      <c r="AP1673" s="157"/>
      <c r="AQ1673" s="160"/>
      <c r="AR1673" s="93"/>
      <c r="AS1673" s="93"/>
      <c r="AT1673" s="109"/>
      <c r="AU1673" s="165"/>
    </row>
    <row r="1674" spans="1:47" ht="84.75" customHeight="1">
      <c r="A1674" s="79"/>
      <c r="B1674" s="79"/>
      <c r="C1674" s="79"/>
      <c r="D1674" s="157"/>
      <c r="E1674" s="159"/>
      <c r="F1674" s="160"/>
      <c r="G1674" s="160"/>
      <c r="H1674" s="166"/>
      <c r="I1674" s="166"/>
      <c r="J1674" s="166"/>
      <c r="K1674" s="166"/>
      <c r="L1674" s="167"/>
      <c r="M1674" s="166"/>
      <c r="N1674" s="166"/>
      <c r="O1674" s="157"/>
      <c r="P1674" s="157"/>
      <c r="Q1674" s="157"/>
      <c r="R1674" s="157"/>
      <c r="S1674" s="157"/>
      <c r="T1674" s="157"/>
      <c r="U1674" s="157"/>
      <c r="V1674" s="157"/>
      <c r="W1674" s="161"/>
      <c r="X1674" s="168"/>
      <c r="Y1674" s="168"/>
      <c r="Z1674" s="157"/>
      <c r="AA1674" s="157"/>
      <c r="AB1674" s="157"/>
      <c r="AC1674" s="157"/>
      <c r="AD1674" s="86"/>
      <c r="AE1674" s="76"/>
      <c r="AF1674" s="76"/>
      <c r="AG1674" s="76"/>
      <c r="AH1674" s="76"/>
      <c r="AI1674" s="86"/>
      <c r="AJ1674" s="76"/>
      <c r="AK1674" s="76"/>
      <c r="AL1674" s="76"/>
      <c r="AM1674" s="76"/>
      <c r="AN1674" s="157"/>
      <c r="AO1674" s="157"/>
      <c r="AP1674" s="157"/>
      <c r="AQ1674" s="160"/>
      <c r="AR1674" s="93"/>
      <c r="AS1674" s="93"/>
      <c r="AT1674" s="109"/>
      <c r="AU1674" s="165"/>
    </row>
    <row r="1675" spans="1:47" ht="84.75" customHeight="1">
      <c r="A1675" s="79"/>
      <c r="B1675" s="79"/>
      <c r="C1675" s="79"/>
      <c r="D1675" s="157"/>
      <c r="E1675" s="159"/>
      <c r="F1675" s="160"/>
      <c r="G1675" s="160"/>
      <c r="H1675" s="166"/>
      <c r="I1675" s="166"/>
      <c r="J1675" s="166"/>
      <c r="K1675" s="166"/>
      <c r="L1675" s="167"/>
      <c r="M1675" s="166"/>
      <c r="N1675" s="166"/>
      <c r="O1675" s="157"/>
      <c r="P1675" s="157"/>
      <c r="Q1675" s="157"/>
      <c r="R1675" s="157"/>
      <c r="S1675" s="157"/>
      <c r="T1675" s="157"/>
      <c r="U1675" s="157"/>
      <c r="V1675" s="157"/>
      <c r="W1675" s="161"/>
      <c r="X1675" s="168"/>
      <c r="Y1675" s="168"/>
      <c r="Z1675" s="157"/>
      <c r="AA1675" s="157"/>
      <c r="AB1675" s="157"/>
      <c r="AC1675" s="157"/>
      <c r="AD1675" s="86"/>
      <c r="AE1675" s="76"/>
      <c r="AF1675" s="76"/>
      <c r="AG1675" s="76"/>
      <c r="AH1675" s="76"/>
      <c r="AI1675" s="86"/>
      <c r="AJ1675" s="76"/>
      <c r="AK1675" s="76"/>
      <c r="AL1675" s="76"/>
      <c r="AM1675" s="76"/>
      <c r="AN1675" s="157"/>
      <c r="AO1675" s="157"/>
      <c r="AP1675" s="157"/>
      <c r="AQ1675" s="160"/>
      <c r="AR1675" s="93"/>
      <c r="AS1675" s="93"/>
      <c r="AT1675" s="109"/>
      <c r="AU1675" s="165"/>
    </row>
    <row r="1676" spans="1:47" ht="84.75" customHeight="1">
      <c r="A1676" s="79"/>
      <c r="B1676" s="79"/>
      <c r="C1676" s="79"/>
      <c r="D1676" s="157"/>
      <c r="E1676" s="159"/>
      <c r="F1676" s="160"/>
      <c r="G1676" s="160"/>
      <c r="H1676" s="166"/>
      <c r="I1676" s="166"/>
      <c r="J1676" s="166"/>
      <c r="K1676" s="166"/>
      <c r="L1676" s="167"/>
      <c r="M1676" s="166"/>
      <c r="N1676" s="166"/>
      <c r="O1676" s="157"/>
      <c r="P1676" s="157"/>
      <c r="Q1676" s="157"/>
      <c r="R1676" s="157"/>
      <c r="S1676" s="157"/>
      <c r="T1676" s="157"/>
      <c r="U1676" s="157"/>
      <c r="V1676" s="157"/>
      <c r="W1676" s="161"/>
      <c r="X1676" s="168"/>
      <c r="Y1676" s="168"/>
      <c r="Z1676" s="157"/>
      <c r="AA1676" s="157"/>
      <c r="AB1676" s="157"/>
      <c r="AC1676" s="157"/>
      <c r="AD1676" s="86"/>
      <c r="AE1676" s="76"/>
      <c r="AF1676" s="76"/>
      <c r="AG1676" s="76"/>
      <c r="AH1676" s="76"/>
      <c r="AI1676" s="86"/>
      <c r="AJ1676" s="76"/>
      <c r="AK1676" s="76"/>
      <c r="AL1676" s="76"/>
      <c r="AM1676" s="76"/>
      <c r="AN1676" s="157"/>
      <c r="AO1676" s="157"/>
      <c r="AP1676" s="157"/>
      <c r="AQ1676" s="160"/>
      <c r="AR1676" s="93"/>
      <c r="AS1676" s="93"/>
      <c r="AT1676" s="109"/>
      <c r="AU1676" s="165"/>
    </row>
    <row r="1677" spans="1:47" ht="84.75" customHeight="1">
      <c r="A1677" s="79"/>
      <c r="B1677" s="79"/>
      <c r="C1677" s="79"/>
      <c r="D1677" s="157"/>
      <c r="E1677" s="159"/>
      <c r="F1677" s="160"/>
      <c r="G1677" s="160"/>
      <c r="H1677" s="166"/>
      <c r="I1677" s="166"/>
      <c r="J1677" s="166"/>
      <c r="K1677" s="166"/>
      <c r="L1677" s="167"/>
      <c r="M1677" s="166"/>
      <c r="N1677" s="166"/>
      <c r="O1677" s="157"/>
      <c r="P1677" s="157"/>
      <c r="Q1677" s="157"/>
      <c r="R1677" s="157"/>
      <c r="S1677" s="157"/>
      <c r="T1677" s="157"/>
      <c r="U1677" s="157"/>
      <c r="V1677" s="157"/>
      <c r="W1677" s="161"/>
      <c r="X1677" s="168"/>
      <c r="Y1677" s="168"/>
      <c r="Z1677" s="157"/>
      <c r="AA1677" s="157"/>
      <c r="AB1677" s="157"/>
      <c r="AC1677" s="157"/>
      <c r="AD1677" s="86"/>
      <c r="AE1677" s="76"/>
      <c r="AF1677" s="76"/>
      <c r="AG1677" s="76"/>
      <c r="AH1677" s="76"/>
      <c r="AI1677" s="86"/>
      <c r="AJ1677" s="76"/>
      <c r="AK1677" s="76"/>
      <c r="AL1677" s="76"/>
      <c r="AM1677" s="76"/>
      <c r="AN1677" s="157"/>
      <c r="AO1677" s="157"/>
      <c r="AP1677" s="157"/>
      <c r="AQ1677" s="160"/>
      <c r="AR1677" s="93"/>
      <c r="AS1677" s="93"/>
      <c r="AT1677" s="109"/>
      <c r="AU1677" s="165"/>
    </row>
    <row r="1678" spans="1:47" ht="84.75" customHeight="1">
      <c r="A1678" s="79"/>
      <c r="B1678" s="79"/>
      <c r="C1678" s="79"/>
      <c r="D1678" s="157"/>
      <c r="E1678" s="159"/>
      <c r="F1678" s="160"/>
      <c r="G1678" s="160"/>
      <c r="H1678" s="166"/>
      <c r="I1678" s="166"/>
      <c r="J1678" s="166"/>
      <c r="K1678" s="166"/>
      <c r="L1678" s="167"/>
      <c r="M1678" s="166"/>
      <c r="N1678" s="166"/>
      <c r="O1678" s="157"/>
      <c r="P1678" s="157"/>
      <c r="Q1678" s="157"/>
      <c r="R1678" s="157"/>
      <c r="S1678" s="157"/>
      <c r="T1678" s="157"/>
      <c r="U1678" s="157"/>
      <c r="V1678" s="157"/>
      <c r="W1678" s="161"/>
      <c r="X1678" s="168"/>
      <c r="Y1678" s="168"/>
      <c r="Z1678" s="157"/>
      <c r="AA1678" s="157"/>
      <c r="AB1678" s="157"/>
      <c r="AC1678" s="157"/>
      <c r="AD1678" s="86"/>
      <c r="AE1678" s="76"/>
      <c r="AF1678" s="76"/>
      <c r="AG1678" s="76"/>
      <c r="AH1678" s="76"/>
      <c r="AI1678" s="86"/>
      <c r="AJ1678" s="76"/>
      <c r="AK1678" s="76"/>
      <c r="AL1678" s="76"/>
      <c r="AM1678" s="76"/>
      <c r="AN1678" s="157"/>
      <c r="AO1678" s="157"/>
      <c r="AP1678" s="157"/>
      <c r="AQ1678" s="160"/>
      <c r="AR1678" s="93"/>
      <c r="AS1678" s="93"/>
      <c r="AT1678" s="109"/>
      <c r="AU1678" s="165"/>
    </row>
    <row r="1679" spans="1:47" ht="84.75" customHeight="1">
      <c r="A1679" s="79"/>
      <c r="B1679" s="79"/>
      <c r="C1679" s="79"/>
      <c r="D1679" s="157"/>
      <c r="E1679" s="159"/>
      <c r="F1679" s="160"/>
      <c r="G1679" s="160"/>
      <c r="H1679" s="166"/>
      <c r="I1679" s="166"/>
      <c r="J1679" s="166"/>
      <c r="K1679" s="166"/>
      <c r="L1679" s="167"/>
      <c r="M1679" s="166"/>
      <c r="N1679" s="166"/>
      <c r="O1679" s="157"/>
      <c r="P1679" s="157"/>
      <c r="Q1679" s="157"/>
      <c r="R1679" s="157"/>
      <c r="S1679" s="157"/>
      <c r="T1679" s="157"/>
      <c r="U1679" s="157"/>
      <c r="V1679" s="157"/>
      <c r="W1679" s="161"/>
      <c r="X1679" s="168"/>
      <c r="Y1679" s="168"/>
      <c r="Z1679" s="157"/>
      <c r="AA1679" s="157"/>
      <c r="AB1679" s="157"/>
      <c r="AC1679" s="157"/>
      <c r="AD1679" s="86"/>
      <c r="AE1679" s="76"/>
      <c r="AF1679" s="76"/>
      <c r="AG1679" s="76"/>
      <c r="AH1679" s="76"/>
      <c r="AI1679" s="86"/>
      <c r="AJ1679" s="76"/>
      <c r="AK1679" s="76"/>
      <c r="AL1679" s="76"/>
      <c r="AM1679" s="76"/>
      <c r="AN1679" s="157"/>
      <c r="AO1679" s="157"/>
      <c r="AP1679" s="157"/>
      <c r="AQ1679" s="160"/>
      <c r="AR1679" s="93"/>
      <c r="AS1679" s="93"/>
      <c r="AT1679" s="109"/>
      <c r="AU1679" s="165"/>
    </row>
    <row r="1680" spans="1:47" ht="84.75" customHeight="1">
      <c r="A1680" s="79"/>
      <c r="B1680" s="79"/>
      <c r="C1680" s="79"/>
      <c r="D1680" s="157"/>
      <c r="E1680" s="159"/>
      <c r="F1680" s="160"/>
      <c r="G1680" s="160"/>
      <c r="H1680" s="166"/>
      <c r="I1680" s="166"/>
      <c r="J1680" s="166"/>
      <c r="K1680" s="166"/>
      <c r="L1680" s="167"/>
      <c r="M1680" s="166"/>
      <c r="N1680" s="166"/>
      <c r="O1680" s="157"/>
      <c r="P1680" s="157"/>
      <c r="Q1680" s="157"/>
      <c r="R1680" s="157"/>
      <c r="S1680" s="157"/>
      <c r="T1680" s="157"/>
      <c r="U1680" s="157"/>
      <c r="V1680" s="157"/>
      <c r="W1680" s="161"/>
      <c r="X1680" s="168"/>
      <c r="Y1680" s="168"/>
      <c r="Z1680" s="157"/>
      <c r="AA1680" s="157"/>
      <c r="AB1680" s="157"/>
      <c r="AC1680" s="157"/>
      <c r="AD1680" s="86"/>
      <c r="AE1680" s="76"/>
      <c r="AF1680" s="76"/>
      <c r="AG1680" s="76"/>
      <c r="AH1680" s="76"/>
      <c r="AI1680" s="86"/>
      <c r="AJ1680" s="76"/>
      <c r="AK1680" s="76"/>
      <c r="AL1680" s="76"/>
      <c r="AM1680" s="76"/>
      <c r="AN1680" s="157"/>
      <c r="AO1680" s="157"/>
      <c r="AP1680" s="157"/>
      <c r="AQ1680" s="160"/>
      <c r="AR1680" s="93"/>
      <c r="AS1680" s="93"/>
      <c r="AT1680" s="109"/>
      <c r="AU1680" s="165"/>
    </row>
    <row r="1681" spans="1:47" ht="84.75" customHeight="1">
      <c r="A1681" s="79"/>
      <c r="B1681" s="79"/>
      <c r="C1681" s="79"/>
      <c r="D1681" s="157"/>
      <c r="E1681" s="159"/>
      <c r="F1681" s="160"/>
      <c r="G1681" s="160"/>
      <c r="H1681" s="166"/>
      <c r="I1681" s="166"/>
      <c r="J1681" s="166"/>
      <c r="K1681" s="166"/>
      <c r="L1681" s="167"/>
      <c r="M1681" s="166"/>
      <c r="N1681" s="166"/>
      <c r="O1681" s="157"/>
      <c r="P1681" s="157"/>
      <c r="Q1681" s="157"/>
      <c r="R1681" s="157"/>
      <c r="S1681" s="157"/>
      <c r="T1681" s="157"/>
      <c r="U1681" s="157"/>
      <c r="V1681" s="157"/>
      <c r="W1681" s="161"/>
      <c r="X1681" s="168"/>
      <c r="Y1681" s="168"/>
      <c r="Z1681" s="157"/>
      <c r="AA1681" s="157"/>
      <c r="AB1681" s="157"/>
      <c r="AC1681" s="157"/>
      <c r="AD1681" s="86"/>
      <c r="AE1681" s="76"/>
      <c r="AF1681" s="76"/>
      <c r="AG1681" s="76"/>
      <c r="AH1681" s="76"/>
      <c r="AI1681" s="86"/>
      <c r="AJ1681" s="76"/>
      <c r="AK1681" s="76"/>
      <c r="AL1681" s="76"/>
      <c r="AM1681" s="76"/>
      <c r="AN1681" s="157"/>
      <c r="AO1681" s="157"/>
      <c r="AP1681" s="157"/>
      <c r="AQ1681" s="160"/>
      <c r="AR1681" s="93"/>
      <c r="AS1681" s="93"/>
      <c r="AT1681" s="109"/>
      <c r="AU1681" s="165"/>
    </row>
    <row r="1682" spans="1:47" ht="84.75" customHeight="1">
      <c r="A1682" s="79"/>
      <c r="B1682" s="79"/>
      <c r="C1682" s="79"/>
      <c r="D1682" s="157"/>
      <c r="E1682" s="159"/>
      <c r="F1682" s="160"/>
      <c r="G1682" s="160"/>
      <c r="H1682" s="166"/>
      <c r="I1682" s="166"/>
      <c r="J1682" s="166"/>
      <c r="K1682" s="166"/>
      <c r="L1682" s="167"/>
      <c r="M1682" s="166"/>
      <c r="N1682" s="166"/>
      <c r="O1682" s="157"/>
      <c r="P1682" s="157"/>
      <c r="Q1682" s="157"/>
      <c r="R1682" s="157"/>
      <c r="S1682" s="157"/>
      <c r="T1682" s="157"/>
      <c r="U1682" s="157"/>
      <c r="V1682" s="157"/>
      <c r="W1682" s="161"/>
      <c r="X1682" s="168"/>
      <c r="Y1682" s="168"/>
      <c r="Z1682" s="157"/>
      <c r="AA1682" s="157"/>
      <c r="AB1682" s="157"/>
      <c r="AC1682" s="157"/>
      <c r="AD1682" s="86"/>
      <c r="AE1682" s="76"/>
      <c r="AF1682" s="76"/>
      <c r="AG1682" s="76"/>
      <c r="AH1682" s="76"/>
      <c r="AI1682" s="86"/>
      <c r="AJ1682" s="76"/>
      <c r="AK1682" s="76"/>
      <c r="AL1682" s="76"/>
      <c r="AM1682" s="76"/>
      <c r="AN1682" s="157"/>
      <c r="AO1682" s="157"/>
      <c r="AP1682" s="157"/>
      <c r="AQ1682" s="160"/>
      <c r="AR1682" s="93"/>
      <c r="AS1682" s="93"/>
      <c r="AT1682" s="109"/>
      <c r="AU1682" s="165"/>
    </row>
    <row r="1683" spans="1:47" ht="84.75" customHeight="1">
      <c r="A1683" s="79"/>
      <c r="B1683" s="79"/>
      <c r="C1683" s="79"/>
      <c r="D1683" s="157"/>
      <c r="E1683" s="159"/>
      <c r="F1683" s="160"/>
      <c r="G1683" s="160"/>
      <c r="H1683" s="166"/>
      <c r="I1683" s="166"/>
      <c r="J1683" s="166"/>
      <c r="K1683" s="166"/>
      <c r="L1683" s="167"/>
      <c r="M1683" s="166"/>
      <c r="N1683" s="166"/>
      <c r="O1683" s="157"/>
      <c r="P1683" s="157"/>
      <c r="Q1683" s="157"/>
      <c r="R1683" s="157"/>
      <c r="S1683" s="157"/>
      <c r="T1683" s="157"/>
      <c r="U1683" s="157"/>
      <c r="V1683" s="157"/>
      <c r="W1683" s="161"/>
      <c r="X1683" s="168"/>
      <c r="Y1683" s="168"/>
      <c r="Z1683" s="157"/>
      <c r="AA1683" s="157"/>
      <c r="AB1683" s="157"/>
      <c r="AC1683" s="157"/>
      <c r="AD1683" s="86"/>
      <c r="AE1683" s="76"/>
      <c r="AF1683" s="76"/>
      <c r="AG1683" s="76"/>
      <c r="AH1683" s="76"/>
      <c r="AI1683" s="86"/>
      <c r="AJ1683" s="76"/>
      <c r="AK1683" s="76"/>
      <c r="AL1683" s="76"/>
      <c r="AM1683" s="76"/>
      <c r="AN1683" s="157"/>
      <c r="AO1683" s="157"/>
      <c r="AP1683" s="157"/>
      <c r="AQ1683" s="160"/>
      <c r="AR1683" s="93"/>
      <c r="AS1683" s="93"/>
      <c r="AT1683" s="109"/>
      <c r="AU1683" s="165"/>
    </row>
    <row r="1684" spans="1:47" ht="84.75" customHeight="1">
      <c r="A1684" s="79"/>
      <c r="B1684" s="79"/>
      <c r="C1684" s="79"/>
      <c r="D1684" s="157"/>
      <c r="E1684" s="159"/>
      <c r="F1684" s="160"/>
      <c r="G1684" s="160"/>
      <c r="H1684" s="166"/>
      <c r="I1684" s="166"/>
      <c r="J1684" s="166"/>
      <c r="K1684" s="166"/>
      <c r="L1684" s="167"/>
      <c r="M1684" s="166"/>
      <c r="N1684" s="166"/>
      <c r="O1684" s="157"/>
      <c r="P1684" s="157"/>
      <c r="Q1684" s="157"/>
      <c r="R1684" s="157"/>
      <c r="S1684" s="157"/>
      <c r="T1684" s="157"/>
      <c r="U1684" s="157"/>
      <c r="V1684" s="157"/>
      <c r="W1684" s="161"/>
      <c r="X1684" s="168"/>
      <c r="Y1684" s="168"/>
      <c r="Z1684" s="157"/>
      <c r="AA1684" s="157"/>
      <c r="AB1684" s="157"/>
      <c r="AC1684" s="157"/>
      <c r="AD1684" s="86"/>
      <c r="AE1684" s="76"/>
      <c r="AF1684" s="76"/>
      <c r="AG1684" s="76"/>
      <c r="AH1684" s="76"/>
      <c r="AI1684" s="86"/>
      <c r="AJ1684" s="76"/>
      <c r="AK1684" s="76"/>
      <c r="AL1684" s="76"/>
      <c r="AM1684" s="76"/>
      <c r="AN1684" s="157"/>
      <c r="AO1684" s="157"/>
      <c r="AP1684" s="157"/>
      <c r="AQ1684" s="160"/>
      <c r="AR1684" s="93"/>
      <c r="AS1684" s="93"/>
      <c r="AT1684" s="109"/>
      <c r="AU1684" s="165"/>
    </row>
    <row r="1685" spans="1:47" ht="84.75" customHeight="1">
      <c r="A1685" s="79"/>
      <c r="B1685" s="79"/>
      <c r="C1685" s="79"/>
      <c r="D1685" s="157"/>
      <c r="E1685" s="159"/>
      <c r="F1685" s="160"/>
      <c r="G1685" s="160"/>
      <c r="H1685" s="166"/>
      <c r="I1685" s="166"/>
      <c r="J1685" s="166"/>
      <c r="K1685" s="166"/>
      <c r="L1685" s="167"/>
      <c r="M1685" s="166"/>
      <c r="N1685" s="166"/>
      <c r="O1685" s="157"/>
      <c r="P1685" s="157"/>
      <c r="Q1685" s="157"/>
      <c r="R1685" s="157"/>
      <c r="S1685" s="157"/>
      <c r="T1685" s="157"/>
      <c r="U1685" s="157"/>
      <c r="V1685" s="157"/>
      <c r="W1685" s="161"/>
      <c r="X1685" s="168"/>
      <c r="Y1685" s="168"/>
      <c r="Z1685" s="157"/>
      <c r="AA1685" s="157"/>
      <c r="AB1685" s="157"/>
      <c r="AC1685" s="157"/>
      <c r="AD1685" s="86"/>
      <c r="AE1685" s="76"/>
      <c r="AF1685" s="76"/>
      <c r="AG1685" s="76"/>
      <c r="AH1685" s="76"/>
      <c r="AI1685" s="86"/>
      <c r="AJ1685" s="76"/>
      <c r="AK1685" s="76"/>
      <c r="AL1685" s="76"/>
      <c r="AM1685" s="76"/>
      <c r="AN1685" s="157"/>
      <c r="AO1685" s="157"/>
      <c r="AP1685" s="157"/>
      <c r="AQ1685" s="160"/>
      <c r="AR1685" s="93"/>
      <c r="AS1685" s="93"/>
      <c r="AT1685" s="109"/>
      <c r="AU1685" s="165"/>
    </row>
    <row r="1686" spans="1:47" ht="84.75" customHeight="1">
      <c r="A1686" s="79"/>
      <c r="B1686" s="79"/>
      <c r="C1686" s="79"/>
      <c r="D1686" s="157"/>
      <c r="E1686" s="159"/>
      <c r="F1686" s="160"/>
      <c r="G1686" s="160"/>
      <c r="H1686" s="166"/>
      <c r="I1686" s="166"/>
      <c r="J1686" s="166"/>
      <c r="K1686" s="166"/>
      <c r="L1686" s="167"/>
      <c r="M1686" s="166"/>
      <c r="N1686" s="166"/>
      <c r="O1686" s="157"/>
      <c r="P1686" s="157"/>
      <c r="Q1686" s="157"/>
      <c r="R1686" s="157"/>
      <c r="S1686" s="157"/>
      <c r="T1686" s="157"/>
      <c r="U1686" s="157"/>
      <c r="V1686" s="157"/>
      <c r="W1686" s="161"/>
      <c r="X1686" s="168"/>
      <c r="Y1686" s="168"/>
      <c r="Z1686" s="157"/>
      <c r="AA1686" s="157"/>
      <c r="AB1686" s="157"/>
      <c r="AC1686" s="157"/>
      <c r="AD1686" s="86"/>
      <c r="AE1686" s="76"/>
      <c r="AF1686" s="76"/>
      <c r="AG1686" s="76"/>
      <c r="AH1686" s="76"/>
      <c r="AI1686" s="86"/>
      <c r="AJ1686" s="76"/>
      <c r="AK1686" s="76"/>
      <c r="AL1686" s="76"/>
      <c r="AM1686" s="76"/>
      <c r="AN1686" s="157"/>
      <c r="AO1686" s="157"/>
      <c r="AP1686" s="157"/>
      <c r="AQ1686" s="160"/>
      <c r="AR1686" s="93"/>
      <c r="AS1686" s="93"/>
      <c r="AT1686" s="109"/>
      <c r="AU1686" s="165"/>
    </row>
    <row r="1687" spans="1:47" ht="84.75" customHeight="1">
      <c r="A1687" s="79"/>
      <c r="B1687" s="79"/>
      <c r="C1687" s="79"/>
      <c r="D1687" s="157"/>
      <c r="E1687" s="159"/>
      <c r="F1687" s="160"/>
      <c r="G1687" s="160"/>
      <c r="H1687" s="166"/>
      <c r="I1687" s="166"/>
      <c r="J1687" s="166"/>
      <c r="K1687" s="166"/>
      <c r="L1687" s="167"/>
      <c r="M1687" s="166"/>
      <c r="N1687" s="166"/>
      <c r="O1687" s="157"/>
      <c r="P1687" s="157"/>
      <c r="Q1687" s="157"/>
      <c r="R1687" s="157"/>
      <c r="S1687" s="157"/>
      <c r="T1687" s="157"/>
      <c r="U1687" s="157"/>
      <c r="V1687" s="157"/>
      <c r="W1687" s="161"/>
      <c r="X1687" s="168"/>
      <c r="Y1687" s="168"/>
      <c r="Z1687" s="157"/>
      <c r="AA1687" s="157"/>
      <c r="AB1687" s="157"/>
      <c r="AC1687" s="157"/>
      <c r="AD1687" s="86"/>
      <c r="AE1687" s="76"/>
      <c r="AF1687" s="76"/>
      <c r="AG1687" s="76"/>
      <c r="AH1687" s="76"/>
      <c r="AI1687" s="86"/>
      <c r="AJ1687" s="76"/>
      <c r="AK1687" s="76"/>
      <c r="AL1687" s="76"/>
      <c r="AM1687" s="76"/>
      <c r="AN1687" s="157"/>
      <c r="AO1687" s="157"/>
      <c r="AP1687" s="157"/>
      <c r="AQ1687" s="160"/>
      <c r="AR1687" s="93"/>
      <c r="AS1687" s="93"/>
      <c r="AT1687" s="109"/>
      <c r="AU1687" s="165"/>
    </row>
    <row r="1688" spans="1:47" ht="84.75" customHeight="1">
      <c r="A1688" s="79"/>
      <c r="B1688" s="79"/>
      <c r="C1688" s="79"/>
      <c r="D1688" s="157"/>
      <c r="E1688" s="159"/>
      <c r="F1688" s="160"/>
      <c r="G1688" s="160"/>
      <c r="H1688" s="166"/>
      <c r="I1688" s="166"/>
      <c r="J1688" s="166"/>
      <c r="K1688" s="166"/>
      <c r="L1688" s="167"/>
      <c r="M1688" s="166"/>
      <c r="N1688" s="166"/>
      <c r="O1688" s="157"/>
      <c r="P1688" s="157"/>
      <c r="Q1688" s="157"/>
      <c r="R1688" s="157"/>
      <c r="S1688" s="157"/>
      <c r="T1688" s="157"/>
      <c r="U1688" s="157"/>
      <c r="V1688" s="157"/>
      <c r="W1688" s="161"/>
      <c r="X1688" s="168"/>
      <c r="Y1688" s="168"/>
      <c r="Z1688" s="157"/>
      <c r="AA1688" s="157"/>
      <c r="AB1688" s="157"/>
      <c r="AC1688" s="157"/>
      <c r="AD1688" s="86"/>
      <c r="AE1688" s="76"/>
      <c r="AF1688" s="76"/>
      <c r="AG1688" s="76"/>
      <c r="AH1688" s="76"/>
      <c r="AI1688" s="86"/>
      <c r="AJ1688" s="76"/>
      <c r="AK1688" s="76"/>
      <c r="AL1688" s="76"/>
      <c r="AM1688" s="76"/>
      <c r="AN1688" s="157"/>
      <c r="AO1688" s="157"/>
      <c r="AP1688" s="157"/>
      <c r="AQ1688" s="160"/>
      <c r="AR1688" s="93"/>
      <c r="AS1688" s="93"/>
      <c r="AT1688" s="109"/>
      <c r="AU1688" s="165"/>
    </row>
    <row r="1689" spans="1:47" ht="84.75" customHeight="1">
      <c r="A1689" s="79"/>
      <c r="B1689" s="79"/>
      <c r="C1689" s="79"/>
      <c r="D1689" s="157"/>
      <c r="E1689" s="159"/>
      <c r="F1689" s="160"/>
      <c r="G1689" s="160"/>
      <c r="H1689" s="166"/>
      <c r="I1689" s="166"/>
      <c r="J1689" s="166"/>
      <c r="K1689" s="166"/>
      <c r="L1689" s="167"/>
      <c r="M1689" s="166"/>
      <c r="N1689" s="166"/>
      <c r="O1689" s="157"/>
      <c r="P1689" s="157"/>
      <c r="Q1689" s="157"/>
      <c r="R1689" s="157"/>
      <c r="S1689" s="157"/>
      <c r="T1689" s="157"/>
      <c r="U1689" s="157"/>
      <c r="V1689" s="157"/>
      <c r="W1689" s="161"/>
      <c r="X1689" s="168"/>
      <c r="Y1689" s="168"/>
      <c r="Z1689" s="157"/>
      <c r="AA1689" s="157"/>
      <c r="AB1689" s="157"/>
      <c r="AC1689" s="157"/>
      <c r="AD1689" s="86"/>
      <c r="AE1689" s="76"/>
      <c r="AF1689" s="76"/>
      <c r="AG1689" s="76"/>
      <c r="AH1689" s="76"/>
      <c r="AI1689" s="86"/>
      <c r="AJ1689" s="76"/>
      <c r="AK1689" s="76"/>
      <c r="AL1689" s="76"/>
      <c r="AM1689" s="76"/>
      <c r="AN1689" s="157"/>
      <c r="AO1689" s="157"/>
      <c r="AP1689" s="157"/>
      <c r="AQ1689" s="160"/>
      <c r="AR1689" s="93"/>
      <c r="AS1689" s="93"/>
      <c r="AT1689" s="109"/>
      <c r="AU1689" s="165"/>
    </row>
    <row r="1690" spans="1:47" ht="84.75" customHeight="1">
      <c r="A1690" s="79"/>
      <c r="B1690" s="79"/>
      <c r="C1690" s="79"/>
      <c r="D1690" s="157"/>
      <c r="E1690" s="159"/>
      <c r="F1690" s="160"/>
      <c r="G1690" s="160"/>
      <c r="H1690" s="166"/>
      <c r="I1690" s="166"/>
      <c r="J1690" s="166"/>
      <c r="K1690" s="166"/>
      <c r="L1690" s="167"/>
      <c r="M1690" s="166"/>
      <c r="N1690" s="166"/>
      <c r="O1690" s="157"/>
      <c r="P1690" s="157"/>
      <c r="Q1690" s="157"/>
      <c r="R1690" s="157"/>
      <c r="S1690" s="157"/>
      <c r="T1690" s="157"/>
      <c r="U1690" s="157"/>
      <c r="V1690" s="157"/>
      <c r="W1690" s="161"/>
      <c r="X1690" s="168"/>
      <c r="Y1690" s="168"/>
      <c r="Z1690" s="157"/>
      <c r="AA1690" s="157"/>
      <c r="AB1690" s="157"/>
      <c r="AC1690" s="157"/>
      <c r="AD1690" s="86"/>
      <c r="AE1690" s="76"/>
      <c r="AF1690" s="76"/>
      <c r="AG1690" s="76"/>
      <c r="AH1690" s="76"/>
      <c r="AI1690" s="86"/>
      <c r="AJ1690" s="76"/>
      <c r="AK1690" s="76"/>
      <c r="AL1690" s="76"/>
      <c r="AM1690" s="76"/>
      <c r="AN1690" s="157"/>
      <c r="AO1690" s="157"/>
      <c r="AP1690" s="157"/>
      <c r="AQ1690" s="160"/>
      <c r="AR1690" s="93"/>
      <c r="AS1690" s="93"/>
      <c r="AT1690" s="109"/>
      <c r="AU1690" s="165"/>
    </row>
    <row r="1691" spans="1:47" ht="84.75" customHeight="1">
      <c r="A1691" s="79"/>
      <c r="B1691" s="79"/>
      <c r="C1691" s="79"/>
      <c r="D1691" s="157"/>
      <c r="E1691" s="159"/>
      <c r="F1691" s="160"/>
      <c r="G1691" s="160"/>
      <c r="H1691" s="166"/>
      <c r="I1691" s="166"/>
      <c r="J1691" s="166"/>
      <c r="K1691" s="166"/>
      <c r="L1691" s="167"/>
      <c r="M1691" s="166"/>
      <c r="N1691" s="166"/>
      <c r="O1691" s="157"/>
      <c r="P1691" s="157"/>
      <c r="Q1691" s="157"/>
      <c r="R1691" s="157"/>
      <c r="S1691" s="157"/>
      <c r="T1691" s="157"/>
      <c r="U1691" s="157"/>
      <c r="V1691" s="157"/>
      <c r="W1691" s="161"/>
      <c r="X1691" s="168"/>
      <c r="Y1691" s="168"/>
      <c r="Z1691" s="157"/>
      <c r="AA1691" s="157"/>
      <c r="AB1691" s="157"/>
      <c r="AC1691" s="157"/>
      <c r="AD1691" s="86"/>
      <c r="AE1691" s="76"/>
      <c r="AF1691" s="76"/>
      <c r="AG1691" s="76"/>
      <c r="AH1691" s="76"/>
      <c r="AI1691" s="86"/>
      <c r="AJ1691" s="76"/>
      <c r="AK1691" s="76"/>
      <c r="AL1691" s="76"/>
      <c r="AM1691" s="76"/>
      <c r="AN1691" s="157"/>
      <c r="AO1691" s="157"/>
      <c r="AP1691" s="157"/>
      <c r="AQ1691" s="160"/>
      <c r="AR1691" s="93"/>
      <c r="AS1691" s="93"/>
      <c r="AT1691" s="109"/>
      <c r="AU1691" s="165"/>
    </row>
    <row r="1692" spans="1:47" ht="84.75" customHeight="1">
      <c r="A1692" s="79"/>
      <c r="B1692" s="79"/>
      <c r="C1692" s="79"/>
      <c r="D1692" s="157"/>
      <c r="E1692" s="159"/>
      <c r="F1692" s="160"/>
      <c r="G1692" s="160"/>
      <c r="H1692" s="166"/>
      <c r="I1692" s="166"/>
      <c r="J1692" s="166"/>
      <c r="K1692" s="166"/>
      <c r="L1692" s="167"/>
      <c r="M1692" s="166"/>
      <c r="N1692" s="166"/>
      <c r="O1692" s="157"/>
      <c r="P1692" s="157"/>
      <c r="Q1692" s="157"/>
      <c r="R1692" s="157"/>
      <c r="S1692" s="157"/>
      <c r="T1692" s="157"/>
      <c r="U1692" s="157"/>
      <c r="V1692" s="157"/>
      <c r="W1692" s="161"/>
      <c r="X1692" s="168"/>
      <c r="Y1692" s="168"/>
      <c r="Z1692" s="157"/>
      <c r="AA1692" s="157"/>
      <c r="AB1692" s="157"/>
      <c r="AC1692" s="157"/>
      <c r="AD1692" s="86"/>
      <c r="AE1692" s="76"/>
      <c r="AF1692" s="76"/>
      <c r="AG1692" s="76"/>
      <c r="AH1692" s="76"/>
      <c r="AI1692" s="86"/>
      <c r="AJ1692" s="76"/>
      <c r="AK1692" s="76"/>
      <c r="AL1692" s="76"/>
      <c r="AM1692" s="76"/>
      <c r="AN1692" s="157"/>
      <c r="AO1692" s="157"/>
      <c r="AP1692" s="157"/>
      <c r="AQ1692" s="160"/>
      <c r="AR1692" s="93"/>
      <c r="AS1692" s="93"/>
      <c r="AT1692" s="109"/>
      <c r="AU1692" s="165"/>
    </row>
    <row r="1693" spans="1:47" ht="84.75" customHeight="1">
      <c r="A1693" s="79"/>
      <c r="B1693" s="79"/>
      <c r="C1693" s="79"/>
      <c r="D1693" s="157"/>
      <c r="E1693" s="159"/>
      <c r="F1693" s="160"/>
      <c r="G1693" s="160"/>
      <c r="H1693" s="166"/>
      <c r="I1693" s="166"/>
      <c r="J1693" s="166"/>
      <c r="K1693" s="166"/>
      <c r="L1693" s="167"/>
      <c r="M1693" s="166"/>
      <c r="N1693" s="166"/>
      <c r="O1693" s="157"/>
      <c r="P1693" s="157"/>
      <c r="Q1693" s="157"/>
      <c r="R1693" s="157"/>
      <c r="S1693" s="157"/>
      <c r="T1693" s="157"/>
      <c r="U1693" s="157"/>
      <c r="V1693" s="157"/>
      <c r="W1693" s="161"/>
      <c r="X1693" s="168"/>
      <c r="Y1693" s="168"/>
      <c r="Z1693" s="157"/>
      <c r="AA1693" s="157"/>
      <c r="AB1693" s="157"/>
      <c r="AC1693" s="157"/>
      <c r="AD1693" s="86"/>
      <c r="AE1693" s="76"/>
      <c r="AF1693" s="76"/>
      <c r="AG1693" s="76"/>
      <c r="AH1693" s="76"/>
      <c r="AI1693" s="86"/>
      <c r="AJ1693" s="76"/>
      <c r="AK1693" s="76"/>
      <c r="AL1693" s="76"/>
      <c r="AM1693" s="76"/>
      <c r="AN1693" s="157"/>
      <c r="AO1693" s="157"/>
      <c r="AP1693" s="157"/>
      <c r="AQ1693" s="160"/>
      <c r="AR1693" s="93"/>
      <c r="AS1693" s="93"/>
      <c r="AT1693" s="109"/>
      <c r="AU1693" s="165"/>
    </row>
    <row r="1694" spans="1:47" ht="84.75" customHeight="1">
      <c r="A1694" s="79"/>
      <c r="B1694" s="79"/>
      <c r="C1694" s="79"/>
      <c r="D1694" s="157"/>
      <c r="E1694" s="159"/>
      <c r="F1694" s="160"/>
      <c r="G1694" s="160"/>
      <c r="H1694" s="166"/>
      <c r="I1694" s="166"/>
      <c r="J1694" s="166"/>
      <c r="K1694" s="166"/>
      <c r="L1694" s="167"/>
      <c r="M1694" s="166"/>
      <c r="N1694" s="166"/>
      <c r="O1694" s="157"/>
      <c r="P1694" s="157"/>
      <c r="Q1694" s="157"/>
      <c r="R1694" s="157"/>
      <c r="S1694" s="157"/>
      <c r="T1694" s="157"/>
      <c r="U1694" s="157"/>
      <c r="V1694" s="157"/>
      <c r="W1694" s="161"/>
      <c r="X1694" s="168"/>
      <c r="Y1694" s="168"/>
      <c r="Z1694" s="157"/>
      <c r="AA1694" s="157"/>
      <c r="AB1694" s="157"/>
      <c r="AC1694" s="157"/>
      <c r="AD1694" s="86"/>
      <c r="AE1694" s="76"/>
      <c r="AF1694" s="76"/>
      <c r="AG1694" s="76"/>
      <c r="AH1694" s="76"/>
      <c r="AI1694" s="86"/>
      <c r="AJ1694" s="76"/>
      <c r="AK1694" s="76"/>
      <c r="AL1694" s="76"/>
      <c r="AM1694" s="76"/>
      <c r="AN1694" s="157"/>
      <c r="AO1694" s="157"/>
      <c r="AP1694" s="157"/>
      <c r="AQ1694" s="160"/>
      <c r="AR1694" s="93"/>
      <c r="AS1694" s="93"/>
      <c r="AT1694" s="109"/>
      <c r="AU1694" s="165"/>
    </row>
    <row r="1695" spans="1:47" ht="84.75" customHeight="1">
      <c r="A1695" s="79"/>
      <c r="B1695" s="79"/>
      <c r="C1695" s="79"/>
      <c r="D1695" s="157"/>
      <c r="E1695" s="159"/>
      <c r="F1695" s="160"/>
      <c r="G1695" s="160"/>
      <c r="H1695" s="166"/>
      <c r="I1695" s="166"/>
      <c r="J1695" s="166"/>
      <c r="K1695" s="166"/>
      <c r="L1695" s="167"/>
      <c r="M1695" s="166"/>
      <c r="N1695" s="166"/>
      <c r="O1695" s="157"/>
      <c r="P1695" s="157"/>
      <c r="Q1695" s="157"/>
      <c r="R1695" s="157"/>
      <c r="S1695" s="157"/>
      <c r="T1695" s="157"/>
      <c r="U1695" s="157"/>
      <c r="V1695" s="157"/>
      <c r="W1695" s="161"/>
      <c r="X1695" s="168"/>
      <c r="Y1695" s="168"/>
      <c r="Z1695" s="157"/>
      <c r="AA1695" s="157"/>
      <c r="AB1695" s="157"/>
      <c r="AC1695" s="157"/>
      <c r="AD1695" s="86"/>
      <c r="AE1695" s="76"/>
      <c r="AF1695" s="76"/>
      <c r="AG1695" s="76"/>
      <c r="AH1695" s="76"/>
      <c r="AI1695" s="86"/>
      <c r="AJ1695" s="76"/>
      <c r="AK1695" s="76"/>
      <c r="AL1695" s="76"/>
      <c r="AM1695" s="76"/>
      <c r="AN1695" s="157"/>
      <c r="AO1695" s="157"/>
      <c r="AP1695" s="157"/>
      <c r="AQ1695" s="160"/>
      <c r="AR1695" s="93"/>
      <c r="AS1695" s="93"/>
      <c r="AT1695" s="109"/>
      <c r="AU1695" s="165"/>
    </row>
    <row r="1696" spans="1:47" ht="84.75" customHeight="1">
      <c r="A1696" s="79"/>
      <c r="B1696" s="79"/>
      <c r="C1696" s="79"/>
      <c r="D1696" s="157"/>
      <c r="E1696" s="159"/>
      <c r="F1696" s="160"/>
      <c r="G1696" s="160"/>
      <c r="H1696" s="166"/>
      <c r="I1696" s="166"/>
      <c r="J1696" s="166"/>
      <c r="K1696" s="166"/>
      <c r="L1696" s="167"/>
      <c r="M1696" s="166"/>
      <c r="N1696" s="166"/>
      <c r="O1696" s="157"/>
      <c r="P1696" s="157"/>
      <c r="Q1696" s="157"/>
      <c r="R1696" s="157"/>
      <c r="S1696" s="157"/>
      <c r="T1696" s="157"/>
      <c r="U1696" s="157"/>
      <c r="V1696" s="157"/>
      <c r="W1696" s="161"/>
      <c r="X1696" s="168"/>
      <c r="Y1696" s="168"/>
      <c r="Z1696" s="157"/>
      <c r="AA1696" s="157"/>
      <c r="AB1696" s="157"/>
      <c r="AC1696" s="157"/>
      <c r="AD1696" s="86"/>
      <c r="AE1696" s="76"/>
      <c r="AF1696" s="76"/>
      <c r="AG1696" s="76"/>
      <c r="AH1696" s="76"/>
      <c r="AI1696" s="86"/>
      <c r="AJ1696" s="76"/>
      <c r="AK1696" s="76"/>
      <c r="AL1696" s="76"/>
      <c r="AM1696" s="76"/>
      <c r="AN1696" s="157"/>
      <c r="AO1696" s="157"/>
      <c r="AP1696" s="157"/>
      <c r="AQ1696" s="160"/>
      <c r="AR1696" s="93"/>
      <c r="AS1696" s="93"/>
      <c r="AT1696" s="109"/>
      <c r="AU1696" s="165"/>
    </row>
    <row r="1697" spans="1:47" ht="84.75" customHeight="1">
      <c r="A1697" s="79"/>
      <c r="B1697" s="79"/>
      <c r="C1697" s="79"/>
      <c r="D1697" s="157"/>
      <c r="E1697" s="159"/>
      <c r="F1697" s="160"/>
      <c r="G1697" s="160"/>
      <c r="H1697" s="166"/>
      <c r="I1697" s="166"/>
      <c r="J1697" s="166"/>
      <c r="K1697" s="166"/>
      <c r="L1697" s="167"/>
      <c r="M1697" s="166"/>
      <c r="N1697" s="166"/>
      <c r="O1697" s="157"/>
      <c r="P1697" s="157"/>
      <c r="Q1697" s="157"/>
      <c r="R1697" s="157"/>
      <c r="S1697" s="157"/>
      <c r="T1697" s="157"/>
      <c r="U1697" s="157"/>
      <c r="V1697" s="157"/>
      <c r="W1697" s="161"/>
      <c r="X1697" s="168"/>
      <c r="Y1697" s="168"/>
      <c r="Z1697" s="157"/>
      <c r="AA1697" s="157"/>
      <c r="AB1697" s="157"/>
      <c r="AC1697" s="157"/>
      <c r="AD1697" s="86"/>
      <c r="AE1697" s="76"/>
      <c r="AF1697" s="76"/>
      <c r="AG1697" s="76"/>
      <c r="AH1697" s="76"/>
      <c r="AI1697" s="86"/>
      <c r="AJ1697" s="76"/>
      <c r="AK1697" s="76"/>
      <c r="AL1697" s="76"/>
      <c r="AM1697" s="76"/>
      <c r="AN1697" s="157"/>
      <c r="AO1697" s="157"/>
      <c r="AP1697" s="157"/>
      <c r="AQ1697" s="160"/>
      <c r="AR1697" s="93"/>
      <c r="AS1697" s="93"/>
      <c r="AT1697" s="109"/>
      <c r="AU1697" s="165"/>
    </row>
    <row r="1698" spans="1:47" ht="84.75" customHeight="1">
      <c r="A1698" s="79"/>
      <c r="B1698" s="79"/>
      <c r="C1698" s="79"/>
      <c r="D1698" s="157"/>
      <c r="E1698" s="159"/>
      <c r="F1698" s="160"/>
      <c r="G1698" s="160"/>
      <c r="H1698" s="166"/>
      <c r="I1698" s="166"/>
      <c r="J1698" s="166"/>
      <c r="K1698" s="166"/>
      <c r="L1698" s="167"/>
      <c r="M1698" s="166"/>
      <c r="N1698" s="166"/>
      <c r="O1698" s="157"/>
      <c r="P1698" s="157"/>
      <c r="Q1698" s="157"/>
      <c r="R1698" s="157"/>
      <c r="S1698" s="157"/>
      <c r="T1698" s="157"/>
      <c r="U1698" s="157"/>
      <c r="V1698" s="157"/>
      <c r="W1698" s="161"/>
      <c r="X1698" s="168"/>
      <c r="Y1698" s="168"/>
      <c r="Z1698" s="157"/>
      <c r="AA1698" s="157"/>
      <c r="AB1698" s="157"/>
      <c r="AC1698" s="157"/>
      <c r="AD1698" s="86"/>
      <c r="AE1698" s="76"/>
      <c r="AF1698" s="76"/>
      <c r="AG1698" s="76"/>
      <c r="AH1698" s="76"/>
      <c r="AI1698" s="86"/>
      <c r="AJ1698" s="76"/>
      <c r="AK1698" s="76"/>
      <c r="AL1698" s="76"/>
      <c r="AM1698" s="76"/>
      <c r="AN1698" s="157"/>
      <c r="AO1698" s="157"/>
      <c r="AP1698" s="157"/>
      <c r="AQ1698" s="160"/>
      <c r="AR1698" s="93"/>
      <c r="AS1698" s="93"/>
      <c r="AT1698" s="109"/>
      <c r="AU1698" s="165"/>
    </row>
    <row r="1699" spans="1:47" ht="84.75" customHeight="1">
      <c r="A1699" s="79"/>
      <c r="B1699" s="79"/>
      <c r="C1699" s="79"/>
      <c r="D1699" s="157"/>
      <c r="E1699" s="159"/>
      <c r="F1699" s="160"/>
      <c r="G1699" s="160"/>
      <c r="H1699" s="166"/>
      <c r="I1699" s="166"/>
      <c r="J1699" s="166"/>
      <c r="K1699" s="166"/>
      <c r="L1699" s="167"/>
      <c r="M1699" s="166"/>
      <c r="N1699" s="166"/>
      <c r="O1699" s="157"/>
      <c r="P1699" s="157"/>
      <c r="Q1699" s="157"/>
      <c r="R1699" s="157"/>
      <c r="S1699" s="157"/>
      <c r="T1699" s="157"/>
      <c r="U1699" s="157"/>
      <c r="V1699" s="157"/>
      <c r="W1699" s="161"/>
      <c r="X1699" s="168"/>
      <c r="Y1699" s="168"/>
      <c r="Z1699" s="157"/>
      <c r="AA1699" s="157"/>
      <c r="AB1699" s="157"/>
      <c r="AC1699" s="157"/>
      <c r="AD1699" s="86"/>
      <c r="AE1699" s="76"/>
      <c r="AF1699" s="76"/>
      <c r="AG1699" s="76"/>
      <c r="AH1699" s="76"/>
      <c r="AI1699" s="86"/>
      <c r="AJ1699" s="76"/>
      <c r="AK1699" s="76"/>
      <c r="AL1699" s="76"/>
      <c r="AM1699" s="76"/>
      <c r="AN1699" s="157"/>
      <c r="AO1699" s="157"/>
      <c r="AP1699" s="157"/>
      <c r="AQ1699" s="160"/>
      <c r="AR1699" s="93"/>
      <c r="AS1699" s="93"/>
      <c r="AT1699" s="109"/>
      <c r="AU1699" s="165"/>
    </row>
    <row r="1700" spans="1:47" ht="84.75" customHeight="1">
      <c r="A1700" s="79"/>
      <c r="B1700" s="79"/>
      <c r="C1700" s="79"/>
      <c r="D1700" s="157"/>
      <c r="E1700" s="159"/>
      <c r="F1700" s="160"/>
      <c r="G1700" s="160"/>
      <c r="H1700" s="166"/>
      <c r="I1700" s="166"/>
      <c r="J1700" s="166"/>
      <c r="K1700" s="166"/>
      <c r="L1700" s="167"/>
      <c r="M1700" s="166"/>
      <c r="N1700" s="166"/>
      <c r="O1700" s="157"/>
      <c r="P1700" s="157"/>
      <c r="Q1700" s="157"/>
      <c r="R1700" s="157"/>
      <c r="S1700" s="157"/>
      <c r="T1700" s="157"/>
      <c r="U1700" s="157"/>
      <c r="V1700" s="157"/>
      <c r="W1700" s="161"/>
      <c r="X1700" s="168"/>
      <c r="Y1700" s="168"/>
      <c r="Z1700" s="157"/>
      <c r="AA1700" s="157"/>
      <c r="AB1700" s="157"/>
      <c r="AC1700" s="157"/>
      <c r="AD1700" s="86"/>
      <c r="AE1700" s="76"/>
      <c r="AF1700" s="76"/>
      <c r="AG1700" s="76"/>
      <c r="AH1700" s="76"/>
      <c r="AI1700" s="86"/>
      <c r="AJ1700" s="76"/>
      <c r="AK1700" s="76"/>
      <c r="AL1700" s="76"/>
      <c r="AM1700" s="76"/>
      <c r="AN1700" s="157"/>
      <c r="AO1700" s="157"/>
      <c r="AP1700" s="157"/>
      <c r="AQ1700" s="160"/>
      <c r="AR1700" s="93"/>
      <c r="AS1700" s="93"/>
      <c r="AT1700" s="109"/>
      <c r="AU1700" s="165"/>
    </row>
    <row r="1701" spans="1:47" ht="84.75" customHeight="1">
      <c r="A1701" s="79"/>
      <c r="B1701" s="79"/>
      <c r="C1701" s="79"/>
      <c r="D1701" s="157"/>
      <c r="E1701" s="159"/>
      <c r="F1701" s="160"/>
      <c r="G1701" s="160"/>
      <c r="H1701" s="166"/>
      <c r="I1701" s="166"/>
      <c r="J1701" s="166"/>
      <c r="K1701" s="166"/>
      <c r="L1701" s="167"/>
      <c r="M1701" s="166"/>
      <c r="N1701" s="166"/>
      <c r="O1701" s="157"/>
      <c r="P1701" s="157"/>
      <c r="Q1701" s="157"/>
      <c r="R1701" s="157"/>
      <c r="S1701" s="157"/>
      <c r="T1701" s="157"/>
      <c r="U1701" s="157"/>
      <c r="V1701" s="157"/>
      <c r="W1701" s="161"/>
      <c r="X1701" s="168"/>
      <c r="Y1701" s="168"/>
      <c r="Z1701" s="157"/>
      <c r="AA1701" s="157"/>
      <c r="AB1701" s="157"/>
      <c r="AC1701" s="157"/>
      <c r="AD1701" s="86"/>
      <c r="AE1701" s="76"/>
      <c r="AF1701" s="76"/>
      <c r="AG1701" s="76"/>
      <c r="AH1701" s="76"/>
      <c r="AI1701" s="86"/>
      <c r="AJ1701" s="76"/>
      <c r="AK1701" s="76"/>
      <c r="AL1701" s="76"/>
      <c r="AM1701" s="76"/>
      <c r="AN1701" s="157"/>
      <c r="AO1701" s="157"/>
      <c r="AP1701" s="157"/>
      <c r="AQ1701" s="160"/>
      <c r="AR1701" s="93"/>
      <c r="AS1701" s="93"/>
      <c r="AT1701" s="109"/>
      <c r="AU1701" s="165"/>
    </row>
    <row r="1702" spans="1:47" ht="84.75" customHeight="1">
      <c r="A1702" s="79"/>
      <c r="B1702" s="79"/>
      <c r="C1702" s="79"/>
      <c r="D1702" s="157"/>
      <c r="E1702" s="159"/>
      <c r="F1702" s="160"/>
      <c r="G1702" s="160"/>
      <c r="H1702" s="166"/>
      <c r="I1702" s="166"/>
      <c r="J1702" s="166"/>
      <c r="K1702" s="166"/>
      <c r="L1702" s="167"/>
      <c r="M1702" s="166"/>
      <c r="N1702" s="166"/>
      <c r="O1702" s="157"/>
      <c r="P1702" s="157"/>
      <c r="Q1702" s="157"/>
      <c r="R1702" s="157"/>
      <c r="S1702" s="157"/>
      <c r="T1702" s="157"/>
      <c r="U1702" s="157"/>
      <c r="V1702" s="157"/>
      <c r="W1702" s="161"/>
      <c r="X1702" s="168"/>
      <c r="Y1702" s="168"/>
      <c r="Z1702" s="157"/>
      <c r="AA1702" s="157"/>
      <c r="AB1702" s="157"/>
      <c r="AC1702" s="157"/>
      <c r="AD1702" s="86"/>
      <c r="AE1702" s="76"/>
      <c r="AF1702" s="76"/>
      <c r="AG1702" s="76"/>
      <c r="AH1702" s="76"/>
      <c r="AI1702" s="86"/>
      <c r="AJ1702" s="76"/>
      <c r="AK1702" s="76"/>
      <c r="AL1702" s="76"/>
      <c r="AM1702" s="76"/>
      <c r="AN1702" s="157"/>
      <c r="AO1702" s="157"/>
      <c r="AP1702" s="157"/>
      <c r="AQ1702" s="160"/>
      <c r="AR1702" s="93"/>
      <c r="AS1702" s="93"/>
      <c r="AT1702" s="109"/>
      <c r="AU1702" s="165"/>
    </row>
    <row r="1703" spans="1:47" ht="84.75" customHeight="1">
      <c r="A1703" s="79"/>
      <c r="B1703" s="79"/>
      <c r="C1703" s="79"/>
      <c r="D1703" s="157"/>
      <c r="E1703" s="159"/>
      <c r="F1703" s="160"/>
      <c r="G1703" s="160"/>
      <c r="H1703" s="166"/>
      <c r="I1703" s="166"/>
      <c r="J1703" s="166"/>
      <c r="K1703" s="166"/>
      <c r="L1703" s="167"/>
      <c r="M1703" s="166"/>
      <c r="N1703" s="166"/>
      <c r="O1703" s="157"/>
      <c r="P1703" s="157"/>
      <c r="Q1703" s="157"/>
      <c r="R1703" s="157"/>
      <c r="S1703" s="157"/>
      <c r="T1703" s="157"/>
      <c r="U1703" s="157"/>
      <c r="V1703" s="157"/>
      <c r="W1703" s="161"/>
      <c r="X1703" s="168"/>
      <c r="Y1703" s="168"/>
      <c r="Z1703" s="157"/>
      <c r="AA1703" s="157"/>
      <c r="AB1703" s="157"/>
      <c r="AC1703" s="157"/>
      <c r="AD1703" s="86"/>
      <c r="AE1703" s="76"/>
      <c r="AF1703" s="76"/>
      <c r="AG1703" s="76"/>
      <c r="AH1703" s="76"/>
      <c r="AI1703" s="86"/>
      <c r="AJ1703" s="76"/>
      <c r="AK1703" s="76"/>
      <c r="AL1703" s="76"/>
      <c r="AM1703" s="76"/>
      <c r="AN1703" s="157"/>
      <c r="AO1703" s="157"/>
      <c r="AP1703" s="157"/>
      <c r="AQ1703" s="160"/>
      <c r="AR1703" s="93"/>
      <c r="AS1703" s="93"/>
      <c r="AT1703" s="109"/>
      <c r="AU1703" s="165"/>
    </row>
    <row r="1704" spans="1:47" ht="84.75" customHeight="1">
      <c r="A1704" s="79"/>
      <c r="B1704" s="79"/>
      <c r="C1704" s="79"/>
      <c r="D1704" s="157"/>
      <c r="E1704" s="159"/>
      <c r="F1704" s="160"/>
      <c r="G1704" s="160"/>
      <c r="H1704" s="166"/>
      <c r="I1704" s="166"/>
      <c r="J1704" s="166"/>
      <c r="K1704" s="166"/>
      <c r="L1704" s="167"/>
      <c r="M1704" s="166"/>
      <c r="N1704" s="166"/>
      <c r="O1704" s="157"/>
      <c r="P1704" s="157"/>
      <c r="Q1704" s="157"/>
      <c r="R1704" s="157"/>
      <c r="S1704" s="157"/>
      <c r="T1704" s="157"/>
      <c r="U1704" s="157"/>
      <c r="V1704" s="157"/>
      <c r="W1704" s="161"/>
      <c r="X1704" s="168"/>
      <c r="Y1704" s="168"/>
      <c r="Z1704" s="157"/>
      <c r="AA1704" s="157"/>
      <c r="AB1704" s="157"/>
      <c r="AC1704" s="157"/>
      <c r="AD1704" s="86"/>
      <c r="AE1704" s="76"/>
      <c r="AF1704" s="76"/>
      <c r="AG1704" s="76"/>
      <c r="AH1704" s="76"/>
      <c r="AI1704" s="86"/>
      <c r="AJ1704" s="76"/>
      <c r="AK1704" s="76"/>
      <c r="AL1704" s="76"/>
      <c r="AM1704" s="76"/>
      <c r="AN1704" s="157"/>
      <c r="AO1704" s="157"/>
      <c r="AP1704" s="157"/>
      <c r="AQ1704" s="160"/>
      <c r="AR1704" s="93"/>
      <c r="AS1704" s="93"/>
      <c r="AT1704" s="109"/>
      <c r="AU1704" s="165"/>
    </row>
    <row r="1705" spans="1:47" ht="84.75" customHeight="1">
      <c r="A1705" s="79"/>
      <c r="B1705" s="79"/>
      <c r="C1705" s="79"/>
      <c r="D1705" s="157"/>
      <c r="E1705" s="159"/>
      <c r="F1705" s="160"/>
      <c r="G1705" s="160"/>
      <c r="H1705" s="166"/>
      <c r="I1705" s="166"/>
      <c r="J1705" s="166"/>
      <c r="K1705" s="166"/>
      <c r="L1705" s="167"/>
      <c r="M1705" s="166"/>
      <c r="N1705" s="166"/>
      <c r="O1705" s="157"/>
      <c r="P1705" s="157"/>
      <c r="Q1705" s="157"/>
      <c r="R1705" s="157"/>
      <c r="S1705" s="157"/>
      <c r="T1705" s="157"/>
      <c r="U1705" s="157"/>
      <c r="V1705" s="157"/>
      <c r="W1705" s="161"/>
      <c r="X1705" s="168"/>
      <c r="Y1705" s="168"/>
      <c r="Z1705" s="157"/>
      <c r="AA1705" s="157"/>
      <c r="AB1705" s="157"/>
      <c r="AC1705" s="157"/>
      <c r="AD1705" s="86"/>
      <c r="AE1705" s="76"/>
      <c r="AF1705" s="76"/>
      <c r="AG1705" s="76"/>
      <c r="AH1705" s="76"/>
      <c r="AI1705" s="86"/>
      <c r="AJ1705" s="76"/>
      <c r="AK1705" s="76"/>
      <c r="AL1705" s="76"/>
      <c r="AM1705" s="76"/>
      <c r="AN1705" s="157"/>
      <c r="AO1705" s="157"/>
      <c r="AP1705" s="157"/>
      <c r="AQ1705" s="160"/>
      <c r="AR1705" s="93"/>
      <c r="AS1705" s="93"/>
      <c r="AT1705" s="109"/>
      <c r="AU1705" s="165"/>
    </row>
    <row r="1706" spans="1:47" ht="84.75" customHeight="1">
      <c r="A1706" s="79"/>
      <c r="B1706" s="79"/>
      <c r="C1706" s="79"/>
      <c r="D1706" s="157"/>
      <c r="E1706" s="159"/>
      <c r="F1706" s="160"/>
      <c r="G1706" s="160"/>
      <c r="H1706" s="166"/>
      <c r="I1706" s="166"/>
      <c r="J1706" s="166"/>
      <c r="K1706" s="166"/>
      <c r="L1706" s="167"/>
      <c r="M1706" s="166"/>
      <c r="N1706" s="166"/>
      <c r="O1706" s="157"/>
      <c r="P1706" s="157"/>
      <c r="Q1706" s="157"/>
      <c r="R1706" s="157"/>
      <c r="S1706" s="157"/>
      <c r="T1706" s="157"/>
      <c r="U1706" s="157"/>
      <c r="V1706" s="157"/>
      <c r="W1706" s="161"/>
      <c r="X1706" s="168"/>
      <c r="Y1706" s="168"/>
      <c r="Z1706" s="157"/>
      <c r="AA1706" s="157"/>
      <c r="AB1706" s="157"/>
      <c r="AC1706" s="157"/>
      <c r="AD1706" s="86"/>
      <c r="AE1706" s="76"/>
      <c r="AF1706" s="76"/>
      <c r="AG1706" s="76"/>
      <c r="AH1706" s="76"/>
      <c r="AI1706" s="86"/>
      <c r="AJ1706" s="76"/>
      <c r="AK1706" s="76"/>
      <c r="AL1706" s="76"/>
      <c r="AM1706" s="76"/>
      <c r="AN1706" s="157"/>
      <c r="AO1706" s="157"/>
      <c r="AP1706" s="157"/>
      <c r="AQ1706" s="160"/>
      <c r="AR1706" s="93"/>
      <c r="AS1706" s="93"/>
      <c r="AT1706" s="109"/>
      <c r="AU1706" s="165"/>
    </row>
    <row r="1707" spans="1:47" ht="84.75" customHeight="1">
      <c r="A1707" s="79"/>
      <c r="B1707" s="79"/>
      <c r="C1707" s="79"/>
      <c r="D1707" s="157"/>
      <c r="E1707" s="159"/>
      <c r="F1707" s="160"/>
      <c r="G1707" s="160"/>
      <c r="H1707" s="166"/>
      <c r="I1707" s="166"/>
      <c r="J1707" s="166"/>
      <c r="K1707" s="166"/>
      <c r="L1707" s="167"/>
      <c r="M1707" s="166"/>
      <c r="N1707" s="166"/>
      <c r="O1707" s="157"/>
      <c r="P1707" s="157"/>
      <c r="Q1707" s="157"/>
      <c r="R1707" s="157"/>
      <c r="S1707" s="157"/>
      <c r="T1707" s="157"/>
      <c r="U1707" s="157"/>
      <c r="V1707" s="157"/>
      <c r="W1707" s="161"/>
      <c r="X1707" s="168"/>
      <c r="Y1707" s="168"/>
      <c r="Z1707" s="157"/>
      <c r="AA1707" s="157"/>
      <c r="AB1707" s="157"/>
      <c r="AC1707" s="157"/>
      <c r="AD1707" s="86"/>
      <c r="AE1707" s="76"/>
      <c r="AF1707" s="76"/>
      <c r="AG1707" s="76"/>
      <c r="AH1707" s="76"/>
      <c r="AI1707" s="86"/>
      <c r="AJ1707" s="76"/>
      <c r="AK1707" s="76"/>
      <c r="AL1707" s="76"/>
      <c r="AM1707" s="76"/>
      <c r="AN1707" s="157"/>
      <c r="AO1707" s="157"/>
      <c r="AP1707" s="157"/>
      <c r="AQ1707" s="160"/>
      <c r="AR1707" s="93"/>
      <c r="AS1707" s="93"/>
      <c r="AT1707" s="109"/>
      <c r="AU1707" s="165"/>
    </row>
    <row r="1708" spans="1:47" ht="84.75" customHeight="1">
      <c r="A1708" s="79"/>
      <c r="B1708" s="79"/>
      <c r="C1708" s="79"/>
      <c r="D1708" s="157"/>
      <c r="E1708" s="159"/>
      <c r="F1708" s="160"/>
      <c r="G1708" s="160"/>
      <c r="H1708" s="166"/>
      <c r="I1708" s="166"/>
      <c r="J1708" s="166"/>
      <c r="K1708" s="166"/>
      <c r="L1708" s="167"/>
      <c r="M1708" s="166"/>
      <c r="N1708" s="166"/>
      <c r="O1708" s="157"/>
      <c r="P1708" s="157"/>
      <c r="Q1708" s="157"/>
      <c r="R1708" s="157"/>
      <c r="S1708" s="157"/>
      <c r="T1708" s="157"/>
      <c r="U1708" s="157"/>
      <c r="V1708" s="157"/>
      <c r="W1708" s="161"/>
      <c r="X1708" s="168"/>
      <c r="Y1708" s="168"/>
      <c r="Z1708" s="157"/>
      <c r="AA1708" s="157"/>
      <c r="AB1708" s="157"/>
      <c r="AC1708" s="157"/>
      <c r="AD1708" s="86"/>
      <c r="AE1708" s="76"/>
      <c r="AF1708" s="76"/>
      <c r="AG1708" s="76"/>
      <c r="AH1708" s="76"/>
      <c r="AI1708" s="86"/>
      <c r="AJ1708" s="76"/>
      <c r="AK1708" s="76"/>
      <c r="AL1708" s="76"/>
      <c r="AM1708" s="76"/>
      <c r="AN1708" s="157"/>
      <c r="AO1708" s="157"/>
      <c r="AP1708" s="157"/>
      <c r="AQ1708" s="160"/>
      <c r="AR1708" s="93"/>
      <c r="AS1708" s="93"/>
      <c r="AT1708" s="109"/>
      <c r="AU1708" s="165"/>
    </row>
    <row r="1709" spans="1:47" ht="84.75" customHeight="1">
      <c r="A1709" s="79"/>
      <c r="B1709" s="79"/>
      <c r="C1709" s="79"/>
      <c r="D1709" s="157"/>
      <c r="E1709" s="159"/>
      <c r="F1709" s="160"/>
      <c r="G1709" s="160"/>
      <c r="H1709" s="166"/>
      <c r="I1709" s="166"/>
      <c r="J1709" s="166"/>
      <c r="K1709" s="166"/>
      <c r="L1709" s="167"/>
      <c r="M1709" s="166"/>
      <c r="N1709" s="166"/>
      <c r="O1709" s="157"/>
      <c r="P1709" s="157"/>
      <c r="Q1709" s="157"/>
      <c r="R1709" s="157"/>
      <c r="S1709" s="157"/>
      <c r="T1709" s="157"/>
      <c r="U1709" s="157"/>
      <c r="V1709" s="157"/>
      <c r="W1709" s="161"/>
      <c r="X1709" s="168"/>
      <c r="Y1709" s="168"/>
      <c r="Z1709" s="157"/>
      <c r="AA1709" s="157"/>
      <c r="AB1709" s="157"/>
      <c r="AC1709" s="157"/>
      <c r="AD1709" s="86"/>
      <c r="AE1709" s="76"/>
      <c r="AF1709" s="76"/>
      <c r="AG1709" s="76"/>
      <c r="AH1709" s="76"/>
      <c r="AI1709" s="86"/>
      <c r="AJ1709" s="76"/>
      <c r="AK1709" s="76"/>
      <c r="AL1709" s="76"/>
      <c r="AM1709" s="76"/>
      <c r="AN1709" s="157"/>
      <c r="AO1709" s="157"/>
      <c r="AP1709" s="157"/>
      <c r="AQ1709" s="160"/>
      <c r="AR1709" s="93"/>
      <c r="AS1709" s="93"/>
      <c r="AT1709" s="109"/>
      <c r="AU1709" s="165"/>
    </row>
    <row r="1710" spans="1:47" ht="84.75" customHeight="1">
      <c r="A1710" s="79"/>
      <c r="B1710" s="79"/>
      <c r="C1710" s="79"/>
      <c r="D1710" s="157"/>
      <c r="E1710" s="159"/>
      <c r="F1710" s="160"/>
      <c r="G1710" s="160"/>
      <c r="H1710" s="166"/>
      <c r="I1710" s="166"/>
      <c r="J1710" s="166"/>
      <c r="K1710" s="166"/>
      <c r="L1710" s="167"/>
      <c r="M1710" s="166"/>
      <c r="N1710" s="166"/>
      <c r="O1710" s="157"/>
      <c r="P1710" s="157"/>
      <c r="Q1710" s="157"/>
      <c r="R1710" s="157"/>
      <c r="S1710" s="157"/>
      <c r="T1710" s="157"/>
      <c r="U1710" s="157"/>
      <c r="V1710" s="157"/>
      <c r="W1710" s="161"/>
      <c r="X1710" s="168"/>
      <c r="Y1710" s="168"/>
      <c r="Z1710" s="157"/>
      <c r="AA1710" s="157"/>
      <c r="AB1710" s="157"/>
      <c r="AC1710" s="157"/>
      <c r="AD1710" s="86"/>
      <c r="AE1710" s="76"/>
      <c r="AF1710" s="76"/>
      <c r="AG1710" s="76"/>
      <c r="AH1710" s="76"/>
      <c r="AI1710" s="86"/>
      <c r="AJ1710" s="76"/>
      <c r="AK1710" s="76"/>
      <c r="AL1710" s="76"/>
      <c r="AM1710" s="76"/>
      <c r="AN1710" s="157"/>
      <c r="AO1710" s="157"/>
      <c r="AP1710" s="157"/>
      <c r="AQ1710" s="160"/>
      <c r="AR1710" s="93"/>
      <c r="AS1710" s="93"/>
      <c r="AT1710" s="109"/>
      <c r="AU1710" s="165"/>
    </row>
    <row r="1711" spans="1:47" ht="84.75" customHeight="1">
      <c r="A1711" s="79"/>
      <c r="B1711" s="79"/>
      <c r="C1711" s="79"/>
      <c r="D1711" s="157"/>
      <c r="E1711" s="159"/>
      <c r="F1711" s="160"/>
      <c r="G1711" s="160"/>
      <c r="H1711" s="166"/>
      <c r="I1711" s="166"/>
      <c r="J1711" s="166"/>
      <c r="K1711" s="166"/>
      <c r="L1711" s="167"/>
      <c r="M1711" s="166"/>
      <c r="N1711" s="166"/>
      <c r="O1711" s="157"/>
      <c r="P1711" s="157"/>
      <c r="Q1711" s="157"/>
      <c r="R1711" s="157"/>
      <c r="S1711" s="157"/>
      <c r="T1711" s="157"/>
      <c r="U1711" s="157"/>
      <c r="V1711" s="157"/>
      <c r="W1711" s="161"/>
      <c r="X1711" s="168"/>
      <c r="Y1711" s="168"/>
      <c r="Z1711" s="157"/>
      <c r="AA1711" s="157"/>
      <c r="AB1711" s="157"/>
      <c r="AC1711" s="157"/>
      <c r="AD1711" s="86"/>
      <c r="AE1711" s="76"/>
      <c r="AF1711" s="76"/>
      <c r="AG1711" s="76"/>
      <c r="AH1711" s="76"/>
      <c r="AI1711" s="86"/>
      <c r="AJ1711" s="76"/>
      <c r="AK1711" s="76"/>
      <c r="AL1711" s="76"/>
      <c r="AM1711" s="76"/>
      <c r="AN1711" s="157"/>
      <c r="AO1711" s="157"/>
      <c r="AP1711" s="157"/>
      <c r="AQ1711" s="160"/>
      <c r="AR1711" s="93"/>
      <c r="AS1711" s="93"/>
      <c r="AT1711" s="109"/>
      <c r="AU1711" s="165"/>
    </row>
    <row r="1712" spans="1:47" ht="84.75" customHeight="1">
      <c r="A1712" s="79"/>
      <c r="B1712" s="79"/>
      <c r="C1712" s="79"/>
      <c r="D1712" s="157"/>
      <c r="E1712" s="159"/>
      <c r="F1712" s="160"/>
      <c r="G1712" s="160"/>
      <c r="H1712" s="166"/>
      <c r="I1712" s="166"/>
      <c r="J1712" s="166"/>
      <c r="K1712" s="166"/>
      <c r="L1712" s="167"/>
      <c r="M1712" s="166"/>
      <c r="N1712" s="166"/>
      <c r="O1712" s="157"/>
      <c r="P1712" s="157"/>
      <c r="Q1712" s="157"/>
      <c r="R1712" s="157"/>
      <c r="S1712" s="157"/>
      <c r="T1712" s="157"/>
      <c r="U1712" s="157"/>
      <c r="V1712" s="157"/>
      <c r="W1712" s="161"/>
      <c r="X1712" s="168"/>
      <c r="Y1712" s="168"/>
      <c r="Z1712" s="157"/>
      <c r="AA1712" s="157"/>
      <c r="AB1712" s="157"/>
      <c r="AC1712" s="157"/>
      <c r="AD1712" s="86"/>
      <c r="AE1712" s="76"/>
      <c r="AF1712" s="76"/>
      <c r="AG1712" s="76"/>
      <c r="AH1712" s="76"/>
      <c r="AI1712" s="86"/>
      <c r="AJ1712" s="76"/>
      <c r="AK1712" s="76"/>
      <c r="AL1712" s="76"/>
      <c r="AM1712" s="76"/>
      <c r="AN1712" s="157"/>
      <c r="AO1712" s="157"/>
      <c r="AP1712" s="157"/>
      <c r="AQ1712" s="160"/>
      <c r="AR1712" s="93"/>
      <c r="AS1712" s="93"/>
      <c r="AT1712" s="109"/>
      <c r="AU1712" s="165"/>
    </row>
    <row r="1713" spans="1:47" ht="84.75" customHeight="1">
      <c r="A1713" s="79"/>
      <c r="B1713" s="79"/>
      <c r="C1713" s="79"/>
      <c r="D1713" s="157"/>
      <c r="E1713" s="159"/>
      <c r="F1713" s="160"/>
      <c r="G1713" s="160"/>
      <c r="H1713" s="166"/>
      <c r="I1713" s="166"/>
      <c r="J1713" s="166"/>
      <c r="K1713" s="166"/>
      <c r="L1713" s="167"/>
      <c r="M1713" s="166"/>
      <c r="N1713" s="166"/>
      <c r="O1713" s="157"/>
      <c r="P1713" s="157"/>
      <c r="Q1713" s="157"/>
      <c r="R1713" s="157"/>
      <c r="S1713" s="157"/>
      <c r="T1713" s="157"/>
      <c r="U1713" s="157"/>
      <c r="V1713" s="157"/>
      <c r="W1713" s="161"/>
      <c r="X1713" s="168"/>
      <c r="Y1713" s="168"/>
      <c r="Z1713" s="157"/>
      <c r="AA1713" s="157"/>
      <c r="AB1713" s="157"/>
      <c r="AC1713" s="157"/>
      <c r="AD1713" s="86"/>
      <c r="AE1713" s="76"/>
      <c r="AF1713" s="76"/>
      <c r="AG1713" s="76"/>
      <c r="AH1713" s="76"/>
      <c r="AI1713" s="86"/>
      <c r="AJ1713" s="76"/>
      <c r="AK1713" s="76"/>
      <c r="AL1713" s="76"/>
      <c r="AM1713" s="76"/>
      <c r="AN1713" s="157"/>
      <c r="AO1713" s="157"/>
      <c r="AP1713" s="157"/>
      <c r="AQ1713" s="160"/>
      <c r="AR1713" s="93"/>
      <c r="AS1713" s="93"/>
      <c r="AT1713" s="109"/>
      <c r="AU1713" s="165"/>
    </row>
    <row r="1714" spans="1:47" ht="84.75" customHeight="1">
      <c r="A1714" s="79"/>
      <c r="B1714" s="79"/>
      <c r="C1714" s="79"/>
      <c r="D1714" s="157"/>
      <c r="E1714" s="159"/>
      <c r="F1714" s="160"/>
      <c r="G1714" s="160"/>
      <c r="H1714" s="166"/>
      <c r="I1714" s="166"/>
      <c r="J1714" s="166"/>
      <c r="K1714" s="166"/>
      <c r="L1714" s="167"/>
      <c r="M1714" s="166"/>
      <c r="N1714" s="166"/>
      <c r="O1714" s="157"/>
      <c r="P1714" s="157"/>
      <c r="Q1714" s="157"/>
      <c r="R1714" s="157"/>
      <c r="S1714" s="157"/>
      <c r="T1714" s="157"/>
      <c r="U1714" s="157"/>
      <c r="V1714" s="157"/>
      <c r="W1714" s="161"/>
      <c r="X1714" s="168"/>
      <c r="Y1714" s="168"/>
      <c r="Z1714" s="157"/>
      <c r="AA1714" s="157"/>
      <c r="AB1714" s="157"/>
      <c r="AC1714" s="157"/>
      <c r="AD1714" s="86"/>
      <c r="AE1714" s="76"/>
      <c r="AF1714" s="76"/>
      <c r="AG1714" s="76"/>
      <c r="AH1714" s="76"/>
      <c r="AI1714" s="86"/>
      <c r="AJ1714" s="76"/>
      <c r="AK1714" s="76"/>
      <c r="AL1714" s="76"/>
      <c r="AM1714" s="76"/>
      <c r="AN1714" s="157"/>
      <c r="AO1714" s="157"/>
      <c r="AP1714" s="157"/>
      <c r="AQ1714" s="160"/>
      <c r="AR1714" s="93"/>
      <c r="AS1714" s="93"/>
      <c r="AT1714" s="109"/>
      <c r="AU1714" s="165"/>
    </row>
    <row r="1715" spans="1:47" ht="84.75" customHeight="1">
      <c r="A1715" s="79"/>
      <c r="B1715" s="79"/>
      <c r="C1715" s="79"/>
      <c r="D1715" s="157"/>
      <c r="E1715" s="159"/>
      <c r="F1715" s="160"/>
      <c r="G1715" s="160"/>
      <c r="H1715" s="166"/>
      <c r="I1715" s="166"/>
      <c r="J1715" s="166"/>
      <c r="K1715" s="166"/>
      <c r="L1715" s="167"/>
      <c r="M1715" s="166"/>
      <c r="N1715" s="166"/>
      <c r="O1715" s="157"/>
      <c r="P1715" s="157"/>
      <c r="Q1715" s="157"/>
      <c r="R1715" s="157"/>
      <c r="S1715" s="157"/>
      <c r="T1715" s="157"/>
      <c r="U1715" s="157"/>
      <c r="V1715" s="157"/>
      <c r="W1715" s="161"/>
      <c r="X1715" s="168"/>
      <c r="Y1715" s="168"/>
      <c r="Z1715" s="157"/>
      <c r="AA1715" s="157"/>
      <c r="AB1715" s="157"/>
      <c r="AC1715" s="157"/>
      <c r="AD1715" s="86"/>
      <c r="AE1715" s="76"/>
      <c r="AF1715" s="76"/>
      <c r="AG1715" s="76"/>
      <c r="AH1715" s="76"/>
      <c r="AI1715" s="86"/>
      <c r="AJ1715" s="76"/>
      <c r="AK1715" s="76"/>
      <c r="AL1715" s="76"/>
      <c r="AM1715" s="76"/>
      <c r="AN1715" s="157"/>
      <c r="AO1715" s="157"/>
      <c r="AP1715" s="157"/>
      <c r="AQ1715" s="160"/>
      <c r="AR1715" s="93"/>
      <c r="AS1715" s="93"/>
      <c r="AT1715" s="109"/>
      <c r="AU1715" s="165"/>
    </row>
    <row r="1716" spans="1:47" ht="84.75" customHeight="1">
      <c r="A1716" s="79"/>
      <c r="B1716" s="79"/>
      <c r="C1716" s="79"/>
      <c r="D1716" s="157"/>
      <c r="E1716" s="159"/>
      <c r="F1716" s="160"/>
      <c r="G1716" s="160"/>
      <c r="H1716" s="166"/>
      <c r="I1716" s="166"/>
      <c r="J1716" s="166"/>
      <c r="K1716" s="166"/>
      <c r="L1716" s="167"/>
      <c r="M1716" s="166"/>
      <c r="N1716" s="166"/>
      <c r="O1716" s="157"/>
      <c r="P1716" s="157"/>
      <c r="Q1716" s="157"/>
      <c r="R1716" s="157"/>
      <c r="S1716" s="157"/>
      <c r="T1716" s="157"/>
      <c r="U1716" s="157"/>
      <c r="V1716" s="157"/>
      <c r="W1716" s="161"/>
      <c r="X1716" s="168"/>
      <c r="Y1716" s="168"/>
      <c r="Z1716" s="157"/>
      <c r="AA1716" s="157"/>
      <c r="AB1716" s="157"/>
      <c r="AC1716" s="157"/>
      <c r="AD1716" s="86"/>
      <c r="AE1716" s="76"/>
      <c r="AF1716" s="76"/>
      <c r="AG1716" s="76"/>
      <c r="AH1716" s="76"/>
      <c r="AI1716" s="86"/>
      <c r="AJ1716" s="76"/>
      <c r="AK1716" s="76"/>
      <c r="AL1716" s="76"/>
      <c r="AM1716" s="76"/>
      <c r="AN1716" s="157"/>
      <c r="AO1716" s="157"/>
      <c r="AP1716" s="157"/>
      <c r="AQ1716" s="160"/>
      <c r="AR1716" s="93"/>
      <c r="AS1716" s="93"/>
      <c r="AT1716" s="109"/>
      <c r="AU1716" s="165"/>
    </row>
    <row r="1717" spans="1:47" ht="84.75" customHeight="1">
      <c r="A1717" s="79"/>
      <c r="B1717" s="79"/>
      <c r="C1717" s="79"/>
      <c r="D1717" s="157"/>
      <c r="E1717" s="159"/>
      <c r="F1717" s="160"/>
      <c r="G1717" s="160"/>
      <c r="H1717" s="166"/>
      <c r="I1717" s="166"/>
      <c r="J1717" s="166"/>
      <c r="K1717" s="166"/>
      <c r="L1717" s="167"/>
      <c r="M1717" s="166"/>
      <c r="N1717" s="166"/>
      <c r="O1717" s="157"/>
      <c r="P1717" s="157"/>
      <c r="Q1717" s="157"/>
      <c r="R1717" s="157"/>
      <c r="S1717" s="157"/>
      <c r="T1717" s="157"/>
      <c r="U1717" s="157"/>
      <c r="V1717" s="157"/>
      <c r="W1717" s="161"/>
      <c r="X1717" s="168"/>
      <c r="Y1717" s="168"/>
      <c r="Z1717" s="157"/>
      <c r="AA1717" s="157"/>
      <c r="AB1717" s="157"/>
      <c r="AC1717" s="157"/>
      <c r="AD1717" s="86"/>
      <c r="AE1717" s="76"/>
      <c r="AF1717" s="76"/>
      <c r="AG1717" s="76"/>
      <c r="AH1717" s="76"/>
      <c r="AI1717" s="86"/>
      <c r="AJ1717" s="76"/>
      <c r="AK1717" s="76"/>
      <c r="AL1717" s="76"/>
      <c r="AM1717" s="76"/>
      <c r="AN1717" s="157"/>
      <c r="AO1717" s="157"/>
      <c r="AP1717" s="157"/>
      <c r="AQ1717" s="160"/>
      <c r="AR1717" s="93"/>
      <c r="AS1717" s="93"/>
      <c r="AT1717" s="109"/>
      <c r="AU1717" s="165"/>
    </row>
    <row r="1718" spans="1:47" ht="84.75" customHeight="1">
      <c r="A1718" s="79"/>
      <c r="B1718" s="79"/>
      <c r="C1718" s="79"/>
      <c r="D1718" s="157"/>
      <c r="E1718" s="159"/>
      <c r="F1718" s="160"/>
      <c r="G1718" s="160"/>
      <c r="H1718" s="166"/>
      <c r="I1718" s="166"/>
      <c r="J1718" s="166"/>
      <c r="K1718" s="166"/>
      <c r="L1718" s="167"/>
      <c r="M1718" s="166"/>
      <c r="N1718" s="166"/>
      <c r="O1718" s="157"/>
      <c r="P1718" s="157"/>
      <c r="Q1718" s="157"/>
      <c r="R1718" s="157"/>
      <c r="S1718" s="157"/>
      <c r="T1718" s="157"/>
      <c r="U1718" s="157"/>
      <c r="V1718" s="157"/>
      <c r="W1718" s="161"/>
      <c r="X1718" s="168"/>
      <c r="Y1718" s="168"/>
      <c r="Z1718" s="157"/>
      <c r="AA1718" s="157"/>
      <c r="AB1718" s="157"/>
      <c r="AC1718" s="157"/>
      <c r="AD1718" s="86"/>
      <c r="AE1718" s="76"/>
      <c r="AF1718" s="76"/>
      <c r="AG1718" s="76"/>
      <c r="AH1718" s="76"/>
      <c r="AI1718" s="86"/>
      <c r="AJ1718" s="76"/>
      <c r="AK1718" s="76"/>
      <c r="AL1718" s="76"/>
      <c r="AM1718" s="76"/>
      <c r="AN1718" s="157"/>
      <c r="AO1718" s="157"/>
      <c r="AP1718" s="157"/>
      <c r="AQ1718" s="160"/>
      <c r="AR1718" s="93"/>
      <c r="AS1718" s="93"/>
      <c r="AT1718" s="109"/>
      <c r="AU1718" s="165"/>
    </row>
    <row r="1719" spans="1:47" ht="84.75" customHeight="1">
      <c r="A1719" s="79"/>
      <c r="B1719" s="79"/>
      <c r="C1719" s="79"/>
      <c r="D1719" s="157"/>
      <c r="E1719" s="159"/>
      <c r="F1719" s="160"/>
      <c r="G1719" s="160"/>
      <c r="H1719" s="166"/>
      <c r="I1719" s="166"/>
      <c r="J1719" s="166"/>
      <c r="K1719" s="166"/>
      <c r="L1719" s="167"/>
      <c r="M1719" s="166"/>
      <c r="N1719" s="166"/>
      <c r="O1719" s="157"/>
      <c r="P1719" s="157"/>
      <c r="Q1719" s="157"/>
      <c r="R1719" s="157"/>
      <c r="S1719" s="157"/>
      <c r="T1719" s="157"/>
      <c r="U1719" s="157"/>
      <c r="V1719" s="157"/>
      <c r="W1719" s="161"/>
      <c r="X1719" s="168"/>
      <c r="Y1719" s="168"/>
      <c r="Z1719" s="157"/>
      <c r="AA1719" s="157"/>
      <c r="AB1719" s="157"/>
      <c r="AC1719" s="157"/>
      <c r="AD1719" s="86"/>
      <c r="AE1719" s="76"/>
      <c r="AF1719" s="76"/>
      <c r="AG1719" s="76"/>
      <c r="AH1719" s="76"/>
      <c r="AI1719" s="86"/>
      <c r="AJ1719" s="76"/>
      <c r="AK1719" s="76"/>
      <c r="AL1719" s="76"/>
      <c r="AM1719" s="76"/>
      <c r="AN1719" s="157"/>
      <c r="AO1719" s="157"/>
      <c r="AP1719" s="157"/>
      <c r="AQ1719" s="160"/>
      <c r="AR1719" s="93"/>
      <c r="AS1719" s="93"/>
      <c r="AT1719" s="109"/>
      <c r="AU1719" s="165"/>
    </row>
    <row r="1720" spans="1:47" ht="84.75" customHeight="1">
      <c r="A1720" s="79"/>
      <c r="B1720" s="79"/>
      <c r="C1720" s="79"/>
      <c r="D1720" s="157"/>
      <c r="E1720" s="159"/>
      <c r="F1720" s="160"/>
      <c r="G1720" s="160"/>
      <c r="H1720" s="166"/>
      <c r="I1720" s="166"/>
      <c r="J1720" s="166"/>
      <c r="K1720" s="166"/>
      <c r="L1720" s="167"/>
      <c r="M1720" s="166"/>
      <c r="N1720" s="166"/>
      <c r="O1720" s="157"/>
      <c r="P1720" s="157"/>
      <c r="Q1720" s="157"/>
      <c r="R1720" s="157"/>
      <c r="S1720" s="157"/>
      <c r="T1720" s="157"/>
      <c r="U1720" s="157"/>
      <c r="V1720" s="157"/>
      <c r="W1720" s="161"/>
      <c r="X1720" s="168"/>
      <c r="Y1720" s="168"/>
      <c r="Z1720" s="157"/>
      <c r="AA1720" s="157"/>
      <c r="AB1720" s="157"/>
      <c r="AC1720" s="157"/>
      <c r="AD1720" s="86"/>
      <c r="AE1720" s="76"/>
      <c r="AF1720" s="76"/>
      <c r="AG1720" s="76"/>
      <c r="AH1720" s="76"/>
      <c r="AI1720" s="86"/>
      <c r="AJ1720" s="76"/>
      <c r="AK1720" s="76"/>
      <c r="AL1720" s="76"/>
      <c r="AM1720" s="76"/>
      <c r="AN1720" s="157"/>
      <c r="AO1720" s="157"/>
      <c r="AP1720" s="157"/>
      <c r="AQ1720" s="160"/>
      <c r="AR1720" s="93"/>
      <c r="AS1720" s="93"/>
      <c r="AT1720" s="109"/>
      <c r="AU1720" s="165"/>
    </row>
    <row r="1721" spans="1:47" ht="84.75" customHeight="1">
      <c r="A1721" s="79"/>
      <c r="B1721" s="79"/>
      <c r="C1721" s="79"/>
      <c r="D1721" s="157"/>
      <c r="E1721" s="159"/>
      <c r="F1721" s="160"/>
      <c r="G1721" s="160"/>
      <c r="H1721" s="166"/>
      <c r="I1721" s="166"/>
      <c r="J1721" s="166"/>
      <c r="K1721" s="166"/>
      <c r="L1721" s="167"/>
      <c r="M1721" s="166"/>
      <c r="N1721" s="166"/>
      <c r="O1721" s="157"/>
      <c r="P1721" s="157"/>
      <c r="Q1721" s="157"/>
      <c r="R1721" s="157"/>
      <c r="S1721" s="157"/>
      <c r="T1721" s="157"/>
      <c r="U1721" s="157"/>
      <c r="V1721" s="157"/>
      <c r="W1721" s="161"/>
      <c r="X1721" s="168"/>
      <c r="Y1721" s="168"/>
      <c r="Z1721" s="157"/>
      <c r="AA1721" s="157"/>
      <c r="AB1721" s="157"/>
      <c r="AC1721" s="157"/>
      <c r="AD1721" s="86"/>
      <c r="AE1721" s="76"/>
      <c r="AF1721" s="76"/>
      <c r="AG1721" s="76"/>
      <c r="AH1721" s="76"/>
      <c r="AI1721" s="86"/>
      <c r="AJ1721" s="76"/>
      <c r="AK1721" s="76"/>
      <c r="AL1721" s="76"/>
      <c r="AM1721" s="76"/>
      <c r="AN1721" s="157"/>
      <c r="AO1721" s="157"/>
      <c r="AP1721" s="157"/>
      <c r="AQ1721" s="160"/>
      <c r="AR1721" s="93"/>
      <c r="AS1721" s="93"/>
      <c r="AT1721" s="109"/>
      <c r="AU1721" s="165"/>
    </row>
    <row r="1722" spans="1:47" ht="84.75" customHeight="1">
      <c r="A1722" s="79"/>
      <c r="B1722" s="79"/>
      <c r="C1722" s="79"/>
      <c r="D1722" s="157"/>
      <c r="E1722" s="159"/>
      <c r="F1722" s="160"/>
      <c r="G1722" s="160"/>
      <c r="H1722" s="166"/>
      <c r="I1722" s="166"/>
      <c r="J1722" s="166"/>
      <c r="K1722" s="166"/>
      <c r="L1722" s="167"/>
      <c r="M1722" s="166"/>
      <c r="N1722" s="166"/>
      <c r="O1722" s="157"/>
      <c r="P1722" s="157"/>
      <c r="Q1722" s="157"/>
      <c r="R1722" s="157"/>
      <c r="S1722" s="157"/>
      <c r="T1722" s="157"/>
      <c r="U1722" s="157"/>
      <c r="V1722" s="157"/>
      <c r="W1722" s="161"/>
      <c r="X1722" s="168"/>
      <c r="Y1722" s="168"/>
      <c r="Z1722" s="157"/>
      <c r="AA1722" s="157"/>
      <c r="AB1722" s="157"/>
      <c r="AC1722" s="157"/>
      <c r="AD1722" s="86"/>
      <c r="AE1722" s="76"/>
      <c r="AF1722" s="76"/>
      <c r="AG1722" s="76"/>
      <c r="AH1722" s="76"/>
      <c r="AI1722" s="86"/>
      <c r="AJ1722" s="76"/>
      <c r="AK1722" s="76"/>
      <c r="AL1722" s="76"/>
      <c r="AM1722" s="76"/>
      <c r="AN1722" s="157"/>
      <c r="AO1722" s="157"/>
      <c r="AP1722" s="157"/>
      <c r="AQ1722" s="160"/>
      <c r="AR1722" s="93"/>
      <c r="AS1722" s="93"/>
      <c r="AT1722" s="109"/>
      <c r="AU1722" s="165"/>
    </row>
    <row r="1723" spans="1:47" ht="84.75" customHeight="1">
      <c r="A1723" s="79"/>
      <c r="B1723" s="79"/>
      <c r="C1723" s="79"/>
      <c r="D1723" s="157"/>
      <c r="E1723" s="159"/>
      <c r="F1723" s="160"/>
      <c r="G1723" s="160"/>
      <c r="H1723" s="166"/>
      <c r="I1723" s="166"/>
      <c r="J1723" s="166"/>
      <c r="K1723" s="166"/>
      <c r="L1723" s="167"/>
      <c r="M1723" s="166"/>
      <c r="N1723" s="166"/>
      <c r="O1723" s="157"/>
      <c r="P1723" s="157"/>
      <c r="Q1723" s="157"/>
      <c r="R1723" s="157"/>
      <c r="S1723" s="157"/>
      <c r="T1723" s="157"/>
      <c r="U1723" s="157"/>
      <c r="V1723" s="157"/>
      <c r="W1723" s="161"/>
      <c r="X1723" s="168"/>
      <c r="Y1723" s="168"/>
      <c r="Z1723" s="157"/>
      <c r="AA1723" s="157"/>
      <c r="AB1723" s="157"/>
      <c r="AC1723" s="157"/>
      <c r="AD1723" s="86"/>
      <c r="AE1723" s="76"/>
      <c r="AF1723" s="76"/>
      <c r="AG1723" s="76"/>
      <c r="AH1723" s="76"/>
      <c r="AI1723" s="86"/>
      <c r="AJ1723" s="76"/>
      <c r="AK1723" s="76"/>
      <c r="AL1723" s="76"/>
      <c r="AM1723" s="76"/>
      <c r="AN1723" s="157"/>
      <c r="AO1723" s="157"/>
      <c r="AP1723" s="157"/>
      <c r="AQ1723" s="160"/>
      <c r="AR1723" s="93"/>
      <c r="AS1723" s="93"/>
      <c r="AT1723" s="109"/>
      <c r="AU1723" s="165"/>
    </row>
    <row r="1724" spans="1:47" ht="84.75" customHeight="1">
      <c r="A1724" s="79"/>
      <c r="B1724" s="79"/>
      <c r="C1724" s="79"/>
      <c r="D1724" s="157"/>
      <c r="E1724" s="159"/>
      <c r="F1724" s="160"/>
      <c r="G1724" s="160"/>
      <c r="H1724" s="166"/>
      <c r="I1724" s="166"/>
      <c r="J1724" s="166"/>
      <c r="K1724" s="166"/>
      <c r="L1724" s="167"/>
      <c r="M1724" s="166"/>
      <c r="N1724" s="166"/>
      <c r="O1724" s="157"/>
      <c r="P1724" s="157"/>
      <c r="Q1724" s="157"/>
      <c r="R1724" s="157"/>
      <c r="S1724" s="157"/>
      <c r="T1724" s="157"/>
      <c r="U1724" s="157"/>
      <c r="V1724" s="157"/>
      <c r="W1724" s="161"/>
      <c r="X1724" s="168"/>
      <c r="Y1724" s="168"/>
      <c r="Z1724" s="157"/>
      <c r="AA1724" s="157"/>
      <c r="AB1724" s="157"/>
      <c r="AC1724" s="157"/>
      <c r="AD1724" s="86"/>
      <c r="AE1724" s="76"/>
      <c r="AF1724" s="76"/>
      <c r="AG1724" s="76"/>
      <c r="AH1724" s="76"/>
      <c r="AI1724" s="86"/>
      <c r="AJ1724" s="76"/>
      <c r="AK1724" s="76"/>
      <c r="AL1724" s="76"/>
      <c r="AM1724" s="76"/>
      <c r="AN1724" s="157"/>
      <c r="AO1724" s="157"/>
      <c r="AP1724" s="157"/>
      <c r="AQ1724" s="160"/>
      <c r="AR1724" s="93"/>
      <c r="AS1724" s="93"/>
      <c r="AT1724" s="109"/>
      <c r="AU1724" s="165"/>
    </row>
    <row r="1725" spans="1:47" ht="84.75" customHeight="1">
      <c r="A1725" s="79"/>
      <c r="B1725" s="79"/>
      <c r="C1725" s="79"/>
      <c r="D1725" s="157"/>
      <c r="E1725" s="159"/>
      <c r="F1725" s="160"/>
      <c r="G1725" s="160"/>
      <c r="H1725" s="166"/>
      <c r="I1725" s="166"/>
      <c r="J1725" s="166"/>
      <c r="K1725" s="166"/>
      <c r="L1725" s="167"/>
      <c r="M1725" s="166"/>
      <c r="N1725" s="166"/>
      <c r="O1725" s="157"/>
      <c r="P1725" s="157"/>
      <c r="Q1725" s="157"/>
      <c r="R1725" s="157"/>
      <c r="S1725" s="157"/>
      <c r="T1725" s="157"/>
      <c r="U1725" s="157"/>
      <c r="V1725" s="157"/>
      <c r="W1725" s="161"/>
      <c r="X1725" s="168"/>
      <c r="Y1725" s="168"/>
      <c r="Z1725" s="157"/>
      <c r="AA1725" s="157"/>
      <c r="AB1725" s="157"/>
      <c r="AC1725" s="157"/>
      <c r="AD1725" s="86"/>
      <c r="AE1725" s="76"/>
      <c r="AF1725" s="76"/>
      <c r="AG1725" s="76"/>
      <c r="AH1725" s="76"/>
      <c r="AI1725" s="86"/>
      <c r="AJ1725" s="76"/>
      <c r="AK1725" s="76"/>
      <c r="AL1725" s="76"/>
      <c r="AM1725" s="76"/>
      <c r="AN1725" s="157"/>
      <c r="AO1725" s="157"/>
      <c r="AP1725" s="157"/>
      <c r="AQ1725" s="160"/>
      <c r="AR1725" s="93"/>
      <c r="AS1725" s="93"/>
      <c r="AT1725" s="109"/>
      <c r="AU1725" s="165"/>
    </row>
    <row r="1726" spans="1:47" ht="84.75" customHeight="1">
      <c r="A1726" s="79"/>
      <c r="B1726" s="79"/>
      <c r="C1726" s="79"/>
      <c r="D1726" s="157"/>
      <c r="E1726" s="159"/>
      <c r="F1726" s="160"/>
      <c r="G1726" s="160"/>
      <c r="H1726" s="166"/>
      <c r="I1726" s="166"/>
      <c r="J1726" s="166"/>
      <c r="K1726" s="166"/>
      <c r="L1726" s="167"/>
      <c r="M1726" s="166"/>
      <c r="N1726" s="166"/>
      <c r="O1726" s="157"/>
      <c r="P1726" s="157"/>
      <c r="Q1726" s="157"/>
      <c r="R1726" s="157"/>
      <c r="S1726" s="157"/>
      <c r="T1726" s="157"/>
      <c r="U1726" s="157"/>
      <c r="V1726" s="157"/>
      <c r="W1726" s="161"/>
      <c r="X1726" s="168"/>
      <c r="Y1726" s="168"/>
      <c r="Z1726" s="157"/>
      <c r="AA1726" s="157"/>
      <c r="AB1726" s="157"/>
      <c r="AC1726" s="157"/>
      <c r="AD1726" s="86"/>
      <c r="AE1726" s="76"/>
      <c r="AF1726" s="76"/>
      <c r="AG1726" s="76"/>
      <c r="AH1726" s="76"/>
      <c r="AI1726" s="86"/>
      <c r="AJ1726" s="76"/>
      <c r="AK1726" s="76"/>
      <c r="AL1726" s="76"/>
      <c r="AM1726" s="76"/>
      <c r="AN1726" s="157"/>
      <c r="AO1726" s="157"/>
      <c r="AP1726" s="157"/>
      <c r="AQ1726" s="160"/>
      <c r="AR1726" s="93"/>
      <c r="AS1726" s="93"/>
      <c r="AT1726" s="109"/>
      <c r="AU1726" s="165"/>
    </row>
    <row r="1727" spans="1:47" ht="84.75" customHeight="1">
      <c r="A1727" s="79"/>
      <c r="B1727" s="79"/>
      <c r="C1727" s="79"/>
      <c r="D1727" s="157"/>
      <c r="E1727" s="159"/>
      <c r="F1727" s="160"/>
      <c r="G1727" s="160"/>
      <c r="H1727" s="166"/>
      <c r="I1727" s="166"/>
      <c r="J1727" s="166"/>
      <c r="K1727" s="166"/>
      <c r="L1727" s="167"/>
      <c r="M1727" s="166"/>
      <c r="N1727" s="166"/>
      <c r="O1727" s="157"/>
      <c r="P1727" s="157"/>
      <c r="Q1727" s="157"/>
      <c r="R1727" s="157"/>
      <c r="S1727" s="157"/>
      <c r="T1727" s="157"/>
      <c r="U1727" s="157"/>
      <c r="V1727" s="157"/>
      <c r="W1727" s="161"/>
      <c r="X1727" s="168"/>
      <c r="Y1727" s="168"/>
      <c r="Z1727" s="157"/>
      <c r="AA1727" s="157"/>
      <c r="AB1727" s="157"/>
      <c r="AC1727" s="157"/>
      <c r="AD1727" s="86"/>
      <c r="AE1727" s="76"/>
      <c r="AF1727" s="76"/>
      <c r="AG1727" s="76"/>
      <c r="AH1727" s="76"/>
      <c r="AI1727" s="86"/>
      <c r="AJ1727" s="76"/>
      <c r="AK1727" s="76"/>
      <c r="AL1727" s="76"/>
      <c r="AM1727" s="76"/>
      <c r="AN1727" s="157"/>
      <c r="AO1727" s="157"/>
      <c r="AP1727" s="157"/>
      <c r="AQ1727" s="160"/>
      <c r="AR1727" s="93"/>
      <c r="AS1727" s="93"/>
      <c r="AT1727" s="109"/>
      <c r="AU1727" s="165"/>
    </row>
    <row r="1728" spans="1:47" ht="84.75" customHeight="1">
      <c r="A1728" s="79"/>
      <c r="B1728" s="79"/>
      <c r="C1728" s="79"/>
      <c r="D1728" s="157"/>
      <c r="E1728" s="159"/>
      <c r="F1728" s="160"/>
      <c r="G1728" s="160"/>
      <c r="H1728" s="166"/>
      <c r="I1728" s="166"/>
      <c r="J1728" s="166"/>
      <c r="K1728" s="166"/>
      <c r="L1728" s="167"/>
      <c r="M1728" s="166"/>
      <c r="N1728" s="166"/>
      <c r="O1728" s="157"/>
      <c r="P1728" s="157"/>
      <c r="Q1728" s="157"/>
      <c r="R1728" s="157"/>
      <c r="S1728" s="157"/>
      <c r="T1728" s="157"/>
      <c r="U1728" s="157"/>
      <c r="V1728" s="157"/>
      <c r="W1728" s="161"/>
      <c r="X1728" s="168"/>
      <c r="Y1728" s="168"/>
      <c r="Z1728" s="157"/>
      <c r="AA1728" s="157"/>
      <c r="AB1728" s="157"/>
      <c r="AC1728" s="157"/>
      <c r="AD1728" s="86"/>
      <c r="AE1728" s="76"/>
      <c r="AF1728" s="76"/>
      <c r="AG1728" s="76"/>
      <c r="AH1728" s="76"/>
      <c r="AI1728" s="86"/>
      <c r="AJ1728" s="76"/>
      <c r="AK1728" s="76"/>
      <c r="AL1728" s="76"/>
      <c r="AM1728" s="76"/>
      <c r="AN1728" s="157"/>
      <c r="AO1728" s="157"/>
      <c r="AP1728" s="157"/>
      <c r="AQ1728" s="160"/>
      <c r="AR1728" s="93"/>
      <c r="AS1728" s="93"/>
      <c r="AT1728" s="109"/>
      <c r="AU1728" s="165"/>
    </row>
    <row r="1729" spans="1:47" ht="84.75" customHeight="1">
      <c r="A1729" s="79"/>
      <c r="B1729" s="79"/>
      <c r="C1729" s="79"/>
      <c r="D1729" s="157"/>
      <c r="E1729" s="159"/>
      <c r="F1729" s="160"/>
      <c r="G1729" s="160"/>
      <c r="H1729" s="166"/>
      <c r="I1729" s="166"/>
      <c r="J1729" s="166"/>
      <c r="K1729" s="166"/>
      <c r="L1729" s="167"/>
      <c r="M1729" s="166"/>
      <c r="N1729" s="166"/>
      <c r="O1729" s="157"/>
      <c r="P1729" s="157"/>
      <c r="Q1729" s="157"/>
      <c r="R1729" s="157"/>
      <c r="S1729" s="157"/>
      <c r="T1729" s="157"/>
      <c r="U1729" s="157"/>
      <c r="V1729" s="157"/>
      <c r="W1729" s="161"/>
      <c r="X1729" s="168"/>
      <c r="Y1729" s="168"/>
      <c r="Z1729" s="157"/>
      <c r="AA1729" s="157"/>
      <c r="AB1729" s="157"/>
      <c r="AC1729" s="157"/>
      <c r="AD1729" s="86"/>
      <c r="AE1729" s="76"/>
      <c r="AF1729" s="76"/>
      <c r="AG1729" s="76"/>
      <c r="AH1729" s="76"/>
      <c r="AI1729" s="86"/>
      <c r="AJ1729" s="76"/>
      <c r="AK1729" s="76"/>
      <c r="AL1729" s="76"/>
      <c r="AM1729" s="76"/>
      <c r="AN1729" s="157"/>
      <c r="AO1729" s="157"/>
      <c r="AP1729" s="157"/>
      <c r="AQ1729" s="160"/>
      <c r="AR1729" s="93"/>
      <c r="AS1729" s="93"/>
      <c r="AT1729" s="109"/>
      <c r="AU1729" s="165"/>
    </row>
    <row r="1730" spans="1:47" ht="84.75" customHeight="1">
      <c r="A1730" s="79"/>
      <c r="B1730" s="79"/>
      <c r="C1730" s="79"/>
      <c r="D1730" s="157"/>
      <c r="E1730" s="159"/>
      <c r="F1730" s="160"/>
      <c r="G1730" s="160"/>
      <c r="H1730" s="166"/>
      <c r="I1730" s="166"/>
      <c r="J1730" s="166"/>
      <c r="K1730" s="166"/>
      <c r="L1730" s="167"/>
      <c r="M1730" s="166"/>
      <c r="N1730" s="166"/>
      <c r="O1730" s="157"/>
      <c r="P1730" s="157"/>
      <c r="Q1730" s="157"/>
      <c r="R1730" s="157"/>
      <c r="S1730" s="157"/>
      <c r="T1730" s="157"/>
      <c r="U1730" s="157"/>
      <c r="V1730" s="157"/>
      <c r="W1730" s="161"/>
      <c r="X1730" s="168"/>
      <c r="Y1730" s="168"/>
      <c r="Z1730" s="157"/>
      <c r="AA1730" s="157"/>
      <c r="AB1730" s="157"/>
      <c r="AC1730" s="157"/>
      <c r="AD1730" s="86"/>
      <c r="AE1730" s="76"/>
      <c r="AF1730" s="76"/>
      <c r="AG1730" s="76"/>
      <c r="AH1730" s="76"/>
      <c r="AI1730" s="86"/>
      <c r="AJ1730" s="76"/>
      <c r="AK1730" s="76"/>
      <c r="AL1730" s="76"/>
      <c r="AM1730" s="76"/>
      <c r="AN1730" s="157"/>
      <c r="AO1730" s="157"/>
      <c r="AP1730" s="157"/>
      <c r="AQ1730" s="160"/>
      <c r="AR1730" s="93"/>
      <c r="AS1730" s="93"/>
      <c r="AT1730" s="109"/>
      <c r="AU1730" s="165"/>
    </row>
    <row r="1731" spans="1:47" ht="84.75" customHeight="1">
      <c r="A1731" s="79"/>
      <c r="B1731" s="79"/>
      <c r="C1731" s="79"/>
      <c r="D1731" s="157"/>
      <c r="E1731" s="159"/>
      <c r="F1731" s="160"/>
      <c r="G1731" s="160"/>
      <c r="H1731" s="166"/>
      <c r="I1731" s="166"/>
      <c r="J1731" s="166"/>
      <c r="K1731" s="166"/>
      <c r="L1731" s="167"/>
      <c r="M1731" s="166"/>
      <c r="N1731" s="166"/>
      <c r="O1731" s="157"/>
      <c r="P1731" s="157"/>
      <c r="Q1731" s="157"/>
      <c r="R1731" s="157"/>
      <c r="S1731" s="157"/>
      <c r="T1731" s="157"/>
      <c r="U1731" s="157"/>
      <c r="V1731" s="157"/>
      <c r="W1731" s="161"/>
      <c r="X1731" s="168"/>
      <c r="Y1731" s="168"/>
      <c r="Z1731" s="157"/>
      <c r="AA1731" s="157"/>
      <c r="AB1731" s="157"/>
      <c r="AC1731" s="157"/>
      <c r="AD1731" s="86"/>
      <c r="AE1731" s="76"/>
      <c r="AF1731" s="76"/>
      <c r="AG1731" s="76"/>
      <c r="AH1731" s="76"/>
      <c r="AI1731" s="86"/>
      <c r="AJ1731" s="76"/>
      <c r="AK1731" s="76"/>
      <c r="AL1731" s="76"/>
      <c r="AM1731" s="76"/>
      <c r="AN1731" s="157"/>
      <c r="AO1731" s="157"/>
      <c r="AP1731" s="157"/>
      <c r="AQ1731" s="160"/>
      <c r="AR1731" s="93"/>
      <c r="AS1731" s="93"/>
      <c r="AT1731" s="109"/>
      <c r="AU1731" s="165"/>
    </row>
    <row r="1732" spans="1:47" ht="84.75" customHeight="1">
      <c r="A1732" s="79"/>
      <c r="B1732" s="79"/>
      <c r="C1732" s="79"/>
      <c r="D1732" s="157"/>
      <c r="E1732" s="159"/>
      <c r="F1732" s="160"/>
      <c r="G1732" s="160"/>
      <c r="H1732" s="166"/>
      <c r="I1732" s="166"/>
      <c r="J1732" s="166"/>
      <c r="K1732" s="166"/>
      <c r="L1732" s="167"/>
      <c r="M1732" s="166"/>
      <c r="N1732" s="166"/>
      <c r="O1732" s="157"/>
      <c r="P1732" s="157"/>
      <c r="Q1732" s="157"/>
      <c r="R1732" s="157"/>
      <c r="S1732" s="157"/>
      <c r="T1732" s="157"/>
      <c r="U1732" s="157"/>
      <c r="V1732" s="157"/>
      <c r="W1732" s="161"/>
      <c r="X1732" s="168"/>
      <c r="Y1732" s="168"/>
      <c r="Z1732" s="157"/>
      <c r="AA1732" s="157"/>
      <c r="AB1732" s="157"/>
      <c r="AC1732" s="157"/>
      <c r="AD1732" s="86"/>
      <c r="AE1732" s="76"/>
      <c r="AF1732" s="76"/>
      <c r="AG1732" s="76"/>
      <c r="AH1732" s="76"/>
      <c r="AI1732" s="86"/>
      <c r="AJ1732" s="76"/>
      <c r="AK1732" s="76"/>
      <c r="AL1732" s="76"/>
      <c r="AM1732" s="76"/>
      <c r="AN1732" s="157"/>
      <c r="AO1732" s="157"/>
      <c r="AP1732" s="157"/>
      <c r="AQ1732" s="160"/>
      <c r="AR1732" s="93"/>
      <c r="AS1732" s="93"/>
      <c r="AT1732" s="109"/>
      <c r="AU1732" s="165"/>
    </row>
    <row r="1733" spans="1:47" ht="84.75" customHeight="1">
      <c r="A1733" s="79"/>
      <c r="B1733" s="79"/>
      <c r="C1733" s="79"/>
      <c r="D1733" s="157"/>
      <c r="E1733" s="159"/>
      <c r="F1733" s="160"/>
      <c r="G1733" s="160"/>
      <c r="H1733" s="166"/>
      <c r="I1733" s="166"/>
      <c r="J1733" s="166"/>
      <c r="K1733" s="166"/>
      <c r="L1733" s="167"/>
      <c r="M1733" s="166"/>
      <c r="N1733" s="166"/>
      <c r="O1733" s="157"/>
      <c r="P1733" s="157"/>
      <c r="Q1733" s="157"/>
      <c r="R1733" s="157"/>
      <c r="S1733" s="157"/>
      <c r="T1733" s="157"/>
      <c r="U1733" s="157"/>
      <c r="V1733" s="157"/>
      <c r="W1733" s="161"/>
      <c r="X1733" s="168"/>
      <c r="Y1733" s="168"/>
      <c r="Z1733" s="157"/>
      <c r="AA1733" s="157"/>
      <c r="AB1733" s="157"/>
      <c r="AC1733" s="157"/>
      <c r="AD1733" s="86"/>
      <c r="AE1733" s="76"/>
      <c r="AF1733" s="76"/>
      <c r="AG1733" s="76"/>
      <c r="AH1733" s="76"/>
      <c r="AI1733" s="86"/>
      <c r="AJ1733" s="76"/>
      <c r="AK1733" s="76"/>
      <c r="AL1733" s="76"/>
      <c r="AM1733" s="76"/>
      <c r="AN1733" s="157"/>
      <c r="AO1733" s="157"/>
      <c r="AP1733" s="157"/>
      <c r="AQ1733" s="160"/>
      <c r="AR1733" s="93"/>
      <c r="AS1733" s="93"/>
      <c r="AT1733" s="109"/>
      <c r="AU1733" s="165"/>
    </row>
    <row r="1734" spans="1:47" ht="84.75" customHeight="1">
      <c r="A1734" s="79"/>
      <c r="B1734" s="79"/>
      <c r="C1734" s="79"/>
      <c r="D1734" s="157"/>
      <c r="E1734" s="159"/>
      <c r="F1734" s="160"/>
      <c r="G1734" s="160"/>
      <c r="H1734" s="166"/>
      <c r="I1734" s="166"/>
      <c r="J1734" s="166"/>
      <c r="K1734" s="166"/>
      <c r="L1734" s="167"/>
      <c r="M1734" s="166"/>
      <c r="N1734" s="166"/>
      <c r="O1734" s="157"/>
      <c r="P1734" s="157"/>
      <c r="Q1734" s="157"/>
      <c r="R1734" s="157"/>
      <c r="S1734" s="157"/>
      <c r="T1734" s="157"/>
      <c r="U1734" s="157"/>
      <c r="V1734" s="157"/>
      <c r="W1734" s="161"/>
      <c r="X1734" s="168"/>
      <c r="Y1734" s="168"/>
      <c r="Z1734" s="157"/>
      <c r="AA1734" s="157"/>
      <c r="AB1734" s="157"/>
      <c r="AC1734" s="157"/>
      <c r="AD1734" s="86"/>
      <c r="AE1734" s="76"/>
      <c r="AF1734" s="76"/>
      <c r="AG1734" s="76"/>
      <c r="AH1734" s="76"/>
      <c r="AI1734" s="86"/>
      <c r="AJ1734" s="76"/>
      <c r="AK1734" s="76"/>
      <c r="AL1734" s="76"/>
      <c r="AM1734" s="76"/>
      <c r="AN1734" s="157"/>
      <c r="AO1734" s="157"/>
      <c r="AP1734" s="157"/>
      <c r="AQ1734" s="160"/>
      <c r="AR1734" s="93"/>
      <c r="AS1734" s="93"/>
      <c r="AT1734" s="109"/>
      <c r="AU1734" s="165"/>
    </row>
    <row r="1735" spans="1:47" ht="84.75" customHeight="1">
      <c r="A1735" s="79"/>
      <c r="B1735" s="79"/>
      <c r="C1735" s="79"/>
      <c r="D1735" s="157"/>
      <c r="E1735" s="159"/>
      <c r="F1735" s="160"/>
      <c r="G1735" s="160"/>
      <c r="H1735" s="166"/>
      <c r="I1735" s="166"/>
      <c r="J1735" s="166"/>
      <c r="K1735" s="166"/>
      <c r="L1735" s="167"/>
      <c r="M1735" s="166"/>
      <c r="N1735" s="166"/>
      <c r="O1735" s="157"/>
      <c r="P1735" s="157"/>
      <c r="Q1735" s="157"/>
      <c r="R1735" s="157"/>
      <c r="S1735" s="157"/>
      <c r="T1735" s="157"/>
      <c r="U1735" s="157"/>
      <c r="V1735" s="157"/>
      <c r="W1735" s="161"/>
      <c r="X1735" s="168"/>
      <c r="Y1735" s="168"/>
      <c r="Z1735" s="157"/>
      <c r="AA1735" s="157"/>
      <c r="AB1735" s="157"/>
      <c r="AC1735" s="157"/>
      <c r="AD1735" s="86"/>
      <c r="AE1735" s="76"/>
      <c r="AF1735" s="76"/>
      <c r="AG1735" s="76"/>
      <c r="AH1735" s="76"/>
      <c r="AI1735" s="86"/>
      <c r="AJ1735" s="76"/>
      <c r="AK1735" s="76"/>
      <c r="AL1735" s="76"/>
      <c r="AM1735" s="76"/>
      <c r="AN1735" s="157"/>
      <c r="AO1735" s="157"/>
      <c r="AP1735" s="157"/>
      <c r="AQ1735" s="160"/>
      <c r="AR1735" s="93"/>
      <c r="AS1735" s="93"/>
      <c r="AT1735" s="109"/>
      <c r="AU1735" s="165"/>
    </row>
    <row r="1736" spans="1:47" ht="84.75" customHeight="1">
      <c r="A1736" s="79"/>
      <c r="B1736" s="79"/>
      <c r="C1736" s="79"/>
      <c r="D1736" s="157"/>
      <c r="E1736" s="159"/>
      <c r="F1736" s="160"/>
      <c r="G1736" s="160"/>
      <c r="H1736" s="166"/>
      <c r="I1736" s="166"/>
      <c r="J1736" s="166"/>
      <c r="K1736" s="166"/>
      <c r="L1736" s="167"/>
      <c r="M1736" s="166"/>
      <c r="N1736" s="166"/>
      <c r="O1736" s="157"/>
      <c r="P1736" s="157"/>
      <c r="Q1736" s="157"/>
      <c r="R1736" s="157"/>
      <c r="S1736" s="157"/>
      <c r="T1736" s="157"/>
      <c r="U1736" s="157"/>
      <c r="V1736" s="157"/>
      <c r="W1736" s="161"/>
      <c r="X1736" s="168"/>
      <c r="Y1736" s="168"/>
      <c r="Z1736" s="157"/>
      <c r="AA1736" s="157"/>
      <c r="AB1736" s="157"/>
      <c r="AC1736" s="157"/>
      <c r="AD1736" s="86"/>
      <c r="AE1736" s="76"/>
      <c r="AF1736" s="76"/>
      <c r="AG1736" s="76"/>
      <c r="AH1736" s="76"/>
      <c r="AI1736" s="86"/>
      <c r="AJ1736" s="76"/>
      <c r="AK1736" s="76"/>
      <c r="AL1736" s="76"/>
      <c r="AM1736" s="76"/>
      <c r="AN1736" s="157"/>
      <c r="AO1736" s="157"/>
      <c r="AP1736" s="157"/>
      <c r="AQ1736" s="160"/>
      <c r="AR1736" s="93"/>
      <c r="AS1736" s="93"/>
      <c r="AT1736" s="109"/>
      <c r="AU1736" s="165"/>
    </row>
    <row r="1737" spans="1:47" ht="84.75" customHeight="1">
      <c r="A1737" s="79"/>
      <c r="B1737" s="79"/>
      <c r="C1737" s="79"/>
      <c r="D1737" s="157"/>
      <c r="E1737" s="159"/>
      <c r="F1737" s="160"/>
      <c r="G1737" s="160"/>
      <c r="H1737" s="166"/>
      <c r="I1737" s="166"/>
      <c r="J1737" s="166"/>
      <c r="K1737" s="166"/>
      <c r="L1737" s="167"/>
      <c r="M1737" s="166"/>
      <c r="N1737" s="166"/>
      <c r="O1737" s="157"/>
      <c r="P1737" s="157"/>
      <c r="Q1737" s="157"/>
      <c r="R1737" s="157"/>
      <c r="S1737" s="157"/>
      <c r="T1737" s="157"/>
      <c r="U1737" s="157"/>
      <c r="V1737" s="157"/>
      <c r="W1737" s="161"/>
      <c r="X1737" s="168"/>
      <c r="Y1737" s="168"/>
      <c r="Z1737" s="157"/>
      <c r="AA1737" s="157"/>
      <c r="AB1737" s="157"/>
      <c r="AC1737" s="157"/>
      <c r="AD1737" s="86"/>
      <c r="AE1737" s="76"/>
      <c r="AF1737" s="76"/>
      <c r="AG1737" s="76"/>
      <c r="AH1737" s="76"/>
      <c r="AI1737" s="86"/>
      <c r="AJ1737" s="76"/>
      <c r="AK1737" s="76"/>
      <c r="AL1737" s="76"/>
      <c r="AM1737" s="76"/>
      <c r="AN1737" s="157"/>
      <c r="AO1737" s="157"/>
      <c r="AP1737" s="157"/>
      <c r="AQ1737" s="160"/>
      <c r="AR1737" s="93"/>
      <c r="AS1737" s="93"/>
      <c r="AT1737" s="109"/>
      <c r="AU1737" s="165"/>
    </row>
    <row r="1738" spans="1:47" ht="84.75" customHeight="1">
      <c r="A1738" s="79"/>
      <c r="B1738" s="79"/>
      <c r="C1738" s="79"/>
      <c r="D1738" s="157"/>
      <c r="E1738" s="159"/>
      <c r="F1738" s="160"/>
      <c r="G1738" s="160"/>
      <c r="H1738" s="166"/>
      <c r="I1738" s="166"/>
      <c r="J1738" s="166"/>
      <c r="K1738" s="166"/>
      <c r="L1738" s="167"/>
      <c r="M1738" s="166"/>
      <c r="N1738" s="166"/>
      <c r="O1738" s="157"/>
      <c r="P1738" s="157"/>
      <c r="Q1738" s="157"/>
      <c r="R1738" s="157"/>
      <c r="S1738" s="157"/>
      <c r="T1738" s="157"/>
      <c r="U1738" s="157"/>
      <c r="V1738" s="157"/>
      <c r="W1738" s="161"/>
      <c r="X1738" s="168"/>
      <c r="Y1738" s="168"/>
      <c r="Z1738" s="157"/>
      <c r="AA1738" s="157"/>
      <c r="AB1738" s="157"/>
      <c r="AC1738" s="157"/>
      <c r="AD1738" s="86"/>
      <c r="AE1738" s="76"/>
      <c r="AF1738" s="76"/>
      <c r="AG1738" s="76"/>
      <c r="AH1738" s="76"/>
      <c r="AI1738" s="86"/>
      <c r="AJ1738" s="76"/>
      <c r="AK1738" s="76"/>
      <c r="AL1738" s="76"/>
      <c r="AM1738" s="76"/>
      <c r="AN1738" s="157"/>
      <c r="AO1738" s="157"/>
      <c r="AP1738" s="157"/>
      <c r="AQ1738" s="160"/>
      <c r="AR1738" s="93"/>
      <c r="AS1738" s="93"/>
      <c r="AT1738" s="109"/>
      <c r="AU1738" s="165"/>
    </row>
    <row r="1739" spans="1:47" ht="84.75" customHeight="1">
      <c r="A1739" s="79"/>
      <c r="B1739" s="79"/>
      <c r="C1739" s="79"/>
      <c r="D1739" s="157"/>
      <c r="E1739" s="159"/>
      <c r="F1739" s="160"/>
      <c r="G1739" s="160"/>
      <c r="H1739" s="166"/>
      <c r="I1739" s="166"/>
      <c r="J1739" s="166"/>
      <c r="K1739" s="166"/>
      <c r="L1739" s="167"/>
      <c r="M1739" s="166"/>
      <c r="N1739" s="166"/>
      <c r="O1739" s="157"/>
      <c r="P1739" s="157"/>
      <c r="Q1739" s="157"/>
      <c r="R1739" s="157"/>
      <c r="S1739" s="157"/>
      <c r="T1739" s="157"/>
      <c r="U1739" s="157"/>
      <c r="V1739" s="157"/>
      <c r="W1739" s="161"/>
      <c r="X1739" s="168"/>
      <c r="Y1739" s="168"/>
      <c r="Z1739" s="157"/>
      <c r="AA1739" s="157"/>
      <c r="AB1739" s="157"/>
      <c r="AC1739" s="157"/>
      <c r="AD1739" s="86"/>
      <c r="AE1739" s="76"/>
      <c r="AF1739" s="76"/>
      <c r="AG1739" s="76"/>
      <c r="AH1739" s="76"/>
      <c r="AI1739" s="86"/>
      <c r="AJ1739" s="76"/>
      <c r="AK1739" s="76"/>
      <c r="AL1739" s="76"/>
      <c r="AM1739" s="76"/>
      <c r="AN1739" s="157"/>
      <c r="AO1739" s="157"/>
      <c r="AP1739" s="157"/>
      <c r="AQ1739" s="160"/>
      <c r="AR1739" s="93"/>
      <c r="AS1739" s="93"/>
      <c r="AT1739" s="109"/>
      <c r="AU1739" s="165"/>
    </row>
    <row r="1740" spans="1:47" ht="84.75" customHeight="1">
      <c r="A1740" s="79"/>
      <c r="B1740" s="79"/>
      <c r="C1740" s="79"/>
      <c r="D1740" s="157"/>
      <c r="E1740" s="159"/>
      <c r="F1740" s="160"/>
      <c r="G1740" s="160"/>
      <c r="H1740" s="166"/>
      <c r="I1740" s="166"/>
      <c r="J1740" s="166"/>
      <c r="K1740" s="166"/>
      <c r="L1740" s="167"/>
      <c r="M1740" s="166"/>
      <c r="N1740" s="166"/>
      <c r="O1740" s="157"/>
      <c r="P1740" s="157"/>
      <c r="Q1740" s="157"/>
      <c r="R1740" s="157"/>
      <c r="S1740" s="157"/>
      <c r="T1740" s="157"/>
      <c r="U1740" s="157"/>
      <c r="V1740" s="157"/>
      <c r="W1740" s="161"/>
      <c r="X1740" s="168"/>
      <c r="Y1740" s="168"/>
      <c r="Z1740" s="157"/>
      <c r="AA1740" s="157"/>
      <c r="AB1740" s="157"/>
      <c r="AC1740" s="157"/>
      <c r="AD1740" s="86"/>
      <c r="AE1740" s="76"/>
      <c r="AF1740" s="76"/>
      <c r="AG1740" s="76"/>
      <c r="AH1740" s="76"/>
      <c r="AI1740" s="86"/>
      <c r="AJ1740" s="76"/>
      <c r="AK1740" s="76"/>
      <c r="AL1740" s="76"/>
      <c r="AM1740" s="76"/>
      <c r="AN1740" s="157"/>
      <c r="AO1740" s="157"/>
      <c r="AP1740" s="157"/>
      <c r="AQ1740" s="160"/>
      <c r="AR1740" s="93"/>
      <c r="AS1740" s="93"/>
      <c r="AT1740" s="109"/>
      <c r="AU1740" s="165"/>
    </row>
    <row r="1741" spans="1:47" ht="84.75" customHeight="1">
      <c r="A1741" s="79"/>
      <c r="B1741" s="79"/>
      <c r="C1741" s="79"/>
      <c r="D1741" s="157"/>
      <c r="E1741" s="159"/>
      <c r="F1741" s="160"/>
      <c r="G1741" s="160"/>
      <c r="H1741" s="166"/>
      <c r="I1741" s="166"/>
      <c r="J1741" s="166"/>
      <c r="K1741" s="166"/>
      <c r="L1741" s="167"/>
      <c r="M1741" s="166"/>
      <c r="N1741" s="166"/>
      <c r="O1741" s="157"/>
      <c r="P1741" s="157"/>
      <c r="Q1741" s="157"/>
      <c r="R1741" s="157"/>
      <c r="S1741" s="157"/>
      <c r="T1741" s="157"/>
      <c r="U1741" s="157"/>
      <c r="V1741" s="157"/>
      <c r="W1741" s="161"/>
      <c r="X1741" s="168"/>
      <c r="Y1741" s="168"/>
      <c r="Z1741" s="157"/>
      <c r="AA1741" s="157"/>
      <c r="AB1741" s="157"/>
      <c r="AC1741" s="157"/>
      <c r="AD1741" s="86"/>
      <c r="AE1741" s="76"/>
      <c r="AF1741" s="76"/>
      <c r="AG1741" s="76"/>
      <c r="AH1741" s="76"/>
      <c r="AI1741" s="86"/>
      <c r="AJ1741" s="76"/>
      <c r="AK1741" s="76"/>
      <c r="AL1741" s="76"/>
      <c r="AM1741" s="76"/>
      <c r="AN1741" s="157"/>
      <c r="AO1741" s="157"/>
      <c r="AP1741" s="157"/>
      <c r="AQ1741" s="160"/>
      <c r="AR1741" s="93"/>
      <c r="AS1741" s="93"/>
      <c r="AT1741" s="109"/>
      <c r="AU1741" s="165"/>
    </row>
    <row r="1742" spans="1:47" ht="84.75" customHeight="1">
      <c r="A1742" s="79"/>
      <c r="B1742" s="79"/>
      <c r="C1742" s="79"/>
      <c r="D1742" s="157"/>
      <c r="E1742" s="159"/>
      <c r="F1742" s="160"/>
      <c r="G1742" s="160"/>
      <c r="H1742" s="166"/>
      <c r="I1742" s="166"/>
      <c r="J1742" s="166"/>
      <c r="K1742" s="166"/>
      <c r="L1742" s="167"/>
      <c r="M1742" s="166"/>
      <c r="N1742" s="166"/>
      <c r="O1742" s="157"/>
      <c r="P1742" s="157"/>
      <c r="Q1742" s="157"/>
      <c r="R1742" s="157"/>
      <c r="S1742" s="157"/>
      <c r="T1742" s="157"/>
      <c r="U1742" s="157"/>
      <c r="V1742" s="157"/>
      <c r="W1742" s="161"/>
      <c r="X1742" s="168"/>
      <c r="Y1742" s="168"/>
      <c r="Z1742" s="157"/>
      <c r="AA1742" s="157"/>
      <c r="AB1742" s="157"/>
      <c r="AC1742" s="157"/>
      <c r="AD1742" s="86"/>
      <c r="AE1742" s="76"/>
      <c r="AF1742" s="76"/>
      <c r="AG1742" s="76"/>
      <c r="AH1742" s="76"/>
      <c r="AI1742" s="86"/>
      <c r="AJ1742" s="76"/>
      <c r="AK1742" s="76"/>
      <c r="AL1742" s="76"/>
      <c r="AM1742" s="76"/>
      <c r="AN1742" s="157"/>
      <c r="AO1742" s="157"/>
      <c r="AP1742" s="157"/>
      <c r="AQ1742" s="160"/>
      <c r="AR1742" s="93"/>
      <c r="AS1742" s="93"/>
      <c r="AT1742" s="109"/>
      <c r="AU1742" s="165"/>
    </row>
    <row r="1743" spans="1:47" ht="84.75" customHeight="1">
      <c r="A1743" s="79"/>
      <c r="B1743" s="79"/>
      <c r="C1743" s="79"/>
      <c r="D1743" s="157"/>
      <c r="E1743" s="159"/>
      <c r="F1743" s="160"/>
      <c r="G1743" s="160"/>
      <c r="H1743" s="166"/>
      <c r="I1743" s="166"/>
      <c r="J1743" s="166"/>
      <c r="K1743" s="166"/>
      <c r="L1743" s="167"/>
      <c r="M1743" s="166"/>
      <c r="N1743" s="166"/>
      <c r="O1743" s="157"/>
      <c r="P1743" s="157"/>
      <c r="Q1743" s="157"/>
      <c r="R1743" s="157"/>
      <c r="S1743" s="157"/>
      <c r="T1743" s="157"/>
      <c r="U1743" s="157"/>
      <c r="V1743" s="157"/>
      <c r="W1743" s="161"/>
      <c r="X1743" s="168"/>
      <c r="Y1743" s="168"/>
      <c r="Z1743" s="157"/>
      <c r="AA1743" s="157"/>
      <c r="AB1743" s="157"/>
      <c r="AC1743" s="157"/>
      <c r="AD1743" s="86"/>
      <c r="AE1743" s="76"/>
      <c r="AF1743" s="76"/>
      <c r="AG1743" s="76"/>
      <c r="AH1743" s="76"/>
      <c r="AI1743" s="86"/>
      <c r="AJ1743" s="76"/>
      <c r="AK1743" s="76"/>
      <c r="AL1743" s="76"/>
      <c r="AM1743" s="76"/>
      <c r="AN1743" s="157"/>
      <c r="AO1743" s="157"/>
      <c r="AP1743" s="157"/>
      <c r="AQ1743" s="160"/>
      <c r="AR1743" s="93"/>
      <c r="AS1743" s="93"/>
      <c r="AT1743" s="109"/>
      <c r="AU1743" s="165"/>
    </row>
    <row r="1744" spans="1:47" ht="84.75" customHeight="1">
      <c r="A1744" s="79"/>
      <c r="B1744" s="79"/>
      <c r="C1744" s="79"/>
      <c r="D1744" s="157"/>
      <c r="E1744" s="159"/>
      <c r="F1744" s="160"/>
      <c r="G1744" s="160"/>
      <c r="H1744" s="166"/>
      <c r="I1744" s="166"/>
      <c r="J1744" s="166"/>
      <c r="K1744" s="166"/>
      <c r="L1744" s="167"/>
      <c r="M1744" s="166"/>
      <c r="N1744" s="166"/>
      <c r="O1744" s="157"/>
      <c r="P1744" s="157"/>
      <c r="Q1744" s="157"/>
      <c r="R1744" s="157"/>
      <c r="S1744" s="157"/>
      <c r="T1744" s="157"/>
      <c r="U1744" s="157"/>
      <c r="V1744" s="157"/>
      <c r="W1744" s="161"/>
      <c r="X1744" s="168"/>
      <c r="Y1744" s="168"/>
      <c r="Z1744" s="157"/>
      <c r="AA1744" s="157"/>
      <c r="AB1744" s="157"/>
      <c r="AC1744" s="157"/>
      <c r="AD1744" s="86"/>
      <c r="AE1744" s="76"/>
      <c r="AF1744" s="76"/>
      <c r="AG1744" s="76"/>
      <c r="AH1744" s="76"/>
      <c r="AI1744" s="86"/>
      <c r="AJ1744" s="76"/>
      <c r="AK1744" s="76"/>
      <c r="AL1744" s="76"/>
      <c r="AM1744" s="76"/>
      <c r="AN1744" s="157"/>
      <c r="AO1744" s="157"/>
      <c r="AP1744" s="157"/>
      <c r="AQ1744" s="160"/>
      <c r="AR1744" s="93"/>
      <c r="AS1744" s="93"/>
      <c r="AT1744" s="109"/>
      <c r="AU1744" s="165"/>
    </row>
    <row r="1745" spans="1:47" ht="84.75" customHeight="1">
      <c r="A1745" s="79"/>
      <c r="B1745" s="79"/>
      <c r="C1745" s="79"/>
      <c r="D1745" s="157"/>
      <c r="E1745" s="159"/>
      <c r="F1745" s="160"/>
      <c r="G1745" s="160"/>
      <c r="H1745" s="166"/>
      <c r="I1745" s="166"/>
      <c r="J1745" s="166"/>
      <c r="K1745" s="166"/>
      <c r="L1745" s="167"/>
      <c r="M1745" s="166"/>
      <c r="N1745" s="166"/>
      <c r="O1745" s="157"/>
      <c r="P1745" s="157"/>
      <c r="Q1745" s="157"/>
      <c r="R1745" s="157"/>
      <c r="S1745" s="157"/>
      <c r="T1745" s="157"/>
      <c r="U1745" s="157"/>
      <c r="V1745" s="157"/>
      <c r="W1745" s="161"/>
      <c r="X1745" s="168"/>
      <c r="Y1745" s="168"/>
      <c r="Z1745" s="157"/>
      <c r="AA1745" s="157"/>
      <c r="AB1745" s="157"/>
      <c r="AC1745" s="157"/>
      <c r="AD1745" s="86"/>
      <c r="AE1745" s="76"/>
      <c r="AF1745" s="76"/>
      <c r="AG1745" s="76"/>
      <c r="AH1745" s="76"/>
      <c r="AI1745" s="86"/>
      <c r="AJ1745" s="76"/>
      <c r="AK1745" s="76"/>
      <c r="AL1745" s="76"/>
      <c r="AM1745" s="76"/>
      <c r="AN1745" s="157"/>
      <c r="AO1745" s="157"/>
      <c r="AP1745" s="157"/>
      <c r="AQ1745" s="160"/>
      <c r="AR1745" s="93"/>
      <c r="AS1745" s="93"/>
      <c r="AT1745" s="109"/>
      <c r="AU1745" s="165"/>
    </row>
    <row r="1746" spans="1:47" ht="84.75" customHeight="1">
      <c r="A1746" s="79"/>
      <c r="B1746" s="79"/>
      <c r="C1746" s="79"/>
      <c r="D1746" s="157"/>
      <c r="E1746" s="159"/>
      <c r="F1746" s="160"/>
      <c r="G1746" s="160"/>
      <c r="H1746" s="166"/>
      <c r="I1746" s="166"/>
      <c r="J1746" s="166"/>
      <c r="K1746" s="166"/>
      <c r="L1746" s="167"/>
      <c r="M1746" s="166"/>
      <c r="N1746" s="166"/>
      <c r="O1746" s="157"/>
      <c r="P1746" s="157"/>
      <c r="Q1746" s="157"/>
      <c r="R1746" s="157"/>
      <c r="S1746" s="157"/>
      <c r="T1746" s="157"/>
      <c r="U1746" s="157"/>
      <c r="V1746" s="157"/>
      <c r="W1746" s="161"/>
      <c r="X1746" s="168"/>
      <c r="Y1746" s="168"/>
      <c r="Z1746" s="157"/>
      <c r="AA1746" s="157"/>
      <c r="AB1746" s="157"/>
      <c r="AC1746" s="157"/>
      <c r="AD1746" s="86"/>
      <c r="AE1746" s="76"/>
      <c r="AF1746" s="76"/>
      <c r="AG1746" s="76"/>
      <c r="AH1746" s="76"/>
      <c r="AI1746" s="86"/>
      <c r="AJ1746" s="76"/>
      <c r="AK1746" s="76"/>
      <c r="AL1746" s="76"/>
      <c r="AM1746" s="76"/>
      <c r="AN1746" s="157"/>
      <c r="AO1746" s="157"/>
      <c r="AP1746" s="157"/>
      <c r="AQ1746" s="160"/>
      <c r="AR1746" s="93"/>
      <c r="AS1746" s="93"/>
      <c r="AT1746" s="109"/>
      <c r="AU1746" s="165"/>
    </row>
    <row r="1747" spans="1:47" ht="84.75" customHeight="1">
      <c r="A1747" s="79"/>
      <c r="B1747" s="79"/>
      <c r="C1747" s="79"/>
      <c r="D1747" s="157"/>
      <c r="E1747" s="159"/>
      <c r="F1747" s="160"/>
      <c r="G1747" s="160"/>
      <c r="H1747" s="166"/>
      <c r="I1747" s="166"/>
      <c r="J1747" s="166"/>
      <c r="K1747" s="166"/>
      <c r="L1747" s="167"/>
      <c r="M1747" s="166"/>
      <c r="N1747" s="166"/>
      <c r="O1747" s="157"/>
      <c r="P1747" s="157"/>
      <c r="Q1747" s="157"/>
      <c r="R1747" s="157"/>
      <c r="S1747" s="157"/>
      <c r="T1747" s="157"/>
      <c r="U1747" s="157"/>
      <c r="V1747" s="157"/>
      <c r="W1747" s="161"/>
      <c r="X1747" s="168"/>
      <c r="Y1747" s="168"/>
      <c r="Z1747" s="157"/>
      <c r="AA1747" s="157"/>
      <c r="AB1747" s="157"/>
      <c r="AC1747" s="157"/>
      <c r="AD1747" s="86"/>
      <c r="AE1747" s="76"/>
      <c r="AF1747" s="76"/>
      <c r="AG1747" s="76"/>
      <c r="AH1747" s="76"/>
      <c r="AI1747" s="86"/>
      <c r="AJ1747" s="76"/>
      <c r="AK1747" s="76"/>
      <c r="AL1747" s="76"/>
      <c r="AM1747" s="76"/>
      <c r="AN1747" s="157"/>
      <c r="AO1747" s="157"/>
      <c r="AP1747" s="157"/>
      <c r="AQ1747" s="160"/>
      <c r="AR1747" s="93"/>
      <c r="AS1747" s="93"/>
      <c r="AT1747" s="109"/>
      <c r="AU1747" s="165"/>
    </row>
    <row r="1748" spans="1:47" ht="84.75" customHeight="1">
      <c r="A1748" s="79"/>
      <c r="B1748" s="79"/>
      <c r="C1748" s="79"/>
      <c r="D1748" s="157"/>
      <c r="E1748" s="159"/>
      <c r="F1748" s="160"/>
      <c r="G1748" s="160"/>
      <c r="H1748" s="166"/>
      <c r="I1748" s="166"/>
      <c r="J1748" s="166"/>
      <c r="K1748" s="166"/>
      <c r="L1748" s="167"/>
      <c r="M1748" s="166"/>
      <c r="N1748" s="166"/>
      <c r="O1748" s="157"/>
      <c r="P1748" s="157"/>
      <c r="Q1748" s="157"/>
      <c r="R1748" s="157"/>
      <c r="S1748" s="157"/>
      <c r="T1748" s="157"/>
      <c r="U1748" s="157"/>
      <c r="V1748" s="157"/>
      <c r="W1748" s="161"/>
      <c r="X1748" s="168"/>
      <c r="Y1748" s="168"/>
      <c r="Z1748" s="157"/>
      <c r="AA1748" s="157"/>
      <c r="AB1748" s="157"/>
      <c r="AC1748" s="157"/>
      <c r="AD1748" s="86"/>
      <c r="AE1748" s="76"/>
      <c r="AF1748" s="76"/>
      <c r="AG1748" s="76"/>
      <c r="AH1748" s="76"/>
      <c r="AI1748" s="86"/>
      <c r="AJ1748" s="76"/>
      <c r="AK1748" s="76"/>
      <c r="AL1748" s="76"/>
      <c r="AM1748" s="76"/>
      <c r="AN1748" s="157"/>
      <c r="AO1748" s="157"/>
      <c r="AP1748" s="157"/>
      <c r="AQ1748" s="160"/>
      <c r="AR1748" s="93"/>
      <c r="AS1748" s="93"/>
      <c r="AT1748" s="109"/>
      <c r="AU1748" s="165"/>
    </row>
    <row r="1749" spans="1:47" ht="84.75" customHeight="1">
      <c r="A1749" s="79"/>
      <c r="B1749" s="79"/>
      <c r="C1749" s="79"/>
      <c r="D1749" s="157"/>
      <c r="E1749" s="159"/>
      <c r="F1749" s="160"/>
      <c r="G1749" s="160"/>
      <c r="H1749" s="166"/>
      <c r="I1749" s="166"/>
      <c r="J1749" s="166"/>
      <c r="K1749" s="166"/>
      <c r="L1749" s="167"/>
      <c r="M1749" s="166"/>
      <c r="N1749" s="166"/>
      <c r="O1749" s="157"/>
      <c r="P1749" s="157"/>
      <c r="Q1749" s="157"/>
      <c r="R1749" s="157"/>
      <c r="S1749" s="157"/>
      <c r="T1749" s="157"/>
      <c r="U1749" s="157"/>
      <c r="V1749" s="157"/>
      <c r="W1749" s="161"/>
      <c r="X1749" s="168"/>
      <c r="Y1749" s="168"/>
      <c r="Z1749" s="157"/>
      <c r="AA1749" s="157"/>
      <c r="AB1749" s="157"/>
      <c r="AC1749" s="157"/>
      <c r="AD1749" s="86"/>
      <c r="AE1749" s="76"/>
      <c r="AF1749" s="76"/>
      <c r="AG1749" s="76"/>
      <c r="AH1749" s="76"/>
      <c r="AI1749" s="86"/>
      <c r="AJ1749" s="76"/>
      <c r="AK1749" s="76"/>
      <c r="AL1749" s="76"/>
      <c r="AM1749" s="76"/>
      <c r="AN1749" s="157"/>
      <c r="AO1749" s="157"/>
      <c r="AP1749" s="157"/>
      <c r="AQ1749" s="160"/>
      <c r="AR1749" s="93"/>
      <c r="AS1749" s="93"/>
      <c r="AT1749" s="109"/>
      <c r="AU1749" s="165"/>
    </row>
    <row r="1750" spans="1:47" ht="84.75" customHeight="1">
      <c r="A1750" s="79"/>
      <c r="B1750" s="79"/>
      <c r="C1750" s="79"/>
      <c r="D1750" s="157"/>
      <c r="E1750" s="159"/>
      <c r="F1750" s="160"/>
      <c r="G1750" s="160"/>
      <c r="H1750" s="166"/>
      <c r="I1750" s="166"/>
      <c r="J1750" s="166"/>
      <c r="K1750" s="166"/>
      <c r="L1750" s="167"/>
      <c r="M1750" s="166"/>
      <c r="N1750" s="166"/>
      <c r="O1750" s="157"/>
      <c r="P1750" s="157"/>
      <c r="Q1750" s="157"/>
      <c r="R1750" s="157"/>
      <c r="S1750" s="157"/>
      <c r="T1750" s="157"/>
      <c r="U1750" s="157"/>
      <c r="V1750" s="157"/>
      <c r="W1750" s="161"/>
      <c r="X1750" s="168"/>
      <c r="Y1750" s="168"/>
      <c r="Z1750" s="157"/>
      <c r="AA1750" s="157"/>
      <c r="AB1750" s="157"/>
      <c r="AC1750" s="157"/>
      <c r="AD1750" s="86"/>
      <c r="AE1750" s="76"/>
      <c r="AF1750" s="76"/>
      <c r="AG1750" s="76"/>
      <c r="AH1750" s="76"/>
      <c r="AI1750" s="86"/>
      <c r="AJ1750" s="76"/>
      <c r="AK1750" s="76"/>
      <c r="AL1750" s="76"/>
      <c r="AM1750" s="76"/>
      <c r="AN1750" s="157"/>
      <c r="AO1750" s="157"/>
      <c r="AP1750" s="157"/>
      <c r="AQ1750" s="160"/>
      <c r="AR1750" s="93"/>
      <c r="AS1750" s="93"/>
      <c r="AT1750" s="109"/>
      <c r="AU1750" s="165"/>
    </row>
    <row r="1751" spans="1:47" ht="84.75" customHeight="1">
      <c r="A1751" s="79"/>
      <c r="B1751" s="79"/>
      <c r="C1751" s="79"/>
      <c r="D1751" s="157"/>
      <c r="E1751" s="159"/>
      <c r="F1751" s="160"/>
      <c r="G1751" s="160"/>
      <c r="H1751" s="166"/>
      <c r="I1751" s="166"/>
      <c r="J1751" s="166"/>
      <c r="K1751" s="166"/>
      <c r="L1751" s="167"/>
      <c r="M1751" s="166"/>
      <c r="N1751" s="166"/>
      <c r="O1751" s="157"/>
      <c r="P1751" s="157"/>
      <c r="Q1751" s="157"/>
      <c r="R1751" s="157"/>
      <c r="S1751" s="157"/>
      <c r="T1751" s="157"/>
      <c r="U1751" s="157"/>
      <c r="V1751" s="157"/>
      <c r="W1751" s="161"/>
      <c r="X1751" s="168"/>
      <c r="Y1751" s="168"/>
      <c r="Z1751" s="157"/>
      <c r="AA1751" s="157"/>
      <c r="AB1751" s="157"/>
      <c r="AC1751" s="157"/>
      <c r="AD1751" s="86"/>
      <c r="AE1751" s="76"/>
      <c r="AF1751" s="76"/>
      <c r="AG1751" s="76"/>
      <c r="AH1751" s="76"/>
      <c r="AI1751" s="86"/>
      <c r="AJ1751" s="76"/>
      <c r="AK1751" s="76"/>
      <c r="AL1751" s="76"/>
      <c r="AM1751" s="76"/>
      <c r="AN1751" s="157"/>
      <c r="AO1751" s="157"/>
      <c r="AP1751" s="157"/>
      <c r="AQ1751" s="160"/>
      <c r="AR1751" s="93"/>
      <c r="AS1751" s="93"/>
      <c r="AT1751" s="109"/>
      <c r="AU1751" s="165"/>
    </row>
    <row r="1752" spans="1:47" ht="84.75" customHeight="1">
      <c r="A1752" s="79"/>
      <c r="B1752" s="79"/>
      <c r="C1752" s="79"/>
      <c r="D1752" s="157"/>
      <c r="E1752" s="159"/>
      <c r="F1752" s="160"/>
      <c r="G1752" s="160"/>
      <c r="H1752" s="166"/>
      <c r="I1752" s="166"/>
      <c r="J1752" s="166"/>
      <c r="K1752" s="166"/>
      <c r="L1752" s="167"/>
      <c r="M1752" s="166"/>
      <c r="N1752" s="166"/>
      <c r="O1752" s="157"/>
      <c r="P1752" s="157"/>
      <c r="Q1752" s="157"/>
      <c r="R1752" s="157"/>
      <c r="S1752" s="157"/>
      <c r="T1752" s="157"/>
      <c r="U1752" s="157"/>
      <c r="V1752" s="157"/>
      <c r="W1752" s="161"/>
      <c r="X1752" s="168"/>
      <c r="Y1752" s="168"/>
      <c r="Z1752" s="157"/>
      <c r="AA1752" s="157"/>
      <c r="AB1752" s="157"/>
      <c r="AC1752" s="157"/>
      <c r="AD1752" s="86"/>
      <c r="AE1752" s="76"/>
      <c r="AF1752" s="76"/>
      <c r="AG1752" s="76"/>
      <c r="AH1752" s="76"/>
      <c r="AI1752" s="86"/>
      <c r="AJ1752" s="76"/>
      <c r="AK1752" s="76"/>
      <c r="AL1752" s="76"/>
      <c r="AM1752" s="76"/>
      <c r="AN1752" s="157"/>
      <c r="AO1752" s="157"/>
      <c r="AP1752" s="157"/>
      <c r="AQ1752" s="160"/>
      <c r="AR1752" s="93"/>
      <c r="AS1752" s="93"/>
      <c r="AT1752" s="109"/>
      <c r="AU1752" s="165"/>
    </row>
    <row r="1753" spans="1:47" ht="84.75" customHeight="1">
      <c r="A1753" s="79"/>
      <c r="B1753" s="79"/>
      <c r="C1753" s="79"/>
      <c r="D1753" s="157"/>
      <c r="E1753" s="159"/>
      <c r="F1753" s="160"/>
      <c r="G1753" s="160"/>
      <c r="H1753" s="166"/>
      <c r="I1753" s="166"/>
      <c r="J1753" s="166"/>
      <c r="K1753" s="166"/>
      <c r="L1753" s="167"/>
      <c r="M1753" s="166"/>
      <c r="N1753" s="166"/>
      <c r="O1753" s="157"/>
      <c r="P1753" s="157"/>
      <c r="Q1753" s="157"/>
      <c r="R1753" s="157"/>
      <c r="S1753" s="157"/>
      <c r="T1753" s="157"/>
      <c r="U1753" s="157"/>
      <c r="V1753" s="157"/>
      <c r="W1753" s="161"/>
      <c r="X1753" s="168"/>
      <c r="Y1753" s="168"/>
      <c r="Z1753" s="157"/>
      <c r="AA1753" s="157"/>
      <c r="AB1753" s="157"/>
      <c r="AC1753" s="157"/>
      <c r="AD1753" s="86"/>
      <c r="AE1753" s="76"/>
      <c r="AF1753" s="76"/>
      <c r="AG1753" s="76"/>
      <c r="AH1753" s="76"/>
      <c r="AI1753" s="86"/>
      <c r="AJ1753" s="76"/>
      <c r="AK1753" s="76"/>
      <c r="AL1753" s="76"/>
      <c r="AM1753" s="76"/>
      <c r="AN1753" s="157"/>
      <c r="AO1753" s="157"/>
      <c r="AP1753" s="157"/>
      <c r="AQ1753" s="160"/>
      <c r="AR1753" s="93"/>
      <c r="AS1753" s="93"/>
      <c r="AT1753" s="109"/>
      <c r="AU1753" s="165"/>
    </row>
    <row r="1754" spans="1:47" ht="84.75" customHeight="1">
      <c r="A1754" s="79"/>
      <c r="B1754" s="79"/>
      <c r="C1754" s="79"/>
      <c r="D1754" s="157"/>
      <c r="E1754" s="159"/>
      <c r="F1754" s="160"/>
      <c r="G1754" s="160"/>
      <c r="H1754" s="166"/>
      <c r="I1754" s="166"/>
      <c r="J1754" s="166"/>
      <c r="K1754" s="166"/>
      <c r="L1754" s="167"/>
      <c r="M1754" s="166"/>
      <c r="N1754" s="166"/>
      <c r="O1754" s="157"/>
      <c r="P1754" s="157"/>
      <c r="Q1754" s="157"/>
      <c r="R1754" s="157"/>
      <c r="S1754" s="157"/>
      <c r="T1754" s="157"/>
      <c r="U1754" s="157"/>
      <c r="V1754" s="157"/>
      <c r="W1754" s="161"/>
      <c r="X1754" s="168"/>
      <c r="Y1754" s="168"/>
      <c r="Z1754" s="157"/>
      <c r="AA1754" s="157"/>
      <c r="AB1754" s="157"/>
      <c r="AC1754" s="157"/>
      <c r="AD1754" s="86"/>
      <c r="AE1754" s="76"/>
      <c r="AF1754" s="76"/>
      <c r="AG1754" s="76"/>
      <c r="AH1754" s="76"/>
      <c r="AI1754" s="86"/>
      <c r="AJ1754" s="76"/>
      <c r="AK1754" s="76"/>
      <c r="AL1754" s="76"/>
      <c r="AM1754" s="76"/>
      <c r="AN1754" s="157"/>
      <c r="AO1754" s="157"/>
      <c r="AP1754" s="157"/>
      <c r="AQ1754" s="160"/>
      <c r="AR1754" s="93"/>
      <c r="AS1754" s="93"/>
      <c r="AT1754" s="109"/>
      <c r="AU1754" s="165"/>
    </row>
    <row r="1755" spans="1:47" ht="84.75" customHeight="1">
      <c r="A1755" s="79"/>
      <c r="B1755" s="79"/>
      <c r="C1755" s="79"/>
      <c r="D1755" s="157"/>
      <c r="E1755" s="159"/>
      <c r="F1755" s="160"/>
      <c r="G1755" s="160"/>
      <c r="H1755" s="166"/>
      <c r="I1755" s="166"/>
      <c r="J1755" s="166"/>
      <c r="K1755" s="166"/>
      <c r="L1755" s="167"/>
      <c r="M1755" s="166"/>
      <c r="N1755" s="166"/>
      <c r="O1755" s="157"/>
      <c r="P1755" s="157"/>
      <c r="Q1755" s="157"/>
      <c r="R1755" s="157"/>
      <c r="S1755" s="157"/>
      <c r="T1755" s="157"/>
      <c r="U1755" s="157"/>
      <c r="V1755" s="157"/>
      <c r="W1755" s="161"/>
      <c r="X1755" s="168"/>
      <c r="Y1755" s="168"/>
      <c r="Z1755" s="157"/>
      <c r="AA1755" s="157"/>
      <c r="AB1755" s="157"/>
      <c r="AC1755" s="157"/>
      <c r="AD1755" s="86"/>
      <c r="AE1755" s="76"/>
      <c r="AF1755" s="76"/>
      <c r="AG1755" s="76"/>
      <c r="AH1755" s="76"/>
      <c r="AI1755" s="86"/>
      <c r="AJ1755" s="76"/>
      <c r="AK1755" s="76"/>
      <c r="AL1755" s="76"/>
      <c r="AM1755" s="76"/>
      <c r="AN1755" s="157"/>
      <c r="AO1755" s="157"/>
      <c r="AP1755" s="157"/>
      <c r="AQ1755" s="160"/>
      <c r="AR1755" s="93"/>
      <c r="AS1755" s="93"/>
      <c r="AT1755" s="109"/>
      <c r="AU1755" s="165"/>
    </row>
    <row r="1756" spans="1:47" ht="84.75" customHeight="1">
      <c r="A1756" s="79"/>
      <c r="B1756" s="79"/>
      <c r="C1756" s="79"/>
      <c r="D1756" s="157"/>
      <c r="E1756" s="159"/>
      <c r="F1756" s="160"/>
      <c r="G1756" s="160"/>
      <c r="H1756" s="166"/>
      <c r="I1756" s="166"/>
      <c r="J1756" s="166"/>
      <c r="K1756" s="166"/>
      <c r="L1756" s="167"/>
      <c r="M1756" s="166"/>
      <c r="N1756" s="166"/>
      <c r="O1756" s="157"/>
      <c r="P1756" s="157"/>
      <c r="Q1756" s="157"/>
      <c r="R1756" s="157"/>
      <c r="S1756" s="157"/>
      <c r="T1756" s="157"/>
      <c r="U1756" s="157"/>
      <c r="V1756" s="157"/>
      <c r="W1756" s="161"/>
      <c r="X1756" s="168"/>
      <c r="Y1756" s="168"/>
      <c r="Z1756" s="157"/>
      <c r="AA1756" s="157"/>
      <c r="AB1756" s="157"/>
      <c r="AC1756" s="157"/>
      <c r="AD1756" s="86"/>
      <c r="AE1756" s="76"/>
      <c r="AF1756" s="76"/>
      <c r="AG1756" s="76"/>
      <c r="AH1756" s="76"/>
      <c r="AI1756" s="86"/>
      <c r="AJ1756" s="76"/>
      <c r="AK1756" s="76"/>
      <c r="AL1756" s="76"/>
      <c r="AM1756" s="76"/>
      <c r="AN1756" s="157"/>
      <c r="AO1756" s="157"/>
      <c r="AP1756" s="157"/>
      <c r="AQ1756" s="160"/>
      <c r="AR1756" s="93"/>
      <c r="AS1756" s="93"/>
      <c r="AT1756" s="109"/>
      <c r="AU1756" s="165"/>
    </row>
    <row r="1757" spans="1:47" ht="84.75" customHeight="1">
      <c r="A1757" s="79"/>
      <c r="B1757" s="79"/>
      <c r="C1757" s="79"/>
      <c r="D1757" s="157"/>
      <c r="E1757" s="159"/>
      <c r="F1757" s="160"/>
      <c r="G1757" s="160"/>
      <c r="H1757" s="166"/>
      <c r="I1757" s="166"/>
      <c r="J1757" s="166"/>
      <c r="K1757" s="166"/>
      <c r="L1757" s="167"/>
      <c r="M1757" s="166"/>
      <c r="N1757" s="166"/>
      <c r="O1757" s="157"/>
      <c r="P1757" s="157"/>
      <c r="Q1757" s="157"/>
      <c r="R1757" s="157"/>
      <c r="S1757" s="157"/>
      <c r="T1757" s="157"/>
      <c r="U1757" s="157"/>
      <c r="V1757" s="157"/>
      <c r="W1757" s="161"/>
      <c r="X1757" s="168"/>
      <c r="Y1757" s="168"/>
      <c r="Z1757" s="157"/>
      <c r="AA1757" s="157"/>
      <c r="AB1757" s="157"/>
      <c r="AC1757" s="157"/>
      <c r="AD1757" s="86"/>
      <c r="AE1757" s="76"/>
      <c r="AF1757" s="76"/>
      <c r="AG1757" s="76"/>
      <c r="AH1757" s="76"/>
      <c r="AI1757" s="86"/>
      <c r="AJ1757" s="76"/>
      <c r="AK1757" s="76"/>
      <c r="AL1757" s="76"/>
      <c r="AM1757" s="76"/>
      <c r="AN1757" s="157"/>
      <c r="AO1757" s="157"/>
      <c r="AP1757" s="157"/>
      <c r="AQ1757" s="160"/>
      <c r="AR1757" s="93"/>
      <c r="AS1757" s="93"/>
      <c r="AT1757" s="109"/>
      <c r="AU1757" s="165"/>
    </row>
    <row r="1758" spans="1:47" ht="84.75" customHeight="1">
      <c r="A1758" s="79"/>
      <c r="B1758" s="79"/>
      <c r="C1758" s="79"/>
      <c r="D1758" s="157"/>
      <c r="E1758" s="159"/>
      <c r="F1758" s="160"/>
      <c r="G1758" s="160"/>
      <c r="H1758" s="166"/>
      <c r="I1758" s="166"/>
      <c r="J1758" s="166"/>
      <c r="K1758" s="166"/>
      <c r="L1758" s="167"/>
      <c r="M1758" s="166"/>
      <c r="N1758" s="166"/>
      <c r="O1758" s="157"/>
      <c r="P1758" s="157"/>
      <c r="Q1758" s="157"/>
      <c r="R1758" s="157"/>
      <c r="S1758" s="157"/>
      <c r="T1758" s="157"/>
      <c r="U1758" s="157"/>
      <c r="V1758" s="157"/>
      <c r="W1758" s="161"/>
      <c r="X1758" s="168"/>
      <c r="Y1758" s="168"/>
      <c r="Z1758" s="157"/>
      <c r="AA1758" s="157"/>
      <c r="AB1758" s="157"/>
      <c r="AC1758" s="157"/>
      <c r="AD1758" s="86"/>
      <c r="AE1758" s="76"/>
      <c r="AF1758" s="76"/>
      <c r="AG1758" s="76"/>
      <c r="AH1758" s="76"/>
      <c r="AI1758" s="86"/>
      <c r="AJ1758" s="76"/>
      <c r="AK1758" s="76"/>
      <c r="AL1758" s="76"/>
      <c r="AM1758" s="76"/>
      <c r="AN1758" s="157"/>
      <c r="AO1758" s="157"/>
      <c r="AP1758" s="157"/>
      <c r="AQ1758" s="160"/>
      <c r="AR1758" s="93"/>
      <c r="AS1758" s="93"/>
      <c r="AT1758" s="109"/>
      <c r="AU1758" s="165"/>
    </row>
    <row r="1759" spans="1:47" ht="84.75" customHeight="1">
      <c r="A1759" s="79"/>
      <c r="B1759" s="79"/>
      <c r="C1759" s="79"/>
      <c r="D1759" s="157"/>
      <c r="E1759" s="159"/>
      <c r="F1759" s="160"/>
      <c r="G1759" s="160"/>
      <c r="H1759" s="166"/>
      <c r="I1759" s="166"/>
      <c r="J1759" s="166"/>
      <c r="K1759" s="166"/>
      <c r="L1759" s="167"/>
      <c r="M1759" s="166"/>
      <c r="N1759" s="166"/>
      <c r="O1759" s="157"/>
      <c r="P1759" s="157"/>
      <c r="Q1759" s="157"/>
      <c r="R1759" s="157"/>
      <c r="S1759" s="157"/>
      <c r="T1759" s="157"/>
      <c r="U1759" s="157"/>
      <c r="V1759" s="157"/>
      <c r="W1759" s="161"/>
      <c r="X1759" s="168"/>
      <c r="Y1759" s="168"/>
      <c r="Z1759" s="157"/>
      <c r="AA1759" s="157"/>
      <c r="AB1759" s="157"/>
      <c r="AC1759" s="157"/>
      <c r="AD1759" s="86"/>
      <c r="AE1759" s="76"/>
      <c r="AF1759" s="76"/>
      <c r="AG1759" s="76"/>
      <c r="AH1759" s="76"/>
      <c r="AI1759" s="86"/>
      <c r="AJ1759" s="76"/>
      <c r="AK1759" s="76"/>
      <c r="AL1759" s="76"/>
      <c r="AM1759" s="76"/>
      <c r="AN1759" s="157"/>
      <c r="AO1759" s="157"/>
      <c r="AP1759" s="157"/>
      <c r="AQ1759" s="160"/>
      <c r="AR1759" s="93"/>
      <c r="AS1759" s="93"/>
      <c r="AT1759" s="109"/>
      <c r="AU1759" s="165"/>
    </row>
    <row r="1760" spans="1:47" ht="84.75" customHeight="1">
      <c r="A1760" s="79"/>
      <c r="B1760" s="79"/>
      <c r="C1760" s="79"/>
      <c r="D1760" s="157"/>
      <c r="E1760" s="159"/>
      <c r="F1760" s="160"/>
      <c r="G1760" s="160"/>
      <c r="H1760" s="166"/>
      <c r="I1760" s="166"/>
      <c r="J1760" s="166"/>
      <c r="K1760" s="166"/>
      <c r="L1760" s="167"/>
      <c r="M1760" s="166"/>
      <c r="N1760" s="166"/>
      <c r="O1760" s="157"/>
      <c r="P1760" s="157"/>
      <c r="Q1760" s="157"/>
      <c r="R1760" s="157"/>
      <c r="S1760" s="157"/>
      <c r="T1760" s="157"/>
      <c r="U1760" s="157"/>
      <c r="V1760" s="157"/>
      <c r="W1760" s="161"/>
      <c r="X1760" s="168"/>
      <c r="Y1760" s="168"/>
      <c r="Z1760" s="157"/>
      <c r="AA1760" s="157"/>
      <c r="AB1760" s="157"/>
      <c r="AC1760" s="157"/>
      <c r="AD1760" s="86"/>
      <c r="AE1760" s="76"/>
      <c r="AF1760" s="76"/>
      <c r="AG1760" s="76"/>
      <c r="AH1760" s="76"/>
      <c r="AI1760" s="86"/>
      <c r="AJ1760" s="76"/>
      <c r="AK1760" s="76"/>
      <c r="AL1760" s="76"/>
      <c r="AM1760" s="76"/>
      <c r="AN1760" s="157"/>
      <c r="AO1760" s="157"/>
      <c r="AP1760" s="157"/>
      <c r="AQ1760" s="160"/>
      <c r="AR1760" s="93"/>
      <c r="AS1760" s="93"/>
      <c r="AT1760" s="109"/>
      <c r="AU1760" s="165"/>
    </row>
    <row r="1761" spans="1:47" ht="84.75" customHeight="1">
      <c r="A1761" s="79"/>
      <c r="B1761" s="79"/>
      <c r="C1761" s="79"/>
      <c r="D1761" s="157"/>
      <c r="E1761" s="159"/>
      <c r="F1761" s="160"/>
      <c r="G1761" s="160"/>
      <c r="H1761" s="166"/>
      <c r="I1761" s="166"/>
      <c r="J1761" s="166"/>
      <c r="K1761" s="166"/>
      <c r="L1761" s="167"/>
      <c r="M1761" s="166"/>
      <c r="N1761" s="166"/>
      <c r="O1761" s="157"/>
      <c r="P1761" s="157"/>
      <c r="Q1761" s="157"/>
      <c r="R1761" s="157"/>
      <c r="S1761" s="157"/>
      <c r="T1761" s="157"/>
      <c r="U1761" s="157"/>
      <c r="V1761" s="157"/>
      <c r="W1761" s="161"/>
      <c r="X1761" s="168"/>
      <c r="Y1761" s="168"/>
      <c r="Z1761" s="157"/>
      <c r="AA1761" s="157"/>
      <c r="AB1761" s="157"/>
      <c r="AC1761" s="157"/>
      <c r="AD1761" s="86"/>
      <c r="AE1761" s="76"/>
      <c r="AF1761" s="76"/>
      <c r="AG1761" s="76"/>
      <c r="AH1761" s="76"/>
      <c r="AI1761" s="86"/>
      <c r="AJ1761" s="76"/>
      <c r="AK1761" s="76"/>
      <c r="AL1761" s="76"/>
      <c r="AM1761" s="76"/>
      <c r="AN1761" s="157"/>
      <c r="AO1761" s="157"/>
      <c r="AP1761" s="157"/>
      <c r="AQ1761" s="160"/>
      <c r="AR1761" s="93"/>
      <c r="AS1761" s="93"/>
      <c r="AT1761" s="109"/>
      <c r="AU1761" s="165"/>
    </row>
    <row r="1762" spans="1:47" ht="84.75" customHeight="1">
      <c r="A1762" s="79"/>
      <c r="B1762" s="79"/>
      <c r="C1762" s="79"/>
      <c r="D1762" s="157"/>
      <c r="E1762" s="159"/>
      <c r="F1762" s="160"/>
      <c r="G1762" s="160"/>
      <c r="H1762" s="166"/>
      <c r="I1762" s="166"/>
      <c r="J1762" s="166"/>
      <c r="K1762" s="166"/>
      <c r="L1762" s="167"/>
      <c r="M1762" s="166"/>
      <c r="N1762" s="166"/>
      <c r="O1762" s="157"/>
      <c r="P1762" s="157"/>
      <c r="Q1762" s="157"/>
      <c r="R1762" s="157"/>
      <c r="S1762" s="157"/>
      <c r="T1762" s="157"/>
      <c r="U1762" s="157"/>
      <c r="V1762" s="157"/>
      <c r="W1762" s="161"/>
      <c r="X1762" s="168"/>
      <c r="Y1762" s="168"/>
      <c r="Z1762" s="157"/>
      <c r="AA1762" s="157"/>
      <c r="AB1762" s="157"/>
      <c r="AC1762" s="157"/>
      <c r="AD1762" s="86"/>
      <c r="AE1762" s="76"/>
      <c r="AF1762" s="76"/>
      <c r="AG1762" s="76"/>
      <c r="AH1762" s="76"/>
      <c r="AI1762" s="86"/>
      <c r="AJ1762" s="76"/>
      <c r="AK1762" s="76"/>
      <c r="AL1762" s="76"/>
      <c r="AM1762" s="76"/>
      <c r="AN1762" s="157"/>
      <c r="AO1762" s="157"/>
      <c r="AP1762" s="157"/>
      <c r="AQ1762" s="160"/>
      <c r="AR1762" s="93"/>
      <c r="AS1762" s="93"/>
      <c r="AT1762" s="109"/>
      <c r="AU1762" s="165"/>
    </row>
    <row r="1763" spans="1:47" ht="84.75" customHeight="1">
      <c r="A1763" s="79"/>
      <c r="B1763" s="79"/>
      <c r="C1763" s="79"/>
      <c r="D1763" s="157"/>
      <c r="E1763" s="159"/>
      <c r="F1763" s="160"/>
      <c r="G1763" s="160"/>
      <c r="H1763" s="166"/>
      <c r="I1763" s="166"/>
      <c r="J1763" s="166"/>
      <c r="K1763" s="166"/>
      <c r="L1763" s="167"/>
      <c r="M1763" s="166"/>
      <c r="N1763" s="166"/>
      <c r="O1763" s="157"/>
      <c r="P1763" s="157"/>
      <c r="Q1763" s="157"/>
      <c r="R1763" s="157"/>
      <c r="S1763" s="157"/>
      <c r="T1763" s="157"/>
      <c r="U1763" s="157"/>
      <c r="V1763" s="157"/>
      <c r="W1763" s="161"/>
      <c r="X1763" s="168"/>
      <c r="Y1763" s="168"/>
      <c r="Z1763" s="157"/>
      <c r="AA1763" s="157"/>
      <c r="AB1763" s="157"/>
      <c r="AC1763" s="157"/>
      <c r="AD1763" s="86"/>
      <c r="AE1763" s="76"/>
      <c r="AF1763" s="76"/>
      <c r="AG1763" s="76"/>
      <c r="AH1763" s="76"/>
      <c r="AI1763" s="86"/>
      <c r="AJ1763" s="76"/>
      <c r="AK1763" s="76"/>
      <c r="AL1763" s="76"/>
      <c r="AM1763" s="76"/>
      <c r="AN1763" s="157"/>
      <c r="AO1763" s="157"/>
      <c r="AP1763" s="157"/>
      <c r="AQ1763" s="160"/>
      <c r="AR1763" s="93"/>
      <c r="AS1763" s="93"/>
      <c r="AT1763" s="109"/>
      <c r="AU1763" s="165"/>
    </row>
    <row r="1764" spans="1:47" ht="84.75" customHeight="1">
      <c r="A1764" s="79"/>
      <c r="B1764" s="79"/>
      <c r="C1764" s="79"/>
      <c r="D1764" s="157"/>
      <c r="E1764" s="159"/>
      <c r="F1764" s="160"/>
      <c r="G1764" s="160"/>
      <c r="H1764" s="166"/>
      <c r="I1764" s="166"/>
      <c r="J1764" s="166"/>
      <c r="K1764" s="166"/>
      <c r="L1764" s="167"/>
      <c r="M1764" s="166"/>
      <c r="N1764" s="166"/>
      <c r="O1764" s="157"/>
      <c r="P1764" s="157"/>
      <c r="Q1764" s="157"/>
      <c r="R1764" s="157"/>
      <c r="S1764" s="157"/>
      <c r="T1764" s="157"/>
      <c r="U1764" s="157"/>
      <c r="V1764" s="157"/>
      <c r="W1764" s="161"/>
      <c r="X1764" s="168"/>
      <c r="Y1764" s="168"/>
      <c r="Z1764" s="157"/>
      <c r="AA1764" s="157"/>
      <c r="AB1764" s="157"/>
      <c r="AC1764" s="157"/>
      <c r="AD1764" s="86"/>
      <c r="AE1764" s="76"/>
      <c r="AF1764" s="76"/>
      <c r="AG1764" s="76"/>
      <c r="AH1764" s="76"/>
      <c r="AI1764" s="86"/>
      <c r="AJ1764" s="76"/>
      <c r="AK1764" s="76"/>
      <c r="AL1764" s="76"/>
      <c r="AM1764" s="76"/>
      <c r="AN1764" s="157"/>
      <c r="AO1764" s="157"/>
      <c r="AP1764" s="157"/>
      <c r="AQ1764" s="160"/>
      <c r="AR1764" s="93"/>
      <c r="AS1764" s="93"/>
      <c r="AT1764" s="109"/>
      <c r="AU1764" s="165"/>
    </row>
    <row r="1765" spans="1:47" ht="84.75" customHeight="1">
      <c r="A1765" s="79"/>
      <c r="B1765" s="79"/>
      <c r="C1765" s="79"/>
      <c r="D1765" s="157"/>
      <c r="E1765" s="159"/>
      <c r="F1765" s="160"/>
      <c r="G1765" s="160"/>
      <c r="H1765" s="166"/>
      <c r="I1765" s="166"/>
      <c r="J1765" s="166"/>
      <c r="K1765" s="166"/>
      <c r="L1765" s="167"/>
      <c r="M1765" s="166"/>
      <c r="N1765" s="166"/>
      <c r="O1765" s="157"/>
      <c r="P1765" s="157"/>
      <c r="Q1765" s="157"/>
      <c r="R1765" s="157"/>
      <c r="S1765" s="157"/>
      <c r="T1765" s="157"/>
      <c r="U1765" s="157"/>
      <c r="V1765" s="157"/>
      <c r="W1765" s="161"/>
      <c r="X1765" s="168"/>
      <c r="Y1765" s="168"/>
      <c r="Z1765" s="157"/>
      <c r="AA1765" s="157"/>
      <c r="AB1765" s="157"/>
      <c r="AC1765" s="157"/>
      <c r="AD1765" s="86"/>
      <c r="AE1765" s="76"/>
      <c r="AF1765" s="76"/>
      <c r="AG1765" s="76"/>
      <c r="AH1765" s="76"/>
      <c r="AI1765" s="86"/>
      <c r="AJ1765" s="76"/>
      <c r="AK1765" s="76"/>
      <c r="AL1765" s="76"/>
      <c r="AM1765" s="76"/>
      <c r="AN1765" s="157"/>
      <c r="AO1765" s="157"/>
      <c r="AP1765" s="157"/>
      <c r="AQ1765" s="160"/>
      <c r="AR1765" s="93"/>
      <c r="AS1765" s="93"/>
      <c r="AT1765" s="109"/>
      <c r="AU1765" s="165"/>
    </row>
    <row r="1766" spans="1:47" ht="84.75" customHeight="1">
      <c r="A1766" s="79"/>
      <c r="B1766" s="79"/>
      <c r="C1766" s="79"/>
      <c r="D1766" s="157"/>
      <c r="E1766" s="159"/>
      <c r="F1766" s="160"/>
      <c r="G1766" s="160"/>
      <c r="H1766" s="166"/>
      <c r="I1766" s="166"/>
      <c r="J1766" s="166"/>
      <c r="K1766" s="166"/>
      <c r="L1766" s="167"/>
      <c r="M1766" s="166"/>
      <c r="N1766" s="166"/>
      <c r="O1766" s="157"/>
      <c r="P1766" s="157"/>
      <c r="Q1766" s="157"/>
      <c r="R1766" s="157"/>
      <c r="S1766" s="157"/>
      <c r="T1766" s="157"/>
      <c r="U1766" s="157"/>
      <c r="V1766" s="157"/>
      <c r="W1766" s="161"/>
      <c r="X1766" s="168"/>
      <c r="Y1766" s="168"/>
      <c r="Z1766" s="157"/>
      <c r="AA1766" s="157"/>
      <c r="AB1766" s="157"/>
      <c r="AC1766" s="157"/>
      <c r="AD1766" s="86"/>
      <c r="AE1766" s="76"/>
      <c r="AF1766" s="76"/>
      <c r="AG1766" s="76"/>
      <c r="AH1766" s="76"/>
      <c r="AI1766" s="86"/>
      <c r="AJ1766" s="76"/>
      <c r="AK1766" s="76"/>
      <c r="AL1766" s="76"/>
      <c r="AM1766" s="76"/>
      <c r="AN1766" s="157"/>
      <c r="AO1766" s="157"/>
      <c r="AP1766" s="157"/>
      <c r="AQ1766" s="160"/>
      <c r="AR1766" s="93"/>
      <c r="AS1766" s="93"/>
      <c r="AT1766" s="109"/>
      <c r="AU1766" s="165"/>
    </row>
    <row r="1767" spans="1:47" ht="84.75" customHeight="1">
      <c r="A1767" s="79"/>
      <c r="B1767" s="79"/>
      <c r="C1767" s="79"/>
      <c r="D1767" s="157"/>
      <c r="E1767" s="159"/>
      <c r="F1767" s="160"/>
      <c r="G1767" s="160"/>
      <c r="H1767" s="166"/>
      <c r="I1767" s="166"/>
      <c r="J1767" s="166"/>
      <c r="K1767" s="166"/>
      <c r="L1767" s="167"/>
      <c r="M1767" s="166"/>
      <c r="N1767" s="166"/>
      <c r="O1767" s="157"/>
      <c r="P1767" s="157"/>
      <c r="Q1767" s="157"/>
      <c r="R1767" s="157"/>
      <c r="S1767" s="157"/>
      <c r="T1767" s="157"/>
      <c r="U1767" s="157"/>
      <c r="V1767" s="157"/>
      <c r="W1767" s="161"/>
      <c r="X1767" s="168"/>
      <c r="Y1767" s="168"/>
      <c r="Z1767" s="157"/>
      <c r="AA1767" s="157"/>
      <c r="AB1767" s="157"/>
      <c r="AC1767" s="157"/>
      <c r="AD1767" s="86"/>
      <c r="AE1767" s="76"/>
      <c r="AF1767" s="76"/>
      <c r="AG1767" s="76"/>
      <c r="AH1767" s="76"/>
      <c r="AI1767" s="86"/>
      <c r="AJ1767" s="76"/>
      <c r="AK1767" s="76"/>
      <c r="AL1767" s="76"/>
      <c r="AM1767" s="76"/>
      <c r="AN1767" s="157"/>
      <c r="AO1767" s="157"/>
      <c r="AP1767" s="157"/>
      <c r="AQ1767" s="160"/>
      <c r="AR1767" s="93"/>
      <c r="AS1767" s="93"/>
      <c r="AT1767" s="109"/>
      <c r="AU1767" s="165"/>
    </row>
    <row r="1768" spans="1:47" ht="84.75" customHeight="1">
      <c r="A1768" s="79"/>
      <c r="B1768" s="79"/>
      <c r="C1768" s="79"/>
      <c r="D1768" s="157"/>
      <c r="E1768" s="159"/>
      <c r="F1768" s="160"/>
      <c r="G1768" s="160"/>
      <c r="H1768" s="166"/>
      <c r="I1768" s="166"/>
      <c r="J1768" s="166"/>
      <c r="K1768" s="166"/>
      <c r="L1768" s="167"/>
      <c r="M1768" s="166"/>
      <c r="N1768" s="166"/>
      <c r="O1768" s="157"/>
      <c r="P1768" s="157"/>
      <c r="Q1768" s="157"/>
      <c r="R1768" s="157"/>
      <c r="S1768" s="157"/>
      <c r="T1768" s="157"/>
      <c r="U1768" s="157"/>
      <c r="V1768" s="157"/>
      <c r="W1768" s="161"/>
      <c r="X1768" s="168"/>
      <c r="Y1768" s="168"/>
      <c r="Z1768" s="157"/>
      <c r="AA1768" s="157"/>
      <c r="AB1768" s="157"/>
      <c r="AC1768" s="157"/>
      <c r="AD1768" s="86"/>
      <c r="AE1768" s="76"/>
      <c r="AF1768" s="76"/>
      <c r="AG1768" s="76"/>
      <c r="AH1768" s="76"/>
      <c r="AI1768" s="86"/>
      <c r="AJ1768" s="76"/>
      <c r="AK1768" s="76"/>
      <c r="AL1768" s="76"/>
      <c r="AM1768" s="76"/>
      <c r="AN1768" s="157"/>
      <c r="AO1768" s="157"/>
      <c r="AP1768" s="157"/>
      <c r="AQ1768" s="160"/>
      <c r="AR1768" s="93"/>
      <c r="AS1768" s="93"/>
      <c r="AT1768" s="109"/>
      <c r="AU1768" s="165"/>
    </row>
    <row r="1769" spans="1:47" ht="84.75" customHeight="1">
      <c r="A1769" s="79"/>
      <c r="B1769" s="79"/>
      <c r="C1769" s="79"/>
      <c r="D1769" s="157"/>
      <c r="E1769" s="159"/>
      <c r="F1769" s="160"/>
      <c r="G1769" s="160"/>
      <c r="H1769" s="166"/>
      <c r="I1769" s="166"/>
      <c r="J1769" s="166"/>
      <c r="K1769" s="166"/>
      <c r="L1769" s="167"/>
      <c r="M1769" s="166"/>
      <c r="N1769" s="166"/>
      <c r="O1769" s="157"/>
      <c r="P1769" s="157"/>
      <c r="Q1769" s="157"/>
      <c r="R1769" s="157"/>
      <c r="S1769" s="157"/>
      <c r="T1769" s="157"/>
      <c r="U1769" s="157"/>
      <c r="V1769" s="157"/>
      <c r="W1769" s="161"/>
      <c r="X1769" s="168"/>
      <c r="Y1769" s="168"/>
      <c r="Z1769" s="157"/>
      <c r="AA1769" s="157"/>
      <c r="AB1769" s="157"/>
      <c r="AC1769" s="157"/>
      <c r="AD1769" s="86"/>
      <c r="AE1769" s="76"/>
      <c r="AF1769" s="76"/>
      <c r="AG1769" s="76"/>
      <c r="AH1769" s="76"/>
      <c r="AI1769" s="86"/>
      <c r="AJ1769" s="76"/>
      <c r="AK1769" s="76"/>
      <c r="AL1769" s="76"/>
      <c r="AM1769" s="76"/>
      <c r="AN1769" s="157"/>
      <c r="AO1769" s="157"/>
      <c r="AP1769" s="157"/>
      <c r="AQ1769" s="160"/>
      <c r="AR1769" s="93"/>
      <c r="AS1769" s="93"/>
      <c r="AT1769" s="109"/>
      <c r="AU1769" s="165"/>
    </row>
    <row r="1770" spans="1:47" ht="84.75" customHeight="1">
      <c r="A1770" s="79"/>
      <c r="B1770" s="79"/>
      <c r="C1770" s="79"/>
      <c r="D1770" s="157"/>
      <c r="E1770" s="159"/>
      <c r="F1770" s="160"/>
      <c r="G1770" s="160"/>
      <c r="H1770" s="166"/>
      <c r="I1770" s="166"/>
      <c r="J1770" s="166"/>
      <c r="K1770" s="166"/>
      <c r="L1770" s="167"/>
      <c r="M1770" s="166"/>
      <c r="N1770" s="166"/>
      <c r="O1770" s="157"/>
      <c r="P1770" s="157"/>
      <c r="Q1770" s="157"/>
      <c r="R1770" s="157"/>
      <c r="S1770" s="157"/>
      <c r="T1770" s="157"/>
      <c r="U1770" s="157"/>
      <c r="V1770" s="157"/>
      <c r="W1770" s="161"/>
      <c r="X1770" s="168"/>
      <c r="Y1770" s="168"/>
      <c r="Z1770" s="157"/>
      <c r="AA1770" s="157"/>
      <c r="AB1770" s="157"/>
      <c r="AC1770" s="157"/>
      <c r="AD1770" s="86"/>
      <c r="AE1770" s="76"/>
      <c r="AF1770" s="76"/>
      <c r="AG1770" s="76"/>
      <c r="AH1770" s="76"/>
      <c r="AI1770" s="86"/>
      <c r="AJ1770" s="76"/>
      <c r="AK1770" s="76"/>
      <c r="AL1770" s="76"/>
      <c r="AM1770" s="76"/>
      <c r="AN1770" s="157"/>
      <c r="AO1770" s="157"/>
      <c r="AP1770" s="157"/>
      <c r="AQ1770" s="160"/>
      <c r="AR1770" s="93"/>
      <c r="AS1770" s="93"/>
      <c r="AT1770" s="109"/>
      <c r="AU1770" s="165"/>
    </row>
    <row r="1771" spans="1:47" ht="84.75" customHeight="1">
      <c r="A1771" s="79"/>
      <c r="B1771" s="79"/>
      <c r="C1771" s="79"/>
      <c r="D1771" s="157"/>
      <c r="E1771" s="159"/>
      <c r="F1771" s="160"/>
      <c r="G1771" s="160"/>
      <c r="H1771" s="166"/>
      <c r="I1771" s="166"/>
      <c r="J1771" s="166"/>
      <c r="K1771" s="166"/>
      <c r="L1771" s="167"/>
      <c r="M1771" s="166"/>
      <c r="N1771" s="166"/>
      <c r="O1771" s="157"/>
      <c r="P1771" s="157"/>
      <c r="Q1771" s="157"/>
      <c r="R1771" s="157"/>
      <c r="S1771" s="157"/>
      <c r="T1771" s="157"/>
      <c r="U1771" s="157"/>
      <c r="V1771" s="157"/>
      <c r="W1771" s="161"/>
      <c r="X1771" s="168"/>
      <c r="Y1771" s="168"/>
      <c r="Z1771" s="157"/>
      <c r="AA1771" s="157"/>
      <c r="AB1771" s="157"/>
      <c r="AC1771" s="157"/>
      <c r="AD1771" s="86"/>
      <c r="AE1771" s="76"/>
      <c r="AF1771" s="76"/>
      <c r="AG1771" s="76"/>
      <c r="AH1771" s="76"/>
      <c r="AI1771" s="86"/>
      <c r="AJ1771" s="76"/>
      <c r="AK1771" s="76"/>
      <c r="AL1771" s="76"/>
      <c r="AM1771" s="76"/>
      <c r="AN1771" s="157"/>
      <c r="AO1771" s="157"/>
      <c r="AP1771" s="157"/>
      <c r="AQ1771" s="160"/>
      <c r="AR1771" s="93"/>
      <c r="AS1771" s="93"/>
      <c r="AT1771" s="109"/>
      <c r="AU1771" s="165"/>
    </row>
    <row r="1772" spans="1:47" ht="84.75" customHeight="1">
      <c r="A1772" s="79"/>
      <c r="B1772" s="79"/>
      <c r="C1772" s="79"/>
      <c r="D1772" s="157"/>
      <c r="E1772" s="159"/>
      <c r="F1772" s="160"/>
      <c r="G1772" s="160"/>
      <c r="H1772" s="166"/>
      <c r="I1772" s="166"/>
      <c r="J1772" s="166"/>
      <c r="K1772" s="166"/>
      <c r="L1772" s="167"/>
      <c r="M1772" s="166"/>
      <c r="N1772" s="166"/>
      <c r="O1772" s="157"/>
      <c r="P1772" s="157"/>
      <c r="Q1772" s="157"/>
      <c r="R1772" s="157"/>
      <c r="S1772" s="157"/>
      <c r="T1772" s="157"/>
      <c r="U1772" s="157"/>
      <c r="V1772" s="157"/>
      <c r="W1772" s="161"/>
      <c r="X1772" s="168"/>
      <c r="Y1772" s="168"/>
      <c r="Z1772" s="157"/>
      <c r="AA1772" s="157"/>
      <c r="AB1772" s="157"/>
      <c r="AC1772" s="157"/>
      <c r="AD1772" s="86"/>
      <c r="AE1772" s="76"/>
      <c r="AF1772" s="76"/>
      <c r="AG1772" s="76"/>
      <c r="AH1772" s="76"/>
      <c r="AI1772" s="86"/>
      <c r="AJ1772" s="76"/>
      <c r="AK1772" s="76"/>
      <c r="AL1772" s="76"/>
      <c r="AM1772" s="76"/>
      <c r="AN1772" s="157"/>
      <c r="AO1772" s="157"/>
      <c r="AP1772" s="157"/>
      <c r="AQ1772" s="160"/>
      <c r="AR1772" s="93"/>
      <c r="AS1772" s="93"/>
      <c r="AT1772" s="109"/>
      <c r="AU1772" s="165"/>
    </row>
    <row r="1773" spans="1:47" ht="84.75" customHeight="1">
      <c r="A1773" s="79"/>
      <c r="B1773" s="79"/>
      <c r="C1773" s="79"/>
      <c r="D1773" s="157"/>
      <c r="E1773" s="159"/>
      <c r="F1773" s="160"/>
      <c r="G1773" s="160"/>
      <c r="H1773" s="166"/>
      <c r="I1773" s="166"/>
      <c r="J1773" s="166"/>
      <c r="K1773" s="166"/>
      <c r="L1773" s="167"/>
      <c r="M1773" s="166"/>
      <c r="N1773" s="166"/>
      <c r="O1773" s="157"/>
      <c r="P1773" s="157"/>
      <c r="Q1773" s="157"/>
      <c r="R1773" s="157"/>
      <c r="S1773" s="157"/>
      <c r="T1773" s="157"/>
      <c r="U1773" s="157"/>
      <c r="V1773" s="157"/>
      <c r="W1773" s="161"/>
      <c r="X1773" s="168"/>
      <c r="Y1773" s="168"/>
      <c r="Z1773" s="157"/>
      <c r="AA1773" s="157"/>
      <c r="AB1773" s="157"/>
      <c r="AC1773" s="157"/>
      <c r="AD1773" s="86"/>
      <c r="AE1773" s="76"/>
      <c r="AF1773" s="76"/>
      <c r="AG1773" s="76"/>
      <c r="AH1773" s="76"/>
      <c r="AI1773" s="86"/>
      <c r="AJ1773" s="76"/>
      <c r="AK1773" s="76"/>
      <c r="AL1773" s="76"/>
      <c r="AM1773" s="76"/>
      <c r="AN1773" s="157"/>
      <c r="AO1773" s="157"/>
      <c r="AP1773" s="157"/>
      <c r="AQ1773" s="160"/>
      <c r="AR1773" s="93"/>
      <c r="AS1773" s="93"/>
      <c r="AT1773" s="109"/>
      <c r="AU1773" s="165"/>
    </row>
    <row r="1774" spans="1:47" ht="84.75" customHeight="1">
      <c r="A1774" s="79"/>
      <c r="B1774" s="79"/>
      <c r="C1774" s="79"/>
      <c r="D1774" s="157"/>
      <c r="E1774" s="159"/>
      <c r="F1774" s="160"/>
      <c r="G1774" s="160"/>
      <c r="H1774" s="166"/>
      <c r="I1774" s="166"/>
      <c r="J1774" s="166"/>
      <c r="K1774" s="166"/>
      <c r="L1774" s="167"/>
      <c r="M1774" s="166"/>
      <c r="N1774" s="166"/>
      <c r="O1774" s="157"/>
      <c r="P1774" s="157"/>
      <c r="Q1774" s="157"/>
      <c r="R1774" s="157"/>
      <c r="S1774" s="157"/>
      <c r="T1774" s="157"/>
      <c r="U1774" s="157"/>
      <c r="V1774" s="157"/>
      <c r="W1774" s="161"/>
      <c r="X1774" s="168"/>
      <c r="Y1774" s="168"/>
      <c r="Z1774" s="157"/>
      <c r="AA1774" s="157"/>
      <c r="AB1774" s="157"/>
      <c r="AC1774" s="157"/>
      <c r="AD1774" s="86"/>
      <c r="AE1774" s="76"/>
      <c r="AF1774" s="76"/>
      <c r="AG1774" s="76"/>
      <c r="AH1774" s="76"/>
      <c r="AI1774" s="86"/>
      <c r="AJ1774" s="76"/>
      <c r="AK1774" s="76"/>
      <c r="AL1774" s="76"/>
      <c r="AM1774" s="76"/>
      <c r="AN1774" s="157"/>
      <c r="AO1774" s="157"/>
      <c r="AP1774" s="157"/>
      <c r="AQ1774" s="160"/>
      <c r="AR1774" s="93"/>
      <c r="AS1774" s="93"/>
      <c r="AT1774" s="109"/>
      <c r="AU1774" s="165"/>
    </row>
    <row r="1775" spans="1:47" ht="84.75" customHeight="1">
      <c r="A1775" s="79"/>
      <c r="B1775" s="79"/>
      <c r="C1775" s="79"/>
      <c r="D1775" s="157"/>
      <c r="E1775" s="159"/>
      <c r="F1775" s="160"/>
      <c r="G1775" s="160"/>
      <c r="H1775" s="166"/>
      <c r="I1775" s="166"/>
      <c r="J1775" s="166"/>
      <c r="K1775" s="166"/>
      <c r="L1775" s="167"/>
      <c r="M1775" s="166"/>
      <c r="N1775" s="166"/>
      <c r="O1775" s="157"/>
      <c r="P1775" s="157"/>
      <c r="Q1775" s="157"/>
      <c r="R1775" s="157"/>
      <c r="S1775" s="157"/>
      <c r="T1775" s="157"/>
      <c r="U1775" s="157"/>
      <c r="V1775" s="157"/>
      <c r="W1775" s="161"/>
      <c r="X1775" s="168"/>
      <c r="Y1775" s="168"/>
      <c r="Z1775" s="157"/>
      <c r="AA1775" s="157"/>
      <c r="AB1775" s="157"/>
      <c r="AC1775" s="157"/>
      <c r="AD1775" s="86"/>
      <c r="AE1775" s="76"/>
      <c r="AF1775" s="76"/>
      <c r="AG1775" s="76"/>
      <c r="AH1775" s="76"/>
      <c r="AI1775" s="86"/>
      <c r="AJ1775" s="76"/>
      <c r="AK1775" s="76"/>
      <c r="AL1775" s="76"/>
      <c r="AM1775" s="76"/>
      <c r="AN1775" s="157"/>
      <c r="AO1775" s="157"/>
      <c r="AP1775" s="157"/>
      <c r="AQ1775" s="160"/>
      <c r="AR1775" s="93"/>
      <c r="AS1775" s="93"/>
      <c r="AT1775" s="109"/>
      <c r="AU1775" s="165"/>
    </row>
    <row r="1776" spans="1:47" ht="84.75" customHeight="1">
      <c r="A1776" s="79"/>
      <c r="B1776" s="79"/>
      <c r="C1776" s="79"/>
      <c r="D1776" s="157"/>
      <c r="E1776" s="159"/>
      <c r="F1776" s="160"/>
      <c r="G1776" s="160"/>
      <c r="H1776" s="166"/>
      <c r="I1776" s="166"/>
      <c r="J1776" s="166"/>
      <c r="K1776" s="166"/>
      <c r="L1776" s="167"/>
      <c r="M1776" s="166"/>
      <c r="N1776" s="166"/>
      <c r="O1776" s="157"/>
      <c r="P1776" s="157"/>
      <c r="Q1776" s="157"/>
      <c r="R1776" s="157"/>
      <c r="S1776" s="157"/>
      <c r="T1776" s="157"/>
      <c r="U1776" s="157"/>
      <c r="V1776" s="157"/>
      <c r="W1776" s="161"/>
      <c r="X1776" s="168"/>
      <c r="Y1776" s="168"/>
      <c r="Z1776" s="157"/>
      <c r="AA1776" s="157"/>
      <c r="AB1776" s="157"/>
      <c r="AC1776" s="157"/>
      <c r="AD1776" s="86"/>
      <c r="AE1776" s="76"/>
      <c r="AF1776" s="76"/>
      <c r="AG1776" s="76"/>
      <c r="AH1776" s="76"/>
      <c r="AI1776" s="86"/>
      <c r="AJ1776" s="76"/>
      <c r="AK1776" s="76"/>
      <c r="AL1776" s="76"/>
      <c r="AM1776" s="76"/>
      <c r="AN1776" s="157"/>
      <c r="AO1776" s="157"/>
      <c r="AP1776" s="157"/>
      <c r="AQ1776" s="160"/>
      <c r="AR1776" s="93"/>
      <c r="AS1776" s="93"/>
      <c r="AT1776" s="109"/>
      <c r="AU1776" s="165"/>
    </row>
    <row r="1777" spans="1:47" ht="84.75" customHeight="1">
      <c r="A1777" s="79"/>
      <c r="B1777" s="79"/>
      <c r="C1777" s="79"/>
      <c r="D1777" s="157"/>
      <c r="E1777" s="159"/>
      <c r="F1777" s="160"/>
      <c r="G1777" s="160"/>
      <c r="H1777" s="166"/>
      <c r="I1777" s="166"/>
      <c r="J1777" s="166"/>
      <c r="K1777" s="166"/>
      <c r="L1777" s="167"/>
      <c r="M1777" s="166"/>
      <c r="N1777" s="166"/>
      <c r="O1777" s="157"/>
      <c r="P1777" s="157"/>
      <c r="Q1777" s="157"/>
      <c r="R1777" s="157"/>
      <c r="S1777" s="157"/>
      <c r="T1777" s="157"/>
      <c r="U1777" s="157"/>
      <c r="V1777" s="157"/>
      <c r="W1777" s="161"/>
      <c r="X1777" s="168"/>
      <c r="Y1777" s="168"/>
      <c r="Z1777" s="157"/>
      <c r="AA1777" s="157"/>
      <c r="AB1777" s="157"/>
      <c r="AC1777" s="157"/>
      <c r="AD1777" s="86"/>
      <c r="AE1777" s="76"/>
      <c r="AF1777" s="76"/>
      <c r="AG1777" s="76"/>
      <c r="AH1777" s="76"/>
      <c r="AI1777" s="86"/>
      <c r="AJ1777" s="76"/>
      <c r="AK1777" s="76"/>
      <c r="AL1777" s="76"/>
      <c r="AM1777" s="76"/>
      <c r="AN1777" s="157"/>
      <c r="AO1777" s="157"/>
      <c r="AP1777" s="157"/>
      <c r="AQ1777" s="160"/>
      <c r="AR1777" s="93"/>
      <c r="AS1777" s="93"/>
      <c r="AT1777" s="109"/>
      <c r="AU1777" s="165"/>
    </row>
    <row r="1778" spans="1:47" ht="84.75" customHeight="1">
      <c r="A1778" s="79"/>
      <c r="B1778" s="79"/>
      <c r="C1778" s="79"/>
      <c r="D1778" s="157"/>
      <c r="E1778" s="159"/>
      <c r="F1778" s="160"/>
      <c r="G1778" s="160"/>
      <c r="H1778" s="166"/>
      <c r="I1778" s="166"/>
      <c r="J1778" s="166"/>
      <c r="K1778" s="166"/>
      <c r="L1778" s="167"/>
      <c r="M1778" s="166"/>
      <c r="N1778" s="166"/>
      <c r="O1778" s="157"/>
      <c r="P1778" s="157"/>
      <c r="Q1778" s="157"/>
      <c r="R1778" s="157"/>
      <c r="S1778" s="157"/>
      <c r="T1778" s="157"/>
      <c r="U1778" s="157"/>
      <c r="V1778" s="157"/>
      <c r="W1778" s="161"/>
      <c r="X1778" s="168"/>
      <c r="Y1778" s="168"/>
      <c r="Z1778" s="157"/>
      <c r="AA1778" s="157"/>
      <c r="AB1778" s="157"/>
      <c r="AC1778" s="157"/>
      <c r="AD1778" s="86"/>
      <c r="AE1778" s="76"/>
      <c r="AF1778" s="76"/>
      <c r="AG1778" s="76"/>
      <c r="AH1778" s="76"/>
      <c r="AI1778" s="86"/>
      <c r="AJ1778" s="76"/>
      <c r="AK1778" s="76"/>
      <c r="AL1778" s="76"/>
      <c r="AM1778" s="76"/>
      <c r="AN1778" s="157"/>
      <c r="AO1778" s="157"/>
      <c r="AP1778" s="157"/>
      <c r="AQ1778" s="160"/>
      <c r="AR1778" s="93"/>
      <c r="AS1778" s="93"/>
      <c r="AT1778" s="109"/>
      <c r="AU1778" s="165"/>
    </row>
    <row r="1779" spans="1:47" ht="84.75" customHeight="1">
      <c r="A1779" s="79"/>
      <c r="B1779" s="79"/>
      <c r="C1779" s="79"/>
      <c r="D1779" s="157"/>
      <c r="E1779" s="159"/>
      <c r="F1779" s="160"/>
      <c r="G1779" s="160"/>
      <c r="H1779" s="166"/>
      <c r="I1779" s="166"/>
      <c r="J1779" s="166"/>
      <c r="K1779" s="166"/>
      <c r="L1779" s="167"/>
      <c r="M1779" s="166"/>
      <c r="N1779" s="166"/>
      <c r="O1779" s="157"/>
      <c r="P1779" s="157"/>
      <c r="Q1779" s="157"/>
      <c r="R1779" s="157"/>
      <c r="S1779" s="157"/>
      <c r="T1779" s="157"/>
      <c r="U1779" s="157"/>
      <c r="V1779" s="157"/>
      <c r="W1779" s="161"/>
      <c r="X1779" s="168"/>
      <c r="Y1779" s="168"/>
      <c r="Z1779" s="157"/>
      <c r="AA1779" s="157"/>
      <c r="AB1779" s="157"/>
      <c r="AC1779" s="157"/>
      <c r="AD1779" s="86"/>
      <c r="AE1779" s="76"/>
      <c r="AF1779" s="76"/>
      <c r="AG1779" s="76"/>
      <c r="AH1779" s="76"/>
      <c r="AI1779" s="86"/>
      <c r="AJ1779" s="76"/>
      <c r="AK1779" s="76"/>
      <c r="AL1779" s="76"/>
      <c r="AM1779" s="76"/>
      <c r="AN1779" s="157"/>
      <c r="AO1779" s="157"/>
      <c r="AP1779" s="157"/>
      <c r="AQ1779" s="160"/>
      <c r="AR1779" s="93"/>
      <c r="AS1779" s="93"/>
      <c r="AT1779" s="109"/>
      <c r="AU1779" s="165"/>
    </row>
    <row r="1780" spans="1:47" ht="84.75" customHeight="1">
      <c r="A1780" s="79"/>
      <c r="B1780" s="79"/>
      <c r="C1780" s="79"/>
      <c r="D1780" s="157"/>
      <c r="E1780" s="159"/>
      <c r="F1780" s="160"/>
      <c r="G1780" s="160"/>
      <c r="H1780" s="166"/>
      <c r="I1780" s="166"/>
      <c r="J1780" s="166"/>
      <c r="K1780" s="166"/>
      <c r="L1780" s="167"/>
      <c r="M1780" s="166"/>
      <c r="N1780" s="166"/>
      <c r="O1780" s="157"/>
      <c r="P1780" s="157"/>
      <c r="Q1780" s="157"/>
      <c r="R1780" s="157"/>
      <c r="S1780" s="157"/>
      <c r="T1780" s="157"/>
      <c r="U1780" s="157"/>
      <c r="V1780" s="157"/>
      <c r="W1780" s="161"/>
      <c r="X1780" s="168"/>
      <c r="Y1780" s="168"/>
      <c r="Z1780" s="157"/>
      <c r="AA1780" s="157"/>
      <c r="AB1780" s="157"/>
      <c r="AC1780" s="157"/>
      <c r="AD1780" s="86"/>
      <c r="AE1780" s="76"/>
      <c r="AF1780" s="76"/>
      <c r="AG1780" s="76"/>
      <c r="AH1780" s="76"/>
      <c r="AI1780" s="86"/>
      <c r="AJ1780" s="76"/>
      <c r="AK1780" s="76"/>
      <c r="AL1780" s="76"/>
      <c r="AM1780" s="76"/>
      <c r="AN1780" s="157"/>
      <c r="AO1780" s="157"/>
      <c r="AP1780" s="157"/>
      <c r="AQ1780" s="160"/>
      <c r="AR1780" s="93"/>
      <c r="AS1780" s="93"/>
      <c r="AT1780" s="109"/>
      <c r="AU1780" s="165"/>
    </row>
    <row r="1781" spans="1:47" ht="84.75" customHeight="1">
      <c r="A1781" s="79"/>
      <c r="B1781" s="79"/>
      <c r="C1781" s="79"/>
      <c r="D1781" s="157"/>
      <c r="E1781" s="159"/>
      <c r="F1781" s="160"/>
      <c r="G1781" s="160"/>
      <c r="H1781" s="166"/>
      <c r="I1781" s="166"/>
      <c r="J1781" s="166"/>
      <c r="K1781" s="166"/>
      <c r="L1781" s="167"/>
      <c r="M1781" s="166"/>
      <c r="N1781" s="166"/>
      <c r="O1781" s="157"/>
      <c r="P1781" s="157"/>
      <c r="Q1781" s="157"/>
      <c r="R1781" s="157"/>
      <c r="S1781" s="157"/>
      <c r="T1781" s="157"/>
      <c r="U1781" s="157"/>
      <c r="V1781" s="157"/>
      <c r="W1781" s="161"/>
      <c r="X1781" s="168"/>
      <c r="Y1781" s="168"/>
      <c r="Z1781" s="157"/>
      <c r="AA1781" s="157"/>
      <c r="AB1781" s="157"/>
      <c r="AC1781" s="157"/>
      <c r="AD1781" s="86"/>
      <c r="AE1781" s="76"/>
      <c r="AF1781" s="76"/>
      <c r="AG1781" s="76"/>
      <c r="AH1781" s="76"/>
      <c r="AI1781" s="86"/>
      <c r="AJ1781" s="76"/>
      <c r="AK1781" s="76"/>
      <c r="AL1781" s="76"/>
      <c r="AM1781" s="76"/>
      <c r="AN1781" s="157"/>
      <c r="AO1781" s="157"/>
      <c r="AP1781" s="157"/>
      <c r="AQ1781" s="160"/>
      <c r="AR1781" s="93"/>
      <c r="AS1781" s="93"/>
      <c r="AT1781" s="109"/>
      <c r="AU1781" s="165"/>
    </row>
    <row r="1782" spans="1:47" ht="84.75" customHeight="1">
      <c r="A1782" s="79"/>
      <c r="B1782" s="79"/>
      <c r="C1782" s="79"/>
      <c r="D1782" s="157"/>
      <c r="E1782" s="159"/>
      <c r="F1782" s="160"/>
      <c r="G1782" s="160"/>
      <c r="H1782" s="166"/>
      <c r="I1782" s="166"/>
      <c r="J1782" s="166"/>
      <c r="K1782" s="166"/>
      <c r="L1782" s="167"/>
      <c r="M1782" s="166"/>
      <c r="N1782" s="166"/>
      <c r="O1782" s="157"/>
      <c r="P1782" s="157"/>
      <c r="Q1782" s="157"/>
      <c r="R1782" s="157"/>
      <c r="S1782" s="157"/>
      <c r="T1782" s="157"/>
      <c r="U1782" s="157"/>
      <c r="V1782" s="157"/>
      <c r="W1782" s="161"/>
      <c r="X1782" s="168"/>
      <c r="Y1782" s="168"/>
      <c r="Z1782" s="157"/>
      <c r="AA1782" s="157"/>
      <c r="AB1782" s="157"/>
      <c r="AC1782" s="157"/>
      <c r="AD1782" s="86"/>
      <c r="AE1782" s="76"/>
      <c r="AF1782" s="76"/>
      <c r="AG1782" s="76"/>
      <c r="AH1782" s="76"/>
      <c r="AI1782" s="86"/>
      <c r="AJ1782" s="76"/>
      <c r="AK1782" s="76"/>
      <c r="AL1782" s="76"/>
      <c r="AM1782" s="76"/>
      <c r="AN1782" s="157"/>
      <c r="AO1782" s="157"/>
      <c r="AP1782" s="157"/>
      <c r="AQ1782" s="160"/>
      <c r="AR1782" s="93"/>
      <c r="AS1782" s="93"/>
      <c r="AT1782" s="109"/>
      <c r="AU1782" s="165"/>
    </row>
    <row r="1783" spans="1:47" ht="84.75" customHeight="1">
      <c r="A1783" s="79"/>
      <c r="B1783" s="79"/>
      <c r="C1783" s="79"/>
      <c r="D1783" s="157"/>
      <c r="E1783" s="159"/>
      <c r="F1783" s="160"/>
      <c r="G1783" s="160"/>
      <c r="H1783" s="166"/>
      <c r="I1783" s="166"/>
      <c r="J1783" s="166"/>
      <c r="K1783" s="166"/>
      <c r="L1783" s="167"/>
      <c r="M1783" s="166"/>
      <c r="N1783" s="166"/>
      <c r="O1783" s="157"/>
      <c r="P1783" s="157"/>
      <c r="Q1783" s="157"/>
      <c r="R1783" s="157"/>
      <c r="S1783" s="157"/>
      <c r="T1783" s="157"/>
      <c r="U1783" s="157"/>
      <c r="V1783" s="157"/>
      <c r="W1783" s="161"/>
      <c r="X1783" s="168"/>
      <c r="Y1783" s="168"/>
      <c r="Z1783" s="157"/>
      <c r="AA1783" s="157"/>
      <c r="AB1783" s="157"/>
      <c r="AC1783" s="157"/>
      <c r="AD1783" s="86"/>
      <c r="AE1783" s="76"/>
      <c r="AF1783" s="76"/>
      <c r="AG1783" s="76"/>
      <c r="AH1783" s="76"/>
      <c r="AI1783" s="86"/>
      <c r="AJ1783" s="76"/>
      <c r="AK1783" s="76"/>
      <c r="AL1783" s="76"/>
      <c r="AM1783" s="76"/>
      <c r="AN1783" s="157"/>
      <c r="AO1783" s="157"/>
      <c r="AP1783" s="157"/>
      <c r="AQ1783" s="160"/>
      <c r="AR1783" s="93"/>
      <c r="AS1783" s="93"/>
      <c r="AT1783" s="109"/>
      <c r="AU1783" s="165"/>
    </row>
    <row r="1784" spans="1:47" ht="84.75" customHeight="1">
      <c r="A1784" s="79"/>
      <c r="B1784" s="79"/>
      <c r="C1784" s="79"/>
      <c r="D1784" s="157"/>
      <c r="E1784" s="159"/>
      <c r="F1784" s="160"/>
      <c r="G1784" s="160"/>
      <c r="H1784" s="166"/>
      <c r="I1784" s="166"/>
      <c r="J1784" s="166"/>
      <c r="K1784" s="166"/>
      <c r="L1784" s="167"/>
      <c r="M1784" s="166"/>
      <c r="N1784" s="166"/>
      <c r="O1784" s="157"/>
      <c r="P1784" s="157"/>
      <c r="Q1784" s="157"/>
      <c r="R1784" s="157"/>
      <c r="S1784" s="157"/>
      <c r="T1784" s="157"/>
      <c r="U1784" s="157"/>
      <c r="V1784" s="157"/>
      <c r="W1784" s="161"/>
      <c r="X1784" s="168"/>
      <c r="Y1784" s="168"/>
      <c r="Z1784" s="157"/>
      <c r="AA1784" s="157"/>
      <c r="AB1784" s="157"/>
      <c r="AC1784" s="157"/>
      <c r="AD1784" s="86"/>
      <c r="AE1784" s="76"/>
      <c r="AF1784" s="76"/>
      <c r="AG1784" s="76"/>
      <c r="AH1784" s="76"/>
      <c r="AI1784" s="86"/>
      <c r="AJ1784" s="76"/>
      <c r="AK1784" s="76"/>
      <c r="AL1784" s="76"/>
      <c r="AM1784" s="76"/>
      <c r="AN1784" s="157"/>
      <c r="AO1784" s="157"/>
      <c r="AP1784" s="157"/>
      <c r="AQ1784" s="160"/>
      <c r="AR1784" s="93"/>
      <c r="AS1784" s="93"/>
      <c r="AT1784" s="109"/>
      <c r="AU1784" s="165"/>
    </row>
    <row r="1785" spans="1:47" ht="84.75" customHeight="1">
      <c r="A1785" s="79"/>
      <c r="B1785" s="79"/>
      <c r="C1785" s="79"/>
      <c r="D1785" s="157"/>
      <c r="E1785" s="159"/>
      <c r="F1785" s="160"/>
      <c r="G1785" s="160"/>
      <c r="H1785" s="166"/>
      <c r="I1785" s="166"/>
      <c r="J1785" s="166"/>
      <c r="K1785" s="166"/>
      <c r="L1785" s="167"/>
      <c r="M1785" s="166"/>
      <c r="N1785" s="166"/>
      <c r="O1785" s="157"/>
      <c r="P1785" s="157"/>
      <c r="Q1785" s="157"/>
      <c r="R1785" s="157"/>
      <c r="S1785" s="157"/>
      <c r="T1785" s="157"/>
      <c r="U1785" s="157"/>
      <c r="V1785" s="157"/>
      <c r="W1785" s="161"/>
      <c r="X1785" s="168"/>
      <c r="Y1785" s="168"/>
      <c r="Z1785" s="157"/>
      <c r="AA1785" s="157"/>
      <c r="AB1785" s="157"/>
      <c r="AC1785" s="157"/>
      <c r="AD1785" s="86"/>
      <c r="AE1785" s="76"/>
      <c r="AF1785" s="76"/>
      <c r="AG1785" s="76"/>
      <c r="AH1785" s="76"/>
      <c r="AI1785" s="86"/>
      <c r="AJ1785" s="76"/>
      <c r="AK1785" s="76"/>
      <c r="AL1785" s="76"/>
      <c r="AM1785" s="76"/>
      <c r="AN1785" s="157"/>
      <c r="AO1785" s="157"/>
      <c r="AP1785" s="157"/>
      <c r="AQ1785" s="160"/>
      <c r="AR1785" s="93"/>
      <c r="AS1785" s="93"/>
      <c r="AT1785" s="109"/>
      <c r="AU1785" s="165"/>
    </row>
    <row r="1786" spans="1:47" ht="84.75" customHeight="1">
      <c r="A1786" s="79"/>
      <c r="B1786" s="79"/>
      <c r="C1786" s="79"/>
      <c r="D1786" s="157"/>
      <c r="E1786" s="159"/>
      <c r="F1786" s="160"/>
      <c r="G1786" s="160"/>
      <c r="H1786" s="166"/>
      <c r="I1786" s="166"/>
      <c r="J1786" s="166"/>
      <c r="K1786" s="166"/>
      <c r="L1786" s="167"/>
      <c r="M1786" s="166"/>
      <c r="N1786" s="166"/>
      <c r="O1786" s="157"/>
      <c r="P1786" s="157"/>
      <c r="Q1786" s="157"/>
      <c r="R1786" s="157"/>
      <c r="S1786" s="157"/>
      <c r="T1786" s="157"/>
      <c r="U1786" s="157"/>
      <c r="V1786" s="157"/>
      <c r="W1786" s="161"/>
      <c r="X1786" s="168"/>
      <c r="Y1786" s="168"/>
      <c r="Z1786" s="157"/>
      <c r="AA1786" s="157"/>
      <c r="AB1786" s="157"/>
      <c r="AC1786" s="157"/>
      <c r="AD1786" s="86"/>
      <c r="AE1786" s="76"/>
      <c r="AF1786" s="76"/>
      <c r="AG1786" s="76"/>
      <c r="AH1786" s="76"/>
      <c r="AI1786" s="86"/>
      <c r="AJ1786" s="76"/>
      <c r="AK1786" s="76"/>
      <c r="AL1786" s="76"/>
      <c r="AM1786" s="76"/>
      <c r="AN1786" s="157"/>
      <c r="AO1786" s="157"/>
      <c r="AP1786" s="157"/>
      <c r="AQ1786" s="160"/>
      <c r="AR1786" s="93"/>
      <c r="AS1786" s="93"/>
      <c r="AT1786" s="109"/>
      <c r="AU1786" s="165"/>
    </row>
    <row r="1787" spans="1:47" ht="84.75" customHeight="1">
      <c r="A1787" s="79"/>
      <c r="B1787" s="79"/>
      <c r="C1787" s="79"/>
      <c r="D1787" s="157"/>
      <c r="E1787" s="159"/>
      <c r="F1787" s="160"/>
      <c r="G1787" s="160"/>
      <c r="H1787" s="166"/>
      <c r="I1787" s="166"/>
      <c r="J1787" s="166"/>
      <c r="K1787" s="166"/>
      <c r="L1787" s="167"/>
      <c r="M1787" s="166"/>
      <c r="N1787" s="166"/>
      <c r="O1787" s="157"/>
      <c r="P1787" s="157"/>
      <c r="Q1787" s="157"/>
      <c r="R1787" s="157"/>
      <c r="S1787" s="157"/>
      <c r="T1787" s="157"/>
      <c r="U1787" s="157"/>
      <c r="V1787" s="157"/>
      <c r="W1787" s="161"/>
      <c r="X1787" s="168"/>
      <c r="Y1787" s="168"/>
      <c r="Z1787" s="157"/>
      <c r="AA1787" s="157"/>
      <c r="AB1787" s="157"/>
      <c r="AC1787" s="157"/>
      <c r="AD1787" s="86"/>
      <c r="AE1787" s="76"/>
      <c r="AF1787" s="76"/>
      <c r="AG1787" s="76"/>
      <c r="AH1787" s="76"/>
      <c r="AI1787" s="86"/>
      <c r="AJ1787" s="76"/>
      <c r="AK1787" s="76"/>
      <c r="AL1787" s="76"/>
      <c r="AM1787" s="76"/>
      <c r="AN1787" s="157"/>
      <c r="AO1787" s="157"/>
      <c r="AP1787" s="157"/>
      <c r="AQ1787" s="160"/>
      <c r="AR1787" s="93"/>
      <c r="AS1787" s="93"/>
      <c r="AT1787" s="109"/>
      <c r="AU1787" s="165"/>
    </row>
    <row r="1788" spans="1:47" ht="84.75" customHeight="1">
      <c r="A1788" s="79"/>
      <c r="B1788" s="79"/>
      <c r="C1788" s="79"/>
      <c r="D1788" s="157"/>
      <c r="E1788" s="159"/>
      <c r="F1788" s="160"/>
      <c r="G1788" s="160"/>
      <c r="H1788" s="166"/>
      <c r="I1788" s="166"/>
      <c r="J1788" s="166"/>
      <c r="K1788" s="166"/>
      <c r="L1788" s="167"/>
      <c r="M1788" s="166"/>
      <c r="N1788" s="166"/>
      <c r="O1788" s="157"/>
      <c r="P1788" s="157"/>
      <c r="Q1788" s="157"/>
      <c r="R1788" s="157"/>
      <c r="S1788" s="157"/>
      <c r="T1788" s="157"/>
      <c r="U1788" s="157"/>
      <c r="V1788" s="157"/>
      <c r="W1788" s="161"/>
      <c r="X1788" s="168"/>
      <c r="Y1788" s="168"/>
      <c r="Z1788" s="157"/>
      <c r="AA1788" s="157"/>
      <c r="AB1788" s="157"/>
      <c r="AC1788" s="157"/>
      <c r="AD1788" s="86"/>
      <c r="AE1788" s="76"/>
      <c r="AF1788" s="76"/>
      <c r="AG1788" s="76"/>
      <c r="AH1788" s="76"/>
      <c r="AI1788" s="86"/>
      <c r="AJ1788" s="76"/>
      <c r="AK1788" s="76"/>
      <c r="AL1788" s="76"/>
      <c r="AM1788" s="76"/>
      <c r="AN1788" s="157"/>
      <c r="AO1788" s="157"/>
      <c r="AP1788" s="157"/>
      <c r="AQ1788" s="160"/>
      <c r="AR1788" s="93"/>
      <c r="AS1788" s="93"/>
      <c r="AT1788" s="109"/>
      <c r="AU1788" s="165"/>
    </row>
    <row r="1789" spans="1:47" ht="84.75" customHeight="1">
      <c r="A1789" s="79"/>
      <c r="B1789" s="79"/>
      <c r="C1789" s="79"/>
      <c r="D1789" s="157"/>
      <c r="E1789" s="159"/>
      <c r="F1789" s="160"/>
      <c r="G1789" s="160"/>
      <c r="H1789" s="166"/>
      <c r="I1789" s="166"/>
      <c r="J1789" s="166"/>
      <c r="K1789" s="166"/>
      <c r="L1789" s="167"/>
      <c r="M1789" s="166"/>
      <c r="N1789" s="166"/>
      <c r="O1789" s="157"/>
      <c r="P1789" s="157"/>
      <c r="Q1789" s="157"/>
      <c r="R1789" s="157"/>
      <c r="S1789" s="157"/>
      <c r="T1789" s="157"/>
      <c r="U1789" s="157"/>
      <c r="V1789" s="157"/>
      <c r="W1789" s="161"/>
      <c r="X1789" s="168"/>
      <c r="Y1789" s="168"/>
      <c r="Z1789" s="157"/>
      <c r="AA1789" s="157"/>
      <c r="AB1789" s="157"/>
      <c r="AC1789" s="157"/>
      <c r="AD1789" s="86"/>
      <c r="AE1789" s="76"/>
      <c r="AF1789" s="76"/>
      <c r="AG1789" s="76"/>
      <c r="AH1789" s="76"/>
      <c r="AI1789" s="86"/>
      <c r="AJ1789" s="76"/>
      <c r="AK1789" s="76"/>
      <c r="AL1789" s="76"/>
      <c r="AM1789" s="76"/>
      <c r="AN1789" s="157"/>
      <c r="AO1789" s="157"/>
      <c r="AP1789" s="157"/>
      <c r="AQ1789" s="160"/>
      <c r="AR1789" s="93"/>
      <c r="AS1789" s="93"/>
      <c r="AT1789" s="109"/>
      <c r="AU1789" s="165"/>
    </row>
    <row r="1790" spans="1:47" ht="84.75" customHeight="1">
      <c r="A1790" s="79"/>
      <c r="B1790" s="79"/>
      <c r="C1790" s="79"/>
      <c r="D1790" s="157"/>
      <c r="E1790" s="159"/>
      <c r="F1790" s="160"/>
      <c r="G1790" s="160"/>
      <c r="H1790" s="166"/>
      <c r="I1790" s="166"/>
      <c r="J1790" s="166"/>
      <c r="K1790" s="166"/>
      <c r="L1790" s="167"/>
      <c r="M1790" s="166"/>
      <c r="N1790" s="166"/>
      <c r="O1790" s="157"/>
      <c r="P1790" s="157"/>
      <c r="Q1790" s="157"/>
      <c r="R1790" s="157"/>
      <c r="S1790" s="157"/>
      <c r="T1790" s="157"/>
      <c r="U1790" s="157"/>
      <c r="V1790" s="157"/>
      <c r="W1790" s="161"/>
      <c r="X1790" s="168"/>
      <c r="Y1790" s="168"/>
      <c r="Z1790" s="157"/>
      <c r="AA1790" s="157"/>
      <c r="AB1790" s="157"/>
      <c r="AC1790" s="157"/>
      <c r="AD1790" s="86"/>
      <c r="AE1790" s="76"/>
      <c r="AF1790" s="76"/>
      <c r="AG1790" s="76"/>
      <c r="AH1790" s="76"/>
      <c r="AI1790" s="86"/>
      <c r="AJ1790" s="76"/>
      <c r="AK1790" s="76"/>
      <c r="AL1790" s="76"/>
      <c r="AM1790" s="76"/>
      <c r="AN1790" s="157"/>
      <c r="AO1790" s="157"/>
      <c r="AP1790" s="157"/>
      <c r="AQ1790" s="160"/>
      <c r="AR1790" s="93"/>
      <c r="AS1790" s="93"/>
      <c r="AT1790" s="109"/>
      <c r="AU1790" s="165"/>
    </row>
    <row r="1791" spans="1:47" ht="84.75" customHeight="1">
      <c r="A1791" s="79"/>
      <c r="B1791" s="79"/>
      <c r="C1791" s="79"/>
      <c r="D1791" s="157"/>
      <c r="E1791" s="159"/>
      <c r="F1791" s="160"/>
      <c r="G1791" s="160"/>
      <c r="H1791" s="166"/>
      <c r="I1791" s="166"/>
      <c r="J1791" s="166"/>
      <c r="K1791" s="166"/>
      <c r="L1791" s="167"/>
      <c r="M1791" s="166"/>
      <c r="N1791" s="166"/>
      <c r="O1791" s="157"/>
      <c r="P1791" s="157"/>
      <c r="Q1791" s="157"/>
      <c r="R1791" s="157"/>
      <c r="S1791" s="157"/>
      <c r="T1791" s="157"/>
      <c r="U1791" s="157"/>
      <c r="V1791" s="157"/>
      <c r="W1791" s="161"/>
      <c r="X1791" s="168"/>
      <c r="Y1791" s="168"/>
      <c r="Z1791" s="157"/>
      <c r="AA1791" s="157"/>
      <c r="AB1791" s="157"/>
      <c r="AC1791" s="157"/>
      <c r="AD1791" s="86"/>
      <c r="AE1791" s="76"/>
      <c r="AF1791" s="76"/>
      <c r="AG1791" s="76"/>
      <c r="AH1791" s="76"/>
      <c r="AI1791" s="86"/>
      <c r="AJ1791" s="76"/>
      <c r="AK1791" s="76"/>
      <c r="AL1791" s="76"/>
      <c r="AM1791" s="76"/>
      <c r="AN1791" s="157"/>
      <c r="AO1791" s="157"/>
      <c r="AP1791" s="157"/>
      <c r="AQ1791" s="160"/>
      <c r="AR1791" s="93"/>
      <c r="AS1791" s="93"/>
      <c r="AT1791" s="109"/>
      <c r="AU1791" s="165"/>
    </row>
    <row r="1792" spans="1:47" ht="84.75" customHeight="1">
      <c r="A1792" s="79"/>
      <c r="B1792" s="79"/>
      <c r="C1792" s="79"/>
      <c r="D1792" s="157"/>
      <c r="E1792" s="159"/>
      <c r="F1792" s="160"/>
      <c r="G1792" s="160"/>
      <c r="H1792" s="166"/>
      <c r="I1792" s="166"/>
      <c r="J1792" s="166"/>
      <c r="K1792" s="166"/>
      <c r="L1792" s="167"/>
      <c r="M1792" s="166"/>
      <c r="N1792" s="166"/>
      <c r="O1792" s="157"/>
      <c r="P1792" s="157"/>
      <c r="Q1792" s="157"/>
      <c r="R1792" s="157"/>
      <c r="S1792" s="157"/>
      <c r="T1792" s="157"/>
      <c r="U1792" s="157"/>
      <c r="V1792" s="157"/>
      <c r="W1792" s="161"/>
      <c r="X1792" s="168"/>
      <c r="Y1792" s="168"/>
      <c r="Z1792" s="157"/>
      <c r="AA1792" s="157"/>
      <c r="AB1792" s="157"/>
      <c r="AC1792" s="157"/>
      <c r="AD1792" s="86"/>
      <c r="AE1792" s="76"/>
      <c r="AF1792" s="76"/>
      <c r="AG1792" s="76"/>
      <c r="AH1792" s="76"/>
      <c r="AI1792" s="86"/>
      <c r="AJ1792" s="76"/>
      <c r="AK1792" s="76"/>
      <c r="AL1792" s="76"/>
      <c r="AM1792" s="76"/>
      <c r="AN1792" s="157"/>
      <c r="AO1792" s="157"/>
      <c r="AP1792" s="157"/>
      <c r="AQ1792" s="160"/>
      <c r="AR1792" s="93"/>
      <c r="AS1792" s="93"/>
      <c r="AT1792" s="109"/>
      <c r="AU1792" s="165"/>
    </row>
    <row r="1793" spans="1:47" ht="84.75" customHeight="1">
      <c r="A1793" s="79"/>
      <c r="B1793" s="79"/>
      <c r="C1793" s="79"/>
      <c r="D1793" s="157"/>
      <c r="E1793" s="159"/>
      <c r="F1793" s="160"/>
      <c r="G1793" s="160"/>
      <c r="H1793" s="166"/>
      <c r="I1793" s="166"/>
      <c r="J1793" s="166"/>
      <c r="K1793" s="166"/>
      <c r="L1793" s="167"/>
      <c r="M1793" s="166"/>
      <c r="N1793" s="166"/>
      <c r="O1793" s="157"/>
      <c r="P1793" s="157"/>
      <c r="Q1793" s="157"/>
      <c r="R1793" s="157"/>
      <c r="S1793" s="157"/>
      <c r="T1793" s="157"/>
      <c r="U1793" s="157"/>
      <c r="V1793" s="157"/>
      <c r="W1793" s="161"/>
      <c r="X1793" s="168"/>
      <c r="Y1793" s="168"/>
      <c r="Z1793" s="157"/>
      <c r="AA1793" s="157"/>
      <c r="AB1793" s="157"/>
      <c r="AC1793" s="157"/>
      <c r="AD1793" s="86"/>
      <c r="AE1793" s="76"/>
      <c r="AF1793" s="76"/>
      <c r="AG1793" s="76"/>
      <c r="AH1793" s="76"/>
      <c r="AI1793" s="86"/>
      <c r="AJ1793" s="76"/>
      <c r="AK1793" s="76"/>
      <c r="AL1793" s="76"/>
      <c r="AM1793" s="76"/>
      <c r="AN1793" s="157"/>
      <c r="AO1793" s="157"/>
      <c r="AP1793" s="157"/>
      <c r="AQ1793" s="160"/>
      <c r="AR1793" s="93"/>
      <c r="AS1793" s="93"/>
      <c r="AT1793" s="109"/>
      <c r="AU1793" s="165"/>
    </row>
    <row r="1794" spans="1:47" ht="84.75" customHeight="1">
      <c r="A1794" s="79"/>
      <c r="B1794" s="79"/>
      <c r="C1794" s="79"/>
      <c r="D1794" s="157"/>
      <c r="E1794" s="159"/>
      <c r="F1794" s="160"/>
      <c r="G1794" s="160"/>
      <c r="H1794" s="166"/>
      <c r="I1794" s="166"/>
      <c r="J1794" s="166"/>
      <c r="K1794" s="166"/>
      <c r="L1794" s="167"/>
      <c r="M1794" s="166"/>
      <c r="N1794" s="166"/>
      <c r="O1794" s="157"/>
      <c r="P1794" s="157"/>
      <c r="Q1794" s="157"/>
      <c r="R1794" s="157"/>
      <c r="S1794" s="157"/>
      <c r="T1794" s="157"/>
      <c r="U1794" s="157"/>
      <c r="V1794" s="157"/>
      <c r="W1794" s="161"/>
      <c r="X1794" s="168"/>
      <c r="Y1794" s="168"/>
      <c r="Z1794" s="157"/>
      <c r="AA1794" s="157"/>
      <c r="AB1794" s="157"/>
      <c r="AC1794" s="157"/>
      <c r="AD1794" s="86"/>
      <c r="AE1794" s="76"/>
      <c r="AF1794" s="76"/>
      <c r="AG1794" s="76"/>
      <c r="AH1794" s="76"/>
      <c r="AI1794" s="86"/>
      <c r="AJ1794" s="76"/>
      <c r="AK1794" s="76"/>
      <c r="AL1794" s="76"/>
      <c r="AM1794" s="76"/>
      <c r="AN1794" s="157"/>
      <c r="AO1794" s="157"/>
      <c r="AP1794" s="157"/>
      <c r="AQ1794" s="160"/>
      <c r="AR1794" s="93"/>
      <c r="AS1794" s="93"/>
      <c r="AT1794" s="109"/>
      <c r="AU1794" s="165"/>
    </row>
    <row r="1795" spans="1:47" ht="84.75" customHeight="1">
      <c r="A1795" s="79"/>
      <c r="B1795" s="79"/>
      <c r="C1795" s="79"/>
      <c r="D1795" s="157"/>
      <c r="E1795" s="159"/>
      <c r="F1795" s="160"/>
      <c r="G1795" s="160"/>
      <c r="H1795" s="166"/>
      <c r="I1795" s="166"/>
      <c r="J1795" s="166"/>
      <c r="K1795" s="166"/>
      <c r="L1795" s="167"/>
      <c r="M1795" s="166"/>
      <c r="N1795" s="166"/>
      <c r="O1795" s="157"/>
      <c r="P1795" s="157"/>
      <c r="Q1795" s="157"/>
      <c r="R1795" s="157"/>
      <c r="S1795" s="157"/>
      <c r="T1795" s="157"/>
      <c r="U1795" s="157"/>
      <c r="V1795" s="157"/>
      <c r="W1795" s="161"/>
      <c r="X1795" s="168"/>
      <c r="Y1795" s="168"/>
      <c r="Z1795" s="157"/>
      <c r="AA1795" s="157"/>
      <c r="AB1795" s="157"/>
      <c r="AC1795" s="157"/>
      <c r="AD1795" s="86"/>
      <c r="AE1795" s="76"/>
      <c r="AF1795" s="76"/>
      <c r="AG1795" s="76"/>
      <c r="AH1795" s="76"/>
      <c r="AI1795" s="86"/>
      <c r="AJ1795" s="76"/>
      <c r="AK1795" s="76"/>
      <c r="AL1795" s="76"/>
      <c r="AM1795" s="76"/>
      <c r="AN1795" s="157"/>
      <c r="AO1795" s="157"/>
      <c r="AP1795" s="157"/>
      <c r="AQ1795" s="160"/>
      <c r="AR1795" s="93"/>
      <c r="AS1795" s="93"/>
      <c r="AT1795" s="109"/>
      <c r="AU1795" s="165"/>
    </row>
    <row r="1796" spans="1:47" ht="84.75" customHeight="1">
      <c r="A1796" s="79"/>
      <c r="B1796" s="79"/>
      <c r="C1796" s="79"/>
      <c r="D1796" s="157"/>
      <c r="E1796" s="159"/>
      <c r="F1796" s="160"/>
      <c r="G1796" s="160"/>
      <c r="H1796" s="166"/>
      <c r="I1796" s="166"/>
      <c r="J1796" s="166"/>
      <c r="K1796" s="166"/>
      <c r="L1796" s="167"/>
      <c r="M1796" s="166"/>
      <c r="N1796" s="166"/>
      <c r="O1796" s="157"/>
      <c r="P1796" s="157"/>
      <c r="Q1796" s="157"/>
      <c r="R1796" s="157"/>
      <c r="S1796" s="157"/>
      <c r="T1796" s="157"/>
      <c r="U1796" s="157"/>
      <c r="V1796" s="157"/>
      <c r="W1796" s="161"/>
      <c r="X1796" s="168"/>
      <c r="Y1796" s="168"/>
      <c r="Z1796" s="157"/>
      <c r="AA1796" s="157"/>
      <c r="AB1796" s="157"/>
      <c r="AC1796" s="157"/>
      <c r="AD1796" s="86"/>
      <c r="AE1796" s="76"/>
      <c r="AF1796" s="76"/>
      <c r="AG1796" s="76"/>
      <c r="AH1796" s="76"/>
      <c r="AI1796" s="86"/>
      <c r="AJ1796" s="76"/>
      <c r="AK1796" s="76"/>
      <c r="AL1796" s="76"/>
      <c r="AM1796" s="76"/>
      <c r="AN1796" s="157"/>
      <c r="AO1796" s="157"/>
      <c r="AP1796" s="157"/>
      <c r="AQ1796" s="160"/>
      <c r="AR1796" s="93"/>
      <c r="AS1796" s="93"/>
      <c r="AT1796" s="109"/>
      <c r="AU1796" s="165"/>
    </row>
    <row r="1797" spans="1:47" ht="84.75" customHeight="1">
      <c r="A1797" s="79"/>
      <c r="B1797" s="79"/>
      <c r="C1797" s="79"/>
      <c r="D1797" s="157"/>
      <c r="E1797" s="159"/>
      <c r="F1797" s="160"/>
      <c r="G1797" s="160"/>
      <c r="H1797" s="166"/>
      <c r="I1797" s="166"/>
      <c r="J1797" s="166"/>
      <c r="K1797" s="166"/>
      <c r="L1797" s="167"/>
      <c r="M1797" s="166"/>
      <c r="N1797" s="166"/>
      <c r="O1797" s="157"/>
      <c r="P1797" s="157"/>
      <c r="Q1797" s="157"/>
      <c r="R1797" s="157"/>
      <c r="S1797" s="157"/>
      <c r="T1797" s="157"/>
      <c r="U1797" s="157"/>
      <c r="V1797" s="157"/>
      <c r="W1797" s="161"/>
      <c r="X1797" s="168"/>
      <c r="Y1797" s="168"/>
      <c r="Z1797" s="157"/>
      <c r="AA1797" s="157"/>
      <c r="AB1797" s="157"/>
      <c r="AC1797" s="157"/>
      <c r="AD1797" s="86"/>
      <c r="AE1797" s="76"/>
      <c r="AF1797" s="76"/>
      <c r="AG1797" s="76"/>
      <c r="AH1797" s="76"/>
      <c r="AI1797" s="86"/>
      <c r="AJ1797" s="76"/>
      <c r="AK1797" s="76"/>
      <c r="AL1797" s="76"/>
      <c r="AM1797" s="76"/>
      <c r="AN1797" s="157"/>
      <c r="AO1797" s="157"/>
      <c r="AP1797" s="157"/>
      <c r="AQ1797" s="160"/>
      <c r="AR1797" s="93"/>
      <c r="AS1797" s="93"/>
      <c r="AT1797" s="109"/>
      <c r="AU1797" s="165"/>
    </row>
    <row r="1798" spans="1:47" ht="84.75" customHeight="1">
      <c r="A1798" s="79"/>
      <c r="B1798" s="79"/>
      <c r="C1798" s="79"/>
      <c r="D1798" s="157"/>
      <c r="E1798" s="159"/>
      <c r="F1798" s="160"/>
      <c r="G1798" s="160"/>
      <c r="H1798" s="166"/>
      <c r="I1798" s="166"/>
      <c r="J1798" s="166"/>
      <c r="K1798" s="166"/>
      <c r="L1798" s="167"/>
      <c r="M1798" s="166"/>
      <c r="N1798" s="166"/>
      <c r="O1798" s="157"/>
      <c r="P1798" s="157"/>
      <c r="Q1798" s="157"/>
      <c r="R1798" s="157"/>
      <c r="S1798" s="157"/>
      <c r="T1798" s="157"/>
      <c r="U1798" s="157"/>
      <c r="V1798" s="157"/>
      <c r="W1798" s="161"/>
      <c r="X1798" s="168"/>
      <c r="Y1798" s="168"/>
      <c r="Z1798" s="157"/>
      <c r="AA1798" s="157"/>
      <c r="AB1798" s="157"/>
      <c r="AC1798" s="157"/>
      <c r="AD1798" s="86"/>
      <c r="AE1798" s="76"/>
      <c r="AF1798" s="76"/>
      <c r="AG1798" s="76"/>
      <c r="AH1798" s="76"/>
      <c r="AI1798" s="86"/>
      <c r="AJ1798" s="76"/>
      <c r="AK1798" s="76"/>
      <c r="AL1798" s="76"/>
      <c r="AM1798" s="76"/>
      <c r="AN1798" s="157"/>
      <c r="AO1798" s="157"/>
      <c r="AP1798" s="157"/>
      <c r="AQ1798" s="160"/>
      <c r="AR1798" s="93"/>
      <c r="AS1798" s="93"/>
      <c r="AT1798" s="109"/>
      <c r="AU1798" s="165"/>
    </row>
    <row r="1799" spans="1:47" ht="84.75" customHeight="1">
      <c r="A1799" s="79"/>
      <c r="B1799" s="79"/>
      <c r="C1799" s="79"/>
      <c r="D1799" s="157"/>
      <c r="E1799" s="159"/>
      <c r="F1799" s="160"/>
      <c r="G1799" s="160"/>
      <c r="H1799" s="166"/>
      <c r="I1799" s="166"/>
      <c r="J1799" s="166"/>
      <c r="K1799" s="166"/>
      <c r="L1799" s="167"/>
      <c r="M1799" s="166"/>
      <c r="N1799" s="166"/>
      <c r="O1799" s="157"/>
      <c r="P1799" s="157"/>
      <c r="Q1799" s="157"/>
      <c r="R1799" s="157"/>
      <c r="S1799" s="157"/>
      <c r="T1799" s="157"/>
      <c r="U1799" s="157"/>
      <c r="V1799" s="157"/>
      <c r="W1799" s="161"/>
      <c r="X1799" s="168"/>
      <c r="Y1799" s="168"/>
      <c r="Z1799" s="157"/>
      <c r="AA1799" s="157"/>
      <c r="AB1799" s="157"/>
      <c r="AC1799" s="157"/>
      <c r="AD1799" s="86"/>
      <c r="AE1799" s="76"/>
      <c r="AF1799" s="76"/>
      <c r="AG1799" s="76"/>
      <c r="AH1799" s="76"/>
      <c r="AI1799" s="86"/>
      <c r="AJ1799" s="76"/>
      <c r="AK1799" s="76"/>
      <c r="AL1799" s="76"/>
      <c r="AM1799" s="76"/>
      <c r="AN1799" s="157"/>
      <c r="AO1799" s="157"/>
      <c r="AP1799" s="157"/>
      <c r="AQ1799" s="160"/>
      <c r="AR1799" s="93"/>
      <c r="AS1799" s="93"/>
      <c r="AT1799" s="109"/>
      <c r="AU1799" s="165"/>
    </row>
    <row r="1800" spans="1:47" ht="84.75" customHeight="1">
      <c r="A1800" s="79"/>
      <c r="B1800" s="79"/>
      <c r="C1800" s="79"/>
      <c r="D1800" s="157"/>
      <c r="E1800" s="159"/>
      <c r="F1800" s="160"/>
      <c r="G1800" s="160"/>
      <c r="H1800" s="166"/>
      <c r="I1800" s="166"/>
      <c r="J1800" s="166"/>
      <c r="K1800" s="166"/>
      <c r="L1800" s="167"/>
      <c r="M1800" s="166"/>
      <c r="N1800" s="166"/>
      <c r="O1800" s="157"/>
      <c r="P1800" s="157"/>
      <c r="Q1800" s="157"/>
      <c r="R1800" s="157"/>
      <c r="S1800" s="157"/>
      <c r="T1800" s="157"/>
      <c r="U1800" s="157"/>
      <c r="V1800" s="157"/>
      <c r="W1800" s="161"/>
      <c r="X1800" s="168"/>
      <c r="Y1800" s="168"/>
      <c r="Z1800" s="157"/>
      <c r="AA1800" s="157"/>
      <c r="AB1800" s="157"/>
      <c r="AC1800" s="157"/>
      <c r="AD1800" s="86"/>
      <c r="AE1800" s="76"/>
      <c r="AF1800" s="76"/>
      <c r="AG1800" s="76"/>
      <c r="AH1800" s="76"/>
      <c r="AI1800" s="86"/>
      <c r="AJ1800" s="76"/>
      <c r="AK1800" s="76"/>
      <c r="AL1800" s="76"/>
      <c r="AM1800" s="76"/>
      <c r="AN1800" s="157"/>
      <c r="AO1800" s="157"/>
      <c r="AP1800" s="157"/>
      <c r="AQ1800" s="160"/>
      <c r="AR1800" s="93"/>
      <c r="AS1800" s="93"/>
      <c r="AT1800" s="109"/>
      <c r="AU1800" s="165"/>
    </row>
    <row r="1801" spans="1:47" ht="84.75" customHeight="1">
      <c r="A1801" s="79"/>
      <c r="B1801" s="79"/>
      <c r="C1801" s="79"/>
      <c r="D1801" s="157"/>
      <c r="E1801" s="159"/>
      <c r="F1801" s="160"/>
      <c r="G1801" s="160"/>
      <c r="H1801" s="166"/>
      <c r="I1801" s="166"/>
      <c r="J1801" s="166"/>
      <c r="K1801" s="166"/>
      <c r="L1801" s="167"/>
      <c r="M1801" s="166"/>
      <c r="N1801" s="166"/>
      <c r="O1801" s="157"/>
      <c r="P1801" s="157"/>
      <c r="Q1801" s="157"/>
      <c r="R1801" s="157"/>
      <c r="S1801" s="157"/>
      <c r="T1801" s="157"/>
      <c r="U1801" s="157"/>
      <c r="V1801" s="157"/>
      <c r="W1801" s="161"/>
      <c r="X1801" s="168"/>
      <c r="Y1801" s="168"/>
      <c r="Z1801" s="157"/>
      <c r="AA1801" s="157"/>
      <c r="AB1801" s="157"/>
      <c r="AC1801" s="157"/>
      <c r="AD1801" s="86"/>
      <c r="AE1801" s="76"/>
      <c r="AF1801" s="76"/>
      <c r="AG1801" s="76"/>
      <c r="AH1801" s="76"/>
      <c r="AI1801" s="86"/>
      <c r="AJ1801" s="76"/>
      <c r="AK1801" s="76"/>
      <c r="AL1801" s="76"/>
      <c r="AM1801" s="76"/>
      <c r="AN1801" s="157"/>
      <c r="AO1801" s="157"/>
      <c r="AP1801" s="157"/>
      <c r="AQ1801" s="160"/>
      <c r="AR1801" s="93"/>
      <c r="AS1801" s="93"/>
      <c r="AT1801" s="109"/>
      <c r="AU1801" s="165"/>
    </row>
    <row r="1802" spans="1:47" ht="84.75" customHeight="1">
      <c r="A1802" s="79"/>
      <c r="B1802" s="79"/>
      <c r="C1802" s="79"/>
      <c r="D1802" s="157"/>
      <c r="E1802" s="159"/>
      <c r="F1802" s="160"/>
      <c r="G1802" s="160"/>
      <c r="H1802" s="166"/>
      <c r="I1802" s="166"/>
      <c r="J1802" s="166"/>
      <c r="K1802" s="166"/>
      <c r="L1802" s="167"/>
      <c r="M1802" s="166"/>
      <c r="N1802" s="166"/>
      <c r="O1802" s="157"/>
      <c r="P1802" s="157"/>
      <c r="Q1802" s="157"/>
      <c r="R1802" s="157"/>
      <c r="S1802" s="157"/>
      <c r="T1802" s="157"/>
      <c r="U1802" s="157"/>
      <c r="V1802" s="157"/>
      <c r="W1802" s="161"/>
      <c r="X1802" s="168"/>
      <c r="Y1802" s="168"/>
      <c r="Z1802" s="157"/>
      <c r="AA1802" s="157"/>
      <c r="AB1802" s="157"/>
      <c r="AC1802" s="157"/>
      <c r="AD1802" s="86"/>
      <c r="AE1802" s="76"/>
      <c r="AF1802" s="76"/>
      <c r="AG1802" s="76"/>
      <c r="AH1802" s="76"/>
      <c r="AI1802" s="86"/>
      <c r="AJ1802" s="76"/>
      <c r="AK1802" s="76"/>
      <c r="AL1802" s="76"/>
      <c r="AM1802" s="76"/>
      <c r="AN1802" s="157"/>
      <c r="AO1802" s="157"/>
      <c r="AP1802" s="157"/>
      <c r="AQ1802" s="160"/>
      <c r="AR1802" s="93"/>
      <c r="AS1802" s="93"/>
      <c r="AT1802" s="109"/>
      <c r="AU1802" s="165"/>
    </row>
    <row r="1803" spans="1:47" ht="84.75" customHeight="1">
      <c r="A1803" s="79"/>
      <c r="B1803" s="79"/>
      <c r="C1803" s="79"/>
      <c r="D1803" s="157"/>
      <c r="E1803" s="159"/>
      <c r="F1803" s="160"/>
      <c r="G1803" s="160"/>
      <c r="H1803" s="166"/>
      <c r="I1803" s="166"/>
      <c r="J1803" s="166"/>
      <c r="K1803" s="166"/>
      <c r="L1803" s="167"/>
      <c r="M1803" s="166"/>
      <c r="N1803" s="166"/>
      <c r="O1803" s="157"/>
      <c r="P1803" s="157"/>
      <c r="Q1803" s="157"/>
      <c r="R1803" s="157"/>
      <c r="S1803" s="157"/>
      <c r="T1803" s="157"/>
      <c r="U1803" s="157"/>
      <c r="V1803" s="157"/>
      <c r="W1803" s="161"/>
      <c r="X1803" s="168"/>
      <c r="Y1803" s="168"/>
      <c r="Z1803" s="157"/>
      <c r="AA1803" s="157"/>
      <c r="AB1803" s="157"/>
      <c r="AC1803" s="157"/>
      <c r="AD1803" s="86"/>
      <c r="AE1803" s="76"/>
      <c r="AF1803" s="76"/>
      <c r="AG1803" s="76"/>
      <c r="AH1803" s="76"/>
      <c r="AI1803" s="86"/>
      <c r="AJ1803" s="76"/>
      <c r="AK1803" s="76"/>
      <c r="AL1803" s="76"/>
      <c r="AM1803" s="76"/>
      <c r="AN1803" s="157"/>
      <c r="AO1803" s="157"/>
      <c r="AP1803" s="157"/>
      <c r="AQ1803" s="160"/>
      <c r="AR1803" s="93"/>
      <c r="AS1803" s="93"/>
      <c r="AT1803" s="109"/>
      <c r="AU1803" s="165"/>
    </row>
    <row r="1804" spans="1:47" ht="84.75" customHeight="1">
      <c r="A1804" s="79"/>
      <c r="B1804" s="79"/>
      <c r="C1804" s="79"/>
      <c r="D1804" s="157"/>
      <c r="E1804" s="159"/>
      <c r="F1804" s="160"/>
      <c r="G1804" s="160"/>
      <c r="H1804" s="166"/>
      <c r="I1804" s="166"/>
      <c r="J1804" s="166"/>
      <c r="K1804" s="166"/>
      <c r="L1804" s="167"/>
      <c r="M1804" s="166"/>
      <c r="N1804" s="166"/>
      <c r="O1804" s="157"/>
      <c r="P1804" s="157"/>
      <c r="Q1804" s="157"/>
      <c r="R1804" s="157"/>
      <c r="S1804" s="157"/>
      <c r="T1804" s="157"/>
      <c r="U1804" s="157"/>
      <c r="V1804" s="157"/>
      <c r="W1804" s="161"/>
      <c r="X1804" s="168"/>
      <c r="Y1804" s="168"/>
      <c r="Z1804" s="157"/>
      <c r="AA1804" s="157"/>
      <c r="AB1804" s="157"/>
      <c r="AC1804" s="157"/>
      <c r="AD1804" s="86"/>
      <c r="AE1804" s="76"/>
      <c r="AF1804" s="76"/>
      <c r="AG1804" s="76"/>
      <c r="AH1804" s="76"/>
      <c r="AI1804" s="86"/>
      <c r="AJ1804" s="76"/>
      <c r="AK1804" s="76"/>
      <c r="AL1804" s="76"/>
      <c r="AM1804" s="76"/>
      <c r="AN1804" s="157"/>
      <c r="AO1804" s="157"/>
      <c r="AP1804" s="157"/>
      <c r="AQ1804" s="160"/>
      <c r="AR1804" s="93"/>
      <c r="AS1804" s="93"/>
      <c r="AT1804" s="109"/>
      <c r="AU1804" s="165"/>
    </row>
    <row r="1805" spans="1:47" ht="84.75" customHeight="1">
      <c r="A1805" s="79"/>
      <c r="B1805" s="79"/>
      <c r="C1805" s="79"/>
      <c r="D1805" s="157"/>
      <c r="E1805" s="159"/>
      <c r="F1805" s="160"/>
      <c r="G1805" s="160"/>
      <c r="H1805" s="166"/>
      <c r="I1805" s="166"/>
      <c r="J1805" s="166"/>
      <c r="K1805" s="166"/>
      <c r="L1805" s="167"/>
      <c r="M1805" s="166"/>
      <c r="N1805" s="166"/>
      <c r="O1805" s="157"/>
      <c r="P1805" s="157"/>
      <c r="Q1805" s="157"/>
      <c r="R1805" s="157"/>
      <c r="S1805" s="157"/>
      <c r="T1805" s="157"/>
      <c r="U1805" s="157"/>
      <c r="V1805" s="157"/>
      <c r="W1805" s="161"/>
      <c r="X1805" s="168"/>
      <c r="Y1805" s="168"/>
      <c r="Z1805" s="157"/>
      <c r="AA1805" s="157"/>
      <c r="AB1805" s="157"/>
      <c r="AC1805" s="157"/>
      <c r="AD1805" s="86"/>
      <c r="AE1805" s="76"/>
      <c r="AF1805" s="76"/>
      <c r="AG1805" s="76"/>
      <c r="AH1805" s="76"/>
      <c r="AI1805" s="86"/>
      <c r="AJ1805" s="76"/>
      <c r="AK1805" s="76"/>
      <c r="AL1805" s="76"/>
      <c r="AM1805" s="76"/>
      <c r="AN1805" s="157"/>
      <c r="AO1805" s="157"/>
      <c r="AP1805" s="157"/>
      <c r="AQ1805" s="160"/>
      <c r="AR1805" s="93"/>
      <c r="AS1805" s="93"/>
      <c r="AT1805" s="109"/>
      <c r="AU1805" s="165"/>
    </row>
    <row r="1806" spans="1:47" ht="84.75" customHeight="1">
      <c r="A1806" s="79"/>
      <c r="B1806" s="79"/>
      <c r="C1806" s="79"/>
      <c r="D1806" s="157"/>
      <c r="E1806" s="159"/>
      <c r="F1806" s="160"/>
      <c r="G1806" s="160"/>
      <c r="H1806" s="166"/>
      <c r="I1806" s="166"/>
      <c r="J1806" s="166"/>
      <c r="K1806" s="166"/>
      <c r="L1806" s="167"/>
      <c r="M1806" s="166"/>
      <c r="N1806" s="166"/>
      <c r="O1806" s="157"/>
      <c r="P1806" s="157"/>
      <c r="Q1806" s="157"/>
      <c r="R1806" s="157"/>
      <c r="S1806" s="157"/>
      <c r="T1806" s="157"/>
      <c r="U1806" s="157"/>
      <c r="V1806" s="157"/>
      <c r="W1806" s="161"/>
      <c r="X1806" s="168"/>
      <c r="Y1806" s="168"/>
      <c r="Z1806" s="157"/>
      <c r="AA1806" s="157"/>
      <c r="AB1806" s="157"/>
      <c r="AC1806" s="157"/>
      <c r="AD1806" s="86"/>
      <c r="AE1806" s="76"/>
      <c r="AF1806" s="76"/>
      <c r="AG1806" s="76"/>
      <c r="AH1806" s="76"/>
      <c r="AI1806" s="86"/>
      <c r="AJ1806" s="76"/>
      <c r="AK1806" s="76"/>
      <c r="AL1806" s="76"/>
      <c r="AM1806" s="76"/>
      <c r="AN1806" s="157"/>
      <c r="AO1806" s="157"/>
      <c r="AP1806" s="157"/>
      <c r="AQ1806" s="160"/>
      <c r="AR1806" s="93"/>
      <c r="AS1806" s="93"/>
      <c r="AT1806" s="109"/>
      <c r="AU1806" s="165"/>
    </row>
    <row r="1807" spans="1:47" ht="84.75" customHeight="1">
      <c r="A1807" s="79"/>
      <c r="B1807" s="79"/>
      <c r="C1807" s="79"/>
      <c r="D1807" s="157"/>
      <c r="E1807" s="159"/>
      <c r="F1807" s="160"/>
      <c r="G1807" s="160"/>
      <c r="H1807" s="166"/>
      <c r="I1807" s="166"/>
      <c r="J1807" s="166"/>
      <c r="K1807" s="166"/>
      <c r="L1807" s="167"/>
      <c r="M1807" s="166"/>
      <c r="N1807" s="166"/>
      <c r="O1807" s="157"/>
      <c r="P1807" s="157"/>
      <c r="Q1807" s="157"/>
      <c r="R1807" s="157"/>
      <c r="S1807" s="157"/>
      <c r="T1807" s="157"/>
      <c r="U1807" s="157"/>
      <c r="V1807" s="157"/>
      <c r="W1807" s="161"/>
      <c r="X1807" s="168"/>
      <c r="Y1807" s="168"/>
      <c r="Z1807" s="157"/>
      <c r="AA1807" s="157"/>
      <c r="AB1807" s="157"/>
      <c r="AC1807" s="157"/>
      <c r="AD1807" s="86"/>
      <c r="AE1807" s="76"/>
      <c r="AF1807" s="76"/>
      <c r="AG1807" s="76"/>
      <c r="AH1807" s="76"/>
      <c r="AI1807" s="86"/>
      <c r="AJ1807" s="76"/>
      <c r="AK1807" s="76"/>
      <c r="AL1807" s="76"/>
      <c r="AM1807" s="76"/>
      <c r="AN1807" s="157"/>
      <c r="AO1807" s="157"/>
      <c r="AP1807" s="157"/>
      <c r="AQ1807" s="160"/>
      <c r="AR1807" s="93"/>
      <c r="AS1807" s="93"/>
      <c r="AT1807" s="109"/>
      <c r="AU1807" s="165"/>
    </row>
    <row r="1808" spans="1:47" ht="84.75" customHeight="1">
      <c r="A1808" s="79"/>
      <c r="B1808" s="79"/>
      <c r="C1808" s="79"/>
      <c r="D1808" s="157"/>
      <c r="E1808" s="159"/>
      <c r="F1808" s="160"/>
      <c r="G1808" s="160"/>
      <c r="H1808" s="166"/>
      <c r="I1808" s="166"/>
      <c r="J1808" s="166"/>
      <c r="K1808" s="166"/>
      <c r="L1808" s="167"/>
      <c r="M1808" s="166"/>
      <c r="N1808" s="166"/>
      <c r="O1808" s="157"/>
      <c r="P1808" s="157"/>
      <c r="Q1808" s="157"/>
      <c r="R1808" s="157"/>
      <c r="S1808" s="157"/>
      <c r="T1808" s="157"/>
      <c r="U1808" s="157"/>
      <c r="V1808" s="157"/>
      <c r="W1808" s="161"/>
      <c r="X1808" s="168"/>
      <c r="Y1808" s="168"/>
      <c r="Z1808" s="157"/>
      <c r="AA1808" s="157"/>
      <c r="AB1808" s="157"/>
      <c r="AC1808" s="157"/>
      <c r="AD1808" s="86"/>
      <c r="AE1808" s="76"/>
      <c r="AF1808" s="76"/>
      <c r="AG1808" s="76"/>
      <c r="AH1808" s="76"/>
      <c r="AI1808" s="86"/>
      <c r="AJ1808" s="76"/>
      <c r="AK1808" s="76"/>
      <c r="AL1808" s="76"/>
      <c r="AM1808" s="76"/>
      <c r="AN1808" s="157"/>
      <c r="AO1808" s="157"/>
      <c r="AP1808" s="157"/>
      <c r="AQ1808" s="160"/>
      <c r="AR1808" s="93"/>
      <c r="AS1808" s="93"/>
      <c r="AT1808" s="109"/>
      <c r="AU1808" s="165"/>
    </row>
    <row r="1809" spans="1:47" ht="84.75" customHeight="1">
      <c r="A1809" s="79"/>
      <c r="B1809" s="79"/>
      <c r="C1809" s="79"/>
      <c r="D1809" s="157"/>
      <c r="E1809" s="159"/>
      <c r="F1809" s="160"/>
      <c r="G1809" s="160"/>
      <c r="H1809" s="166"/>
      <c r="I1809" s="166"/>
      <c r="J1809" s="166"/>
      <c r="K1809" s="166"/>
      <c r="L1809" s="167"/>
      <c r="M1809" s="166"/>
      <c r="N1809" s="166"/>
      <c r="O1809" s="157"/>
      <c r="P1809" s="157"/>
      <c r="Q1809" s="157"/>
      <c r="R1809" s="157"/>
      <c r="S1809" s="157"/>
      <c r="T1809" s="157"/>
      <c r="U1809" s="157"/>
      <c r="V1809" s="157"/>
      <c r="W1809" s="161"/>
      <c r="X1809" s="168"/>
      <c r="Y1809" s="168"/>
      <c r="Z1809" s="157"/>
      <c r="AA1809" s="157"/>
      <c r="AB1809" s="157"/>
      <c r="AC1809" s="157"/>
      <c r="AD1809" s="86"/>
      <c r="AE1809" s="76"/>
      <c r="AF1809" s="76"/>
      <c r="AG1809" s="76"/>
      <c r="AH1809" s="76"/>
      <c r="AI1809" s="86"/>
      <c r="AJ1809" s="76"/>
      <c r="AK1809" s="76"/>
      <c r="AL1809" s="76"/>
      <c r="AM1809" s="76"/>
      <c r="AN1809" s="157"/>
      <c r="AO1809" s="157"/>
      <c r="AP1809" s="157"/>
      <c r="AQ1809" s="160"/>
      <c r="AR1809" s="93"/>
      <c r="AS1809" s="93"/>
      <c r="AT1809" s="109"/>
      <c r="AU1809" s="165"/>
    </row>
    <row r="1810" spans="1:47" ht="84.75" customHeight="1">
      <c r="A1810" s="79"/>
      <c r="B1810" s="79"/>
      <c r="C1810" s="79"/>
      <c r="D1810" s="157"/>
      <c r="E1810" s="159"/>
      <c r="F1810" s="160"/>
      <c r="G1810" s="160"/>
      <c r="H1810" s="166"/>
      <c r="I1810" s="166"/>
      <c r="J1810" s="166"/>
      <c r="K1810" s="166"/>
      <c r="L1810" s="167"/>
      <c r="M1810" s="166"/>
      <c r="N1810" s="166"/>
      <c r="O1810" s="157"/>
      <c r="P1810" s="157"/>
      <c r="Q1810" s="157"/>
      <c r="R1810" s="157"/>
      <c r="S1810" s="157"/>
      <c r="T1810" s="157"/>
      <c r="U1810" s="157"/>
      <c r="V1810" s="157"/>
      <c r="W1810" s="161"/>
      <c r="X1810" s="168"/>
      <c r="Y1810" s="168"/>
      <c r="Z1810" s="157"/>
      <c r="AA1810" s="157"/>
      <c r="AB1810" s="157"/>
      <c r="AC1810" s="157"/>
      <c r="AD1810" s="86"/>
      <c r="AE1810" s="76"/>
      <c r="AF1810" s="76"/>
      <c r="AG1810" s="76"/>
      <c r="AH1810" s="76"/>
      <c r="AI1810" s="86"/>
      <c r="AJ1810" s="76"/>
      <c r="AK1810" s="76"/>
      <c r="AL1810" s="76"/>
      <c r="AM1810" s="76"/>
      <c r="AN1810" s="157"/>
      <c r="AO1810" s="157"/>
      <c r="AP1810" s="157"/>
      <c r="AQ1810" s="160"/>
      <c r="AR1810" s="93"/>
      <c r="AS1810" s="93"/>
      <c r="AT1810" s="109"/>
      <c r="AU1810" s="165"/>
    </row>
    <row r="1811" spans="1:47" ht="84.75" customHeight="1">
      <c r="A1811" s="79"/>
      <c r="B1811" s="79"/>
      <c r="C1811" s="79"/>
      <c r="D1811" s="157"/>
      <c r="E1811" s="159"/>
      <c r="F1811" s="160"/>
      <c r="G1811" s="160"/>
      <c r="H1811" s="166"/>
      <c r="I1811" s="166"/>
      <c r="J1811" s="166"/>
      <c r="K1811" s="166"/>
      <c r="L1811" s="167"/>
      <c r="M1811" s="166"/>
      <c r="N1811" s="166"/>
      <c r="O1811" s="157"/>
      <c r="P1811" s="157"/>
      <c r="Q1811" s="157"/>
      <c r="R1811" s="157"/>
      <c r="S1811" s="157"/>
      <c r="T1811" s="157"/>
      <c r="U1811" s="157"/>
      <c r="V1811" s="157"/>
      <c r="W1811" s="161"/>
      <c r="X1811" s="168"/>
      <c r="Y1811" s="168"/>
      <c r="Z1811" s="157"/>
      <c r="AA1811" s="157"/>
      <c r="AB1811" s="157"/>
      <c r="AC1811" s="157"/>
      <c r="AD1811" s="86"/>
      <c r="AE1811" s="76"/>
      <c r="AF1811" s="76"/>
      <c r="AG1811" s="76"/>
      <c r="AH1811" s="76"/>
      <c r="AI1811" s="86"/>
      <c r="AJ1811" s="76"/>
      <c r="AK1811" s="76"/>
      <c r="AL1811" s="76"/>
      <c r="AM1811" s="76"/>
      <c r="AN1811" s="157"/>
      <c r="AO1811" s="157"/>
      <c r="AP1811" s="157"/>
      <c r="AQ1811" s="160"/>
      <c r="AR1811" s="93"/>
      <c r="AS1811" s="93"/>
      <c r="AT1811" s="109"/>
      <c r="AU1811" s="165"/>
    </row>
    <row r="1812" spans="1:47" ht="84.75" customHeight="1">
      <c r="A1812" s="79"/>
      <c r="B1812" s="79"/>
      <c r="C1812" s="79"/>
      <c r="D1812" s="157"/>
      <c r="E1812" s="159"/>
      <c r="F1812" s="160"/>
      <c r="G1812" s="160"/>
      <c r="H1812" s="166"/>
      <c r="I1812" s="166"/>
      <c r="J1812" s="166"/>
      <c r="K1812" s="166"/>
      <c r="L1812" s="167"/>
      <c r="M1812" s="166"/>
      <c r="N1812" s="166"/>
      <c r="O1812" s="157"/>
      <c r="P1812" s="157"/>
      <c r="Q1812" s="157"/>
      <c r="R1812" s="157"/>
      <c r="S1812" s="157"/>
      <c r="T1812" s="157"/>
      <c r="U1812" s="157"/>
      <c r="V1812" s="157"/>
      <c r="W1812" s="161"/>
      <c r="X1812" s="168"/>
      <c r="Y1812" s="168"/>
      <c r="Z1812" s="157"/>
      <c r="AA1812" s="157"/>
      <c r="AB1812" s="157"/>
      <c r="AC1812" s="157"/>
      <c r="AD1812" s="86"/>
      <c r="AE1812" s="76"/>
      <c r="AF1812" s="76"/>
      <c r="AG1812" s="76"/>
      <c r="AH1812" s="76"/>
      <c r="AI1812" s="86"/>
      <c r="AJ1812" s="76"/>
      <c r="AK1812" s="76"/>
      <c r="AL1812" s="76"/>
      <c r="AM1812" s="76"/>
      <c r="AN1812" s="157"/>
      <c r="AO1812" s="157"/>
      <c r="AP1812" s="157"/>
      <c r="AQ1812" s="160"/>
      <c r="AR1812" s="93"/>
      <c r="AS1812" s="93"/>
      <c r="AT1812" s="109"/>
      <c r="AU1812" s="165"/>
    </row>
    <row r="1813" spans="1:47" ht="84.75" customHeight="1">
      <c r="A1813" s="79"/>
      <c r="B1813" s="79"/>
      <c r="C1813" s="79"/>
      <c r="D1813" s="157"/>
      <c r="E1813" s="159"/>
      <c r="F1813" s="160"/>
      <c r="G1813" s="160"/>
      <c r="H1813" s="166"/>
      <c r="I1813" s="166"/>
      <c r="J1813" s="166"/>
      <c r="K1813" s="166"/>
      <c r="L1813" s="167"/>
      <c r="M1813" s="166"/>
      <c r="N1813" s="166"/>
      <c r="O1813" s="157"/>
      <c r="P1813" s="157"/>
      <c r="Q1813" s="157"/>
      <c r="R1813" s="157"/>
      <c r="S1813" s="157"/>
      <c r="T1813" s="157"/>
      <c r="U1813" s="157"/>
      <c r="V1813" s="157"/>
      <c r="W1813" s="161"/>
      <c r="X1813" s="168"/>
      <c r="Y1813" s="168"/>
      <c r="Z1813" s="157"/>
      <c r="AA1813" s="157"/>
      <c r="AB1813" s="157"/>
      <c r="AC1813" s="157"/>
      <c r="AD1813" s="86"/>
      <c r="AE1813" s="76"/>
      <c r="AF1813" s="76"/>
      <c r="AG1813" s="76"/>
      <c r="AH1813" s="76"/>
      <c r="AI1813" s="86"/>
      <c r="AJ1813" s="76"/>
      <c r="AK1813" s="76"/>
      <c r="AL1813" s="76"/>
      <c r="AM1813" s="76"/>
      <c r="AN1813" s="157"/>
      <c r="AO1813" s="157"/>
      <c r="AP1813" s="157"/>
      <c r="AQ1813" s="160"/>
      <c r="AR1813" s="93"/>
      <c r="AS1813" s="93"/>
      <c r="AT1813" s="109"/>
      <c r="AU1813" s="165"/>
    </row>
    <row r="1814" spans="1:47" ht="84.75" customHeight="1">
      <c r="A1814" s="79"/>
      <c r="B1814" s="79"/>
      <c r="C1814" s="79"/>
      <c r="D1814" s="157"/>
      <c r="E1814" s="159"/>
      <c r="F1814" s="160"/>
      <c r="G1814" s="160"/>
      <c r="H1814" s="166"/>
      <c r="I1814" s="166"/>
      <c r="J1814" s="166"/>
      <c r="K1814" s="166"/>
      <c r="L1814" s="167"/>
      <c r="M1814" s="166"/>
      <c r="N1814" s="166"/>
      <c r="O1814" s="157"/>
      <c r="P1814" s="157"/>
      <c r="Q1814" s="157"/>
      <c r="R1814" s="157"/>
      <c r="S1814" s="157"/>
      <c r="T1814" s="157"/>
      <c r="U1814" s="157"/>
      <c r="V1814" s="157"/>
      <c r="W1814" s="161"/>
      <c r="X1814" s="168"/>
      <c r="Y1814" s="168"/>
      <c r="Z1814" s="157"/>
      <c r="AA1814" s="157"/>
      <c r="AB1814" s="157"/>
      <c r="AC1814" s="157"/>
      <c r="AD1814" s="86"/>
      <c r="AE1814" s="76"/>
      <c r="AF1814" s="76"/>
      <c r="AG1814" s="76"/>
      <c r="AH1814" s="76"/>
      <c r="AI1814" s="86"/>
      <c r="AJ1814" s="76"/>
      <c r="AK1814" s="76"/>
      <c r="AL1814" s="76"/>
      <c r="AM1814" s="76"/>
      <c r="AN1814" s="157"/>
      <c r="AO1814" s="157"/>
      <c r="AP1814" s="157"/>
      <c r="AQ1814" s="160"/>
      <c r="AR1814" s="93"/>
      <c r="AS1814" s="93"/>
      <c r="AT1814" s="109"/>
      <c r="AU1814" s="165"/>
    </row>
    <row r="1815" spans="1:47" ht="84.75" customHeight="1">
      <c r="A1815" s="79"/>
      <c r="B1815" s="79"/>
      <c r="C1815" s="79"/>
      <c r="D1815" s="157"/>
      <c r="E1815" s="159"/>
      <c r="F1815" s="160"/>
      <c r="G1815" s="160"/>
      <c r="H1815" s="166"/>
      <c r="I1815" s="166"/>
      <c r="J1815" s="166"/>
      <c r="K1815" s="166"/>
      <c r="L1815" s="167"/>
      <c r="M1815" s="166"/>
      <c r="N1815" s="166"/>
      <c r="O1815" s="157"/>
      <c r="P1815" s="157"/>
      <c r="Q1815" s="157"/>
      <c r="R1815" s="157"/>
      <c r="S1815" s="157"/>
      <c r="T1815" s="157"/>
      <c r="U1815" s="157"/>
      <c r="V1815" s="157"/>
      <c r="W1815" s="161"/>
      <c r="X1815" s="168"/>
      <c r="Y1815" s="168"/>
      <c r="Z1815" s="157"/>
      <c r="AA1815" s="157"/>
      <c r="AB1815" s="157"/>
      <c r="AC1815" s="157"/>
      <c r="AD1815" s="86"/>
      <c r="AE1815" s="76"/>
      <c r="AF1815" s="76"/>
      <c r="AG1815" s="76"/>
      <c r="AH1815" s="76"/>
      <c r="AI1815" s="86"/>
      <c r="AJ1815" s="76"/>
      <c r="AK1815" s="76"/>
      <c r="AL1815" s="76"/>
      <c r="AM1815" s="76"/>
      <c r="AN1815" s="157"/>
      <c r="AO1815" s="157"/>
      <c r="AP1815" s="157"/>
      <c r="AQ1815" s="160"/>
      <c r="AR1815" s="93"/>
      <c r="AS1815" s="93"/>
      <c r="AT1815" s="109"/>
      <c r="AU1815" s="165"/>
    </row>
    <row r="1816" spans="1:47" ht="84.75" customHeight="1">
      <c r="A1816" s="79"/>
      <c r="B1816" s="79"/>
      <c r="C1816" s="79"/>
      <c r="D1816" s="157"/>
      <c r="E1816" s="159"/>
      <c r="F1816" s="160"/>
      <c r="G1816" s="160"/>
      <c r="H1816" s="166"/>
      <c r="I1816" s="166"/>
      <c r="J1816" s="166"/>
      <c r="K1816" s="166"/>
      <c r="L1816" s="167"/>
      <c r="M1816" s="166"/>
      <c r="N1816" s="166"/>
      <c r="O1816" s="157"/>
      <c r="P1816" s="157"/>
      <c r="Q1816" s="157"/>
      <c r="R1816" s="157"/>
      <c r="S1816" s="157"/>
      <c r="T1816" s="157"/>
      <c r="U1816" s="157"/>
      <c r="V1816" s="157"/>
      <c r="W1816" s="161"/>
      <c r="X1816" s="168"/>
      <c r="Y1816" s="168"/>
      <c r="Z1816" s="157"/>
      <c r="AA1816" s="157"/>
      <c r="AB1816" s="157"/>
      <c r="AC1816" s="157"/>
      <c r="AD1816" s="86"/>
      <c r="AE1816" s="76"/>
      <c r="AF1816" s="76"/>
      <c r="AG1816" s="76"/>
      <c r="AH1816" s="76"/>
      <c r="AI1816" s="86"/>
      <c r="AJ1816" s="76"/>
      <c r="AK1816" s="76"/>
      <c r="AL1816" s="76"/>
      <c r="AM1816" s="76"/>
      <c r="AN1816" s="157"/>
      <c r="AO1816" s="157"/>
      <c r="AP1816" s="157"/>
      <c r="AQ1816" s="160"/>
      <c r="AR1816" s="93"/>
      <c r="AS1816" s="93"/>
      <c r="AT1816" s="109"/>
      <c r="AU1816" s="165"/>
    </row>
    <row r="1817" spans="1:47" ht="84.75" customHeight="1">
      <c r="A1817" s="79"/>
      <c r="B1817" s="79"/>
      <c r="C1817" s="79"/>
      <c r="D1817" s="157"/>
      <c r="E1817" s="159"/>
      <c r="F1817" s="160"/>
      <c r="G1817" s="160"/>
      <c r="H1817" s="166"/>
      <c r="I1817" s="166"/>
      <c r="J1817" s="166"/>
      <c r="K1817" s="166"/>
      <c r="L1817" s="167"/>
      <c r="M1817" s="166"/>
      <c r="N1817" s="166"/>
      <c r="O1817" s="157"/>
      <c r="P1817" s="157"/>
      <c r="Q1817" s="157"/>
      <c r="R1817" s="157"/>
      <c r="S1817" s="157"/>
      <c r="T1817" s="157"/>
      <c r="U1817" s="157"/>
      <c r="V1817" s="157"/>
      <c r="W1817" s="161"/>
      <c r="X1817" s="168"/>
      <c r="Y1817" s="168"/>
      <c r="Z1817" s="157"/>
      <c r="AA1817" s="157"/>
      <c r="AB1817" s="157"/>
      <c r="AC1817" s="157"/>
      <c r="AD1817" s="86"/>
      <c r="AE1817" s="76"/>
      <c r="AF1817" s="76"/>
      <c r="AG1817" s="76"/>
      <c r="AH1817" s="76"/>
      <c r="AI1817" s="86"/>
      <c r="AJ1817" s="76"/>
      <c r="AK1817" s="76"/>
      <c r="AL1817" s="76"/>
      <c r="AM1817" s="76"/>
      <c r="AN1817" s="157"/>
      <c r="AO1817" s="157"/>
      <c r="AP1817" s="157"/>
      <c r="AQ1817" s="160"/>
      <c r="AR1817" s="93"/>
      <c r="AS1817" s="93"/>
      <c r="AT1817" s="109"/>
      <c r="AU1817" s="165"/>
    </row>
    <row r="1818" spans="1:47" ht="84.75" customHeight="1">
      <c r="A1818" s="79"/>
      <c r="B1818" s="79"/>
      <c r="C1818" s="79"/>
      <c r="D1818" s="157"/>
      <c r="E1818" s="159"/>
      <c r="F1818" s="160"/>
      <c r="G1818" s="160"/>
      <c r="H1818" s="166"/>
      <c r="I1818" s="166"/>
      <c r="J1818" s="166"/>
      <c r="K1818" s="166"/>
      <c r="L1818" s="167"/>
      <c r="M1818" s="166"/>
      <c r="N1818" s="166"/>
      <c r="O1818" s="157"/>
      <c r="P1818" s="157"/>
      <c r="Q1818" s="157"/>
      <c r="R1818" s="157"/>
      <c r="S1818" s="157"/>
      <c r="T1818" s="157"/>
      <c r="U1818" s="157"/>
      <c r="V1818" s="157"/>
      <c r="W1818" s="161"/>
      <c r="X1818" s="168"/>
      <c r="Y1818" s="168"/>
      <c r="Z1818" s="157"/>
      <c r="AA1818" s="157"/>
      <c r="AB1818" s="157"/>
      <c r="AC1818" s="157"/>
      <c r="AD1818" s="86"/>
      <c r="AE1818" s="76"/>
      <c r="AF1818" s="76"/>
      <c r="AG1818" s="76"/>
      <c r="AH1818" s="76"/>
      <c r="AI1818" s="86"/>
      <c r="AJ1818" s="76"/>
      <c r="AK1818" s="76"/>
      <c r="AL1818" s="76"/>
      <c r="AM1818" s="76"/>
      <c r="AN1818" s="157"/>
      <c r="AO1818" s="157"/>
      <c r="AP1818" s="157"/>
      <c r="AQ1818" s="160"/>
      <c r="AR1818" s="93"/>
      <c r="AS1818" s="93"/>
      <c r="AT1818" s="109"/>
      <c r="AU1818" s="165"/>
    </row>
    <row r="1819" spans="1:47" ht="84.75" customHeight="1">
      <c r="A1819" s="79"/>
      <c r="B1819" s="79"/>
      <c r="C1819" s="79"/>
      <c r="D1819" s="157"/>
      <c r="E1819" s="159"/>
      <c r="F1819" s="160"/>
      <c r="G1819" s="160"/>
      <c r="H1819" s="166"/>
      <c r="I1819" s="166"/>
      <c r="J1819" s="166"/>
      <c r="K1819" s="166"/>
      <c r="L1819" s="167"/>
      <c r="M1819" s="166"/>
      <c r="N1819" s="166"/>
      <c r="O1819" s="157"/>
      <c r="P1819" s="157"/>
      <c r="Q1819" s="157"/>
      <c r="R1819" s="157"/>
      <c r="S1819" s="157"/>
      <c r="T1819" s="157"/>
      <c r="U1819" s="157"/>
      <c r="V1819" s="157"/>
      <c r="W1819" s="161"/>
      <c r="X1819" s="168"/>
      <c r="Y1819" s="168"/>
      <c r="Z1819" s="157"/>
      <c r="AA1819" s="157"/>
      <c r="AB1819" s="157"/>
      <c r="AC1819" s="157"/>
      <c r="AD1819" s="86"/>
      <c r="AE1819" s="76"/>
      <c r="AF1819" s="76"/>
      <c r="AG1819" s="76"/>
      <c r="AH1819" s="76"/>
      <c r="AI1819" s="86"/>
      <c r="AJ1819" s="76"/>
      <c r="AK1819" s="76"/>
      <c r="AL1819" s="76"/>
      <c r="AM1819" s="76"/>
      <c r="AN1819" s="157"/>
      <c r="AO1819" s="157"/>
      <c r="AP1819" s="157"/>
      <c r="AQ1819" s="160"/>
      <c r="AR1819" s="93"/>
      <c r="AS1819" s="93"/>
      <c r="AT1819" s="109"/>
      <c r="AU1819" s="165"/>
    </row>
    <row r="1820" spans="1:47" ht="84.75" customHeight="1">
      <c r="A1820" s="79"/>
      <c r="B1820" s="79"/>
      <c r="C1820" s="79"/>
      <c r="D1820" s="157"/>
      <c r="E1820" s="159"/>
      <c r="F1820" s="160"/>
      <c r="G1820" s="160"/>
      <c r="H1820" s="166"/>
      <c r="I1820" s="166"/>
      <c r="J1820" s="166"/>
      <c r="K1820" s="166"/>
      <c r="L1820" s="167"/>
      <c r="M1820" s="166"/>
      <c r="N1820" s="166"/>
      <c r="O1820" s="157"/>
      <c r="P1820" s="157"/>
      <c r="Q1820" s="157"/>
      <c r="R1820" s="157"/>
      <c r="S1820" s="157"/>
      <c r="T1820" s="157"/>
      <c r="U1820" s="157"/>
      <c r="V1820" s="157"/>
      <c r="W1820" s="161"/>
      <c r="X1820" s="168"/>
      <c r="Y1820" s="168"/>
      <c r="Z1820" s="157"/>
      <c r="AA1820" s="157"/>
      <c r="AB1820" s="157"/>
      <c r="AC1820" s="157"/>
      <c r="AD1820" s="86"/>
      <c r="AE1820" s="76"/>
      <c r="AF1820" s="76"/>
      <c r="AG1820" s="76"/>
      <c r="AH1820" s="76"/>
      <c r="AI1820" s="86"/>
      <c r="AJ1820" s="76"/>
      <c r="AK1820" s="76"/>
      <c r="AL1820" s="76"/>
      <c r="AM1820" s="76"/>
      <c r="AN1820" s="157"/>
      <c r="AO1820" s="157"/>
      <c r="AP1820" s="157"/>
      <c r="AQ1820" s="160"/>
      <c r="AR1820" s="93"/>
      <c r="AS1820" s="93"/>
      <c r="AT1820" s="109"/>
      <c r="AU1820" s="165"/>
    </row>
    <row r="1821" spans="1:47" ht="84.75" customHeight="1">
      <c r="A1821" s="79"/>
      <c r="B1821" s="79"/>
      <c r="C1821" s="79"/>
      <c r="D1821" s="157"/>
      <c r="E1821" s="159"/>
      <c r="F1821" s="160"/>
      <c r="G1821" s="160"/>
      <c r="H1821" s="166"/>
      <c r="I1821" s="166"/>
      <c r="J1821" s="166"/>
      <c r="K1821" s="166"/>
      <c r="L1821" s="167"/>
      <c r="M1821" s="166"/>
      <c r="N1821" s="166"/>
      <c r="O1821" s="157"/>
      <c r="P1821" s="157"/>
      <c r="Q1821" s="157"/>
      <c r="R1821" s="157"/>
      <c r="S1821" s="157"/>
      <c r="T1821" s="157"/>
      <c r="U1821" s="157"/>
      <c r="V1821" s="157"/>
      <c r="W1821" s="161"/>
      <c r="X1821" s="168"/>
      <c r="Y1821" s="168"/>
      <c r="Z1821" s="157"/>
      <c r="AA1821" s="157"/>
      <c r="AB1821" s="157"/>
      <c r="AC1821" s="157"/>
      <c r="AD1821" s="86"/>
      <c r="AE1821" s="76"/>
      <c r="AF1821" s="76"/>
      <c r="AG1821" s="76"/>
      <c r="AH1821" s="76"/>
      <c r="AI1821" s="86"/>
      <c r="AJ1821" s="76"/>
      <c r="AK1821" s="76"/>
      <c r="AL1821" s="76"/>
      <c r="AM1821" s="76"/>
      <c r="AN1821" s="157"/>
      <c r="AO1821" s="157"/>
      <c r="AP1821" s="157"/>
      <c r="AQ1821" s="160"/>
      <c r="AR1821" s="93"/>
      <c r="AS1821" s="93"/>
      <c r="AT1821" s="109"/>
      <c r="AU1821" s="165"/>
    </row>
    <row r="1822" spans="1:47" ht="84.75" customHeight="1">
      <c r="A1822" s="79"/>
      <c r="B1822" s="79"/>
      <c r="C1822" s="79"/>
      <c r="D1822" s="157"/>
      <c r="E1822" s="159"/>
      <c r="F1822" s="160"/>
      <c r="G1822" s="160"/>
      <c r="H1822" s="166"/>
      <c r="I1822" s="166"/>
      <c r="J1822" s="166"/>
      <c r="K1822" s="166"/>
      <c r="L1822" s="167"/>
      <c r="M1822" s="166"/>
      <c r="N1822" s="166"/>
      <c r="O1822" s="157"/>
      <c r="P1822" s="157"/>
      <c r="Q1822" s="157"/>
      <c r="R1822" s="157"/>
      <c r="S1822" s="157"/>
      <c r="T1822" s="157"/>
      <c r="U1822" s="157"/>
      <c r="V1822" s="157"/>
      <c r="W1822" s="161"/>
      <c r="X1822" s="168"/>
      <c r="Y1822" s="168"/>
      <c r="Z1822" s="157"/>
      <c r="AA1822" s="157"/>
      <c r="AB1822" s="157"/>
      <c r="AC1822" s="157"/>
      <c r="AD1822" s="86"/>
      <c r="AE1822" s="76"/>
      <c r="AF1822" s="76"/>
      <c r="AG1822" s="76"/>
      <c r="AH1822" s="76"/>
      <c r="AI1822" s="86"/>
      <c r="AJ1822" s="76"/>
      <c r="AK1822" s="76"/>
      <c r="AL1822" s="76"/>
      <c r="AM1822" s="76"/>
      <c r="AN1822" s="157"/>
      <c r="AO1822" s="157"/>
      <c r="AP1822" s="157"/>
      <c r="AQ1822" s="160"/>
      <c r="AR1822" s="93"/>
      <c r="AS1822" s="93"/>
      <c r="AT1822" s="109"/>
      <c r="AU1822" s="165"/>
    </row>
    <row r="1823" spans="1:47" ht="84.75" customHeight="1">
      <c r="A1823" s="79"/>
      <c r="B1823" s="79"/>
      <c r="C1823" s="79"/>
      <c r="D1823" s="157"/>
      <c r="E1823" s="159"/>
      <c r="F1823" s="160"/>
      <c r="G1823" s="160"/>
      <c r="H1823" s="166"/>
      <c r="I1823" s="166"/>
      <c r="J1823" s="166"/>
      <c r="K1823" s="166"/>
      <c r="L1823" s="167"/>
      <c r="M1823" s="166"/>
      <c r="N1823" s="166"/>
      <c r="O1823" s="157"/>
      <c r="P1823" s="157"/>
      <c r="Q1823" s="157"/>
      <c r="R1823" s="157"/>
      <c r="S1823" s="157"/>
      <c r="T1823" s="157"/>
      <c r="U1823" s="157"/>
      <c r="V1823" s="157"/>
      <c r="W1823" s="161"/>
      <c r="X1823" s="168"/>
      <c r="Y1823" s="168"/>
      <c r="Z1823" s="157"/>
      <c r="AA1823" s="157"/>
      <c r="AB1823" s="157"/>
      <c r="AC1823" s="157"/>
      <c r="AD1823" s="86"/>
      <c r="AE1823" s="76"/>
      <c r="AF1823" s="76"/>
      <c r="AG1823" s="76"/>
      <c r="AH1823" s="76"/>
      <c r="AI1823" s="86"/>
      <c r="AJ1823" s="76"/>
      <c r="AK1823" s="76"/>
      <c r="AL1823" s="76"/>
      <c r="AM1823" s="76"/>
      <c r="AN1823" s="157"/>
      <c r="AO1823" s="157"/>
      <c r="AP1823" s="157"/>
      <c r="AQ1823" s="160"/>
      <c r="AR1823" s="93"/>
      <c r="AS1823" s="93"/>
      <c r="AT1823" s="109"/>
      <c r="AU1823" s="165"/>
    </row>
    <row r="1824" spans="1:47" ht="84.75" customHeight="1">
      <c r="A1824" s="79"/>
      <c r="B1824" s="79"/>
      <c r="C1824" s="79"/>
      <c r="D1824" s="157"/>
      <c r="E1824" s="159"/>
      <c r="F1824" s="160"/>
      <c r="G1824" s="160"/>
      <c r="H1824" s="166"/>
      <c r="I1824" s="166"/>
      <c r="J1824" s="166"/>
      <c r="K1824" s="166"/>
      <c r="L1824" s="167"/>
      <c r="M1824" s="166"/>
      <c r="N1824" s="166"/>
      <c r="O1824" s="157"/>
      <c r="P1824" s="157"/>
      <c r="Q1824" s="157"/>
      <c r="R1824" s="157"/>
      <c r="S1824" s="157"/>
      <c r="T1824" s="157"/>
      <c r="U1824" s="157"/>
      <c r="V1824" s="157"/>
      <c r="W1824" s="161"/>
      <c r="X1824" s="168"/>
      <c r="Y1824" s="168"/>
      <c r="Z1824" s="157"/>
      <c r="AA1824" s="157"/>
      <c r="AB1824" s="157"/>
      <c r="AC1824" s="157"/>
      <c r="AD1824" s="86"/>
      <c r="AE1824" s="76"/>
      <c r="AF1824" s="76"/>
      <c r="AG1824" s="76"/>
      <c r="AH1824" s="76"/>
      <c r="AI1824" s="86"/>
      <c r="AJ1824" s="76"/>
      <c r="AK1824" s="76"/>
      <c r="AL1824" s="76"/>
      <c r="AM1824" s="76"/>
      <c r="AN1824" s="157"/>
      <c r="AO1824" s="157"/>
      <c r="AP1824" s="157"/>
      <c r="AQ1824" s="160"/>
      <c r="AR1824" s="93"/>
      <c r="AS1824" s="93"/>
      <c r="AT1824" s="109"/>
      <c r="AU1824" s="165"/>
    </row>
    <row r="1825" spans="1:47" ht="84.75" customHeight="1">
      <c r="A1825" s="79"/>
      <c r="B1825" s="79"/>
      <c r="C1825" s="79"/>
      <c r="D1825" s="157"/>
      <c r="E1825" s="159"/>
      <c r="F1825" s="160"/>
      <c r="G1825" s="160"/>
      <c r="H1825" s="166"/>
      <c r="I1825" s="166"/>
      <c r="J1825" s="166"/>
      <c r="K1825" s="166"/>
      <c r="L1825" s="167"/>
      <c r="M1825" s="166"/>
      <c r="N1825" s="166"/>
      <c r="O1825" s="157"/>
      <c r="P1825" s="157"/>
      <c r="Q1825" s="157"/>
      <c r="R1825" s="157"/>
      <c r="S1825" s="157"/>
      <c r="T1825" s="157"/>
      <c r="U1825" s="157"/>
      <c r="V1825" s="157"/>
      <c r="W1825" s="161"/>
      <c r="X1825" s="168"/>
      <c r="Y1825" s="168"/>
      <c r="Z1825" s="157"/>
      <c r="AA1825" s="157"/>
      <c r="AB1825" s="157"/>
      <c r="AC1825" s="157"/>
      <c r="AD1825" s="86"/>
      <c r="AE1825" s="76"/>
      <c r="AF1825" s="76"/>
      <c r="AG1825" s="76"/>
      <c r="AH1825" s="76"/>
      <c r="AI1825" s="86"/>
      <c r="AJ1825" s="76"/>
      <c r="AK1825" s="76"/>
      <c r="AL1825" s="76"/>
      <c r="AM1825" s="76"/>
      <c r="AN1825" s="157"/>
      <c r="AO1825" s="157"/>
      <c r="AP1825" s="157"/>
      <c r="AQ1825" s="160"/>
      <c r="AR1825" s="93"/>
      <c r="AS1825" s="93"/>
      <c r="AT1825" s="109"/>
      <c r="AU1825" s="165"/>
    </row>
    <row r="1826" spans="1:47" ht="84.75" customHeight="1">
      <c r="A1826" s="79"/>
      <c r="B1826" s="79"/>
      <c r="C1826" s="79"/>
      <c r="D1826" s="157"/>
      <c r="E1826" s="159"/>
      <c r="F1826" s="160"/>
      <c r="G1826" s="160"/>
      <c r="H1826" s="166"/>
      <c r="I1826" s="166"/>
      <c r="J1826" s="166"/>
      <c r="K1826" s="166"/>
      <c r="L1826" s="167"/>
      <c r="M1826" s="166"/>
      <c r="N1826" s="166"/>
      <c r="O1826" s="157"/>
      <c r="P1826" s="157"/>
      <c r="Q1826" s="157"/>
      <c r="R1826" s="157"/>
      <c r="S1826" s="157"/>
      <c r="T1826" s="157"/>
      <c r="U1826" s="157"/>
      <c r="V1826" s="157"/>
      <c r="W1826" s="161"/>
      <c r="X1826" s="168"/>
      <c r="Y1826" s="168"/>
      <c r="Z1826" s="157"/>
      <c r="AA1826" s="157"/>
      <c r="AB1826" s="157"/>
      <c r="AC1826" s="157"/>
      <c r="AD1826" s="86"/>
      <c r="AE1826" s="76"/>
      <c r="AF1826" s="76"/>
      <c r="AG1826" s="76"/>
      <c r="AH1826" s="76"/>
      <c r="AI1826" s="86"/>
      <c r="AJ1826" s="76"/>
      <c r="AK1826" s="76"/>
      <c r="AL1826" s="76"/>
      <c r="AM1826" s="76"/>
      <c r="AN1826" s="157"/>
      <c r="AO1826" s="157"/>
      <c r="AP1826" s="157"/>
      <c r="AQ1826" s="160"/>
      <c r="AR1826" s="93"/>
      <c r="AS1826" s="93"/>
      <c r="AT1826" s="109"/>
      <c r="AU1826" s="165"/>
    </row>
    <row r="1827" spans="1:47" ht="84.75" customHeight="1">
      <c r="A1827" s="79"/>
      <c r="B1827" s="79"/>
      <c r="C1827" s="79"/>
      <c r="D1827" s="157"/>
      <c r="E1827" s="159"/>
      <c r="F1827" s="160"/>
      <c r="G1827" s="160"/>
      <c r="H1827" s="166"/>
      <c r="I1827" s="166"/>
      <c r="J1827" s="166"/>
      <c r="K1827" s="166"/>
      <c r="L1827" s="167"/>
      <c r="M1827" s="166"/>
      <c r="N1827" s="166"/>
      <c r="O1827" s="157"/>
      <c r="P1827" s="157"/>
      <c r="Q1827" s="157"/>
      <c r="R1827" s="157"/>
      <c r="S1827" s="157"/>
      <c r="T1827" s="157"/>
      <c r="U1827" s="157"/>
      <c r="V1827" s="157"/>
      <c r="W1827" s="161"/>
      <c r="X1827" s="168"/>
      <c r="Y1827" s="168"/>
      <c r="Z1827" s="157"/>
      <c r="AA1827" s="157"/>
      <c r="AB1827" s="157"/>
      <c r="AC1827" s="157"/>
      <c r="AD1827" s="86"/>
      <c r="AE1827" s="76"/>
      <c r="AF1827" s="76"/>
      <c r="AG1827" s="76"/>
      <c r="AH1827" s="76"/>
      <c r="AI1827" s="86"/>
      <c r="AJ1827" s="76"/>
      <c r="AK1827" s="76"/>
      <c r="AL1827" s="76"/>
      <c r="AM1827" s="76"/>
      <c r="AN1827" s="157"/>
      <c r="AO1827" s="157"/>
      <c r="AP1827" s="157"/>
      <c r="AQ1827" s="160"/>
      <c r="AR1827" s="93"/>
      <c r="AS1827" s="93"/>
      <c r="AT1827" s="109"/>
      <c r="AU1827" s="165"/>
    </row>
    <row r="1828" spans="1:47" ht="84.75" customHeight="1">
      <c r="A1828" s="79"/>
      <c r="B1828" s="79"/>
      <c r="C1828" s="79"/>
      <c r="D1828" s="157"/>
      <c r="E1828" s="159"/>
      <c r="F1828" s="160"/>
      <c r="G1828" s="160"/>
      <c r="H1828" s="166"/>
      <c r="I1828" s="166"/>
      <c r="J1828" s="166"/>
      <c r="K1828" s="166"/>
      <c r="L1828" s="167"/>
      <c r="M1828" s="166"/>
      <c r="N1828" s="166"/>
      <c r="O1828" s="157"/>
      <c r="P1828" s="157"/>
      <c r="Q1828" s="157"/>
      <c r="R1828" s="157"/>
      <c r="S1828" s="157"/>
      <c r="T1828" s="157"/>
      <c r="U1828" s="157"/>
      <c r="V1828" s="157"/>
      <c r="W1828" s="161"/>
      <c r="X1828" s="168"/>
      <c r="Y1828" s="168"/>
      <c r="Z1828" s="157"/>
      <c r="AA1828" s="157"/>
      <c r="AB1828" s="157"/>
      <c r="AC1828" s="157"/>
      <c r="AD1828" s="86"/>
      <c r="AE1828" s="76"/>
      <c r="AF1828" s="76"/>
      <c r="AG1828" s="76"/>
      <c r="AH1828" s="76"/>
      <c r="AI1828" s="86"/>
      <c r="AJ1828" s="76"/>
      <c r="AK1828" s="76"/>
      <c r="AL1828" s="76"/>
      <c r="AM1828" s="76"/>
      <c r="AN1828" s="157"/>
      <c r="AO1828" s="157"/>
      <c r="AP1828" s="157"/>
      <c r="AQ1828" s="160"/>
      <c r="AR1828" s="93"/>
      <c r="AS1828" s="93"/>
      <c r="AT1828" s="109"/>
      <c r="AU1828" s="165"/>
    </row>
    <row r="1829" spans="1:47" ht="84.75" customHeight="1">
      <c r="A1829" s="79"/>
      <c r="B1829" s="79"/>
      <c r="C1829" s="79"/>
      <c r="D1829" s="157"/>
      <c r="E1829" s="159"/>
      <c r="F1829" s="160"/>
      <c r="G1829" s="160"/>
      <c r="H1829" s="166"/>
      <c r="I1829" s="166"/>
      <c r="J1829" s="166"/>
      <c r="K1829" s="166"/>
      <c r="L1829" s="167"/>
      <c r="M1829" s="166"/>
      <c r="N1829" s="166"/>
      <c r="O1829" s="157"/>
      <c r="P1829" s="157"/>
      <c r="Q1829" s="157"/>
      <c r="R1829" s="157"/>
      <c r="S1829" s="157"/>
      <c r="T1829" s="157"/>
      <c r="U1829" s="157"/>
      <c r="V1829" s="157"/>
      <c r="W1829" s="161"/>
      <c r="X1829" s="168"/>
      <c r="Y1829" s="168"/>
      <c r="Z1829" s="157"/>
      <c r="AA1829" s="157"/>
      <c r="AB1829" s="157"/>
      <c r="AC1829" s="157"/>
      <c r="AD1829" s="86"/>
      <c r="AE1829" s="76"/>
      <c r="AF1829" s="76"/>
      <c r="AG1829" s="76"/>
      <c r="AH1829" s="76"/>
      <c r="AI1829" s="86"/>
      <c r="AJ1829" s="76"/>
      <c r="AK1829" s="76"/>
      <c r="AL1829" s="76"/>
      <c r="AM1829" s="76"/>
      <c r="AN1829" s="157"/>
      <c r="AO1829" s="157"/>
      <c r="AP1829" s="157"/>
      <c r="AQ1829" s="160"/>
      <c r="AR1829" s="93"/>
      <c r="AS1829" s="93"/>
      <c r="AT1829" s="109"/>
      <c r="AU1829" s="165"/>
    </row>
    <row r="1830" spans="1:47" ht="84.75" customHeight="1">
      <c r="A1830" s="79"/>
      <c r="B1830" s="79"/>
      <c r="C1830" s="79"/>
      <c r="D1830" s="157"/>
      <c r="E1830" s="159"/>
      <c r="F1830" s="160"/>
      <c r="G1830" s="160"/>
      <c r="H1830" s="166"/>
      <c r="I1830" s="166"/>
      <c r="J1830" s="166"/>
      <c r="K1830" s="166"/>
      <c r="L1830" s="167"/>
      <c r="M1830" s="166"/>
      <c r="N1830" s="166"/>
      <c r="O1830" s="157"/>
      <c r="P1830" s="157"/>
      <c r="Q1830" s="157"/>
      <c r="R1830" s="157"/>
      <c r="S1830" s="157"/>
      <c r="T1830" s="157"/>
      <c r="U1830" s="157"/>
      <c r="V1830" s="157"/>
      <c r="W1830" s="161"/>
      <c r="X1830" s="168"/>
      <c r="Y1830" s="168"/>
      <c r="Z1830" s="157"/>
      <c r="AA1830" s="157"/>
      <c r="AB1830" s="157"/>
      <c r="AC1830" s="157"/>
      <c r="AD1830" s="86"/>
      <c r="AE1830" s="76"/>
      <c r="AF1830" s="76"/>
      <c r="AG1830" s="76"/>
      <c r="AH1830" s="76"/>
      <c r="AI1830" s="86"/>
      <c r="AJ1830" s="76"/>
      <c r="AK1830" s="76"/>
      <c r="AL1830" s="76"/>
      <c r="AM1830" s="76"/>
      <c r="AN1830" s="157"/>
      <c r="AO1830" s="157"/>
      <c r="AP1830" s="157"/>
      <c r="AQ1830" s="160"/>
      <c r="AR1830" s="93"/>
      <c r="AS1830" s="93"/>
      <c r="AT1830" s="109"/>
      <c r="AU1830" s="165"/>
    </row>
    <row r="1831" spans="1:47" ht="84.75" customHeight="1">
      <c r="A1831" s="79"/>
      <c r="B1831" s="79"/>
      <c r="C1831" s="79"/>
      <c r="D1831" s="157"/>
      <c r="E1831" s="159"/>
      <c r="F1831" s="160"/>
      <c r="G1831" s="160"/>
      <c r="H1831" s="166"/>
      <c r="I1831" s="166"/>
      <c r="J1831" s="166"/>
      <c r="K1831" s="166"/>
      <c r="L1831" s="167"/>
      <c r="M1831" s="166"/>
      <c r="N1831" s="166"/>
      <c r="O1831" s="157"/>
      <c r="P1831" s="157"/>
      <c r="Q1831" s="157"/>
      <c r="R1831" s="157"/>
      <c r="S1831" s="157"/>
      <c r="T1831" s="157"/>
      <c r="U1831" s="157"/>
      <c r="V1831" s="157"/>
      <c r="W1831" s="161"/>
      <c r="X1831" s="168"/>
      <c r="Y1831" s="168"/>
      <c r="Z1831" s="157"/>
      <c r="AA1831" s="157"/>
      <c r="AB1831" s="157"/>
      <c r="AC1831" s="157"/>
      <c r="AD1831" s="86"/>
      <c r="AE1831" s="76"/>
      <c r="AF1831" s="76"/>
      <c r="AG1831" s="76"/>
      <c r="AH1831" s="76"/>
      <c r="AI1831" s="86"/>
      <c r="AJ1831" s="76"/>
      <c r="AK1831" s="76"/>
      <c r="AL1831" s="76"/>
      <c r="AM1831" s="76"/>
      <c r="AN1831" s="157"/>
      <c r="AO1831" s="157"/>
      <c r="AP1831" s="157"/>
      <c r="AQ1831" s="160"/>
      <c r="AR1831" s="93"/>
      <c r="AS1831" s="93"/>
      <c r="AT1831" s="109"/>
      <c r="AU1831" s="165"/>
    </row>
    <row r="1832" spans="1:47" ht="84.75" customHeight="1">
      <c r="A1832" s="79"/>
      <c r="B1832" s="79"/>
      <c r="C1832" s="79"/>
      <c r="D1832" s="157"/>
      <c r="E1832" s="159"/>
      <c r="F1832" s="160"/>
      <c r="G1832" s="160"/>
      <c r="H1832" s="166"/>
      <c r="I1832" s="166"/>
      <c r="J1832" s="166"/>
      <c r="K1832" s="166"/>
      <c r="L1832" s="167"/>
      <c r="M1832" s="166"/>
      <c r="N1832" s="166"/>
      <c r="O1832" s="157"/>
      <c r="P1832" s="157"/>
      <c r="Q1832" s="157"/>
      <c r="R1832" s="157"/>
      <c r="S1832" s="157"/>
      <c r="T1832" s="157"/>
      <c r="U1832" s="157"/>
      <c r="V1832" s="157"/>
      <c r="W1832" s="161"/>
      <c r="X1832" s="168"/>
      <c r="Y1832" s="168"/>
      <c r="Z1832" s="157"/>
      <c r="AA1832" s="157"/>
      <c r="AB1832" s="157"/>
      <c r="AC1832" s="157"/>
      <c r="AD1832" s="86"/>
      <c r="AE1832" s="76"/>
      <c r="AF1832" s="76"/>
      <c r="AG1832" s="76"/>
      <c r="AH1832" s="76"/>
      <c r="AI1832" s="86"/>
      <c r="AJ1832" s="76"/>
      <c r="AK1832" s="76"/>
      <c r="AL1832" s="76"/>
      <c r="AM1832" s="76"/>
      <c r="AN1832" s="157"/>
      <c r="AO1832" s="157"/>
      <c r="AP1832" s="157"/>
      <c r="AQ1832" s="160"/>
      <c r="AR1832" s="93"/>
      <c r="AS1832" s="93"/>
      <c r="AT1832" s="109"/>
      <c r="AU1832" s="165"/>
    </row>
    <row r="1833" spans="1:47" ht="84.75" customHeight="1">
      <c r="A1833" s="79"/>
      <c r="B1833" s="79"/>
      <c r="C1833" s="79"/>
      <c r="D1833" s="157"/>
      <c r="E1833" s="159"/>
      <c r="F1833" s="160"/>
      <c r="G1833" s="160"/>
      <c r="H1833" s="166"/>
      <c r="I1833" s="166"/>
      <c r="J1833" s="166"/>
      <c r="K1833" s="166"/>
      <c r="L1833" s="167"/>
      <c r="M1833" s="166"/>
      <c r="N1833" s="166"/>
      <c r="O1833" s="157"/>
      <c r="P1833" s="157"/>
      <c r="Q1833" s="157"/>
      <c r="R1833" s="157"/>
      <c r="S1833" s="157"/>
      <c r="T1833" s="157"/>
      <c r="U1833" s="157"/>
      <c r="V1833" s="157"/>
      <c r="W1833" s="161"/>
      <c r="X1833" s="168"/>
      <c r="Y1833" s="168"/>
      <c r="Z1833" s="157"/>
      <c r="AA1833" s="157"/>
      <c r="AB1833" s="157"/>
      <c r="AC1833" s="157"/>
      <c r="AD1833" s="86"/>
      <c r="AE1833" s="76"/>
      <c r="AF1833" s="76"/>
      <c r="AG1833" s="76"/>
      <c r="AH1833" s="76"/>
      <c r="AI1833" s="86"/>
      <c r="AJ1833" s="76"/>
      <c r="AK1833" s="76"/>
      <c r="AL1833" s="76"/>
      <c r="AM1833" s="76"/>
      <c r="AN1833" s="157"/>
      <c r="AO1833" s="157"/>
      <c r="AP1833" s="157"/>
      <c r="AQ1833" s="160"/>
      <c r="AR1833" s="93"/>
      <c r="AS1833" s="93"/>
      <c r="AT1833" s="109"/>
      <c r="AU1833" s="165"/>
    </row>
    <row r="1834" spans="1:47" ht="84.75" customHeight="1">
      <c r="A1834" s="79"/>
      <c r="B1834" s="79"/>
      <c r="C1834" s="79"/>
      <c r="D1834" s="157"/>
      <c r="E1834" s="159"/>
      <c r="F1834" s="160"/>
      <c r="G1834" s="160"/>
      <c r="H1834" s="166"/>
      <c r="I1834" s="166"/>
      <c r="J1834" s="166"/>
      <c r="K1834" s="166"/>
      <c r="L1834" s="167"/>
      <c r="M1834" s="166"/>
      <c r="N1834" s="166"/>
      <c r="O1834" s="157"/>
      <c r="P1834" s="157"/>
      <c r="Q1834" s="157"/>
      <c r="R1834" s="157"/>
      <c r="S1834" s="157"/>
      <c r="T1834" s="157"/>
      <c r="U1834" s="157"/>
      <c r="V1834" s="157"/>
      <c r="W1834" s="161"/>
      <c r="X1834" s="168"/>
      <c r="Y1834" s="168"/>
      <c r="Z1834" s="157"/>
      <c r="AA1834" s="157"/>
      <c r="AB1834" s="157"/>
      <c r="AC1834" s="157"/>
      <c r="AD1834" s="86"/>
      <c r="AE1834" s="76"/>
      <c r="AF1834" s="76"/>
      <c r="AG1834" s="76"/>
      <c r="AH1834" s="76"/>
      <c r="AI1834" s="86"/>
      <c r="AJ1834" s="76"/>
      <c r="AK1834" s="76"/>
      <c r="AL1834" s="76"/>
      <c r="AM1834" s="76"/>
      <c r="AN1834" s="157"/>
      <c r="AO1834" s="157"/>
      <c r="AP1834" s="157"/>
      <c r="AQ1834" s="160"/>
      <c r="AR1834" s="93"/>
      <c r="AS1834" s="93"/>
      <c r="AT1834" s="109"/>
      <c r="AU1834" s="165"/>
    </row>
    <row r="1835" spans="1:47" ht="84.75" customHeight="1">
      <c r="A1835" s="79"/>
      <c r="B1835" s="79"/>
      <c r="C1835" s="79"/>
      <c r="D1835" s="157"/>
      <c r="E1835" s="159"/>
      <c r="F1835" s="160"/>
      <c r="G1835" s="160"/>
      <c r="H1835" s="166"/>
      <c r="I1835" s="166"/>
      <c r="J1835" s="166"/>
      <c r="K1835" s="166"/>
      <c r="L1835" s="167"/>
      <c r="M1835" s="166"/>
      <c r="N1835" s="166"/>
      <c r="O1835" s="157"/>
      <c r="P1835" s="157"/>
      <c r="Q1835" s="157"/>
      <c r="R1835" s="157"/>
      <c r="S1835" s="157"/>
      <c r="T1835" s="157"/>
      <c r="U1835" s="157"/>
      <c r="V1835" s="157"/>
      <c r="W1835" s="161"/>
      <c r="X1835" s="168"/>
      <c r="Y1835" s="168"/>
      <c r="Z1835" s="157"/>
      <c r="AA1835" s="157"/>
      <c r="AB1835" s="157"/>
      <c r="AC1835" s="157"/>
      <c r="AD1835" s="86"/>
      <c r="AE1835" s="76"/>
      <c r="AF1835" s="76"/>
      <c r="AG1835" s="76"/>
      <c r="AH1835" s="76"/>
      <c r="AI1835" s="86"/>
      <c r="AJ1835" s="76"/>
      <c r="AK1835" s="76"/>
      <c r="AL1835" s="76"/>
      <c r="AM1835" s="76"/>
      <c r="AN1835" s="157"/>
      <c r="AO1835" s="157"/>
      <c r="AP1835" s="157"/>
      <c r="AQ1835" s="160"/>
      <c r="AR1835" s="93"/>
      <c r="AS1835" s="93"/>
      <c r="AT1835" s="109"/>
      <c r="AU1835" s="165"/>
    </row>
    <row r="1836" spans="1:47" ht="84.75" customHeight="1">
      <c r="A1836" s="79"/>
      <c r="B1836" s="79"/>
      <c r="C1836" s="79"/>
      <c r="D1836" s="157"/>
      <c r="E1836" s="159"/>
      <c r="F1836" s="160"/>
      <c r="G1836" s="160"/>
      <c r="H1836" s="166"/>
      <c r="I1836" s="166"/>
      <c r="J1836" s="166"/>
      <c r="K1836" s="166"/>
      <c r="L1836" s="167"/>
      <c r="M1836" s="166"/>
      <c r="N1836" s="166"/>
      <c r="O1836" s="157"/>
      <c r="P1836" s="157"/>
      <c r="Q1836" s="157"/>
      <c r="R1836" s="157"/>
      <c r="S1836" s="157"/>
      <c r="T1836" s="157"/>
      <c r="U1836" s="157"/>
      <c r="V1836" s="157"/>
      <c r="W1836" s="161"/>
      <c r="X1836" s="168"/>
      <c r="Y1836" s="168"/>
      <c r="Z1836" s="157"/>
      <c r="AA1836" s="157"/>
      <c r="AB1836" s="157"/>
      <c r="AC1836" s="157"/>
      <c r="AD1836" s="86"/>
      <c r="AE1836" s="76"/>
      <c r="AF1836" s="76"/>
      <c r="AG1836" s="76"/>
      <c r="AH1836" s="76"/>
      <c r="AI1836" s="86"/>
      <c r="AJ1836" s="76"/>
      <c r="AK1836" s="76"/>
      <c r="AL1836" s="76"/>
      <c r="AM1836" s="76"/>
      <c r="AN1836" s="157"/>
      <c r="AO1836" s="157"/>
      <c r="AP1836" s="157"/>
      <c r="AQ1836" s="160"/>
      <c r="AR1836" s="93"/>
      <c r="AS1836" s="93"/>
      <c r="AT1836" s="109"/>
      <c r="AU1836" s="165"/>
    </row>
    <row r="1837" spans="1:47" ht="84.75" customHeight="1">
      <c r="A1837" s="79"/>
      <c r="B1837" s="79"/>
      <c r="C1837" s="79"/>
      <c r="D1837" s="157"/>
      <c r="E1837" s="159"/>
      <c r="F1837" s="160"/>
      <c r="G1837" s="160"/>
      <c r="H1837" s="166"/>
      <c r="I1837" s="166"/>
      <c r="J1837" s="166"/>
      <c r="K1837" s="166"/>
      <c r="L1837" s="167"/>
      <c r="M1837" s="166"/>
      <c r="N1837" s="166"/>
      <c r="O1837" s="157"/>
      <c r="P1837" s="157"/>
      <c r="Q1837" s="157"/>
      <c r="R1837" s="157"/>
      <c r="S1837" s="157"/>
      <c r="T1837" s="157"/>
      <c r="U1837" s="157"/>
      <c r="V1837" s="157"/>
      <c r="W1837" s="161"/>
      <c r="X1837" s="168"/>
      <c r="Y1837" s="168"/>
      <c r="Z1837" s="157"/>
      <c r="AA1837" s="157"/>
      <c r="AB1837" s="157"/>
      <c r="AC1837" s="157"/>
      <c r="AD1837" s="86"/>
      <c r="AE1837" s="76"/>
      <c r="AF1837" s="76"/>
      <c r="AG1837" s="76"/>
      <c r="AH1837" s="76"/>
      <c r="AI1837" s="86"/>
      <c r="AJ1837" s="76"/>
      <c r="AK1837" s="76"/>
      <c r="AL1837" s="76"/>
      <c r="AM1837" s="76"/>
      <c r="AN1837" s="157"/>
      <c r="AO1837" s="157"/>
      <c r="AP1837" s="157"/>
      <c r="AQ1837" s="160"/>
      <c r="AR1837" s="93"/>
      <c r="AS1837" s="93"/>
      <c r="AT1837" s="109"/>
      <c r="AU1837" s="165"/>
    </row>
    <row r="1838" spans="1:47" ht="84.75" customHeight="1">
      <c r="A1838" s="79"/>
      <c r="B1838" s="79"/>
      <c r="C1838" s="79"/>
      <c r="D1838" s="157"/>
      <c r="E1838" s="159"/>
      <c r="F1838" s="160"/>
      <c r="G1838" s="160"/>
      <c r="H1838" s="166"/>
      <c r="I1838" s="166"/>
      <c r="J1838" s="166"/>
      <c r="K1838" s="166"/>
      <c r="L1838" s="167"/>
      <c r="M1838" s="166"/>
      <c r="N1838" s="166"/>
      <c r="O1838" s="157"/>
      <c r="P1838" s="157"/>
      <c r="Q1838" s="157"/>
      <c r="R1838" s="157"/>
      <c r="S1838" s="157"/>
      <c r="T1838" s="157"/>
      <c r="U1838" s="157"/>
      <c r="V1838" s="157"/>
      <c r="W1838" s="161"/>
      <c r="X1838" s="168"/>
      <c r="Y1838" s="168"/>
      <c r="Z1838" s="157"/>
      <c r="AA1838" s="157"/>
      <c r="AB1838" s="157"/>
      <c r="AC1838" s="157"/>
      <c r="AD1838" s="86"/>
      <c r="AE1838" s="76"/>
      <c r="AF1838" s="76"/>
      <c r="AG1838" s="76"/>
      <c r="AH1838" s="76"/>
      <c r="AI1838" s="86"/>
      <c r="AJ1838" s="76"/>
      <c r="AK1838" s="76"/>
      <c r="AL1838" s="76"/>
      <c r="AM1838" s="76"/>
      <c r="AN1838" s="157"/>
      <c r="AO1838" s="157"/>
      <c r="AP1838" s="157"/>
      <c r="AQ1838" s="160"/>
      <c r="AR1838" s="93"/>
      <c r="AS1838" s="93"/>
      <c r="AT1838" s="109"/>
      <c r="AU1838" s="165"/>
    </row>
    <row r="1839" spans="1:47" ht="84.75" customHeight="1">
      <c r="A1839" s="79"/>
      <c r="B1839" s="79"/>
      <c r="C1839" s="79"/>
      <c r="D1839" s="157"/>
      <c r="E1839" s="159"/>
      <c r="F1839" s="160"/>
      <c r="G1839" s="160"/>
      <c r="H1839" s="166"/>
      <c r="I1839" s="166"/>
      <c r="J1839" s="166"/>
      <c r="K1839" s="166"/>
      <c r="L1839" s="167"/>
      <c r="M1839" s="166"/>
      <c r="N1839" s="166"/>
      <c r="O1839" s="157"/>
      <c r="P1839" s="157"/>
      <c r="Q1839" s="157"/>
      <c r="R1839" s="157"/>
      <c r="S1839" s="157"/>
      <c r="T1839" s="157"/>
      <c r="U1839" s="157"/>
      <c r="V1839" s="157"/>
      <c r="W1839" s="161"/>
      <c r="X1839" s="168"/>
      <c r="Y1839" s="168"/>
      <c r="Z1839" s="157"/>
      <c r="AA1839" s="157"/>
      <c r="AB1839" s="157"/>
      <c r="AC1839" s="157"/>
      <c r="AD1839" s="86"/>
      <c r="AE1839" s="76"/>
      <c r="AF1839" s="76"/>
      <c r="AG1839" s="76"/>
      <c r="AH1839" s="76"/>
      <c r="AI1839" s="86"/>
      <c r="AJ1839" s="76"/>
      <c r="AK1839" s="76"/>
      <c r="AL1839" s="76"/>
      <c r="AM1839" s="76"/>
      <c r="AN1839" s="157"/>
      <c r="AO1839" s="157"/>
      <c r="AP1839" s="157"/>
      <c r="AQ1839" s="160"/>
      <c r="AR1839" s="93"/>
      <c r="AS1839" s="93"/>
      <c r="AT1839" s="109"/>
      <c r="AU1839" s="165"/>
    </row>
    <row r="1840" spans="1:47" ht="84.75" customHeight="1">
      <c r="A1840" s="79"/>
      <c r="B1840" s="79"/>
      <c r="C1840" s="79"/>
      <c r="D1840" s="157"/>
      <c r="E1840" s="159"/>
      <c r="F1840" s="160"/>
      <c r="G1840" s="160"/>
      <c r="H1840" s="166"/>
      <c r="I1840" s="166"/>
      <c r="J1840" s="166"/>
      <c r="K1840" s="166"/>
      <c r="L1840" s="167"/>
      <c r="M1840" s="166"/>
      <c r="N1840" s="166"/>
      <c r="O1840" s="157"/>
      <c r="P1840" s="157"/>
      <c r="Q1840" s="157"/>
      <c r="R1840" s="157"/>
      <c r="S1840" s="157"/>
      <c r="T1840" s="157"/>
      <c r="U1840" s="157"/>
      <c r="V1840" s="157"/>
      <c r="W1840" s="161"/>
      <c r="X1840" s="168"/>
      <c r="Y1840" s="168"/>
      <c r="Z1840" s="157"/>
      <c r="AA1840" s="157"/>
      <c r="AB1840" s="157"/>
      <c r="AC1840" s="157"/>
      <c r="AD1840" s="86"/>
      <c r="AE1840" s="76"/>
      <c r="AF1840" s="76"/>
      <c r="AG1840" s="76"/>
      <c r="AH1840" s="76"/>
      <c r="AI1840" s="86"/>
      <c r="AJ1840" s="76"/>
      <c r="AK1840" s="76"/>
      <c r="AL1840" s="76"/>
      <c r="AM1840" s="76"/>
      <c r="AN1840" s="157"/>
      <c r="AO1840" s="157"/>
      <c r="AP1840" s="157"/>
      <c r="AQ1840" s="160"/>
      <c r="AR1840" s="93"/>
      <c r="AS1840" s="93"/>
      <c r="AT1840" s="109"/>
      <c r="AU1840" s="165"/>
    </row>
    <row r="1841" spans="1:47" ht="84.75" customHeight="1">
      <c r="A1841" s="79"/>
      <c r="B1841" s="79"/>
      <c r="C1841" s="79"/>
      <c r="D1841" s="157"/>
      <c r="E1841" s="159"/>
      <c r="F1841" s="160"/>
      <c r="G1841" s="160"/>
      <c r="H1841" s="166"/>
      <c r="I1841" s="166"/>
      <c r="J1841" s="166"/>
      <c r="K1841" s="166"/>
      <c r="L1841" s="167"/>
      <c r="M1841" s="166"/>
      <c r="N1841" s="166"/>
      <c r="O1841" s="157"/>
      <c r="P1841" s="157"/>
      <c r="Q1841" s="157"/>
      <c r="R1841" s="157"/>
      <c r="S1841" s="157"/>
      <c r="T1841" s="157"/>
      <c r="U1841" s="157"/>
      <c r="V1841" s="157"/>
      <c r="W1841" s="161"/>
      <c r="X1841" s="168"/>
      <c r="Y1841" s="168"/>
      <c r="Z1841" s="157"/>
      <c r="AA1841" s="157"/>
      <c r="AB1841" s="157"/>
      <c r="AC1841" s="157"/>
      <c r="AD1841" s="86"/>
      <c r="AE1841" s="76"/>
      <c r="AF1841" s="76"/>
      <c r="AG1841" s="76"/>
      <c r="AH1841" s="76"/>
      <c r="AI1841" s="86"/>
      <c r="AJ1841" s="76"/>
      <c r="AK1841" s="76"/>
      <c r="AL1841" s="76"/>
      <c r="AM1841" s="76"/>
      <c r="AN1841" s="157"/>
      <c r="AO1841" s="157"/>
      <c r="AP1841" s="157"/>
      <c r="AQ1841" s="160"/>
      <c r="AR1841" s="93"/>
      <c r="AS1841" s="93"/>
      <c r="AT1841" s="109"/>
      <c r="AU1841" s="165"/>
    </row>
    <row r="1842" spans="1:47" ht="84.75" customHeight="1">
      <c r="A1842" s="79"/>
      <c r="B1842" s="79"/>
      <c r="C1842" s="79"/>
      <c r="D1842" s="157"/>
      <c r="E1842" s="159"/>
      <c r="F1842" s="160"/>
      <c r="G1842" s="160"/>
      <c r="H1842" s="166"/>
      <c r="I1842" s="166"/>
      <c r="J1842" s="166"/>
      <c r="K1842" s="166"/>
      <c r="L1842" s="167"/>
      <c r="M1842" s="166"/>
      <c r="N1842" s="166"/>
      <c r="O1842" s="157"/>
      <c r="P1842" s="157"/>
      <c r="Q1842" s="157"/>
      <c r="R1842" s="157"/>
      <c r="S1842" s="157"/>
      <c r="T1842" s="157"/>
      <c r="U1842" s="157"/>
      <c r="V1842" s="157"/>
      <c r="W1842" s="161"/>
      <c r="X1842" s="168"/>
      <c r="Y1842" s="168"/>
      <c r="Z1842" s="157"/>
      <c r="AA1842" s="157"/>
      <c r="AB1842" s="157"/>
      <c r="AC1842" s="157"/>
      <c r="AD1842" s="86"/>
      <c r="AE1842" s="76"/>
      <c r="AF1842" s="76"/>
      <c r="AG1842" s="76"/>
      <c r="AH1842" s="76"/>
      <c r="AI1842" s="86"/>
      <c r="AJ1842" s="76"/>
      <c r="AK1842" s="76"/>
      <c r="AL1842" s="76"/>
      <c r="AM1842" s="76"/>
      <c r="AN1842" s="157"/>
      <c r="AO1842" s="157"/>
      <c r="AP1842" s="157"/>
      <c r="AQ1842" s="160"/>
      <c r="AR1842" s="93"/>
      <c r="AS1842" s="93"/>
      <c r="AT1842" s="109"/>
      <c r="AU1842" s="165"/>
    </row>
    <row r="1843" spans="1:47" ht="84.75" customHeight="1">
      <c r="A1843" s="79"/>
      <c r="B1843" s="79"/>
      <c r="C1843" s="79"/>
      <c r="D1843" s="157"/>
      <c r="E1843" s="159"/>
      <c r="F1843" s="160"/>
      <c r="G1843" s="160"/>
      <c r="H1843" s="166"/>
      <c r="I1843" s="166"/>
      <c r="J1843" s="166"/>
      <c r="K1843" s="166"/>
      <c r="L1843" s="167"/>
      <c r="M1843" s="166"/>
      <c r="N1843" s="166"/>
      <c r="O1843" s="157"/>
      <c r="P1843" s="157"/>
      <c r="Q1843" s="157"/>
      <c r="R1843" s="157"/>
      <c r="S1843" s="157"/>
      <c r="T1843" s="157"/>
      <c r="U1843" s="157"/>
      <c r="V1843" s="157"/>
      <c r="W1843" s="161"/>
      <c r="X1843" s="168"/>
      <c r="Y1843" s="168"/>
      <c r="Z1843" s="157"/>
      <c r="AA1843" s="157"/>
      <c r="AB1843" s="157"/>
      <c r="AC1843" s="157"/>
      <c r="AD1843" s="86"/>
      <c r="AE1843" s="76"/>
      <c r="AF1843" s="76"/>
      <c r="AG1843" s="76"/>
      <c r="AH1843" s="76"/>
      <c r="AI1843" s="86"/>
      <c r="AJ1843" s="76"/>
      <c r="AK1843" s="76"/>
      <c r="AL1843" s="76"/>
      <c r="AM1843" s="76"/>
      <c r="AN1843" s="157"/>
      <c r="AO1843" s="157"/>
      <c r="AP1843" s="157"/>
      <c r="AQ1843" s="160"/>
      <c r="AR1843" s="93"/>
      <c r="AS1843" s="93"/>
      <c r="AT1843" s="109"/>
      <c r="AU1843" s="165"/>
    </row>
    <row r="1844" spans="1:47" ht="84.75" customHeight="1">
      <c r="A1844" s="79"/>
      <c r="B1844" s="79"/>
      <c r="C1844" s="79"/>
      <c r="D1844" s="157"/>
      <c r="E1844" s="159"/>
      <c r="F1844" s="160"/>
      <c r="G1844" s="160"/>
      <c r="H1844" s="166"/>
      <c r="I1844" s="166"/>
      <c r="J1844" s="166"/>
      <c r="K1844" s="166"/>
      <c r="L1844" s="167"/>
      <c r="M1844" s="166"/>
      <c r="N1844" s="166"/>
      <c r="O1844" s="157"/>
      <c r="P1844" s="157"/>
      <c r="Q1844" s="157"/>
      <c r="R1844" s="157"/>
      <c r="S1844" s="157"/>
      <c r="T1844" s="157"/>
      <c r="U1844" s="157"/>
      <c r="V1844" s="157"/>
      <c r="W1844" s="161"/>
      <c r="X1844" s="168"/>
      <c r="Y1844" s="168"/>
      <c r="Z1844" s="157"/>
      <c r="AA1844" s="157"/>
      <c r="AB1844" s="157"/>
      <c r="AC1844" s="157"/>
      <c r="AD1844" s="86"/>
      <c r="AE1844" s="76"/>
      <c r="AF1844" s="76"/>
      <c r="AG1844" s="76"/>
      <c r="AH1844" s="76"/>
      <c r="AI1844" s="86"/>
      <c r="AJ1844" s="76"/>
      <c r="AK1844" s="76"/>
      <c r="AL1844" s="76"/>
      <c r="AM1844" s="76"/>
      <c r="AN1844" s="157"/>
      <c r="AO1844" s="157"/>
      <c r="AP1844" s="157"/>
      <c r="AQ1844" s="160"/>
      <c r="AR1844" s="93"/>
      <c r="AS1844" s="93"/>
      <c r="AT1844" s="109"/>
      <c r="AU1844" s="165"/>
    </row>
    <row r="1845" spans="1:47" ht="84.75" customHeight="1">
      <c r="A1845" s="79"/>
      <c r="B1845" s="79"/>
      <c r="C1845" s="79"/>
      <c r="D1845" s="157"/>
      <c r="E1845" s="159"/>
      <c r="F1845" s="160"/>
      <c r="G1845" s="160"/>
      <c r="H1845" s="166"/>
      <c r="I1845" s="166"/>
      <c r="J1845" s="166"/>
      <c r="K1845" s="166"/>
      <c r="L1845" s="167"/>
      <c r="M1845" s="166"/>
      <c r="N1845" s="166"/>
      <c r="O1845" s="157"/>
      <c r="P1845" s="157"/>
      <c r="Q1845" s="157"/>
      <c r="R1845" s="157"/>
      <c r="S1845" s="157"/>
      <c r="T1845" s="157"/>
      <c r="U1845" s="157"/>
      <c r="V1845" s="157"/>
      <c r="W1845" s="161"/>
      <c r="X1845" s="168"/>
      <c r="Y1845" s="168"/>
      <c r="Z1845" s="157"/>
      <c r="AA1845" s="157"/>
      <c r="AB1845" s="157"/>
      <c r="AC1845" s="157"/>
      <c r="AD1845" s="86"/>
      <c r="AE1845" s="76"/>
      <c r="AF1845" s="76"/>
      <c r="AG1845" s="76"/>
      <c r="AH1845" s="76"/>
      <c r="AI1845" s="86"/>
      <c r="AJ1845" s="76"/>
      <c r="AK1845" s="76"/>
      <c r="AL1845" s="76"/>
      <c r="AM1845" s="76"/>
      <c r="AN1845" s="157"/>
      <c r="AO1845" s="157"/>
      <c r="AP1845" s="157"/>
      <c r="AQ1845" s="160"/>
      <c r="AR1845" s="93"/>
      <c r="AS1845" s="93"/>
      <c r="AT1845" s="109"/>
      <c r="AU1845" s="165"/>
    </row>
    <row r="1846" spans="1:47" ht="84.75" customHeight="1">
      <c r="A1846" s="79"/>
      <c r="B1846" s="79"/>
      <c r="C1846" s="79"/>
      <c r="D1846" s="157"/>
      <c r="E1846" s="159"/>
      <c r="F1846" s="160"/>
      <c r="G1846" s="160"/>
      <c r="H1846" s="166"/>
      <c r="I1846" s="166"/>
      <c r="J1846" s="166"/>
      <c r="K1846" s="166"/>
      <c r="L1846" s="167"/>
      <c r="M1846" s="166"/>
      <c r="N1846" s="166"/>
      <c r="O1846" s="157"/>
      <c r="P1846" s="157"/>
      <c r="Q1846" s="157"/>
      <c r="R1846" s="157"/>
      <c r="S1846" s="157"/>
      <c r="T1846" s="157"/>
      <c r="U1846" s="157"/>
      <c r="V1846" s="157"/>
      <c r="W1846" s="161"/>
      <c r="X1846" s="168"/>
      <c r="Y1846" s="168"/>
      <c r="Z1846" s="157"/>
      <c r="AA1846" s="157"/>
      <c r="AB1846" s="157"/>
      <c r="AC1846" s="157"/>
      <c r="AD1846" s="86"/>
      <c r="AE1846" s="76"/>
      <c r="AF1846" s="76"/>
      <c r="AG1846" s="76"/>
      <c r="AH1846" s="76"/>
      <c r="AI1846" s="86"/>
      <c r="AJ1846" s="76"/>
      <c r="AK1846" s="76"/>
      <c r="AL1846" s="76"/>
      <c r="AM1846" s="76"/>
      <c r="AN1846" s="157"/>
      <c r="AO1846" s="157"/>
      <c r="AP1846" s="157"/>
      <c r="AQ1846" s="160"/>
      <c r="AR1846" s="93"/>
      <c r="AS1846" s="93"/>
      <c r="AT1846" s="109"/>
      <c r="AU1846" s="165"/>
    </row>
    <row r="1847" spans="1:47" ht="84.75" customHeight="1">
      <c r="A1847" s="79"/>
      <c r="B1847" s="79"/>
      <c r="C1847" s="79"/>
      <c r="D1847" s="157"/>
      <c r="E1847" s="159"/>
      <c r="F1847" s="160"/>
      <c r="G1847" s="160"/>
      <c r="H1847" s="166"/>
      <c r="I1847" s="166"/>
      <c r="J1847" s="166"/>
      <c r="K1847" s="166"/>
      <c r="L1847" s="167"/>
      <c r="M1847" s="166"/>
      <c r="N1847" s="166"/>
      <c r="O1847" s="157"/>
      <c r="P1847" s="157"/>
      <c r="Q1847" s="157"/>
      <c r="R1847" s="157"/>
      <c r="S1847" s="157"/>
      <c r="T1847" s="157"/>
      <c r="U1847" s="157"/>
      <c r="V1847" s="157"/>
      <c r="W1847" s="161"/>
      <c r="X1847" s="168"/>
      <c r="Y1847" s="168"/>
      <c r="Z1847" s="157"/>
      <c r="AA1847" s="157"/>
      <c r="AB1847" s="157"/>
      <c r="AC1847" s="157"/>
      <c r="AD1847" s="86"/>
      <c r="AE1847" s="76"/>
      <c r="AF1847" s="76"/>
      <c r="AG1847" s="76"/>
      <c r="AH1847" s="76"/>
      <c r="AI1847" s="86"/>
      <c r="AJ1847" s="76"/>
      <c r="AK1847" s="76"/>
      <c r="AL1847" s="76"/>
      <c r="AM1847" s="76"/>
      <c r="AN1847" s="157"/>
      <c r="AO1847" s="157"/>
      <c r="AP1847" s="157"/>
      <c r="AQ1847" s="160"/>
      <c r="AR1847" s="93"/>
      <c r="AS1847" s="93"/>
      <c r="AT1847" s="109"/>
      <c r="AU1847" s="165"/>
    </row>
    <row r="1848" spans="1:47" ht="84.75" customHeight="1">
      <c r="A1848" s="79"/>
      <c r="B1848" s="79"/>
      <c r="C1848" s="79"/>
      <c r="D1848" s="157"/>
      <c r="E1848" s="159"/>
      <c r="F1848" s="160"/>
      <c r="G1848" s="160"/>
      <c r="H1848" s="166"/>
      <c r="I1848" s="166"/>
      <c r="J1848" s="166"/>
      <c r="K1848" s="166"/>
      <c r="L1848" s="167"/>
      <c r="M1848" s="166"/>
      <c r="N1848" s="166"/>
      <c r="O1848" s="157"/>
      <c r="P1848" s="157"/>
      <c r="Q1848" s="157"/>
      <c r="R1848" s="157"/>
      <c r="S1848" s="157"/>
      <c r="T1848" s="157"/>
      <c r="U1848" s="157"/>
      <c r="V1848" s="157"/>
      <c r="W1848" s="161"/>
      <c r="X1848" s="168"/>
      <c r="Y1848" s="168"/>
      <c r="Z1848" s="157"/>
      <c r="AA1848" s="157"/>
      <c r="AB1848" s="157"/>
      <c r="AC1848" s="157"/>
      <c r="AD1848" s="86"/>
      <c r="AE1848" s="76"/>
      <c r="AF1848" s="76"/>
      <c r="AG1848" s="76"/>
      <c r="AH1848" s="76"/>
      <c r="AI1848" s="86"/>
      <c r="AJ1848" s="76"/>
      <c r="AK1848" s="76"/>
      <c r="AL1848" s="76"/>
      <c r="AM1848" s="76"/>
      <c r="AN1848" s="157"/>
      <c r="AO1848" s="157"/>
      <c r="AP1848" s="157"/>
      <c r="AQ1848" s="160"/>
      <c r="AR1848" s="93"/>
      <c r="AS1848" s="93"/>
      <c r="AT1848" s="109"/>
      <c r="AU1848" s="165"/>
    </row>
    <row r="1849" spans="1:47" ht="84.75" customHeight="1">
      <c r="A1849" s="79"/>
      <c r="B1849" s="79"/>
      <c r="C1849" s="79"/>
      <c r="D1849" s="157"/>
      <c r="E1849" s="159"/>
      <c r="F1849" s="160"/>
      <c r="G1849" s="160"/>
      <c r="H1849" s="166"/>
      <c r="I1849" s="166"/>
      <c r="J1849" s="166"/>
      <c r="K1849" s="166"/>
      <c r="L1849" s="167"/>
      <c r="M1849" s="166"/>
      <c r="N1849" s="166"/>
      <c r="O1849" s="157"/>
      <c r="P1849" s="157"/>
      <c r="Q1849" s="157"/>
      <c r="R1849" s="157"/>
      <c r="S1849" s="157"/>
      <c r="T1849" s="157"/>
      <c r="U1849" s="157"/>
      <c r="V1849" s="157"/>
      <c r="W1849" s="161"/>
      <c r="X1849" s="168"/>
      <c r="Y1849" s="168"/>
      <c r="Z1849" s="157"/>
      <c r="AA1849" s="157"/>
      <c r="AB1849" s="157"/>
      <c r="AC1849" s="157"/>
      <c r="AD1849" s="86"/>
      <c r="AE1849" s="76"/>
      <c r="AF1849" s="76"/>
      <c r="AG1849" s="76"/>
      <c r="AH1849" s="76"/>
      <c r="AI1849" s="86"/>
      <c r="AJ1849" s="76"/>
      <c r="AK1849" s="76"/>
      <c r="AL1849" s="76"/>
      <c r="AM1849" s="76"/>
      <c r="AN1849" s="157"/>
      <c r="AO1849" s="157"/>
      <c r="AP1849" s="157"/>
      <c r="AQ1849" s="160"/>
      <c r="AR1849" s="93"/>
      <c r="AS1849" s="93"/>
      <c r="AT1849" s="109"/>
      <c r="AU1849" s="165"/>
    </row>
    <row r="1850" spans="1:47" ht="84.75" customHeight="1">
      <c r="A1850" s="79"/>
      <c r="B1850" s="79"/>
      <c r="C1850" s="79"/>
      <c r="D1850" s="157"/>
      <c r="E1850" s="159"/>
      <c r="F1850" s="160"/>
      <c r="G1850" s="160"/>
      <c r="H1850" s="166"/>
      <c r="I1850" s="166"/>
      <c r="J1850" s="166"/>
      <c r="K1850" s="166"/>
      <c r="L1850" s="167"/>
      <c r="M1850" s="166"/>
      <c r="N1850" s="166"/>
      <c r="O1850" s="157"/>
      <c r="P1850" s="157"/>
      <c r="Q1850" s="157"/>
      <c r="R1850" s="157"/>
      <c r="S1850" s="157"/>
      <c r="T1850" s="157"/>
      <c r="U1850" s="157"/>
      <c r="V1850" s="157"/>
      <c r="W1850" s="161"/>
      <c r="X1850" s="168"/>
      <c r="Y1850" s="168"/>
      <c r="Z1850" s="157"/>
      <c r="AA1850" s="157"/>
      <c r="AB1850" s="157"/>
      <c r="AC1850" s="157"/>
      <c r="AD1850" s="86"/>
      <c r="AE1850" s="76"/>
      <c r="AF1850" s="76"/>
      <c r="AG1850" s="76"/>
      <c r="AH1850" s="76"/>
      <c r="AI1850" s="86"/>
      <c r="AJ1850" s="76"/>
      <c r="AK1850" s="76"/>
      <c r="AL1850" s="76"/>
      <c r="AM1850" s="76"/>
      <c r="AN1850" s="157"/>
      <c r="AO1850" s="157"/>
      <c r="AP1850" s="157"/>
      <c r="AQ1850" s="160"/>
      <c r="AR1850" s="93"/>
      <c r="AS1850" s="93"/>
      <c r="AT1850" s="109"/>
      <c r="AU1850" s="165"/>
    </row>
    <row r="1851" spans="1:47" ht="84.75" customHeight="1">
      <c r="A1851" s="79"/>
      <c r="B1851" s="79"/>
      <c r="C1851" s="79"/>
      <c r="D1851" s="157"/>
      <c r="E1851" s="159"/>
      <c r="F1851" s="160"/>
      <c r="G1851" s="160"/>
      <c r="H1851" s="166"/>
      <c r="I1851" s="166"/>
      <c r="J1851" s="166"/>
      <c r="K1851" s="166"/>
      <c r="L1851" s="167"/>
      <c r="M1851" s="166"/>
      <c r="N1851" s="166"/>
      <c r="O1851" s="157"/>
      <c r="P1851" s="157"/>
      <c r="Q1851" s="157"/>
      <c r="R1851" s="157"/>
      <c r="S1851" s="157"/>
      <c r="T1851" s="157"/>
      <c r="U1851" s="157"/>
      <c r="V1851" s="157"/>
      <c r="W1851" s="161"/>
      <c r="X1851" s="168"/>
      <c r="Y1851" s="168"/>
      <c r="Z1851" s="157"/>
      <c r="AA1851" s="157"/>
      <c r="AB1851" s="157"/>
      <c r="AC1851" s="157"/>
      <c r="AD1851" s="86"/>
      <c r="AE1851" s="76"/>
      <c r="AF1851" s="76"/>
      <c r="AG1851" s="76"/>
      <c r="AH1851" s="76"/>
      <c r="AI1851" s="86"/>
      <c r="AJ1851" s="76"/>
      <c r="AK1851" s="76"/>
      <c r="AL1851" s="76"/>
      <c r="AM1851" s="76"/>
      <c r="AN1851" s="157"/>
      <c r="AO1851" s="157"/>
      <c r="AP1851" s="157"/>
      <c r="AQ1851" s="160"/>
      <c r="AR1851" s="93"/>
      <c r="AS1851" s="93"/>
      <c r="AT1851" s="109"/>
      <c r="AU1851" s="165"/>
    </row>
    <row r="1852" spans="1:47" ht="84.75" customHeight="1">
      <c r="A1852" s="79"/>
      <c r="B1852" s="79"/>
      <c r="C1852" s="79"/>
      <c r="D1852" s="157"/>
      <c r="E1852" s="159"/>
      <c r="F1852" s="160"/>
      <c r="G1852" s="160"/>
      <c r="H1852" s="166"/>
      <c r="I1852" s="166"/>
      <c r="J1852" s="166"/>
      <c r="K1852" s="166"/>
      <c r="L1852" s="167"/>
      <c r="M1852" s="166"/>
      <c r="N1852" s="166"/>
      <c r="O1852" s="157"/>
      <c r="P1852" s="157"/>
      <c r="Q1852" s="157"/>
      <c r="R1852" s="157"/>
      <c r="S1852" s="157"/>
      <c r="T1852" s="157"/>
      <c r="U1852" s="157"/>
      <c r="V1852" s="157"/>
      <c r="W1852" s="161"/>
      <c r="X1852" s="168"/>
      <c r="Y1852" s="168"/>
      <c r="Z1852" s="157"/>
      <c r="AA1852" s="157"/>
      <c r="AB1852" s="157"/>
      <c r="AC1852" s="157"/>
      <c r="AD1852" s="86"/>
      <c r="AE1852" s="76"/>
      <c r="AF1852" s="76"/>
      <c r="AG1852" s="76"/>
      <c r="AH1852" s="76"/>
      <c r="AI1852" s="86"/>
      <c r="AJ1852" s="76"/>
      <c r="AK1852" s="76"/>
      <c r="AL1852" s="76"/>
      <c r="AM1852" s="76"/>
      <c r="AN1852" s="157"/>
      <c r="AO1852" s="157"/>
      <c r="AP1852" s="157"/>
      <c r="AQ1852" s="160"/>
      <c r="AR1852" s="93"/>
      <c r="AS1852" s="93"/>
      <c r="AT1852" s="109"/>
      <c r="AU1852" s="165"/>
    </row>
    <row r="1853" spans="1:47" ht="84.75" customHeight="1">
      <c r="A1853" s="79"/>
      <c r="B1853" s="79"/>
      <c r="C1853" s="79"/>
      <c r="D1853" s="157"/>
      <c r="E1853" s="159"/>
      <c r="F1853" s="160"/>
      <c r="G1853" s="160"/>
      <c r="H1853" s="166"/>
      <c r="I1853" s="166"/>
      <c r="J1853" s="166"/>
      <c r="K1853" s="166"/>
      <c r="L1853" s="167"/>
      <c r="M1853" s="166"/>
      <c r="N1853" s="166"/>
      <c r="O1853" s="157"/>
      <c r="P1853" s="157"/>
      <c r="Q1853" s="157"/>
      <c r="R1853" s="157"/>
      <c r="S1853" s="157"/>
      <c r="T1853" s="157"/>
      <c r="U1853" s="157"/>
      <c r="V1853" s="157"/>
      <c r="W1853" s="161"/>
      <c r="X1853" s="168"/>
      <c r="Y1853" s="168"/>
      <c r="Z1853" s="157"/>
      <c r="AA1853" s="157"/>
      <c r="AB1853" s="157"/>
      <c r="AC1853" s="157"/>
      <c r="AD1853" s="86"/>
      <c r="AE1853" s="76"/>
      <c r="AF1853" s="76"/>
      <c r="AG1853" s="76"/>
      <c r="AH1853" s="76"/>
      <c r="AI1853" s="86"/>
      <c r="AJ1853" s="76"/>
      <c r="AK1853" s="76"/>
      <c r="AL1853" s="76"/>
      <c r="AM1853" s="76"/>
      <c r="AN1853" s="157"/>
      <c r="AO1853" s="157"/>
      <c r="AP1853" s="157"/>
      <c r="AQ1853" s="160"/>
      <c r="AR1853" s="93"/>
      <c r="AS1853" s="93"/>
      <c r="AT1853" s="109"/>
      <c r="AU1853" s="165"/>
    </row>
    <row r="1854" spans="1:47" ht="84.75" customHeight="1">
      <c r="A1854" s="79"/>
      <c r="B1854" s="79"/>
      <c r="C1854" s="79"/>
      <c r="D1854" s="157"/>
      <c r="E1854" s="159"/>
      <c r="F1854" s="160"/>
      <c r="G1854" s="160"/>
      <c r="H1854" s="166"/>
      <c r="I1854" s="166"/>
      <c r="J1854" s="166"/>
      <c r="K1854" s="166"/>
      <c r="L1854" s="167"/>
      <c r="M1854" s="166"/>
      <c r="N1854" s="166"/>
      <c r="O1854" s="157"/>
      <c r="P1854" s="157"/>
      <c r="Q1854" s="157"/>
      <c r="R1854" s="157"/>
      <c r="S1854" s="157"/>
      <c r="T1854" s="157"/>
      <c r="U1854" s="157"/>
      <c r="V1854" s="157"/>
      <c r="W1854" s="161"/>
      <c r="X1854" s="168"/>
      <c r="Y1854" s="168"/>
      <c r="Z1854" s="157"/>
      <c r="AA1854" s="157"/>
      <c r="AB1854" s="157"/>
      <c r="AC1854" s="157"/>
      <c r="AD1854" s="86"/>
      <c r="AE1854" s="76"/>
      <c r="AF1854" s="76"/>
      <c r="AG1854" s="76"/>
      <c r="AH1854" s="76"/>
      <c r="AI1854" s="86"/>
      <c r="AJ1854" s="76"/>
      <c r="AK1854" s="76"/>
      <c r="AL1854" s="76"/>
      <c r="AM1854" s="76"/>
      <c r="AN1854" s="157"/>
      <c r="AO1854" s="157"/>
      <c r="AP1854" s="157"/>
      <c r="AQ1854" s="160"/>
      <c r="AR1854" s="93"/>
      <c r="AS1854" s="93"/>
      <c r="AT1854" s="109"/>
      <c r="AU1854" s="165"/>
    </row>
    <row r="1855" spans="1:47" ht="84.75" customHeight="1">
      <c r="A1855" s="79"/>
      <c r="B1855" s="79"/>
      <c r="C1855" s="79"/>
      <c r="D1855" s="157"/>
      <c r="E1855" s="159"/>
      <c r="F1855" s="160"/>
      <c r="G1855" s="160"/>
      <c r="H1855" s="166"/>
      <c r="I1855" s="166"/>
      <c r="J1855" s="166"/>
      <c r="K1855" s="166"/>
      <c r="L1855" s="167"/>
      <c r="M1855" s="166"/>
      <c r="N1855" s="166"/>
      <c r="O1855" s="157"/>
      <c r="P1855" s="157"/>
      <c r="Q1855" s="157"/>
      <c r="R1855" s="157"/>
      <c r="S1855" s="157"/>
      <c r="T1855" s="157"/>
      <c r="U1855" s="157"/>
      <c r="V1855" s="157"/>
      <c r="W1855" s="161"/>
      <c r="X1855" s="168"/>
      <c r="Y1855" s="168"/>
      <c r="Z1855" s="157"/>
      <c r="AA1855" s="157"/>
      <c r="AB1855" s="157"/>
      <c r="AC1855" s="157"/>
      <c r="AD1855" s="86"/>
      <c r="AE1855" s="76"/>
      <c r="AF1855" s="76"/>
      <c r="AG1855" s="76"/>
      <c r="AH1855" s="76"/>
      <c r="AI1855" s="86"/>
      <c r="AJ1855" s="76"/>
      <c r="AK1855" s="76"/>
      <c r="AL1855" s="76"/>
      <c r="AM1855" s="76"/>
      <c r="AN1855" s="157"/>
      <c r="AO1855" s="157"/>
      <c r="AP1855" s="157"/>
      <c r="AQ1855" s="160"/>
      <c r="AR1855" s="93"/>
      <c r="AS1855" s="93"/>
      <c r="AT1855" s="109"/>
      <c r="AU1855" s="165"/>
    </row>
    <row r="1856" spans="1:47" ht="84.75" customHeight="1">
      <c r="A1856" s="79"/>
      <c r="B1856" s="79"/>
      <c r="C1856" s="79"/>
      <c r="D1856" s="157"/>
      <c r="E1856" s="159"/>
      <c r="F1856" s="160"/>
      <c r="G1856" s="160"/>
      <c r="H1856" s="166"/>
      <c r="I1856" s="166"/>
      <c r="J1856" s="166"/>
      <c r="K1856" s="166"/>
      <c r="L1856" s="167"/>
      <c r="M1856" s="166"/>
      <c r="N1856" s="166"/>
      <c r="O1856" s="157"/>
      <c r="P1856" s="157"/>
      <c r="Q1856" s="157"/>
      <c r="R1856" s="157"/>
      <c r="S1856" s="157"/>
      <c r="T1856" s="157"/>
      <c r="U1856" s="157"/>
      <c r="V1856" s="157"/>
      <c r="W1856" s="161"/>
      <c r="X1856" s="168"/>
      <c r="Y1856" s="168"/>
      <c r="Z1856" s="157"/>
      <c r="AA1856" s="157"/>
      <c r="AB1856" s="157"/>
      <c r="AC1856" s="157"/>
      <c r="AD1856" s="86"/>
      <c r="AE1856" s="76"/>
      <c r="AF1856" s="76"/>
      <c r="AG1856" s="76"/>
      <c r="AH1856" s="76"/>
      <c r="AI1856" s="86"/>
      <c r="AJ1856" s="76"/>
      <c r="AK1856" s="76"/>
      <c r="AL1856" s="76"/>
      <c r="AM1856" s="76"/>
      <c r="AN1856" s="157"/>
      <c r="AO1856" s="157"/>
      <c r="AP1856" s="157"/>
      <c r="AQ1856" s="160"/>
      <c r="AR1856" s="93"/>
      <c r="AS1856" s="93"/>
      <c r="AT1856" s="109"/>
      <c r="AU1856" s="165"/>
    </row>
    <row r="1857" spans="1:47" ht="84.75" customHeight="1">
      <c r="A1857" s="79"/>
      <c r="B1857" s="79"/>
      <c r="C1857" s="79"/>
      <c r="D1857" s="157"/>
      <c r="E1857" s="159"/>
      <c r="F1857" s="160"/>
      <c r="G1857" s="160"/>
      <c r="H1857" s="166"/>
      <c r="I1857" s="166"/>
      <c r="J1857" s="166"/>
      <c r="K1857" s="166"/>
      <c r="L1857" s="167"/>
      <c r="M1857" s="166"/>
      <c r="N1857" s="166"/>
      <c r="O1857" s="157"/>
      <c r="P1857" s="157"/>
      <c r="Q1857" s="157"/>
      <c r="R1857" s="157"/>
      <c r="S1857" s="157"/>
      <c r="T1857" s="157"/>
      <c r="U1857" s="157"/>
      <c r="V1857" s="157"/>
      <c r="W1857" s="161"/>
      <c r="X1857" s="168"/>
      <c r="Y1857" s="168"/>
      <c r="Z1857" s="157"/>
      <c r="AA1857" s="157"/>
      <c r="AB1857" s="157"/>
      <c r="AC1857" s="157"/>
      <c r="AD1857" s="86"/>
      <c r="AE1857" s="76"/>
      <c r="AF1857" s="76"/>
      <c r="AG1857" s="76"/>
      <c r="AH1857" s="76"/>
      <c r="AI1857" s="86"/>
      <c r="AJ1857" s="76"/>
      <c r="AK1857" s="76"/>
      <c r="AL1857" s="76"/>
      <c r="AM1857" s="76"/>
      <c r="AN1857" s="157"/>
      <c r="AO1857" s="157"/>
      <c r="AP1857" s="157"/>
      <c r="AQ1857" s="160"/>
      <c r="AR1857" s="93"/>
      <c r="AS1857" s="93"/>
      <c r="AT1857" s="109"/>
      <c r="AU1857" s="165"/>
    </row>
    <row r="1858" spans="1:47" ht="84.75" customHeight="1">
      <c r="A1858" s="79"/>
      <c r="B1858" s="79"/>
      <c r="C1858" s="79"/>
      <c r="D1858" s="157"/>
      <c r="E1858" s="159"/>
      <c r="F1858" s="160"/>
      <c r="G1858" s="160"/>
      <c r="H1858" s="166"/>
      <c r="I1858" s="166"/>
      <c r="J1858" s="166"/>
      <c r="K1858" s="166"/>
      <c r="L1858" s="167"/>
      <c r="M1858" s="166"/>
      <c r="N1858" s="166"/>
      <c r="O1858" s="157"/>
      <c r="P1858" s="157"/>
      <c r="Q1858" s="157"/>
      <c r="R1858" s="157"/>
      <c r="S1858" s="157"/>
      <c r="T1858" s="157"/>
      <c r="U1858" s="157"/>
      <c r="V1858" s="157"/>
      <c r="W1858" s="161"/>
      <c r="X1858" s="168"/>
      <c r="Y1858" s="168"/>
      <c r="Z1858" s="157"/>
      <c r="AA1858" s="157"/>
      <c r="AB1858" s="157"/>
      <c r="AC1858" s="157"/>
      <c r="AD1858" s="86"/>
      <c r="AE1858" s="76"/>
      <c r="AF1858" s="76"/>
      <c r="AG1858" s="76"/>
      <c r="AH1858" s="76"/>
      <c r="AI1858" s="86"/>
      <c r="AJ1858" s="76"/>
      <c r="AK1858" s="76"/>
      <c r="AL1858" s="76"/>
      <c r="AM1858" s="76"/>
      <c r="AN1858" s="157"/>
      <c r="AO1858" s="157"/>
      <c r="AP1858" s="157"/>
      <c r="AQ1858" s="160"/>
      <c r="AR1858" s="93"/>
      <c r="AS1858" s="93"/>
      <c r="AT1858" s="109"/>
      <c r="AU1858" s="165"/>
    </row>
    <row r="1859" spans="1:47" ht="84.75" customHeight="1">
      <c r="A1859" s="79"/>
      <c r="B1859" s="79"/>
      <c r="C1859" s="79"/>
      <c r="D1859" s="157"/>
      <c r="E1859" s="159"/>
      <c r="F1859" s="160"/>
      <c r="G1859" s="160"/>
      <c r="H1859" s="166"/>
      <c r="I1859" s="166"/>
      <c r="J1859" s="166"/>
      <c r="K1859" s="166"/>
      <c r="L1859" s="167"/>
      <c r="M1859" s="166"/>
      <c r="N1859" s="166"/>
      <c r="O1859" s="157"/>
      <c r="P1859" s="157"/>
      <c r="Q1859" s="157"/>
      <c r="R1859" s="157"/>
      <c r="S1859" s="157"/>
      <c r="T1859" s="157"/>
      <c r="U1859" s="157"/>
      <c r="V1859" s="157"/>
      <c r="W1859" s="161"/>
      <c r="X1859" s="168"/>
      <c r="Y1859" s="168"/>
      <c r="Z1859" s="157"/>
      <c r="AA1859" s="157"/>
      <c r="AB1859" s="157"/>
      <c r="AC1859" s="157"/>
      <c r="AD1859" s="86"/>
      <c r="AE1859" s="76"/>
      <c r="AF1859" s="76"/>
      <c r="AG1859" s="76"/>
      <c r="AH1859" s="76"/>
      <c r="AI1859" s="86"/>
      <c r="AJ1859" s="76"/>
      <c r="AK1859" s="76"/>
      <c r="AL1859" s="76"/>
      <c r="AM1859" s="76"/>
      <c r="AN1859" s="157"/>
      <c r="AO1859" s="157"/>
      <c r="AP1859" s="157"/>
      <c r="AQ1859" s="160"/>
      <c r="AR1859" s="93"/>
      <c r="AS1859" s="93"/>
      <c r="AT1859" s="109"/>
      <c r="AU1859" s="165"/>
    </row>
    <row r="1860" spans="1:47" ht="84.75" customHeight="1">
      <c r="A1860" s="79"/>
      <c r="B1860" s="79"/>
      <c r="C1860" s="79"/>
      <c r="D1860" s="157"/>
      <c r="E1860" s="159"/>
      <c r="F1860" s="160"/>
      <c r="G1860" s="160"/>
      <c r="H1860" s="166"/>
      <c r="I1860" s="166"/>
      <c r="J1860" s="166"/>
      <c r="K1860" s="166"/>
      <c r="L1860" s="167"/>
      <c r="M1860" s="166"/>
      <c r="N1860" s="166"/>
      <c r="O1860" s="157"/>
      <c r="P1860" s="157"/>
      <c r="Q1860" s="157"/>
      <c r="R1860" s="157"/>
      <c r="S1860" s="157"/>
      <c r="T1860" s="157"/>
      <c r="U1860" s="157"/>
      <c r="V1860" s="157"/>
      <c r="W1860" s="161"/>
      <c r="X1860" s="168"/>
      <c r="Y1860" s="168"/>
      <c r="Z1860" s="157"/>
      <c r="AA1860" s="157"/>
      <c r="AB1860" s="157"/>
      <c r="AC1860" s="157"/>
      <c r="AD1860" s="86"/>
      <c r="AE1860" s="76"/>
      <c r="AF1860" s="76"/>
      <c r="AG1860" s="76"/>
      <c r="AH1860" s="76"/>
      <c r="AI1860" s="86"/>
      <c r="AJ1860" s="76"/>
      <c r="AK1860" s="76"/>
      <c r="AL1860" s="76"/>
      <c r="AM1860" s="76"/>
      <c r="AN1860" s="157"/>
      <c r="AO1860" s="157"/>
      <c r="AP1860" s="157"/>
      <c r="AQ1860" s="160"/>
      <c r="AR1860" s="93"/>
      <c r="AS1860" s="93"/>
      <c r="AT1860" s="109"/>
      <c r="AU1860" s="165"/>
    </row>
    <row r="1861" spans="1:47" ht="84.75" customHeight="1">
      <c r="A1861" s="79"/>
      <c r="B1861" s="79"/>
      <c r="C1861" s="79"/>
      <c r="D1861" s="157"/>
      <c r="E1861" s="159"/>
      <c r="F1861" s="160"/>
      <c r="G1861" s="160"/>
      <c r="H1861" s="166"/>
      <c r="I1861" s="166"/>
      <c r="J1861" s="166"/>
      <c r="K1861" s="166"/>
      <c r="L1861" s="167"/>
      <c r="M1861" s="166"/>
      <c r="N1861" s="166"/>
      <c r="O1861" s="157"/>
      <c r="P1861" s="157"/>
      <c r="Q1861" s="157"/>
      <c r="R1861" s="157"/>
      <c r="S1861" s="157"/>
      <c r="T1861" s="157"/>
      <c r="U1861" s="157"/>
      <c r="V1861" s="157"/>
      <c r="W1861" s="161"/>
      <c r="X1861" s="168"/>
      <c r="Y1861" s="168"/>
      <c r="Z1861" s="157"/>
      <c r="AA1861" s="157"/>
      <c r="AB1861" s="157"/>
      <c r="AC1861" s="157"/>
      <c r="AD1861" s="86"/>
      <c r="AE1861" s="76"/>
      <c r="AF1861" s="76"/>
      <c r="AG1861" s="76"/>
      <c r="AH1861" s="76"/>
      <c r="AI1861" s="86"/>
      <c r="AJ1861" s="76"/>
      <c r="AK1861" s="76"/>
      <c r="AL1861" s="76"/>
      <c r="AM1861" s="76"/>
      <c r="AN1861" s="157"/>
      <c r="AO1861" s="157"/>
      <c r="AP1861" s="157"/>
      <c r="AQ1861" s="160"/>
      <c r="AR1861" s="93"/>
      <c r="AS1861" s="93"/>
      <c r="AT1861" s="109"/>
      <c r="AU1861" s="165"/>
    </row>
    <row r="1862" spans="1:47" ht="84.75" customHeight="1">
      <c r="A1862" s="79"/>
      <c r="B1862" s="79"/>
      <c r="C1862" s="79"/>
      <c r="D1862" s="157"/>
      <c r="E1862" s="159"/>
      <c r="F1862" s="160"/>
      <c r="G1862" s="160"/>
      <c r="H1862" s="166"/>
      <c r="I1862" s="166"/>
      <c r="J1862" s="166"/>
      <c r="K1862" s="166"/>
      <c r="L1862" s="167"/>
      <c r="M1862" s="166"/>
      <c r="N1862" s="166"/>
      <c r="O1862" s="157"/>
      <c r="P1862" s="157"/>
      <c r="Q1862" s="157"/>
      <c r="R1862" s="157"/>
      <c r="S1862" s="157"/>
      <c r="T1862" s="157"/>
      <c r="U1862" s="157"/>
      <c r="V1862" s="157"/>
      <c r="W1862" s="161"/>
      <c r="X1862" s="168"/>
      <c r="Y1862" s="168"/>
      <c r="Z1862" s="157"/>
      <c r="AA1862" s="157"/>
      <c r="AB1862" s="157"/>
      <c r="AC1862" s="157"/>
      <c r="AD1862" s="86"/>
      <c r="AE1862" s="76"/>
      <c r="AF1862" s="76"/>
      <c r="AG1862" s="76"/>
      <c r="AH1862" s="76"/>
      <c r="AI1862" s="86"/>
      <c r="AJ1862" s="76"/>
      <c r="AK1862" s="76"/>
      <c r="AL1862" s="76"/>
      <c r="AM1862" s="76"/>
      <c r="AN1862" s="157"/>
      <c r="AO1862" s="157"/>
      <c r="AP1862" s="157"/>
      <c r="AQ1862" s="160"/>
      <c r="AR1862" s="93"/>
      <c r="AS1862" s="93"/>
      <c r="AT1862" s="109"/>
      <c r="AU1862" s="165"/>
    </row>
    <row r="1863" spans="1:47" ht="84.75" customHeight="1">
      <c r="A1863" s="79"/>
      <c r="B1863" s="79"/>
      <c r="C1863" s="79"/>
      <c r="D1863" s="157"/>
      <c r="E1863" s="159"/>
      <c r="F1863" s="160"/>
      <c r="G1863" s="160"/>
      <c r="H1863" s="166"/>
      <c r="I1863" s="166"/>
      <c r="J1863" s="166"/>
      <c r="K1863" s="166"/>
      <c r="L1863" s="167"/>
      <c r="M1863" s="166"/>
      <c r="N1863" s="166"/>
      <c r="O1863" s="157"/>
      <c r="P1863" s="157"/>
      <c r="Q1863" s="157"/>
      <c r="R1863" s="157"/>
      <c r="S1863" s="157"/>
      <c r="T1863" s="157"/>
      <c r="U1863" s="157"/>
      <c r="V1863" s="157"/>
      <c r="W1863" s="161"/>
      <c r="X1863" s="168"/>
      <c r="Y1863" s="168"/>
      <c r="Z1863" s="157"/>
      <c r="AA1863" s="157"/>
      <c r="AB1863" s="157"/>
      <c r="AC1863" s="157"/>
      <c r="AD1863" s="86"/>
      <c r="AE1863" s="76"/>
      <c r="AF1863" s="76"/>
      <c r="AG1863" s="76"/>
      <c r="AH1863" s="76"/>
      <c r="AI1863" s="86"/>
      <c r="AJ1863" s="76"/>
      <c r="AK1863" s="76"/>
      <c r="AL1863" s="76"/>
      <c r="AM1863" s="76"/>
      <c r="AN1863" s="157"/>
      <c r="AO1863" s="157"/>
      <c r="AP1863" s="157"/>
      <c r="AQ1863" s="160"/>
      <c r="AR1863" s="93"/>
      <c r="AS1863" s="93"/>
      <c r="AT1863" s="109"/>
      <c r="AU1863" s="165"/>
    </row>
    <row r="1864" spans="1:47" ht="84.75" customHeight="1">
      <c r="A1864" s="79"/>
      <c r="B1864" s="79"/>
      <c r="C1864" s="79"/>
      <c r="D1864" s="157"/>
      <c r="E1864" s="159"/>
      <c r="F1864" s="160"/>
      <c r="G1864" s="160"/>
      <c r="H1864" s="166"/>
      <c r="I1864" s="166"/>
      <c r="J1864" s="166"/>
      <c r="K1864" s="166"/>
      <c r="L1864" s="167"/>
      <c r="M1864" s="166"/>
      <c r="N1864" s="166"/>
      <c r="O1864" s="157"/>
      <c r="P1864" s="157"/>
      <c r="Q1864" s="157"/>
      <c r="R1864" s="157"/>
      <c r="S1864" s="157"/>
      <c r="T1864" s="157"/>
      <c r="U1864" s="157"/>
      <c r="V1864" s="157"/>
      <c r="W1864" s="161"/>
      <c r="X1864" s="168"/>
      <c r="Y1864" s="168"/>
      <c r="Z1864" s="157"/>
      <c r="AA1864" s="157"/>
      <c r="AB1864" s="157"/>
      <c r="AC1864" s="157"/>
      <c r="AD1864" s="86"/>
      <c r="AE1864" s="76"/>
      <c r="AF1864" s="76"/>
      <c r="AG1864" s="76"/>
      <c r="AH1864" s="76"/>
      <c r="AI1864" s="86"/>
      <c r="AJ1864" s="76"/>
      <c r="AK1864" s="76"/>
      <c r="AL1864" s="76"/>
      <c r="AM1864" s="76"/>
      <c r="AN1864" s="157"/>
      <c r="AO1864" s="157"/>
      <c r="AP1864" s="157"/>
      <c r="AQ1864" s="160"/>
      <c r="AR1864" s="93"/>
      <c r="AS1864" s="93"/>
      <c r="AT1864" s="109"/>
      <c r="AU1864" s="165"/>
    </row>
    <row r="1865" spans="1:47" ht="84.75" customHeight="1">
      <c r="A1865" s="79"/>
      <c r="B1865" s="79"/>
      <c r="C1865" s="79"/>
      <c r="D1865" s="157"/>
      <c r="E1865" s="159"/>
      <c r="F1865" s="160"/>
      <c r="G1865" s="160"/>
      <c r="H1865" s="166"/>
      <c r="I1865" s="166"/>
      <c r="J1865" s="166"/>
      <c r="K1865" s="166"/>
      <c r="L1865" s="167"/>
      <c r="M1865" s="166"/>
      <c r="N1865" s="166"/>
      <c r="O1865" s="157"/>
      <c r="P1865" s="157"/>
      <c r="Q1865" s="157"/>
      <c r="R1865" s="157"/>
      <c r="S1865" s="157"/>
      <c r="T1865" s="157"/>
      <c r="U1865" s="157"/>
      <c r="V1865" s="157"/>
      <c r="W1865" s="161"/>
      <c r="X1865" s="168"/>
      <c r="Y1865" s="168"/>
      <c r="Z1865" s="157"/>
      <c r="AA1865" s="157"/>
      <c r="AB1865" s="157"/>
      <c r="AC1865" s="157"/>
      <c r="AD1865" s="86"/>
      <c r="AE1865" s="76"/>
      <c r="AF1865" s="76"/>
      <c r="AG1865" s="76"/>
      <c r="AH1865" s="76"/>
      <c r="AI1865" s="86"/>
      <c r="AJ1865" s="76"/>
      <c r="AK1865" s="76"/>
      <c r="AL1865" s="76"/>
      <c r="AM1865" s="76"/>
      <c r="AN1865" s="157"/>
      <c r="AO1865" s="157"/>
      <c r="AP1865" s="157"/>
      <c r="AQ1865" s="160"/>
      <c r="AR1865" s="93"/>
      <c r="AS1865" s="93"/>
      <c r="AT1865" s="109"/>
      <c r="AU1865" s="165"/>
    </row>
    <row r="1866" spans="1:47" ht="84.75" customHeight="1">
      <c r="A1866" s="79"/>
      <c r="B1866" s="79"/>
      <c r="C1866" s="79"/>
      <c r="D1866" s="157"/>
      <c r="E1866" s="159"/>
      <c r="F1866" s="160"/>
      <c r="G1866" s="160"/>
      <c r="H1866" s="166"/>
      <c r="I1866" s="166"/>
      <c r="J1866" s="166"/>
      <c r="K1866" s="166"/>
      <c r="L1866" s="167"/>
      <c r="M1866" s="166"/>
      <c r="N1866" s="166"/>
      <c r="O1866" s="157"/>
      <c r="P1866" s="157"/>
      <c r="Q1866" s="157"/>
      <c r="R1866" s="157"/>
      <c r="S1866" s="157"/>
      <c r="T1866" s="157"/>
      <c r="U1866" s="157"/>
      <c r="V1866" s="157"/>
      <c r="W1866" s="161"/>
      <c r="X1866" s="168"/>
      <c r="Y1866" s="168"/>
      <c r="Z1866" s="157"/>
      <c r="AA1866" s="157"/>
      <c r="AB1866" s="157"/>
      <c r="AC1866" s="157"/>
      <c r="AD1866" s="86"/>
      <c r="AE1866" s="76"/>
      <c r="AF1866" s="76"/>
      <c r="AG1866" s="76"/>
      <c r="AH1866" s="76"/>
      <c r="AI1866" s="86"/>
      <c r="AJ1866" s="76"/>
      <c r="AK1866" s="76"/>
      <c r="AL1866" s="76"/>
      <c r="AM1866" s="76"/>
      <c r="AN1866" s="157"/>
      <c r="AO1866" s="157"/>
      <c r="AP1866" s="157"/>
      <c r="AQ1866" s="160"/>
      <c r="AR1866" s="93"/>
      <c r="AS1866" s="93"/>
      <c r="AT1866" s="109"/>
      <c r="AU1866" s="165"/>
    </row>
    <row r="1867" spans="1:47" ht="84.75" customHeight="1">
      <c r="A1867" s="79"/>
      <c r="B1867" s="79"/>
      <c r="C1867" s="79"/>
      <c r="D1867" s="157"/>
      <c r="E1867" s="159"/>
      <c r="F1867" s="160"/>
      <c r="G1867" s="160"/>
      <c r="H1867" s="166"/>
      <c r="I1867" s="166"/>
      <c r="J1867" s="166"/>
      <c r="K1867" s="166"/>
      <c r="L1867" s="167"/>
      <c r="M1867" s="166"/>
      <c r="N1867" s="166"/>
      <c r="O1867" s="157"/>
      <c r="P1867" s="157"/>
      <c r="Q1867" s="157"/>
      <c r="R1867" s="157"/>
      <c r="S1867" s="157"/>
      <c r="T1867" s="157"/>
      <c r="U1867" s="157"/>
      <c r="V1867" s="157"/>
      <c r="W1867" s="161"/>
      <c r="X1867" s="168"/>
      <c r="Y1867" s="168"/>
      <c r="Z1867" s="157"/>
      <c r="AA1867" s="157"/>
      <c r="AB1867" s="157"/>
      <c r="AC1867" s="157"/>
      <c r="AD1867" s="86"/>
      <c r="AE1867" s="76"/>
      <c r="AF1867" s="76"/>
      <c r="AG1867" s="76"/>
      <c r="AH1867" s="76"/>
      <c r="AI1867" s="86"/>
      <c r="AJ1867" s="76"/>
      <c r="AK1867" s="76"/>
      <c r="AL1867" s="76"/>
      <c r="AM1867" s="76"/>
      <c r="AN1867" s="157"/>
      <c r="AO1867" s="157"/>
      <c r="AP1867" s="157"/>
      <c r="AQ1867" s="160"/>
      <c r="AR1867" s="93"/>
      <c r="AS1867" s="93"/>
      <c r="AT1867" s="109"/>
      <c r="AU1867" s="165"/>
    </row>
    <row r="1868" spans="1:47" ht="84.75" customHeight="1">
      <c r="A1868" s="79"/>
      <c r="B1868" s="79"/>
      <c r="C1868" s="79"/>
      <c r="D1868" s="157"/>
      <c r="E1868" s="159"/>
      <c r="F1868" s="160"/>
      <c r="G1868" s="160"/>
      <c r="H1868" s="166"/>
      <c r="I1868" s="166"/>
      <c r="J1868" s="166"/>
      <c r="K1868" s="166"/>
      <c r="L1868" s="167"/>
      <c r="M1868" s="166"/>
      <c r="N1868" s="166"/>
      <c r="O1868" s="157"/>
      <c r="P1868" s="157"/>
      <c r="Q1868" s="157"/>
      <c r="R1868" s="157"/>
      <c r="S1868" s="157"/>
      <c r="T1868" s="157"/>
      <c r="U1868" s="157"/>
      <c r="V1868" s="157"/>
      <c r="W1868" s="161"/>
      <c r="X1868" s="168"/>
      <c r="Y1868" s="168"/>
      <c r="Z1868" s="157"/>
      <c r="AA1868" s="157"/>
      <c r="AB1868" s="157"/>
      <c r="AC1868" s="157"/>
      <c r="AD1868" s="86"/>
      <c r="AE1868" s="76"/>
      <c r="AF1868" s="76"/>
      <c r="AG1868" s="76"/>
      <c r="AH1868" s="76"/>
      <c r="AI1868" s="86"/>
      <c r="AJ1868" s="76"/>
      <c r="AK1868" s="76"/>
      <c r="AL1868" s="76"/>
      <c r="AM1868" s="76"/>
      <c r="AN1868" s="157"/>
      <c r="AO1868" s="157"/>
      <c r="AP1868" s="157"/>
      <c r="AQ1868" s="160"/>
      <c r="AR1868" s="93"/>
      <c r="AS1868" s="93"/>
      <c r="AT1868" s="109"/>
      <c r="AU1868" s="165"/>
    </row>
    <row r="1869" spans="1:47" ht="84.75" customHeight="1">
      <c r="A1869" s="79"/>
      <c r="B1869" s="79"/>
      <c r="C1869" s="79"/>
      <c r="D1869" s="157"/>
      <c r="E1869" s="159"/>
      <c r="F1869" s="160"/>
      <c r="G1869" s="160"/>
      <c r="H1869" s="166"/>
      <c r="I1869" s="166"/>
      <c r="J1869" s="166"/>
      <c r="K1869" s="166"/>
      <c r="L1869" s="167"/>
      <c r="M1869" s="166"/>
      <c r="N1869" s="166"/>
      <c r="O1869" s="157"/>
      <c r="P1869" s="157"/>
      <c r="Q1869" s="157"/>
      <c r="R1869" s="157"/>
      <c r="S1869" s="157"/>
      <c r="T1869" s="157"/>
      <c r="U1869" s="157"/>
      <c r="V1869" s="157"/>
      <c r="W1869" s="161"/>
      <c r="X1869" s="168"/>
      <c r="Y1869" s="168"/>
      <c r="Z1869" s="157"/>
      <c r="AA1869" s="157"/>
      <c r="AB1869" s="157"/>
      <c r="AC1869" s="157"/>
      <c r="AD1869" s="86"/>
      <c r="AE1869" s="76"/>
      <c r="AF1869" s="76"/>
      <c r="AG1869" s="76"/>
      <c r="AH1869" s="76"/>
      <c r="AI1869" s="86"/>
      <c r="AJ1869" s="76"/>
      <c r="AK1869" s="76"/>
      <c r="AL1869" s="76"/>
      <c r="AM1869" s="76"/>
      <c r="AN1869" s="157"/>
      <c r="AO1869" s="157"/>
      <c r="AP1869" s="157"/>
      <c r="AQ1869" s="160"/>
      <c r="AR1869" s="93"/>
      <c r="AS1869" s="93"/>
      <c r="AT1869" s="109"/>
      <c r="AU1869" s="165"/>
    </row>
    <row r="1870" spans="1:47" ht="84.75" customHeight="1">
      <c r="A1870" s="79"/>
      <c r="B1870" s="79"/>
      <c r="C1870" s="79"/>
      <c r="D1870" s="157"/>
      <c r="E1870" s="159"/>
      <c r="F1870" s="160"/>
      <c r="G1870" s="160"/>
      <c r="H1870" s="166"/>
      <c r="I1870" s="166"/>
      <c r="J1870" s="166"/>
      <c r="K1870" s="166"/>
      <c r="L1870" s="167"/>
      <c r="M1870" s="166"/>
      <c r="N1870" s="166"/>
      <c r="O1870" s="157"/>
      <c r="P1870" s="157"/>
      <c r="Q1870" s="157"/>
      <c r="R1870" s="157"/>
      <c r="S1870" s="157"/>
      <c r="T1870" s="157"/>
      <c r="U1870" s="157"/>
      <c r="V1870" s="157"/>
      <c r="W1870" s="161"/>
      <c r="X1870" s="168"/>
      <c r="Y1870" s="168"/>
      <c r="Z1870" s="157"/>
      <c r="AA1870" s="157"/>
      <c r="AB1870" s="157"/>
      <c r="AC1870" s="157"/>
      <c r="AD1870" s="86"/>
      <c r="AE1870" s="76"/>
      <c r="AF1870" s="76"/>
      <c r="AG1870" s="76"/>
      <c r="AH1870" s="76"/>
      <c r="AI1870" s="86"/>
      <c r="AJ1870" s="76"/>
      <c r="AK1870" s="76"/>
      <c r="AL1870" s="76"/>
      <c r="AM1870" s="76"/>
      <c r="AN1870" s="157"/>
      <c r="AO1870" s="157"/>
      <c r="AP1870" s="157"/>
      <c r="AQ1870" s="160"/>
      <c r="AR1870" s="93"/>
      <c r="AS1870" s="93"/>
      <c r="AT1870" s="109"/>
      <c r="AU1870" s="165"/>
    </row>
    <row r="1871" spans="1:47" ht="84.75" customHeight="1">
      <c r="A1871" s="79"/>
      <c r="B1871" s="79"/>
      <c r="C1871" s="79"/>
      <c r="D1871" s="157"/>
      <c r="E1871" s="159"/>
      <c r="F1871" s="160"/>
      <c r="G1871" s="160"/>
      <c r="H1871" s="166"/>
      <c r="I1871" s="166"/>
      <c r="J1871" s="166"/>
      <c r="K1871" s="166"/>
      <c r="L1871" s="167"/>
      <c r="M1871" s="166"/>
      <c r="N1871" s="166"/>
      <c r="O1871" s="157"/>
      <c r="P1871" s="157"/>
      <c r="Q1871" s="157"/>
      <c r="R1871" s="157"/>
      <c r="S1871" s="157"/>
      <c r="T1871" s="157"/>
      <c r="U1871" s="157"/>
      <c r="V1871" s="157"/>
      <c r="W1871" s="161"/>
      <c r="X1871" s="168"/>
      <c r="Y1871" s="168"/>
      <c r="Z1871" s="157"/>
      <c r="AA1871" s="157"/>
      <c r="AB1871" s="157"/>
      <c r="AC1871" s="157"/>
      <c r="AD1871" s="86"/>
      <c r="AE1871" s="76"/>
      <c r="AF1871" s="76"/>
      <c r="AG1871" s="76"/>
      <c r="AH1871" s="76"/>
      <c r="AI1871" s="86"/>
      <c r="AJ1871" s="76"/>
      <c r="AK1871" s="76"/>
      <c r="AL1871" s="76"/>
      <c r="AM1871" s="76"/>
      <c r="AN1871" s="157"/>
      <c r="AO1871" s="157"/>
      <c r="AP1871" s="157"/>
      <c r="AQ1871" s="160"/>
      <c r="AR1871" s="93"/>
      <c r="AS1871" s="93"/>
      <c r="AT1871" s="109"/>
      <c r="AU1871" s="165"/>
    </row>
    <row r="1872" spans="1:47" ht="84.75" customHeight="1">
      <c r="A1872" s="79"/>
      <c r="B1872" s="79"/>
      <c r="C1872" s="79"/>
      <c r="D1872" s="157"/>
      <c r="E1872" s="159"/>
      <c r="F1872" s="160"/>
      <c r="G1872" s="160"/>
      <c r="H1872" s="166"/>
      <c r="I1872" s="166"/>
      <c r="J1872" s="166"/>
      <c r="K1872" s="166"/>
      <c r="L1872" s="167"/>
      <c r="M1872" s="166"/>
      <c r="N1872" s="166"/>
      <c r="O1872" s="157"/>
      <c r="P1872" s="157"/>
      <c r="Q1872" s="157"/>
      <c r="R1872" s="157"/>
      <c r="S1872" s="157"/>
      <c r="T1872" s="157"/>
      <c r="U1872" s="157"/>
      <c r="V1872" s="157"/>
      <c r="W1872" s="161"/>
      <c r="X1872" s="168"/>
      <c r="Y1872" s="168"/>
      <c r="Z1872" s="157"/>
      <c r="AA1872" s="157"/>
      <c r="AB1872" s="157"/>
      <c r="AC1872" s="157"/>
      <c r="AD1872" s="86"/>
      <c r="AE1872" s="76"/>
      <c r="AF1872" s="76"/>
      <c r="AG1872" s="76"/>
      <c r="AH1872" s="76"/>
      <c r="AI1872" s="86"/>
      <c r="AJ1872" s="76"/>
      <c r="AK1872" s="76"/>
      <c r="AL1872" s="76"/>
      <c r="AM1872" s="76"/>
      <c r="AN1872" s="157"/>
      <c r="AO1872" s="157"/>
      <c r="AP1872" s="157"/>
      <c r="AQ1872" s="160"/>
      <c r="AR1872" s="93"/>
      <c r="AS1872" s="93"/>
      <c r="AT1872" s="109"/>
      <c r="AU1872" s="165"/>
    </row>
    <row r="1873" spans="1:47" ht="84.75" customHeight="1">
      <c r="A1873" s="79"/>
      <c r="B1873" s="79"/>
      <c r="C1873" s="79"/>
      <c r="D1873" s="157"/>
      <c r="E1873" s="159"/>
      <c r="F1873" s="160"/>
      <c r="G1873" s="160"/>
      <c r="H1873" s="166"/>
      <c r="I1873" s="166"/>
      <c r="J1873" s="166"/>
      <c r="K1873" s="166"/>
      <c r="L1873" s="167"/>
      <c r="M1873" s="166"/>
      <c r="N1873" s="166"/>
      <c r="O1873" s="157"/>
      <c r="P1873" s="157"/>
      <c r="Q1873" s="157"/>
      <c r="R1873" s="157"/>
      <c r="S1873" s="157"/>
      <c r="T1873" s="157"/>
      <c r="U1873" s="157"/>
      <c r="V1873" s="157"/>
      <c r="W1873" s="161"/>
      <c r="X1873" s="168"/>
      <c r="Y1873" s="168"/>
      <c r="Z1873" s="157"/>
      <c r="AA1873" s="157"/>
      <c r="AB1873" s="157"/>
      <c r="AC1873" s="157"/>
      <c r="AD1873" s="86"/>
      <c r="AE1873" s="76"/>
      <c r="AF1873" s="76"/>
      <c r="AG1873" s="76"/>
      <c r="AH1873" s="76"/>
      <c r="AI1873" s="86"/>
      <c r="AJ1873" s="76"/>
      <c r="AK1873" s="76"/>
      <c r="AL1873" s="76"/>
      <c r="AM1873" s="76"/>
      <c r="AN1873" s="157"/>
      <c r="AO1873" s="157"/>
      <c r="AP1873" s="157"/>
      <c r="AQ1873" s="160"/>
      <c r="AR1873" s="93"/>
      <c r="AS1873" s="93"/>
      <c r="AT1873" s="109"/>
      <c r="AU1873" s="165"/>
    </row>
    <row r="1874" spans="1:47" ht="84.75" customHeight="1">
      <c r="A1874" s="79"/>
      <c r="B1874" s="79"/>
      <c r="C1874" s="79"/>
      <c r="D1874" s="157"/>
      <c r="E1874" s="159"/>
      <c r="F1874" s="160"/>
      <c r="G1874" s="160"/>
      <c r="H1874" s="166"/>
      <c r="I1874" s="166"/>
      <c r="J1874" s="166"/>
      <c r="K1874" s="166"/>
      <c r="L1874" s="167"/>
      <c r="M1874" s="166"/>
      <c r="N1874" s="166"/>
      <c r="O1874" s="157"/>
      <c r="P1874" s="157"/>
      <c r="Q1874" s="157"/>
      <c r="R1874" s="157"/>
      <c r="S1874" s="157"/>
      <c r="T1874" s="157"/>
      <c r="U1874" s="157"/>
      <c r="V1874" s="157"/>
      <c r="W1874" s="161"/>
      <c r="X1874" s="168"/>
      <c r="Y1874" s="168"/>
      <c r="Z1874" s="157"/>
      <c r="AA1874" s="157"/>
      <c r="AB1874" s="157"/>
      <c r="AC1874" s="157"/>
      <c r="AD1874" s="86"/>
      <c r="AE1874" s="76"/>
      <c r="AF1874" s="76"/>
      <c r="AG1874" s="76"/>
      <c r="AH1874" s="76"/>
      <c r="AI1874" s="86"/>
      <c r="AJ1874" s="76"/>
      <c r="AK1874" s="76"/>
      <c r="AL1874" s="76"/>
      <c r="AM1874" s="76"/>
      <c r="AN1874" s="157"/>
      <c r="AO1874" s="157"/>
      <c r="AP1874" s="157"/>
      <c r="AQ1874" s="160"/>
      <c r="AR1874" s="93"/>
      <c r="AS1874" s="93"/>
      <c r="AT1874" s="109"/>
      <c r="AU1874" s="165"/>
    </row>
    <row r="1875" spans="1:47" ht="84.75" customHeight="1">
      <c r="A1875" s="79"/>
      <c r="B1875" s="79"/>
      <c r="C1875" s="79"/>
      <c r="D1875" s="157"/>
      <c r="E1875" s="159"/>
      <c r="F1875" s="160"/>
      <c r="G1875" s="160"/>
      <c r="H1875" s="166"/>
      <c r="I1875" s="166"/>
      <c r="J1875" s="166"/>
      <c r="K1875" s="166"/>
      <c r="L1875" s="167"/>
      <c r="M1875" s="166"/>
      <c r="N1875" s="166"/>
      <c r="O1875" s="157"/>
      <c r="P1875" s="157"/>
      <c r="Q1875" s="157"/>
      <c r="R1875" s="157"/>
      <c r="S1875" s="157"/>
      <c r="T1875" s="157"/>
      <c r="U1875" s="157"/>
      <c r="V1875" s="157"/>
      <c r="W1875" s="161"/>
      <c r="X1875" s="168"/>
      <c r="Y1875" s="168"/>
      <c r="Z1875" s="157"/>
      <c r="AA1875" s="157"/>
      <c r="AB1875" s="157"/>
      <c r="AC1875" s="157"/>
      <c r="AD1875" s="86"/>
      <c r="AE1875" s="76"/>
      <c r="AF1875" s="76"/>
      <c r="AG1875" s="76"/>
      <c r="AH1875" s="76"/>
      <c r="AI1875" s="86"/>
      <c r="AJ1875" s="76"/>
      <c r="AK1875" s="76"/>
      <c r="AL1875" s="76"/>
      <c r="AM1875" s="76"/>
      <c r="AN1875" s="157"/>
      <c r="AO1875" s="157"/>
      <c r="AP1875" s="157"/>
      <c r="AQ1875" s="160"/>
      <c r="AR1875" s="93"/>
      <c r="AS1875" s="93"/>
      <c r="AT1875" s="109"/>
      <c r="AU1875" s="165"/>
    </row>
    <row r="1876" spans="1:47" ht="84.75" customHeight="1">
      <c r="A1876" s="79"/>
      <c r="B1876" s="79"/>
      <c r="C1876" s="79"/>
      <c r="D1876" s="157"/>
      <c r="E1876" s="159"/>
      <c r="F1876" s="160"/>
      <c r="G1876" s="160"/>
      <c r="H1876" s="166"/>
      <c r="I1876" s="166"/>
      <c r="J1876" s="166"/>
      <c r="K1876" s="166"/>
      <c r="L1876" s="167"/>
      <c r="M1876" s="166"/>
      <c r="N1876" s="166"/>
      <c r="O1876" s="157"/>
      <c r="P1876" s="157"/>
      <c r="Q1876" s="157"/>
      <c r="R1876" s="157"/>
      <c r="S1876" s="157"/>
      <c r="T1876" s="157"/>
      <c r="U1876" s="157"/>
      <c r="V1876" s="157"/>
      <c r="W1876" s="161"/>
      <c r="X1876" s="168"/>
      <c r="Y1876" s="168"/>
      <c r="Z1876" s="157"/>
      <c r="AA1876" s="157"/>
      <c r="AB1876" s="157"/>
      <c r="AC1876" s="157"/>
      <c r="AD1876" s="86"/>
      <c r="AE1876" s="76"/>
      <c r="AF1876" s="76"/>
      <c r="AG1876" s="76"/>
      <c r="AH1876" s="76"/>
      <c r="AI1876" s="86"/>
      <c r="AJ1876" s="76"/>
      <c r="AK1876" s="76"/>
      <c r="AL1876" s="76"/>
      <c r="AM1876" s="76"/>
      <c r="AN1876" s="157"/>
      <c r="AO1876" s="157"/>
      <c r="AP1876" s="157"/>
      <c r="AQ1876" s="160"/>
      <c r="AR1876" s="93"/>
      <c r="AS1876" s="93"/>
      <c r="AT1876" s="109"/>
      <c r="AU1876" s="165"/>
    </row>
    <row r="1877" spans="1:47" ht="84.75" customHeight="1">
      <c r="A1877" s="79"/>
      <c r="B1877" s="79"/>
      <c r="C1877" s="79"/>
      <c r="D1877" s="157"/>
      <c r="E1877" s="159"/>
      <c r="F1877" s="160"/>
      <c r="G1877" s="160"/>
      <c r="H1877" s="166"/>
      <c r="I1877" s="166"/>
      <c r="J1877" s="166"/>
      <c r="K1877" s="166"/>
      <c r="L1877" s="167"/>
      <c r="M1877" s="166"/>
      <c r="N1877" s="166"/>
      <c r="O1877" s="157"/>
      <c r="P1877" s="157"/>
      <c r="Q1877" s="157"/>
      <c r="R1877" s="157"/>
      <c r="S1877" s="157"/>
      <c r="T1877" s="157"/>
      <c r="U1877" s="157"/>
      <c r="V1877" s="157"/>
      <c r="W1877" s="161"/>
      <c r="X1877" s="168"/>
      <c r="Y1877" s="168"/>
      <c r="Z1877" s="157"/>
      <c r="AA1877" s="157"/>
      <c r="AB1877" s="157"/>
      <c r="AC1877" s="157"/>
      <c r="AD1877" s="86"/>
      <c r="AE1877" s="76"/>
      <c r="AF1877" s="76"/>
      <c r="AG1877" s="76"/>
      <c r="AH1877" s="76"/>
      <c r="AI1877" s="86"/>
      <c r="AJ1877" s="76"/>
      <c r="AK1877" s="76"/>
      <c r="AL1877" s="76"/>
      <c r="AM1877" s="76"/>
      <c r="AN1877" s="157"/>
      <c r="AO1877" s="157"/>
      <c r="AP1877" s="157"/>
      <c r="AQ1877" s="160"/>
      <c r="AR1877" s="93"/>
      <c r="AS1877" s="93"/>
      <c r="AT1877" s="109"/>
      <c r="AU1877" s="165"/>
    </row>
    <row r="1878" spans="1:47" ht="84.75" customHeight="1">
      <c r="A1878" s="79"/>
      <c r="B1878" s="79"/>
      <c r="C1878" s="79"/>
      <c r="D1878" s="157"/>
      <c r="E1878" s="159"/>
      <c r="F1878" s="160"/>
      <c r="G1878" s="160"/>
      <c r="H1878" s="166"/>
      <c r="I1878" s="166"/>
      <c r="J1878" s="166"/>
      <c r="K1878" s="166"/>
      <c r="L1878" s="167"/>
      <c r="M1878" s="166"/>
      <c r="N1878" s="166"/>
      <c r="O1878" s="157"/>
      <c r="P1878" s="157"/>
      <c r="Q1878" s="157"/>
      <c r="R1878" s="157"/>
      <c r="S1878" s="157"/>
      <c r="T1878" s="157"/>
      <c r="U1878" s="157"/>
      <c r="V1878" s="157"/>
      <c r="W1878" s="161"/>
      <c r="X1878" s="168"/>
      <c r="Y1878" s="168"/>
      <c r="Z1878" s="157"/>
      <c r="AA1878" s="157"/>
      <c r="AB1878" s="157"/>
      <c r="AC1878" s="157"/>
      <c r="AD1878" s="86"/>
      <c r="AE1878" s="76"/>
      <c r="AF1878" s="76"/>
      <c r="AG1878" s="76"/>
      <c r="AH1878" s="76"/>
      <c r="AI1878" s="86"/>
      <c r="AJ1878" s="76"/>
      <c r="AK1878" s="76"/>
      <c r="AL1878" s="76"/>
      <c r="AM1878" s="76"/>
      <c r="AN1878" s="157"/>
      <c r="AO1878" s="157"/>
      <c r="AP1878" s="157"/>
      <c r="AQ1878" s="160"/>
      <c r="AR1878" s="93"/>
      <c r="AS1878" s="93"/>
      <c r="AT1878" s="109"/>
      <c r="AU1878" s="165"/>
    </row>
    <row r="1879" spans="1:47" ht="84.75" customHeight="1">
      <c r="A1879" s="79"/>
      <c r="B1879" s="79"/>
      <c r="C1879" s="79"/>
      <c r="D1879" s="157"/>
      <c r="E1879" s="159"/>
      <c r="F1879" s="160"/>
      <c r="G1879" s="160"/>
      <c r="H1879" s="166"/>
      <c r="I1879" s="166"/>
      <c r="J1879" s="166"/>
      <c r="K1879" s="166"/>
      <c r="L1879" s="167"/>
      <c r="M1879" s="166"/>
      <c r="N1879" s="166"/>
      <c r="O1879" s="157"/>
      <c r="P1879" s="157"/>
      <c r="Q1879" s="157"/>
      <c r="R1879" s="157"/>
      <c r="S1879" s="157"/>
      <c r="T1879" s="157"/>
      <c r="U1879" s="157"/>
      <c r="V1879" s="157"/>
      <c r="W1879" s="161"/>
      <c r="X1879" s="168"/>
      <c r="Y1879" s="168"/>
      <c r="Z1879" s="157"/>
      <c r="AA1879" s="157"/>
      <c r="AB1879" s="157"/>
      <c r="AC1879" s="157"/>
      <c r="AD1879" s="86"/>
      <c r="AE1879" s="76"/>
      <c r="AF1879" s="76"/>
      <c r="AG1879" s="76"/>
      <c r="AH1879" s="76"/>
      <c r="AI1879" s="86"/>
      <c r="AJ1879" s="76"/>
      <c r="AK1879" s="76"/>
      <c r="AL1879" s="76"/>
      <c r="AM1879" s="76"/>
      <c r="AN1879" s="157"/>
      <c r="AO1879" s="157"/>
      <c r="AP1879" s="157"/>
      <c r="AQ1879" s="160"/>
      <c r="AR1879" s="93"/>
      <c r="AS1879" s="93"/>
      <c r="AT1879" s="109"/>
      <c r="AU1879" s="165"/>
    </row>
    <row r="1880" spans="1:47" ht="84.75" customHeight="1">
      <c r="A1880" s="79"/>
      <c r="B1880" s="79"/>
      <c r="C1880" s="79"/>
      <c r="D1880" s="157"/>
      <c r="E1880" s="159"/>
      <c r="F1880" s="160"/>
      <c r="G1880" s="160"/>
      <c r="H1880" s="166"/>
      <c r="I1880" s="166"/>
      <c r="J1880" s="166"/>
      <c r="K1880" s="166"/>
      <c r="L1880" s="167"/>
      <c r="M1880" s="166"/>
      <c r="N1880" s="166"/>
      <c r="O1880" s="157"/>
      <c r="P1880" s="157"/>
      <c r="Q1880" s="157"/>
      <c r="R1880" s="157"/>
      <c r="S1880" s="157"/>
      <c r="T1880" s="157"/>
      <c r="U1880" s="157"/>
      <c r="V1880" s="157"/>
      <c r="W1880" s="161"/>
      <c r="X1880" s="168"/>
      <c r="Y1880" s="168"/>
      <c r="Z1880" s="157"/>
      <c r="AA1880" s="157"/>
      <c r="AB1880" s="157"/>
      <c r="AC1880" s="157"/>
      <c r="AD1880" s="86"/>
      <c r="AE1880" s="76"/>
      <c r="AF1880" s="76"/>
      <c r="AG1880" s="76"/>
      <c r="AH1880" s="76"/>
      <c r="AI1880" s="86"/>
      <c r="AJ1880" s="76"/>
      <c r="AK1880" s="76"/>
      <c r="AL1880" s="76"/>
      <c r="AM1880" s="76"/>
      <c r="AN1880" s="157"/>
      <c r="AO1880" s="157"/>
      <c r="AP1880" s="157"/>
      <c r="AQ1880" s="160"/>
      <c r="AR1880" s="93"/>
      <c r="AS1880" s="93"/>
      <c r="AT1880" s="109"/>
      <c r="AU1880" s="165"/>
    </row>
    <row r="1881" spans="1:47" ht="84.75" customHeight="1">
      <c r="A1881" s="79"/>
      <c r="B1881" s="79"/>
      <c r="C1881" s="79"/>
      <c r="D1881" s="157"/>
      <c r="E1881" s="159"/>
      <c r="F1881" s="160"/>
      <c r="G1881" s="160"/>
      <c r="H1881" s="166"/>
      <c r="I1881" s="166"/>
      <c r="J1881" s="166"/>
      <c r="K1881" s="166"/>
      <c r="L1881" s="167"/>
      <c r="M1881" s="166"/>
      <c r="N1881" s="166"/>
      <c r="O1881" s="157"/>
      <c r="P1881" s="157"/>
      <c r="Q1881" s="157"/>
      <c r="R1881" s="157"/>
      <c r="S1881" s="157"/>
      <c r="T1881" s="157"/>
      <c r="U1881" s="157"/>
      <c r="V1881" s="157"/>
      <c r="W1881" s="161"/>
      <c r="X1881" s="168"/>
      <c r="Y1881" s="168"/>
      <c r="Z1881" s="157"/>
      <c r="AA1881" s="157"/>
      <c r="AB1881" s="157"/>
      <c r="AC1881" s="157"/>
      <c r="AD1881" s="86"/>
      <c r="AE1881" s="76"/>
      <c r="AF1881" s="76"/>
      <c r="AG1881" s="76"/>
      <c r="AH1881" s="76"/>
      <c r="AI1881" s="86"/>
      <c r="AJ1881" s="76"/>
      <c r="AK1881" s="76"/>
      <c r="AL1881" s="76"/>
      <c r="AM1881" s="76"/>
      <c r="AN1881" s="157"/>
      <c r="AO1881" s="157"/>
      <c r="AP1881" s="157"/>
      <c r="AQ1881" s="160"/>
      <c r="AR1881" s="93"/>
      <c r="AS1881" s="93"/>
      <c r="AT1881" s="109"/>
      <c r="AU1881" s="165"/>
    </row>
    <row r="1882" spans="1:47" ht="84.75" customHeight="1">
      <c r="A1882" s="79"/>
      <c r="B1882" s="79"/>
      <c r="C1882" s="79"/>
      <c r="D1882" s="157"/>
      <c r="E1882" s="159"/>
      <c r="F1882" s="160"/>
      <c r="G1882" s="160"/>
      <c r="H1882" s="166"/>
      <c r="I1882" s="166"/>
      <c r="J1882" s="166"/>
      <c r="K1882" s="166"/>
      <c r="L1882" s="167"/>
      <c r="M1882" s="166"/>
      <c r="N1882" s="166"/>
      <c r="O1882" s="157"/>
      <c r="P1882" s="157"/>
      <c r="Q1882" s="157"/>
      <c r="R1882" s="157"/>
      <c r="S1882" s="157"/>
      <c r="T1882" s="157"/>
      <c r="U1882" s="157"/>
      <c r="V1882" s="157"/>
      <c r="W1882" s="161"/>
      <c r="X1882" s="168"/>
      <c r="Y1882" s="168"/>
      <c r="Z1882" s="157"/>
      <c r="AA1882" s="157"/>
      <c r="AB1882" s="157"/>
      <c r="AC1882" s="157"/>
      <c r="AD1882" s="86"/>
      <c r="AE1882" s="76"/>
      <c r="AF1882" s="76"/>
      <c r="AG1882" s="76"/>
      <c r="AH1882" s="76"/>
      <c r="AI1882" s="86"/>
      <c r="AJ1882" s="76"/>
      <c r="AK1882" s="76"/>
      <c r="AL1882" s="76"/>
      <c r="AM1882" s="76"/>
      <c r="AN1882" s="157"/>
      <c r="AO1882" s="157"/>
      <c r="AP1882" s="157"/>
      <c r="AQ1882" s="160"/>
      <c r="AR1882" s="93"/>
      <c r="AS1882" s="93"/>
      <c r="AT1882" s="109"/>
      <c r="AU1882" s="165"/>
    </row>
    <row r="1883" spans="1:47" ht="84.75" customHeight="1">
      <c r="A1883" s="79"/>
      <c r="B1883" s="79"/>
      <c r="C1883" s="79"/>
      <c r="D1883" s="157"/>
      <c r="E1883" s="159"/>
      <c r="F1883" s="160"/>
      <c r="G1883" s="160"/>
      <c r="H1883" s="166"/>
      <c r="I1883" s="166"/>
      <c r="J1883" s="166"/>
      <c r="K1883" s="166"/>
      <c r="L1883" s="167"/>
      <c r="M1883" s="166"/>
      <c r="N1883" s="166"/>
      <c r="O1883" s="157"/>
      <c r="P1883" s="157"/>
      <c r="Q1883" s="157"/>
      <c r="R1883" s="157"/>
      <c r="S1883" s="157"/>
      <c r="T1883" s="157"/>
      <c r="U1883" s="157"/>
      <c r="V1883" s="157"/>
      <c r="W1883" s="161"/>
      <c r="X1883" s="168"/>
      <c r="Y1883" s="168"/>
      <c r="Z1883" s="157"/>
      <c r="AA1883" s="157"/>
      <c r="AB1883" s="157"/>
      <c r="AC1883" s="157"/>
      <c r="AD1883" s="86"/>
      <c r="AE1883" s="76"/>
      <c r="AF1883" s="76"/>
      <c r="AG1883" s="76"/>
      <c r="AH1883" s="76"/>
      <c r="AI1883" s="86"/>
      <c r="AJ1883" s="76"/>
      <c r="AK1883" s="76"/>
      <c r="AL1883" s="76"/>
      <c r="AM1883" s="76"/>
      <c r="AN1883" s="157"/>
      <c r="AO1883" s="157"/>
      <c r="AP1883" s="157"/>
      <c r="AQ1883" s="160"/>
      <c r="AR1883" s="93"/>
      <c r="AS1883" s="93"/>
      <c r="AT1883" s="109"/>
      <c r="AU1883" s="165"/>
    </row>
    <row r="1884" spans="1:47" ht="84.75" customHeight="1">
      <c r="A1884" s="79"/>
      <c r="B1884" s="79"/>
      <c r="C1884" s="79"/>
      <c r="D1884" s="157"/>
      <c r="E1884" s="159"/>
      <c r="F1884" s="160"/>
      <c r="G1884" s="160"/>
      <c r="H1884" s="166"/>
      <c r="I1884" s="166"/>
      <c r="J1884" s="166"/>
      <c r="K1884" s="166"/>
      <c r="L1884" s="167"/>
      <c r="M1884" s="166"/>
      <c r="N1884" s="166"/>
      <c r="O1884" s="157"/>
      <c r="P1884" s="157"/>
      <c r="Q1884" s="157"/>
      <c r="R1884" s="157"/>
      <c r="S1884" s="157"/>
      <c r="T1884" s="157"/>
      <c r="U1884" s="157"/>
      <c r="V1884" s="157"/>
      <c r="W1884" s="161"/>
      <c r="X1884" s="168"/>
      <c r="Y1884" s="168"/>
      <c r="Z1884" s="157"/>
      <c r="AA1884" s="157"/>
      <c r="AB1884" s="157"/>
      <c r="AC1884" s="157"/>
      <c r="AD1884" s="86"/>
      <c r="AE1884" s="76"/>
      <c r="AF1884" s="76"/>
      <c r="AG1884" s="76"/>
      <c r="AH1884" s="76"/>
      <c r="AI1884" s="86"/>
      <c r="AJ1884" s="76"/>
      <c r="AK1884" s="76"/>
      <c r="AL1884" s="76"/>
      <c r="AM1884" s="76"/>
      <c r="AN1884" s="157"/>
      <c r="AO1884" s="157"/>
      <c r="AP1884" s="157"/>
      <c r="AQ1884" s="160"/>
      <c r="AR1884" s="93"/>
      <c r="AS1884" s="93"/>
      <c r="AT1884" s="109"/>
      <c r="AU1884" s="165"/>
    </row>
    <row r="1885" spans="1:47" ht="84.75" customHeight="1">
      <c r="A1885" s="79"/>
      <c r="B1885" s="79"/>
      <c r="C1885" s="79"/>
      <c r="D1885" s="157"/>
      <c r="E1885" s="159"/>
      <c r="F1885" s="160"/>
      <c r="G1885" s="160"/>
      <c r="H1885" s="166"/>
      <c r="I1885" s="166"/>
      <c r="J1885" s="166"/>
      <c r="K1885" s="166"/>
      <c r="L1885" s="167"/>
      <c r="M1885" s="166"/>
      <c r="N1885" s="166"/>
      <c r="O1885" s="157"/>
      <c r="P1885" s="157"/>
      <c r="Q1885" s="157"/>
      <c r="R1885" s="157"/>
      <c r="S1885" s="157"/>
      <c r="T1885" s="157"/>
      <c r="U1885" s="157"/>
      <c r="V1885" s="157"/>
      <c r="W1885" s="161"/>
      <c r="X1885" s="168"/>
      <c r="Y1885" s="168"/>
      <c r="Z1885" s="157"/>
      <c r="AA1885" s="157"/>
      <c r="AB1885" s="157"/>
      <c r="AC1885" s="157"/>
      <c r="AD1885" s="86"/>
      <c r="AE1885" s="76"/>
      <c r="AF1885" s="76"/>
      <c r="AG1885" s="76"/>
      <c r="AH1885" s="76"/>
      <c r="AI1885" s="86"/>
      <c r="AJ1885" s="76"/>
      <c r="AK1885" s="76"/>
      <c r="AL1885" s="76"/>
      <c r="AM1885" s="76"/>
      <c r="AN1885" s="157"/>
      <c r="AO1885" s="157"/>
      <c r="AP1885" s="157"/>
      <c r="AQ1885" s="160"/>
      <c r="AR1885" s="93"/>
      <c r="AS1885" s="93"/>
      <c r="AT1885" s="109"/>
      <c r="AU1885" s="165"/>
    </row>
    <row r="1886" spans="1:47" ht="84.75" customHeight="1">
      <c r="A1886" s="79"/>
      <c r="B1886" s="79"/>
      <c r="C1886" s="79"/>
      <c r="D1886" s="157"/>
      <c r="E1886" s="159"/>
      <c r="F1886" s="160"/>
      <c r="G1886" s="160"/>
      <c r="H1886" s="166"/>
      <c r="I1886" s="166"/>
      <c r="J1886" s="166"/>
      <c r="K1886" s="166"/>
      <c r="L1886" s="167"/>
      <c r="M1886" s="166"/>
      <c r="N1886" s="166"/>
      <c r="O1886" s="157"/>
      <c r="P1886" s="157"/>
      <c r="Q1886" s="157"/>
      <c r="R1886" s="157"/>
      <c r="S1886" s="157"/>
      <c r="T1886" s="157"/>
      <c r="U1886" s="157"/>
      <c r="V1886" s="157"/>
      <c r="W1886" s="161"/>
      <c r="X1886" s="168"/>
      <c r="Y1886" s="168"/>
      <c r="Z1886" s="157"/>
      <c r="AA1886" s="157"/>
      <c r="AB1886" s="157"/>
      <c r="AC1886" s="157"/>
      <c r="AD1886" s="86"/>
      <c r="AE1886" s="76"/>
      <c r="AF1886" s="76"/>
      <c r="AG1886" s="76"/>
      <c r="AH1886" s="76"/>
      <c r="AI1886" s="86"/>
      <c r="AJ1886" s="76"/>
      <c r="AK1886" s="76"/>
      <c r="AL1886" s="76"/>
      <c r="AM1886" s="76"/>
      <c r="AN1886" s="157"/>
      <c r="AO1886" s="157"/>
      <c r="AP1886" s="157"/>
      <c r="AQ1886" s="160"/>
      <c r="AR1886" s="93"/>
      <c r="AS1886" s="93"/>
      <c r="AT1886" s="109"/>
      <c r="AU1886" s="165"/>
    </row>
    <row r="1887" spans="1:47" ht="84.75" customHeight="1">
      <c r="A1887" s="79"/>
      <c r="B1887" s="79"/>
      <c r="C1887" s="79"/>
      <c r="D1887" s="157"/>
      <c r="E1887" s="159"/>
      <c r="F1887" s="160"/>
      <c r="G1887" s="160"/>
      <c r="H1887" s="166"/>
      <c r="I1887" s="166"/>
      <c r="J1887" s="166"/>
      <c r="K1887" s="166"/>
      <c r="L1887" s="167"/>
      <c r="M1887" s="166"/>
      <c r="N1887" s="166"/>
      <c r="O1887" s="157"/>
      <c r="P1887" s="157"/>
      <c r="Q1887" s="157"/>
      <c r="R1887" s="157"/>
      <c r="S1887" s="157"/>
      <c r="T1887" s="157"/>
      <c r="U1887" s="157"/>
      <c r="V1887" s="157"/>
      <c r="W1887" s="161"/>
      <c r="X1887" s="168"/>
      <c r="Y1887" s="168"/>
      <c r="Z1887" s="157"/>
      <c r="AA1887" s="157"/>
      <c r="AB1887" s="157"/>
      <c r="AC1887" s="157"/>
      <c r="AD1887" s="86"/>
      <c r="AE1887" s="76"/>
      <c r="AF1887" s="76"/>
      <c r="AG1887" s="76"/>
      <c r="AH1887" s="76"/>
      <c r="AI1887" s="86"/>
      <c r="AJ1887" s="76"/>
      <c r="AK1887" s="76"/>
      <c r="AL1887" s="76"/>
      <c r="AM1887" s="76"/>
      <c r="AN1887" s="157"/>
      <c r="AO1887" s="157"/>
      <c r="AP1887" s="157"/>
      <c r="AQ1887" s="160"/>
      <c r="AR1887" s="93"/>
      <c r="AS1887" s="93"/>
      <c r="AT1887" s="109"/>
      <c r="AU1887" s="165"/>
    </row>
    <row r="1888" spans="1:47" ht="84.75" customHeight="1">
      <c r="A1888" s="79"/>
      <c r="B1888" s="79"/>
      <c r="C1888" s="79"/>
      <c r="D1888" s="157"/>
      <c r="E1888" s="159"/>
      <c r="F1888" s="160"/>
      <c r="G1888" s="160"/>
      <c r="H1888" s="166"/>
      <c r="I1888" s="166"/>
      <c r="J1888" s="166"/>
      <c r="K1888" s="166"/>
      <c r="L1888" s="167"/>
      <c r="M1888" s="166"/>
      <c r="N1888" s="166"/>
      <c r="O1888" s="157"/>
      <c r="P1888" s="157"/>
      <c r="Q1888" s="157"/>
      <c r="R1888" s="157"/>
      <c r="S1888" s="157"/>
      <c r="T1888" s="157"/>
      <c r="U1888" s="157"/>
      <c r="V1888" s="157"/>
      <c r="W1888" s="161"/>
      <c r="X1888" s="168"/>
      <c r="Y1888" s="168"/>
      <c r="Z1888" s="157"/>
      <c r="AA1888" s="157"/>
      <c r="AB1888" s="157"/>
      <c r="AC1888" s="157"/>
      <c r="AD1888" s="86"/>
      <c r="AE1888" s="76"/>
      <c r="AF1888" s="76"/>
      <c r="AG1888" s="76"/>
      <c r="AH1888" s="76"/>
      <c r="AI1888" s="86"/>
      <c r="AJ1888" s="76"/>
      <c r="AK1888" s="76"/>
      <c r="AL1888" s="76"/>
      <c r="AM1888" s="76"/>
      <c r="AN1888" s="157"/>
      <c r="AO1888" s="157"/>
      <c r="AP1888" s="157"/>
      <c r="AQ1888" s="160"/>
      <c r="AR1888" s="93"/>
      <c r="AS1888" s="93"/>
      <c r="AT1888" s="109"/>
      <c r="AU1888" s="165"/>
    </row>
    <row r="1889" spans="1:47" ht="84.75" customHeight="1">
      <c r="A1889" s="79"/>
      <c r="B1889" s="79"/>
      <c r="C1889" s="79"/>
      <c r="D1889" s="157"/>
      <c r="E1889" s="159"/>
      <c r="F1889" s="160"/>
      <c r="G1889" s="160"/>
      <c r="H1889" s="166"/>
      <c r="I1889" s="166"/>
      <c r="J1889" s="166"/>
      <c r="K1889" s="166"/>
      <c r="L1889" s="167"/>
      <c r="M1889" s="166"/>
      <c r="N1889" s="166"/>
      <c r="O1889" s="157"/>
      <c r="P1889" s="157"/>
      <c r="Q1889" s="157"/>
      <c r="R1889" s="157"/>
      <c r="S1889" s="157"/>
      <c r="T1889" s="157"/>
      <c r="U1889" s="157"/>
      <c r="V1889" s="157"/>
      <c r="W1889" s="161"/>
      <c r="X1889" s="168"/>
      <c r="Y1889" s="168"/>
      <c r="Z1889" s="157"/>
      <c r="AA1889" s="157"/>
      <c r="AB1889" s="157"/>
      <c r="AC1889" s="157"/>
      <c r="AD1889" s="86"/>
      <c r="AE1889" s="76"/>
      <c r="AF1889" s="76"/>
      <c r="AG1889" s="76"/>
      <c r="AH1889" s="76"/>
      <c r="AI1889" s="86"/>
      <c r="AJ1889" s="76"/>
      <c r="AK1889" s="76"/>
      <c r="AL1889" s="76"/>
      <c r="AM1889" s="76"/>
      <c r="AN1889" s="157"/>
      <c r="AO1889" s="157"/>
      <c r="AP1889" s="157"/>
      <c r="AQ1889" s="160"/>
      <c r="AR1889" s="93"/>
      <c r="AS1889" s="93"/>
      <c r="AT1889" s="109"/>
      <c r="AU1889" s="165"/>
    </row>
    <row r="1890" spans="1:47" ht="84.75" customHeight="1">
      <c r="A1890" s="79"/>
      <c r="B1890" s="79"/>
      <c r="C1890" s="79"/>
      <c r="D1890" s="157"/>
      <c r="E1890" s="159"/>
      <c r="F1890" s="160"/>
      <c r="G1890" s="160"/>
      <c r="H1890" s="166"/>
      <c r="I1890" s="166"/>
      <c r="J1890" s="166"/>
      <c r="K1890" s="166"/>
      <c r="L1890" s="167"/>
      <c r="M1890" s="166"/>
      <c r="N1890" s="166"/>
      <c r="O1890" s="157"/>
      <c r="P1890" s="157"/>
      <c r="Q1890" s="157"/>
      <c r="R1890" s="157"/>
      <c r="S1890" s="157"/>
      <c r="T1890" s="157"/>
      <c r="U1890" s="157"/>
      <c r="V1890" s="157"/>
      <c r="W1890" s="161"/>
      <c r="X1890" s="168"/>
      <c r="Y1890" s="168"/>
      <c r="Z1890" s="157"/>
      <c r="AA1890" s="157"/>
      <c r="AB1890" s="157"/>
      <c r="AC1890" s="157"/>
      <c r="AD1890" s="86"/>
      <c r="AE1890" s="76"/>
      <c r="AF1890" s="76"/>
      <c r="AG1890" s="76"/>
      <c r="AH1890" s="76"/>
      <c r="AI1890" s="86"/>
      <c r="AJ1890" s="76"/>
      <c r="AK1890" s="76"/>
      <c r="AL1890" s="76"/>
      <c r="AM1890" s="76"/>
      <c r="AN1890" s="157"/>
      <c r="AO1890" s="157"/>
      <c r="AP1890" s="157"/>
      <c r="AQ1890" s="160"/>
      <c r="AR1890" s="93"/>
      <c r="AS1890" s="93"/>
      <c r="AT1890" s="109"/>
      <c r="AU1890" s="165"/>
    </row>
    <row r="1891" spans="1:47" ht="84.75" customHeight="1">
      <c r="A1891" s="79"/>
      <c r="B1891" s="79"/>
      <c r="C1891" s="79"/>
      <c r="D1891" s="157"/>
      <c r="E1891" s="159"/>
      <c r="F1891" s="160"/>
      <c r="G1891" s="160"/>
      <c r="H1891" s="166"/>
      <c r="I1891" s="166"/>
      <c r="J1891" s="166"/>
      <c r="K1891" s="166"/>
      <c r="L1891" s="167"/>
      <c r="M1891" s="166"/>
      <c r="N1891" s="166"/>
      <c r="O1891" s="157"/>
      <c r="P1891" s="157"/>
      <c r="Q1891" s="157"/>
      <c r="R1891" s="157"/>
      <c r="S1891" s="157"/>
      <c r="T1891" s="157"/>
      <c r="U1891" s="157"/>
      <c r="V1891" s="157"/>
      <c r="W1891" s="161"/>
      <c r="X1891" s="168"/>
      <c r="Y1891" s="168"/>
      <c r="Z1891" s="157"/>
      <c r="AA1891" s="157"/>
      <c r="AB1891" s="157"/>
      <c r="AC1891" s="157"/>
      <c r="AD1891" s="86"/>
      <c r="AE1891" s="76"/>
      <c r="AF1891" s="76"/>
      <c r="AG1891" s="76"/>
      <c r="AH1891" s="76"/>
      <c r="AI1891" s="86"/>
      <c r="AJ1891" s="76"/>
      <c r="AK1891" s="76"/>
      <c r="AL1891" s="76"/>
      <c r="AM1891" s="76"/>
      <c r="AN1891" s="157"/>
      <c r="AO1891" s="157"/>
      <c r="AP1891" s="157"/>
      <c r="AQ1891" s="160"/>
      <c r="AR1891" s="93"/>
      <c r="AS1891" s="93"/>
      <c r="AT1891" s="109"/>
      <c r="AU1891" s="165"/>
    </row>
    <row r="1892" spans="1:47" ht="84.75" customHeight="1">
      <c r="A1892" s="79"/>
      <c r="B1892" s="79"/>
      <c r="C1892" s="79"/>
      <c r="D1892" s="157"/>
      <c r="E1892" s="159"/>
      <c r="F1892" s="160"/>
      <c r="G1892" s="160"/>
      <c r="H1892" s="166"/>
      <c r="I1892" s="166"/>
      <c r="J1892" s="166"/>
      <c r="K1892" s="166"/>
      <c r="L1892" s="167"/>
      <c r="M1892" s="166"/>
      <c r="N1892" s="166"/>
      <c r="O1892" s="157"/>
      <c r="P1892" s="157"/>
      <c r="Q1892" s="157"/>
      <c r="R1892" s="157"/>
      <c r="S1892" s="157"/>
      <c r="T1892" s="157"/>
      <c r="U1892" s="157"/>
      <c r="V1892" s="157"/>
      <c r="W1892" s="161"/>
      <c r="X1892" s="168"/>
      <c r="Y1892" s="168"/>
      <c r="Z1892" s="157"/>
      <c r="AA1892" s="157"/>
      <c r="AB1892" s="157"/>
      <c r="AC1892" s="157"/>
      <c r="AD1892" s="86"/>
      <c r="AE1892" s="76"/>
      <c r="AF1892" s="76"/>
      <c r="AG1892" s="76"/>
      <c r="AH1892" s="76"/>
      <c r="AI1892" s="86"/>
      <c r="AJ1892" s="76"/>
      <c r="AK1892" s="76"/>
      <c r="AL1892" s="76"/>
      <c r="AM1892" s="76"/>
      <c r="AN1892" s="157"/>
      <c r="AO1892" s="157"/>
      <c r="AP1892" s="157"/>
      <c r="AQ1892" s="160"/>
      <c r="AR1892" s="93"/>
      <c r="AS1892" s="93"/>
      <c r="AT1892" s="109"/>
      <c r="AU1892" s="165"/>
    </row>
    <row r="1893" spans="1:47" ht="84.75" customHeight="1">
      <c r="A1893" s="79"/>
      <c r="B1893" s="79"/>
      <c r="C1893" s="79"/>
      <c r="D1893" s="157"/>
      <c r="E1893" s="159"/>
      <c r="F1893" s="160"/>
      <c r="G1893" s="160"/>
      <c r="H1893" s="166"/>
      <c r="I1893" s="166"/>
      <c r="J1893" s="166"/>
      <c r="K1893" s="166"/>
      <c r="L1893" s="167"/>
      <c r="M1893" s="166"/>
      <c r="N1893" s="166"/>
      <c r="O1893" s="157"/>
      <c r="P1893" s="157"/>
      <c r="Q1893" s="157"/>
      <c r="R1893" s="157"/>
      <c r="S1893" s="157"/>
      <c r="T1893" s="157"/>
      <c r="U1893" s="157"/>
      <c r="V1893" s="157"/>
      <c r="W1893" s="161"/>
      <c r="X1893" s="168"/>
      <c r="Y1893" s="168"/>
      <c r="Z1893" s="157"/>
      <c r="AA1893" s="157"/>
      <c r="AB1893" s="157"/>
      <c r="AC1893" s="157"/>
      <c r="AD1893" s="86"/>
      <c r="AE1893" s="76"/>
      <c r="AF1893" s="76"/>
      <c r="AG1893" s="76"/>
      <c r="AH1893" s="76"/>
      <c r="AI1893" s="86"/>
      <c r="AJ1893" s="76"/>
      <c r="AK1893" s="76"/>
      <c r="AL1893" s="76"/>
      <c r="AM1893" s="76"/>
      <c r="AN1893" s="157"/>
      <c r="AO1893" s="157"/>
      <c r="AP1893" s="157"/>
      <c r="AQ1893" s="160"/>
      <c r="AR1893" s="93"/>
      <c r="AS1893" s="93"/>
      <c r="AT1893" s="109"/>
      <c r="AU1893" s="165"/>
    </row>
    <row r="1894" spans="1:47" ht="84.75" customHeight="1">
      <c r="A1894" s="79"/>
      <c r="B1894" s="79"/>
      <c r="C1894" s="79"/>
      <c r="D1894" s="157"/>
      <c r="E1894" s="159"/>
      <c r="F1894" s="160"/>
      <c r="G1894" s="160"/>
      <c r="H1894" s="166"/>
      <c r="I1894" s="166"/>
      <c r="J1894" s="166"/>
      <c r="K1894" s="166"/>
      <c r="L1894" s="167"/>
      <c r="M1894" s="166"/>
      <c r="N1894" s="166"/>
      <c r="O1894" s="157"/>
      <c r="P1894" s="157"/>
      <c r="Q1894" s="157"/>
      <c r="R1894" s="157"/>
      <c r="S1894" s="157"/>
      <c r="T1894" s="157"/>
      <c r="U1894" s="157"/>
      <c r="V1894" s="157"/>
      <c r="W1894" s="161"/>
      <c r="X1894" s="168"/>
      <c r="Y1894" s="168"/>
      <c r="Z1894" s="157"/>
      <c r="AA1894" s="157"/>
      <c r="AB1894" s="157"/>
      <c r="AC1894" s="157"/>
      <c r="AD1894" s="86"/>
      <c r="AE1894" s="76"/>
      <c r="AF1894" s="76"/>
      <c r="AG1894" s="76"/>
      <c r="AH1894" s="76"/>
      <c r="AI1894" s="86"/>
      <c r="AJ1894" s="76"/>
      <c r="AK1894" s="76"/>
      <c r="AL1894" s="76"/>
      <c r="AM1894" s="76"/>
      <c r="AN1894" s="157"/>
      <c r="AO1894" s="157"/>
      <c r="AP1894" s="157"/>
      <c r="AQ1894" s="160"/>
      <c r="AR1894" s="93"/>
      <c r="AS1894" s="93"/>
      <c r="AT1894" s="109"/>
      <c r="AU1894" s="165"/>
    </row>
    <row r="1895" spans="1:47" ht="84.75" customHeight="1">
      <c r="A1895" s="79"/>
      <c r="B1895" s="79"/>
      <c r="C1895" s="79"/>
      <c r="D1895" s="157"/>
      <c r="E1895" s="159"/>
      <c r="F1895" s="160"/>
      <c r="G1895" s="160"/>
      <c r="H1895" s="166"/>
      <c r="I1895" s="166"/>
      <c r="J1895" s="166"/>
      <c r="K1895" s="166"/>
      <c r="L1895" s="167"/>
      <c r="M1895" s="166"/>
      <c r="N1895" s="166"/>
      <c r="O1895" s="157"/>
      <c r="P1895" s="157"/>
      <c r="Q1895" s="157"/>
      <c r="R1895" s="157"/>
      <c r="S1895" s="157"/>
      <c r="T1895" s="157"/>
      <c r="U1895" s="157"/>
      <c r="V1895" s="157"/>
      <c r="W1895" s="161"/>
      <c r="X1895" s="168"/>
      <c r="Y1895" s="168"/>
      <c r="Z1895" s="157"/>
      <c r="AA1895" s="157"/>
      <c r="AB1895" s="157"/>
      <c r="AC1895" s="157"/>
      <c r="AD1895" s="86"/>
      <c r="AE1895" s="76"/>
      <c r="AF1895" s="76"/>
      <c r="AG1895" s="76"/>
      <c r="AH1895" s="76"/>
      <c r="AI1895" s="86"/>
      <c r="AJ1895" s="76"/>
      <c r="AK1895" s="76"/>
      <c r="AL1895" s="76"/>
      <c r="AM1895" s="76"/>
      <c r="AN1895" s="157"/>
      <c r="AO1895" s="157"/>
      <c r="AP1895" s="157"/>
      <c r="AQ1895" s="160"/>
      <c r="AR1895" s="93"/>
      <c r="AS1895" s="93"/>
      <c r="AT1895" s="109"/>
      <c r="AU1895" s="165"/>
    </row>
    <row r="1896" spans="1:47" ht="84.75" customHeight="1">
      <c r="A1896" s="79"/>
      <c r="B1896" s="79"/>
      <c r="C1896" s="79"/>
      <c r="D1896" s="157"/>
      <c r="E1896" s="159"/>
      <c r="F1896" s="160"/>
      <c r="G1896" s="160"/>
      <c r="H1896" s="166"/>
      <c r="I1896" s="166"/>
      <c r="J1896" s="166"/>
      <c r="K1896" s="166"/>
      <c r="L1896" s="167"/>
      <c r="M1896" s="166"/>
      <c r="N1896" s="166"/>
      <c r="O1896" s="157"/>
      <c r="P1896" s="157"/>
      <c r="Q1896" s="157"/>
      <c r="R1896" s="157"/>
      <c r="S1896" s="157"/>
      <c r="T1896" s="157"/>
      <c r="U1896" s="157"/>
      <c r="V1896" s="157"/>
      <c r="W1896" s="161"/>
      <c r="X1896" s="168"/>
      <c r="Y1896" s="168"/>
      <c r="Z1896" s="157"/>
      <c r="AA1896" s="157"/>
      <c r="AB1896" s="157"/>
      <c r="AC1896" s="157"/>
      <c r="AD1896" s="86"/>
      <c r="AE1896" s="76"/>
      <c r="AF1896" s="76"/>
      <c r="AG1896" s="76"/>
      <c r="AH1896" s="76"/>
      <c r="AI1896" s="86"/>
      <c r="AJ1896" s="76"/>
      <c r="AK1896" s="76"/>
      <c r="AL1896" s="76"/>
      <c r="AM1896" s="76"/>
      <c r="AN1896" s="157"/>
      <c r="AO1896" s="157"/>
      <c r="AP1896" s="157"/>
      <c r="AQ1896" s="160"/>
      <c r="AR1896" s="93"/>
      <c r="AS1896" s="93"/>
      <c r="AT1896" s="109"/>
      <c r="AU1896" s="165"/>
    </row>
    <row r="1897" spans="1:47" ht="84.75" customHeight="1">
      <c r="A1897" s="79"/>
      <c r="B1897" s="79"/>
      <c r="C1897" s="79"/>
      <c r="D1897" s="157"/>
      <c r="E1897" s="159"/>
      <c r="F1897" s="160"/>
      <c r="G1897" s="160"/>
      <c r="H1897" s="166"/>
      <c r="I1897" s="166"/>
      <c r="J1897" s="166"/>
      <c r="K1897" s="166"/>
      <c r="L1897" s="167"/>
      <c r="M1897" s="166"/>
      <c r="N1897" s="166"/>
      <c r="O1897" s="157"/>
      <c r="P1897" s="157"/>
      <c r="Q1897" s="157"/>
      <c r="R1897" s="157"/>
      <c r="S1897" s="157"/>
      <c r="T1897" s="157"/>
      <c r="U1897" s="157"/>
      <c r="V1897" s="157"/>
      <c r="W1897" s="161"/>
      <c r="X1897" s="168"/>
      <c r="Y1897" s="168"/>
      <c r="Z1897" s="157"/>
      <c r="AA1897" s="157"/>
      <c r="AB1897" s="157"/>
      <c r="AC1897" s="157"/>
      <c r="AD1897" s="86"/>
      <c r="AE1897" s="76"/>
      <c r="AF1897" s="76"/>
      <c r="AG1897" s="76"/>
      <c r="AH1897" s="76"/>
      <c r="AI1897" s="86"/>
      <c r="AJ1897" s="76"/>
      <c r="AK1897" s="76"/>
      <c r="AL1897" s="76"/>
      <c r="AM1897" s="76"/>
      <c r="AN1897" s="157"/>
      <c r="AO1897" s="157"/>
      <c r="AP1897" s="157"/>
      <c r="AQ1897" s="160"/>
      <c r="AR1897" s="93"/>
      <c r="AS1897" s="93"/>
      <c r="AT1897" s="109"/>
      <c r="AU1897" s="165"/>
    </row>
    <row r="1898" spans="1:47" ht="84.75" customHeight="1">
      <c r="A1898" s="79"/>
      <c r="B1898" s="79"/>
      <c r="C1898" s="79"/>
      <c r="D1898" s="157"/>
      <c r="E1898" s="159"/>
      <c r="F1898" s="160"/>
      <c r="G1898" s="160"/>
      <c r="H1898" s="166"/>
      <c r="I1898" s="166"/>
      <c r="J1898" s="166"/>
      <c r="K1898" s="166"/>
      <c r="L1898" s="167"/>
      <c r="M1898" s="166"/>
      <c r="N1898" s="166"/>
      <c r="O1898" s="157"/>
      <c r="P1898" s="157"/>
      <c r="Q1898" s="157"/>
      <c r="R1898" s="157"/>
      <c r="S1898" s="157"/>
      <c r="T1898" s="157"/>
      <c r="U1898" s="157"/>
      <c r="V1898" s="157"/>
      <c r="W1898" s="161"/>
      <c r="X1898" s="168"/>
      <c r="Y1898" s="168"/>
      <c r="Z1898" s="157"/>
      <c r="AA1898" s="157"/>
      <c r="AB1898" s="157"/>
      <c r="AC1898" s="157"/>
      <c r="AD1898" s="86"/>
      <c r="AE1898" s="76"/>
      <c r="AF1898" s="76"/>
      <c r="AG1898" s="76"/>
      <c r="AH1898" s="76"/>
      <c r="AI1898" s="86"/>
      <c r="AJ1898" s="76"/>
      <c r="AK1898" s="76"/>
      <c r="AL1898" s="76"/>
      <c r="AM1898" s="76"/>
      <c r="AN1898" s="157"/>
      <c r="AO1898" s="157"/>
      <c r="AP1898" s="157"/>
      <c r="AQ1898" s="160"/>
      <c r="AR1898" s="93"/>
      <c r="AS1898" s="93"/>
      <c r="AT1898" s="109"/>
      <c r="AU1898" s="165"/>
    </row>
    <row r="1899" spans="1:47" ht="84.75" customHeight="1">
      <c r="A1899" s="79"/>
      <c r="B1899" s="79"/>
      <c r="C1899" s="79"/>
      <c r="D1899" s="157"/>
      <c r="E1899" s="159"/>
      <c r="F1899" s="160"/>
      <c r="G1899" s="160"/>
      <c r="H1899" s="166"/>
      <c r="I1899" s="166"/>
      <c r="J1899" s="166"/>
      <c r="K1899" s="166"/>
      <c r="L1899" s="167"/>
      <c r="M1899" s="166"/>
      <c r="N1899" s="166"/>
      <c r="O1899" s="157"/>
      <c r="P1899" s="157"/>
      <c r="Q1899" s="157"/>
      <c r="R1899" s="157"/>
      <c r="S1899" s="157"/>
      <c r="T1899" s="157"/>
      <c r="U1899" s="157"/>
      <c r="V1899" s="157"/>
      <c r="W1899" s="161"/>
      <c r="X1899" s="168"/>
      <c r="Y1899" s="168"/>
      <c r="Z1899" s="157"/>
      <c r="AA1899" s="157"/>
      <c r="AB1899" s="157"/>
      <c r="AC1899" s="157"/>
      <c r="AD1899" s="86"/>
      <c r="AE1899" s="76"/>
      <c r="AF1899" s="76"/>
      <c r="AG1899" s="76"/>
      <c r="AH1899" s="76"/>
      <c r="AI1899" s="86"/>
      <c r="AJ1899" s="76"/>
      <c r="AK1899" s="76"/>
      <c r="AL1899" s="76"/>
      <c r="AM1899" s="76"/>
      <c r="AN1899" s="157"/>
      <c r="AO1899" s="157"/>
      <c r="AP1899" s="157"/>
      <c r="AQ1899" s="160"/>
      <c r="AR1899" s="93"/>
      <c r="AS1899" s="93"/>
      <c r="AT1899" s="109"/>
      <c r="AU1899" s="165"/>
    </row>
    <row r="1900" spans="1:47" ht="84.75" customHeight="1">
      <c r="A1900" s="79"/>
      <c r="B1900" s="79"/>
      <c r="C1900" s="79"/>
      <c r="D1900" s="157"/>
      <c r="E1900" s="159"/>
      <c r="F1900" s="160"/>
      <c r="G1900" s="160"/>
      <c r="H1900" s="166"/>
      <c r="I1900" s="166"/>
      <c r="J1900" s="166"/>
      <c r="K1900" s="166"/>
      <c r="L1900" s="167"/>
      <c r="M1900" s="166"/>
      <c r="N1900" s="166"/>
      <c r="O1900" s="157"/>
      <c r="P1900" s="157"/>
      <c r="Q1900" s="157"/>
      <c r="R1900" s="157"/>
      <c r="S1900" s="157"/>
      <c r="T1900" s="157"/>
      <c r="U1900" s="157"/>
      <c r="V1900" s="157"/>
      <c r="W1900" s="161"/>
      <c r="X1900" s="168"/>
      <c r="Y1900" s="168"/>
      <c r="Z1900" s="157"/>
      <c r="AA1900" s="157"/>
      <c r="AB1900" s="157"/>
      <c r="AC1900" s="157"/>
      <c r="AD1900" s="86"/>
      <c r="AE1900" s="76"/>
      <c r="AF1900" s="76"/>
      <c r="AG1900" s="76"/>
      <c r="AH1900" s="76"/>
      <c r="AI1900" s="86"/>
      <c r="AJ1900" s="76"/>
      <c r="AK1900" s="76"/>
      <c r="AL1900" s="76"/>
      <c r="AM1900" s="76"/>
      <c r="AN1900" s="157"/>
      <c r="AO1900" s="157"/>
      <c r="AP1900" s="157"/>
      <c r="AQ1900" s="160"/>
      <c r="AR1900" s="93"/>
      <c r="AS1900" s="93"/>
      <c r="AT1900" s="109"/>
      <c r="AU1900" s="165"/>
    </row>
    <row r="1901" spans="1:47" ht="84.75" customHeight="1">
      <c r="A1901" s="79"/>
      <c r="B1901" s="79"/>
      <c r="C1901" s="79"/>
      <c r="D1901" s="157"/>
      <c r="E1901" s="159"/>
      <c r="F1901" s="160"/>
      <c r="G1901" s="160"/>
      <c r="H1901" s="166"/>
      <c r="I1901" s="166"/>
      <c r="J1901" s="166"/>
      <c r="K1901" s="166"/>
      <c r="L1901" s="167"/>
      <c r="M1901" s="166"/>
      <c r="N1901" s="166"/>
      <c r="O1901" s="157"/>
      <c r="P1901" s="157"/>
      <c r="Q1901" s="157"/>
      <c r="R1901" s="157"/>
      <c r="S1901" s="157"/>
      <c r="T1901" s="157"/>
      <c r="U1901" s="157"/>
      <c r="V1901" s="157"/>
      <c r="W1901" s="161"/>
      <c r="X1901" s="168"/>
      <c r="Y1901" s="168"/>
      <c r="Z1901" s="157"/>
      <c r="AA1901" s="157"/>
      <c r="AB1901" s="157"/>
      <c r="AC1901" s="157"/>
      <c r="AD1901" s="86"/>
      <c r="AE1901" s="76"/>
      <c r="AF1901" s="76"/>
      <c r="AG1901" s="76"/>
      <c r="AH1901" s="76"/>
      <c r="AI1901" s="86"/>
      <c r="AJ1901" s="76"/>
      <c r="AK1901" s="76"/>
      <c r="AL1901" s="76"/>
      <c r="AM1901" s="76"/>
      <c r="AN1901" s="157"/>
      <c r="AO1901" s="157"/>
      <c r="AP1901" s="157"/>
      <c r="AQ1901" s="160"/>
      <c r="AR1901" s="93"/>
      <c r="AS1901" s="93"/>
      <c r="AT1901" s="109"/>
      <c r="AU1901" s="165"/>
    </row>
    <row r="1902" spans="1:47" ht="84.75" customHeight="1">
      <c r="A1902" s="79"/>
      <c r="B1902" s="79"/>
      <c r="C1902" s="79"/>
      <c r="D1902" s="157"/>
      <c r="E1902" s="159"/>
      <c r="F1902" s="160"/>
      <c r="G1902" s="160"/>
      <c r="H1902" s="166"/>
      <c r="I1902" s="166"/>
      <c r="J1902" s="166"/>
      <c r="K1902" s="166"/>
      <c r="L1902" s="167"/>
      <c r="M1902" s="166"/>
      <c r="N1902" s="166"/>
      <c r="O1902" s="157"/>
      <c r="P1902" s="157"/>
      <c r="Q1902" s="157"/>
      <c r="R1902" s="157"/>
      <c r="S1902" s="157"/>
      <c r="T1902" s="157"/>
      <c r="U1902" s="157"/>
      <c r="V1902" s="157"/>
      <c r="W1902" s="161"/>
      <c r="X1902" s="168"/>
      <c r="Y1902" s="168"/>
      <c r="Z1902" s="157"/>
      <c r="AA1902" s="157"/>
      <c r="AB1902" s="157"/>
      <c r="AC1902" s="157"/>
      <c r="AD1902" s="86"/>
      <c r="AE1902" s="76"/>
      <c r="AF1902" s="76"/>
      <c r="AG1902" s="76"/>
      <c r="AH1902" s="76"/>
      <c r="AI1902" s="86"/>
      <c r="AJ1902" s="76"/>
      <c r="AK1902" s="76"/>
      <c r="AL1902" s="76"/>
      <c r="AM1902" s="76"/>
      <c r="AN1902" s="157"/>
      <c r="AO1902" s="157"/>
      <c r="AP1902" s="157"/>
      <c r="AQ1902" s="160"/>
      <c r="AR1902" s="93"/>
      <c r="AS1902" s="93"/>
      <c r="AT1902" s="109"/>
      <c r="AU1902" s="165"/>
    </row>
    <row r="1903" spans="1:47" ht="84.75" customHeight="1">
      <c r="A1903" s="79"/>
      <c r="B1903" s="79"/>
      <c r="C1903" s="79"/>
      <c r="D1903" s="157"/>
      <c r="E1903" s="159"/>
      <c r="F1903" s="160"/>
      <c r="G1903" s="160"/>
      <c r="H1903" s="166"/>
      <c r="I1903" s="166"/>
      <c r="J1903" s="166"/>
      <c r="K1903" s="166"/>
      <c r="L1903" s="167"/>
      <c r="M1903" s="166"/>
      <c r="N1903" s="166"/>
      <c r="O1903" s="157"/>
      <c r="P1903" s="157"/>
      <c r="Q1903" s="157"/>
      <c r="R1903" s="157"/>
      <c r="S1903" s="157"/>
      <c r="T1903" s="157"/>
      <c r="U1903" s="157"/>
      <c r="V1903" s="157"/>
      <c r="W1903" s="161"/>
      <c r="X1903" s="168"/>
      <c r="Y1903" s="168"/>
      <c r="Z1903" s="157"/>
      <c r="AA1903" s="157"/>
      <c r="AB1903" s="157"/>
      <c r="AC1903" s="157"/>
      <c r="AD1903" s="86"/>
      <c r="AE1903" s="76"/>
      <c r="AF1903" s="76"/>
      <c r="AG1903" s="76"/>
      <c r="AH1903" s="76"/>
      <c r="AI1903" s="86"/>
      <c r="AJ1903" s="76"/>
      <c r="AK1903" s="76"/>
      <c r="AL1903" s="76"/>
      <c r="AM1903" s="76"/>
      <c r="AN1903" s="157"/>
      <c r="AO1903" s="157"/>
      <c r="AP1903" s="157"/>
      <c r="AQ1903" s="160"/>
      <c r="AR1903" s="93"/>
      <c r="AS1903" s="93"/>
      <c r="AT1903" s="109"/>
      <c r="AU1903" s="165"/>
    </row>
    <row r="1904" spans="1:47" ht="84.75" customHeight="1">
      <c r="A1904" s="79"/>
      <c r="B1904" s="79"/>
      <c r="C1904" s="79"/>
      <c r="D1904" s="157"/>
      <c r="E1904" s="159"/>
      <c r="F1904" s="160"/>
      <c r="G1904" s="160"/>
      <c r="H1904" s="166"/>
      <c r="I1904" s="166"/>
      <c r="J1904" s="166"/>
      <c r="K1904" s="166"/>
      <c r="L1904" s="167"/>
      <c r="M1904" s="166"/>
      <c r="N1904" s="166"/>
      <c r="O1904" s="157"/>
      <c r="P1904" s="157"/>
      <c r="Q1904" s="157"/>
      <c r="R1904" s="157"/>
      <c r="S1904" s="157"/>
      <c r="T1904" s="157"/>
      <c r="U1904" s="157"/>
      <c r="V1904" s="157"/>
      <c r="W1904" s="161"/>
      <c r="X1904" s="168"/>
      <c r="Y1904" s="168"/>
      <c r="Z1904" s="157"/>
      <c r="AA1904" s="157"/>
      <c r="AB1904" s="157"/>
      <c r="AC1904" s="157"/>
      <c r="AD1904" s="86"/>
      <c r="AE1904" s="76"/>
      <c r="AF1904" s="76"/>
      <c r="AG1904" s="76"/>
      <c r="AH1904" s="76"/>
      <c r="AI1904" s="86"/>
      <c r="AJ1904" s="76"/>
      <c r="AK1904" s="76"/>
      <c r="AL1904" s="76"/>
      <c r="AM1904" s="76"/>
      <c r="AN1904" s="157"/>
      <c r="AO1904" s="157"/>
      <c r="AP1904" s="157"/>
      <c r="AQ1904" s="160"/>
      <c r="AR1904" s="93"/>
      <c r="AS1904" s="93"/>
      <c r="AT1904" s="109"/>
      <c r="AU1904" s="165"/>
    </row>
    <row r="1905" spans="1:47" ht="84.75" customHeight="1">
      <c r="A1905" s="79"/>
      <c r="B1905" s="79"/>
      <c r="C1905" s="79"/>
      <c r="D1905" s="157"/>
      <c r="E1905" s="159"/>
      <c r="F1905" s="160"/>
      <c r="G1905" s="160"/>
      <c r="H1905" s="166"/>
      <c r="I1905" s="166"/>
      <c r="J1905" s="166"/>
      <c r="K1905" s="166"/>
      <c r="L1905" s="167"/>
      <c r="M1905" s="166"/>
      <c r="N1905" s="166"/>
      <c r="O1905" s="157"/>
      <c r="P1905" s="157"/>
      <c r="Q1905" s="157"/>
      <c r="R1905" s="157"/>
      <c r="S1905" s="157"/>
      <c r="T1905" s="157"/>
      <c r="U1905" s="157"/>
      <c r="V1905" s="157"/>
      <c r="W1905" s="161"/>
      <c r="X1905" s="168"/>
      <c r="Y1905" s="168"/>
      <c r="Z1905" s="157"/>
      <c r="AA1905" s="157"/>
      <c r="AB1905" s="157"/>
      <c r="AC1905" s="157"/>
      <c r="AD1905" s="86"/>
      <c r="AE1905" s="76"/>
      <c r="AF1905" s="76"/>
      <c r="AG1905" s="76"/>
      <c r="AH1905" s="76"/>
      <c r="AI1905" s="86"/>
      <c r="AJ1905" s="76"/>
      <c r="AK1905" s="76"/>
      <c r="AL1905" s="76"/>
      <c r="AM1905" s="76"/>
      <c r="AN1905" s="157"/>
      <c r="AO1905" s="157"/>
      <c r="AP1905" s="157"/>
      <c r="AQ1905" s="160"/>
      <c r="AR1905" s="93"/>
      <c r="AS1905" s="93"/>
      <c r="AT1905" s="109"/>
      <c r="AU1905" s="165"/>
    </row>
    <row r="1906" spans="1:47" ht="84.75" customHeight="1">
      <c r="A1906" s="79"/>
      <c r="B1906" s="79"/>
      <c r="C1906" s="79"/>
      <c r="D1906" s="157"/>
      <c r="E1906" s="159"/>
      <c r="F1906" s="160"/>
      <c r="G1906" s="160"/>
      <c r="H1906" s="166"/>
      <c r="I1906" s="166"/>
      <c r="J1906" s="166"/>
      <c r="K1906" s="166"/>
      <c r="L1906" s="167"/>
      <c r="M1906" s="166"/>
      <c r="N1906" s="166"/>
      <c r="O1906" s="157"/>
      <c r="P1906" s="157"/>
      <c r="Q1906" s="157"/>
      <c r="R1906" s="157"/>
      <c r="S1906" s="157"/>
      <c r="T1906" s="157"/>
      <c r="U1906" s="157"/>
      <c r="V1906" s="157"/>
      <c r="W1906" s="161"/>
      <c r="X1906" s="168"/>
      <c r="Y1906" s="168"/>
      <c r="Z1906" s="157"/>
      <c r="AA1906" s="157"/>
      <c r="AB1906" s="157"/>
      <c r="AC1906" s="157"/>
      <c r="AD1906" s="86"/>
      <c r="AE1906" s="76"/>
      <c r="AF1906" s="76"/>
      <c r="AG1906" s="76"/>
      <c r="AH1906" s="76"/>
      <c r="AI1906" s="86"/>
      <c r="AJ1906" s="76"/>
      <c r="AK1906" s="76"/>
      <c r="AL1906" s="76"/>
      <c r="AM1906" s="76"/>
      <c r="AN1906" s="157"/>
      <c r="AO1906" s="157"/>
      <c r="AP1906" s="157"/>
      <c r="AQ1906" s="160"/>
      <c r="AR1906" s="93"/>
      <c r="AS1906" s="93"/>
      <c r="AT1906" s="109"/>
      <c r="AU1906" s="165"/>
    </row>
    <row r="1907" spans="1:47" ht="84.75" customHeight="1">
      <c r="A1907" s="79"/>
      <c r="B1907" s="79"/>
      <c r="C1907" s="79"/>
      <c r="D1907" s="157"/>
      <c r="E1907" s="159"/>
      <c r="F1907" s="160"/>
      <c r="G1907" s="160"/>
      <c r="H1907" s="166"/>
      <c r="I1907" s="166"/>
      <c r="J1907" s="166"/>
      <c r="K1907" s="166"/>
      <c r="L1907" s="167"/>
      <c r="M1907" s="166"/>
      <c r="N1907" s="166"/>
      <c r="O1907" s="157"/>
      <c r="P1907" s="157"/>
      <c r="Q1907" s="157"/>
      <c r="R1907" s="157"/>
      <c r="S1907" s="157"/>
      <c r="T1907" s="157"/>
      <c r="U1907" s="157"/>
      <c r="V1907" s="157"/>
      <c r="W1907" s="161"/>
      <c r="X1907" s="168"/>
      <c r="Y1907" s="168"/>
      <c r="Z1907" s="157"/>
      <c r="AA1907" s="157"/>
      <c r="AB1907" s="157"/>
      <c r="AC1907" s="157"/>
      <c r="AD1907" s="86"/>
      <c r="AE1907" s="76"/>
      <c r="AF1907" s="76"/>
      <c r="AG1907" s="76"/>
      <c r="AH1907" s="76"/>
      <c r="AI1907" s="86"/>
      <c r="AJ1907" s="76"/>
      <c r="AK1907" s="76"/>
      <c r="AL1907" s="76"/>
      <c r="AM1907" s="76"/>
      <c r="AN1907" s="157"/>
      <c r="AO1907" s="157"/>
      <c r="AP1907" s="157"/>
      <c r="AQ1907" s="160"/>
      <c r="AR1907" s="93"/>
      <c r="AS1907" s="93"/>
      <c r="AT1907" s="109"/>
      <c r="AU1907" s="165"/>
    </row>
    <row r="1908" spans="1:47" ht="84.75" customHeight="1">
      <c r="A1908" s="79"/>
      <c r="B1908" s="79"/>
      <c r="C1908" s="79"/>
      <c r="D1908" s="157"/>
      <c r="E1908" s="159"/>
      <c r="F1908" s="160"/>
      <c r="G1908" s="160"/>
      <c r="H1908" s="166"/>
      <c r="I1908" s="166"/>
      <c r="J1908" s="166"/>
      <c r="K1908" s="166"/>
      <c r="L1908" s="167"/>
      <c r="M1908" s="166"/>
      <c r="N1908" s="166"/>
      <c r="O1908" s="157"/>
      <c r="P1908" s="157"/>
      <c r="Q1908" s="157"/>
      <c r="R1908" s="157"/>
      <c r="S1908" s="157"/>
      <c r="T1908" s="157"/>
      <c r="U1908" s="157"/>
      <c r="V1908" s="157"/>
      <c r="W1908" s="161"/>
      <c r="X1908" s="168"/>
      <c r="Y1908" s="168"/>
      <c r="Z1908" s="157"/>
      <c r="AA1908" s="157"/>
      <c r="AB1908" s="157"/>
      <c r="AC1908" s="157"/>
      <c r="AD1908" s="86"/>
      <c r="AE1908" s="76"/>
      <c r="AF1908" s="76"/>
      <c r="AG1908" s="76"/>
      <c r="AH1908" s="76"/>
      <c r="AI1908" s="86"/>
      <c r="AJ1908" s="76"/>
      <c r="AK1908" s="76"/>
      <c r="AL1908" s="76"/>
      <c r="AM1908" s="76"/>
      <c r="AN1908" s="157"/>
      <c r="AO1908" s="157"/>
      <c r="AP1908" s="157"/>
      <c r="AQ1908" s="160"/>
      <c r="AR1908" s="93"/>
      <c r="AS1908" s="93"/>
      <c r="AT1908" s="109"/>
      <c r="AU1908" s="165"/>
    </row>
    <row r="1909" spans="1:47" ht="84.75" customHeight="1">
      <c r="A1909" s="79"/>
      <c r="B1909" s="79"/>
      <c r="C1909" s="79"/>
      <c r="D1909" s="157"/>
      <c r="E1909" s="159"/>
      <c r="F1909" s="160"/>
      <c r="G1909" s="160"/>
      <c r="H1909" s="166"/>
      <c r="I1909" s="166"/>
      <c r="J1909" s="166"/>
      <c r="K1909" s="166"/>
      <c r="L1909" s="167"/>
      <c r="M1909" s="166"/>
      <c r="N1909" s="166"/>
      <c r="O1909" s="157"/>
      <c r="P1909" s="157"/>
      <c r="Q1909" s="157"/>
      <c r="R1909" s="157"/>
      <c r="S1909" s="157"/>
      <c r="T1909" s="157"/>
      <c r="U1909" s="157"/>
      <c r="V1909" s="157"/>
      <c r="W1909" s="161"/>
      <c r="X1909" s="168"/>
      <c r="Y1909" s="168"/>
      <c r="Z1909" s="157"/>
      <c r="AA1909" s="157"/>
      <c r="AB1909" s="157"/>
      <c r="AC1909" s="157"/>
      <c r="AD1909" s="86"/>
      <c r="AE1909" s="76"/>
      <c r="AF1909" s="76"/>
      <c r="AG1909" s="76"/>
      <c r="AH1909" s="76"/>
      <c r="AI1909" s="86"/>
      <c r="AJ1909" s="76"/>
      <c r="AK1909" s="76"/>
      <c r="AL1909" s="76"/>
      <c r="AM1909" s="76"/>
      <c r="AN1909" s="157"/>
      <c r="AO1909" s="157"/>
      <c r="AP1909" s="157"/>
      <c r="AQ1909" s="160"/>
      <c r="AR1909" s="93"/>
      <c r="AS1909" s="93"/>
      <c r="AT1909" s="109"/>
      <c r="AU1909" s="165"/>
    </row>
    <row r="1910" spans="1:47" ht="84.75" customHeight="1">
      <c r="A1910" s="79"/>
      <c r="B1910" s="79"/>
      <c r="C1910" s="79"/>
      <c r="D1910" s="157"/>
      <c r="E1910" s="159"/>
      <c r="F1910" s="160"/>
      <c r="G1910" s="160"/>
      <c r="H1910" s="166"/>
      <c r="I1910" s="166"/>
      <c r="J1910" s="166"/>
      <c r="K1910" s="166"/>
      <c r="L1910" s="167"/>
      <c r="M1910" s="166"/>
      <c r="N1910" s="166"/>
      <c r="O1910" s="157"/>
      <c r="P1910" s="157"/>
      <c r="Q1910" s="157"/>
      <c r="R1910" s="157"/>
      <c r="S1910" s="157"/>
      <c r="T1910" s="157"/>
      <c r="U1910" s="157"/>
      <c r="V1910" s="157"/>
      <c r="W1910" s="161"/>
      <c r="X1910" s="168"/>
      <c r="Y1910" s="168"/>
      <c r="Z1910" s="157"/>
      <c r="AA1910" s="157"/>
      <c r="AB1910" s="157"/>
      <c r="AC1910" s="157"/>
      <c r="AD1910" s="86"/>
      <c r="AE1910" s="76"/>
      <c r="AF1910" s="76"/>
      <c r="AG1910" s="76"/>
      <c r="AH1910" s="76"/>
      <c r="AI1910" s="86"/>
      <c r="AJ1910" s="76"/>
      <c r="AK1910" s="76"/>
      <c r="AL1910" s="76"/>
      <c r="AM1910" s="76"/>
      <c r="AN1910" s="157"/>
      <c r="AO1910" s="157"/>
      <c r="AP1910" s="157"/>
      <c r="AQ1910" s="160"/>
      <c r="AR1910" s="93"/>
      <c r="AS1910" s="93"/>
      <c r="AT1910" s="109"/>
      <c r="AU1910" s="165"/>
    </row>
    <row r="1911" spans="1:47" ht="84.75" customHeight="1">
      <c r="A1911" s="79"/>
      <c r="B1911" s="79"/>
      <c r="C1911" s="79"/>
      <c r="D1911" s="157"/>
      <c r="E1911" s="159"/>
      <c r="F1911" s="160"/>
      <c r="G1911" s="160"/>
      <c r="H1911" s="166"/>
      <c r="I1911" s="166"/>
      <c r="J1911" s="166"/>
      <c r="K1911" s="166"/>
      <c r="L1911" s="167"/>
      <c r="M1911" s="166"/>
      <c r="N1911" s="166"/>
      <c r="O1911" s="157"/>
      <c r="P1911" s="157"/>
      <c r="Q1911" s="157"/>
      <c r="R1911" s="157"/>
      <c r="S1911" s="157"/>
      <c r="T1911" s="157"/>
      <c r="U1911" s="157"/>
      <c r="V1911" s="157"/>
      <c r="W1911" s="161"/>
      <c r="X1911" s="168"/>
      <c r="Y1911" s="168"/>
      <c r="Z1911" s="157"/>
      <c r="AA1911" s="157"/>
      <c r="AB1911" s="157"/>
      <c r="AC1911" s="157"/>
      <c r="AD1911" s="86"/>
      <c r="AE1911" s="76"/>
      <c r="AF1911" s="76"/>
      <c r="AG1911" s="76"/>
      <c r="AH1911" s="76"/>
      <c r="AI1911" s="86"/>
      <c r="AJ1911" s="76"/>
      <c r="AK1911" s="76"/>
      <c r="AL1911" s="76"/>
      <c r="AM1911" s="76"/>
      <c r="AN1911" s="157"/>
      <c r="AO1911" s="157"/>
      <c r="AP1911" s="157"/>
      <c r="AQ1911" s="160"/>
      <c r="AR1911" s="93"/>
      <c r="AS1911" s="93"/>
      <c r="AT1911" s="109"/>
      <c r="AU1911" s="165"/>
    </row>
    <row r="1912" spans="1:47" ht="84.75" customHeight="1">
      <c r="A1912" s="79"/>
      <c r="B1912" s="79"/>
      <c r="C1912" s="79"/>
      <c r="D1912" s="157"/>
      <c r="E1912" s="159"/>
      <c r="F1912" s="160"/>
      <c r="G1912" s="160"/>
      <c r="H1912" s="166"/>
      <c r="I1912" s="166"/>
      <c r="J1912" s="166"/>
      <c r="K1912" s="166"/>
      <c r="L1912" s="167"/>
      <c r="M1912" s="166"/>
      <c r="N1912" s="166"/>
      <c r="O1912" s="157"/>
      <c r="P1912" s="157"/>
      <c r="Q1912" s="157"/>
      <c r="R1912" s="157"/>
      <c r="S1912" s="157"/>
      <c r="T1912" s="157"/>
      <c r="U1912" s="157"/>
      <c r="V1912" s="157"/>
      <c r="W1912" s="161"/>
      <c r="X1912" s="168"/>
      <c r="Y1912" s="168"/>
      <c r="Z1912" s="157"/>
      <c r="AA1912" s="157"/>
      <c r="AB1912" s="157"/>
      <c r="AC1912" s="157"/>
      <c r="AD1912" s="86"/>
      <c r="AE1912" s="76"/>
      <c r="AF1912" s="76"/>
      <c r="AG1912" s="76"/>
      <c r="AH1912" s="76"/>
      <c r="AI1912" s="86"/>
      <c r="AJ1912" s="76"/>
      <c r="AK1912" s="76"/>
      <c r="AL1912" s="76"/>
      <c r="AM1912" s="76"/>
      <c r="AN1912" s="157"/>
      <c r="AO1912" s="157"/>
      <c r="AP1912" s="157"/>
      <c r="AQ1912" s="160"/>
      <c r="AR1912" s="93"/>
      <c r="AS1912" s="93"/>
      <c r="AT1912" s="109"/>
      <c r="AU1912" s="165"/>
    </row>
    <row r="1913" spans="1:47" ht="84.75" customHeight="1">
      <c r="A1913" s="79"/>
      <c r="B1913" s="79"/>
      <c r="C1913" s="79"/>
      <c r="D1913" s="157"/>
      <c r="E1913" s="159"/>
      <c r="F1913" s="160"/>
      <c r="G1913" s="160"/>
      <c r="H1913" s="166"/>
      <c r="I1913" s="166"/>
      <c r="J1913" s="166"/>
      <c r="K1913" s="166"/>
      <c r="L1913" s="167"/>
      <c r="M1913" s="166"/>
      <c r="N1913" s="166"/>
      <c r="O1913" s="157"/>
      <c r="P1913" s="157"/>
      <c r="Q1913" s="157"/>
      <c r="R1913" s="157"/>
      <c r="S1913" s="157"/>
      <c r="T1913" s="157"/>
      <c r="U1913" s="157"/>
      <c r="V1913" s="157"/>
      <c r="W1913" s="161"/>
      <c r="X1913" s="168"/>
      <c r="Y1913" s="168"/>
      <c r="Z1913" s="157"/>
      <c r="AA1913" s="157"/>
      <c r="AB1913" s="157"/>
      <c r="AC1913" s="157"/>
      <c r="AD1913" s="86"/>
      <c r="AE1913" s="76"/>
      <c r="AF1913" s="76"/>
      <c r="AG1913" s="76"/>
      <c r="AH1913" s="76"/>
      <c r="AI1913" s="86"/>
      <c r="AJ1913" s="76"/>
      <c r="AK1913" s="76"/>
      <c r="AL1913" s="76"/>
      <c r="AM1913" s="76"/>
      <c r="AN1913" s="157"/>
      <c r="AO1913" s="157"/>
      <c r="AP1913" s="157"/>
      <c r="AQ1913" s="160"/>
      <c r="AR1913" s="93"/>
      <c r="AS1913" s="93"/>
      <c r="AT1913" s="109"/>
      <c r="AU1913" s="165"/>
    </row>
    <row r="1914" spans="1:47" ht="84.75" customHeight="1">
      <c r="A1914" s="79"/>
      <c r="B1914" s="79"/>
      <c r="C1914" s="79"/>
      <c r="D1914" s="157"/>
      <c r="E1914" s="159"/>
      <c r="F1914" s="160"/>
      <c r="G1914" s="160"/>
      <c r="H1914" s="166"/>
      <c r="I1914" s="166"/>
      <c r="J1914" s="166"/>
      <c r="K1914" s="166"/>
      <c r="L1914" s="167"/>
      <c r="M1914" s="166"/>
      <c r="N1914" s="166"/>
      <c r="O1914" s="157"/>
      <c r="P1914" s="157"/>
      <c r="Q1914" s="157"/>
      <c r="R1914" s="157"/>
      <c r="S1914" s="157"/>
      <c r="T1914" s="157"/>
      <c r="U1914" s="157"/>
      <c r="V1914" s="157"/>
      <c r="W1914" s="161"/>
      <c r="X1914" s="168"/>
      <c r="Y1914" s="168"/>
      <c r="Z1914" s="157"/>
      <c r="AA1914" s="157"/>
      <c r="AB1914" s="157"/>
      <c r="AC1914" s="157"/>
      <c r="AD1914" s="86"/>
      <c r="AE1914" s="76"/>
      <c r="AF1914" s="76"/>
      <c r="AG1914" s="76"/>
      <c r="AH1914" s="76"/>
      <c r="AI1914" s="86"/>
      <c r="AJ1914" s="76"/>
      <c r="AK1914" s="76"/>
      <c r="AL1914" s="76"/>
      <c r="AM1914" s="76"/>
      <c r="AN1914" s="157"/>
      <c r="AO1914" s="157"/>
      <c r="AP1914" s="157"/>
      <c r="AQ1914" s="160"/>
      <c r="AR1914" s="93"/>
      <c r="AS1914" s="93"/>
      <c r="AT1914" s="109"/>
      <c r="AU1914" s="165"/>
    </row>
    <row r="1915" spans="1:47" ht="84.75" customHeight="1">
      <c r="A1915" s="79"/>
      <c r="B1915" s="79"/>
      <c r="C1915" s="79"/>
      <c r="D1915" s="157"/>
      <c r="E1915" s="159"/>
      <c r="F1915" s="160"/>
      <c r="G1915" s="160"/>
      <c r="H1915" s="166"/>
      <c r="I1915" s="166"/>
      <c r="J1915" s="166"/>
      <c r="K1915" s="166"/>
      <c r="L1915" s="167"/>
      <c r="M1915" s="166"/>
      <c r="N1915" s="166"/>
      <c r="O1915" s="157"/>
      <c r="P1915" s="157"/>
      <c r="Q1915" s="157"/>
      <c r="R1915" s="157"/>
      <c r="S1915" s="157"/>
      <c r="T1915" s="157"/>
      <c r="U1915" s="157"/>
      <c r="V1915" s="157"/>
      <c r="W1915" s="161"/>
      <c r="X1915" s="168"/>
      <c r="Y1915" s="168"/>
      <c r="Z1915" s="157"/>
      <c r="AA1915" s="157"/>
      <c r="AB1915" s="157"/>
      <c r="AC1915" s="157"/>
      <c r="AD1915" s="86"/>
      <c r="AE1915" s="76"/>
      <c r="AF1915" s="76"/>
      <c r="AG1915" s="76"/>
      <c r="AH1915" s="76"/>
      <c r="AI1915" s="86"/>
      <c r="AJ1915" s="76"/>
      <c r="AK1915" s="76"/>
      <c r="AL1915" s="76"/>
      <c r="AM1915" s="76"/>
      <c r="AN1915" s="157"/>
      <c r="AO1915" s="157"/>
      <c r="AP1915" s="157"/>
      <c r="AQ1915" s="160"/>
      <c r="AR1915" s="93"/>
      <c r="AS1915" s="93"/>
      <c r="AT1915" s="109"/>
      <c r="AU1915" s="165"/>
    </row>
    <row r="1916" spans="1:47" ht="84.75" customHeight="1">
      <c r="A1916" s="79"/>
      <c r="B1916" s="79"/>
      <c r="C1916" s="79"/>
      <c r="D1916" s="157"/>
      <c r="E1916" s="159"/>
      <c r="F1916" s="160"/>
      <c r="G1916" s="160"/>
      <c r="H1916" s="166"/>
      <c r="I1916" s="166"/>
      <c r="J1916" s="166"/>
      <c r="K1916" s="166"/>
      <c r="L1916" s="167"/>
      <c r="M1916" s="166"/>
      <c r="N1916" s="166"/>
      <c r="O1916" s="157"/>
      <c r="P1916" s="157"/>
      <c r="Q1916" s="157"/>
      <c r="R1916" s="157"/>
      <c r="S1916" s="157"/>
      <c r="T1916" s="157"/>
      <c r="U1916" s="157"/>
      <c r="V1916" s="157"/>
      <c r="W1916" s="161"/>
      <c r="X1916" s="168"/>
      <c r="Y1916" s="168"/>
      <c r="Z1916" s="157"/>
      <c r="AA1916" s="157"/>
      <c r="AB1916" s="157"/>
      <c r="AC1916" s="157"/>
      <c r="AD1916" s="86"/>
      <c r="AE1916" s="76"/>
      <c r="AF1916" s="76"/>
      <c r="AG1916" s="76"/>
      <c r="AH1916" s="76"/>
      <c r="AI1916" s="86"/>
      <c r="AJ1916" s="76"/>
      <c r="AK1916" s="76"/>
      <c r="AL1916" s="76"/>
      <c r="AM1916" s="76"/>
      <c r="AN1916" s="157"/>
      <c r="AO1916" s="157"/>
      <c r="AP1916" s="157"/>
      <c r="AQ1916" s="160"/>
      <c r="AR1916" s="93"/>
      <c r="AS1916" s="93"/>
      <c r="AT1916" s="109"/>
      <c r="AU1916" s="165"/>
    </row>
    <row r="1917" spans="1:47" ht="84.75" customHeight="1">
      <c r="A1917" s="79"/>
      <c r="B1917" s="79"/>
      <c r="C1917" s="79"/>
      <c r="D1917" s="157"/>
      <c r="E1917" s="159"/>
      <c r="F1917" s="160"/>
      <c r="G1917" s="160"/>
      <c r="H1917" s="166"/>
      <c r="I1917" s="166"/>
      <c r="J1917" s="166"/>
      <c r="K1917" s="166"/>
      <c r="L1917" s="167"/>
      <c r="M1917" s="166"/>
      <c r="N1917" s="166"/>
      <c r="O1917" s="157"/>
      <c r="P1917" s="157"/>
      <c r="Q1917" s="157"/>
      <c r="R1917" s="157"/>
      <c r="S1917" s="157"/>
      <c r="T1917" s="157"/>
      <c r="U1917" s="157"/>
      <c r="V1917" s="157"/>
      <c r="W1917" s="161"/>
      <c r="X1917" s="168"/>
      <c r="Y1917" s="168"/>
      <c r="Z1917" s="157"/>
      <c r="AA1917" s="157"/>
      <c r="AB1917" s="157"/>
      <c r="AC1917" s="157"/>
      <c r="AD1917" s="86"/>
      <c r="AE1917" s="76"/>
      <c r="AF1917" s="76"/>
      <c r="AG1917" s="76"/>
      <c r="AH1917" s="76"/>
      <c r="AI1917" s="86"/>
      <c r="AJ1917" s="76"/>
      <c r="AK1917" s="76"/>
      <c r="AL1917" s="76"/>
      <c r="AM1917" s="76"/>
      <c r="AN1917" s="157"/>
      <c r="AO1917" s="157"/>
      <c r="AP1917" s="157"/>
      <c r="AQ1917" s="160"/>
      <c r="AR1917" s="93"/>
      <c r="AS1917" s="93"/>
      <c r="AT1917" s="109"/>
      <c r="AU1917" s="165"/>
    </row>
    <row r="1918" spans="1:47" ht="84.75" customHeight="1">
      <c r="A1918" s="79"/>
      <c r="B1918" s="79"/>
      <c r="C1918" s="79"/>
      <c r="D1918" s="157"/>
      <c r="E1918" s="159"/>
      <c r="F1918" s="160"/>
      <c r="G1918" s="160"/>
      <c r="H1918" s="166"/>
      <c r="I1918" s="166"/>
      <c r="J1918" s="166"/>
      <c r="K1918" s="166"/>
      <c r="L1918" s="167"/>
      <c r="M1918" s="166"/>
      <c r="N1918" s="166"/>
      <c r="O1918" s="157"/>
      <c r="P1918" s="157"/>
      <c r="Q1918" s="157"/>
      <c r="R1918" s="157"/>
      <c r="S1918" s="157"/>
      <c r="T1918" s="157"/>
      <c r="U1918" s="157"/>
      <c r="V1918" s="157"/>
      <c r="W1918" s="161"/>
      <c r="X1918" s="168"/>
      <c r="Y1918" s="168"/>
      <c r="Z1918" s="157"/>
      <c r="AA1918" s="157"/>
      <c r="AB1918" s="157"/>
      <c r="AC1918" s="157"/>
      <c r="AD1918" s="86"/>
      <c r="AE1918" s="76"/>
      <c r="AF1918" s="76"/>
      <c r="AG1918" s="76"/>
      <c r="AH1918" s="76"/>
      <c r="AI1918" s="86"/>
      <c r="AJ1918" s="76"/>
      <c r="AK1918" s="76"/>
      <c r="AL1918" s="76"/>
      <c r="AM1918" s="76"/>
      <c r="AN1918" s="157"/>
      <c r="AO1918" s="157"/>
      <c r="AP1918" s="157"/>
      <c r="AQ1918" s="160"/>
      <c r="AR1918" s="93"/>
      <c r="AS1918" s="93"/>
      <c r="AT1918" s="109"/>
      <c r="AU1918" s="165"/>
    </row>
    <row r="1919" spans="1:47" ht="84.75" customHeight="1">
      <c r="A1919" s="79"/>
      <c r="B1919" s="79"/>
      <c r="C1919" s="79"/>
      <c r="D1919" s="157"/>
      <c r="E1919" s="159"/>
      <c r="F1919" s="160"/>
      <c r="G1919" s="160"/>
      <c r="H1919" s="166"/>
      <c r="I1919" s="166"/>
      <c r="J1919" s="166"/>
      <c r="K1919" s="166"/>
      <c r="L1919" s="167"/>
      <c r="M1919" s="166"/>
      <c r="N1919" s="166"/>
      <c r="O1919" s="157"/>
      <c r="P1919" s="157"/>
      <c r="Q1919" s="157"/>
      <c r="R1919" s="157"/>
      <c r="S1919" s="157"/>
      <c r="T1919" s="157"/>
      <c r="U1919" s="157"/>
      <c r="V1919" s="157"/>
      <c r="W1919" s="161"/>
      <c r="X1919" s="168"/>
      <c r="Y1919" s="168"/>
      <c r="Z1919" s="157"/>
      <c r="AA1919" s="157"/>
      <c r="AB1919" s="157"/>
      <c r="AC1919" s="157"/>
      <c r="AD1919" s="86"/>
      <c r="AE1919" s="76"/>
      <c r="AF1919" s="76"/>
      <c r="AG1919" s="76"/>
      <c r="AH1919" s="76"/>
      <c r="AI1919" s="86"/>
      <c r="AJ1919" s="76"/>
      <c r="AK1919" s="76"/>
      <c r="AL1919" s="76"/>
      <c r="AM1919" s="76"/>
      <c r="AN1919" s="157"/>
      <c r="AO1919" s="157"/>
      <c r="AP1919" s="157"/>
      <c r="AQ1919" s="160"/>
      <c r="AR1919" s="93"/>
      <c r="AS1919" s="93"/>
      <c r="AT1919" s="109"/>
      <c r="AU1919" s="165"/>
    </row>
    <row r="1920" spans="1:47" ht="84.75" customHeight="1">
      <c r="A1920" s="79"/>
      <c r="B1920" s="79"/>
      <c r="C1920" s="79"/>
      <c r="D1920" s="157"/>
      <c r="E1920" s="159"/>
      <c r="F1920" s="160"/>
      <c r="G1920" s="160"/>
      <c r="H1920" s="166"/>
      <c r="I1920" s="166"/>
      <c r="J1920" s="166"/>
      <c r="K1920" s="166"/>
      <c r="L1920" s="167"/>
      <c r="M1920" s="166"/>
      <c r="N1920" s="166"/>
      <c r="O1920" s="157"/>
      <c r="P1920" s="157"/>
      <c r="Q1920" s="157"/>
      <c r="R1920" s="157"/>
      <c r="S1920" s="157"/>
      <c r="T1920" s="157"/>
      <c r="U1920" s="157"/>
      <c r="V1920" s="157"/>
      <c r="W1920" s="161"/>
      <c r="X1920" s="168"/>
      <c r="Y1920" s="168"/>
      <c r="Z1920" s="157"/>
      <c r="AA1920" s="157"/>
      <c r="AB1920" s="157"/>
      <c r="AC1920" s="157"/>
      <c r="AD1920" s="86"/>
      <c r="AE1920" s="76"/>
      <c r="AF1920" s="76"/>
      <c r="AG1920" s="76"/>
      <c r="AH1920" s="76"/>
      <c r="AI1920" s="86"/>
      <c r="AJ1920" s="76"/>
      <c r="AK1920" s="76"/>
      <c r="AL1920" s="76"/>
      <c r="AM1920" s="76"/>
      <c r="AN1920" s="157"/>
      <c r="AO1920" s="157"/>
      <c r="AP1920" s="157"/>
      <c r="AQ1920" s="160"/>
      <c r="AR1920" s="93"/>
      <c r="AS1920" s="93"/>
      <c r="AT1920" s="109"/>
      <c r="AU1920" s="165"/>
    </row>
    <row r="1921" spans="1:47" ht="84.75" customHeight="1">
      <c r="A1921" s="79"/>
      <c r="B1921" s="79"/>
      <c r="C1921" s="79"/>
      <c r="D1921" s="157"/>
      <c r="E1921" s="159"/>
      <c r="F1921" s="160"/>
      <c r="G1921" s="160"/>
      <c r="H1921" s="166"/>
      <c r="I1921" s="166"/>
      <c r="J1921" s="166"/>
      <c r="K1921" s="166"/>
      <c r="L1921" s="167"/>
      <c r="M1921" s="166"/>
      <c r="N1921" s="166"/>
      <c r="O1921" s="157"/>
      <c r="P1921" s="157"/>
      <c r="Q1921" s="157"/>
      <c r="R1921" s="157"/>
      <c r="S1921" s="157"/>
      <c r="T1921" s="157"/>
      <c r="U1921" s="157"/>
      <c r="V1921" s="157"/>
      <c r="W1921" s="161"/>
      <c r="X1921" s="168"/>
      <c r="Y1921" s="168"/>
      <c r="Z1921" s="157"/>
      <c r="AA1921" s="157"/>
      <c r="AB1921" s="157"/>
      <c r="AC1921" s="157"/>
      <c r="AD1921" s="86"/>
      <c r="AE1921" s="76"/>
      <c r="AF1921" s="76"/>
      <c r="AG1921" s="76"/>
      <c r="AH1921" s="76"/>
      <c r="AI1921" s="86"/>
      <c r="AJ1921" s="76"/>
      <c r="AK1921" s="76"/>
      <c r="AL1921" s="76"/>
      <c r="AM1921" s="76"/>
      <c r="AN1921" s="157"/>
      <c r="AO1921" s="157"/>
      <c r="AP1921" s="157"/>
      <c r="AQ1921" s="160"/>
      <c r="AR1921" s="93"/>
      <c r="AS1921" s="93"/>
      <c r="AT1921" s="109"/>
      <c r="AU1921" s="165"/>
    </row>
    <row r="1922" spans="1:47" ht="84.75" customHeight="1">
      <c r="A1922" s="79"/>
      <c r="B1922" s="79"/>
      <c r="C1922" s="79"/>
      <c r="D1922" s="157"/>
      <c r="E1922" s="159"/>
      <c r="F1922" s="160"/>
      <c r="G1922" s="160"/>
      <c r="H1922" s="166"/>
      <c r="I1922" s="166"/>
      <c r="J1922" s="166"/>
      <c r="K1922" s="166"/>
      <c r="L1922" s="167"/>
      <c r="M1922" s="166"/>
      <c r="N1922" s="166"/>
      <c r="O1922" s="157"/>
      <c r="P1922" s="157"/>
      <c r="Q1922" s="157"/>
      <c r="R1922" s="157"/>
      <c r="S1922" s="157"/>
      <c r="T1922" s="157"/>
      <c r="U1922" s="157"/>
      <c r="V1922" s="157"/>
      <c r="W1922" s="161"/>
      <c r="X1922" s="168"/>
      <c r="Y1922" s="168"/>
      <c r="Z1922" s="157"/>
      <c r="AA1922" s="157"/>
      <c r="AB1922" s="157"/>
      <c r="AC1922" s="157"/>
      <c r="AD1922" s="86"/>
      <c r="AE1922" s="76"/>
      <c r="AF1922" s="76"/>
      <c r="AG1922" s="76"/>
      <c r="AH1922" s="76"/>
      <c r="AI1922" s="86"/>
      <c r="AJ1922" s="76"/>
      <c r="AK1922" s="76"/>
      <c r="AL1922" s="76"/>
      <c r="AM1922" s="76"/>
      <c r="AN1922" s="157"/>
      <c r="AO1922" s="157"/>
      <c r="AP1922" s="157"/>
      <c r="AQ1922" s="160"/>
      <c r="AR1922" s="93"/>
      <c r="AS1922" s="93"/>
      <c r="AT1922" s="109"/>
      <c r="AU1922" s="165"/>
    </row>
    <row r="1923" spans="1:47" ht="84.75" customHeight="1">
      <c r="A1923" s="79"/>
      <c r="B1923" s="79"/>
      <c r="C1923" s="79"/>
      <c r="D1923" s="157"/>
      <c r="E1923" s="159"/>
      <c r="F1923" s="160"/>
      <c r="G1923" s="160"/>
      <c r="H1923" s="166"/>
      <c r="I1923" s="166"/>
      <c r="J1923" s="166"/>
      <c r="K1923" s="166"/>
      <c r="L1923" s="167"/>
      <c r="M1923" s="166"/>
      <c r="N1923" s="166"/>
      <c r="O1923" s="157"/>
      <c r="P1923" s="157"/>
      <c r="Q1923" s="157"/>
      <c r="R1923" s="157"/>
      <c r="S1923" s="157"/>
      <c r="T1923" s="157"/>
      <c r="U1923" s="157"/>
      <c r="V1923" s="157"/>
      <c r="W1923" s="161"/>
      <c r="X1923" s="168"/>
      <c r="Y1923" s="168"/>
      <c r="Z1923" s="157"/>
      <c r="AA1923" s="157"/>
      <c r="AB1923" s="157"/>
      <c r="AC1923" s="157"/>
      <c r="AD1923" s="86"/>
      <c r="AE1923" s="76"/>
      <c r="AF1923" s="76"/>
      <c r="AG1923" s="76"/>
      <c r="AH1923" s="76"/>
      <c r="AI1923" s="86"/>
      <c r="AJ1923" s="76"/>
      <c r="AK1923" s="76"/>
      <c r="AL1923" s="76"/>
      <c r="AM1923" s="76"/>
      <c r="AN1923" s="157"/>
      <c r="AO1923" s="157"/>
      <c r="AP1923" s="157"/>
      <c r="AQ1923" s="160"/>
      <c r="AR1923" s="93"/>
      <c r="AS1923" s="93"/>
      <c r="AT1923" s="109"/>
      <c r="AU1923" s="165"/>
    </row>
    <row r="1924" spans="1:47" ht="84.75" customHeight="1">
      <c r="A1924" s="79"/>
      <c r="B1924" s="79"/>
      <c r="C1924" s="79"/>
      <c r="D1924" s="157"/>
      <c r="E1924" s="159"/>
      <c r="F1924" s="160"/>
      <c r="G1924" s="160"/>
      <c r="H1924" s="166"/>
      <c r="I1924" s="166"/>
      <c r="J1924" s="166"/>
      <c r="K1924" s="166"/>
      <c r="L1924" s="167"/>
      <c r="M1924" s="166"/>
      <c r="N1924" s="166"/>
      <c r="O1924" s="157"/>
      <c r="P1924" s="157"/>
      <c r="Q1924" s="157"/>
      <c r="R1924" s="157"/>
      <c r="S1924" s="157"/>
      <c r="T1924" s="157"/>
      <c r="U1924" s="157"/>
      <c r="V1924" s="157"/>
      <c r="W1924" s="161"/>
      <c r="X1924" s="168"/>
      <c r="Y1924" s="168"/>
      <c r="Z1924" s="157"/>
      <c r="AA1924" s="157"/>
      <c r="AB1924" s="157"/>
      <c r="AC1924" s="157"/>
      <c r="AD1924" s="86"/>
      <c r="AE1924" s="76"/>
      <c r="AF1924" s="76"/>
      <c r="AG1924" s="76"/>
      <c r="AH1924" s="76"/>
      <c r="AI1924" s="86"/>
      <c r="AJ1924" s="76"/>
      <c r="AK1924" s="76"/>
      <c r="AL1924" s="76"/>
      <c r="AM1924" s="76"/>
      <c r="AN1924" s="157"/>
      <c r="AO1924" s="157"/>
      <c r="AP1924" s="157"/>
      <c r="AQ1924" s="160"/>
      <c r="AR1924" s="93"/>
      <c r="AS1924" s="93"/>
      <c r="AT1924" s="109"/>
      <c r="AU1924" s="165"/>
    </row>
    <row r="1925" spans="1:47" ht="84.75" customHeight="1">
      <c r="A1925" s="79"/>
      <c r="B1925" s="79"/>
      <c r="C1925" s="79"/>
      <c r="D1925" s="157"/>
      <c r="E1925" s="159"/>
      <c r="F1925" s="160"/>
      <c r="G1925" s="160"/>
      <c r="H1925" s="166"/>
      <c r="I1925" s="166"/>
      <c r="J1925" s="166"/>
      <c r="K1925" s="166"/>
      <c r="L1925" s="167"/>
      <c r="M1925" s="166"/>
      <c r="N1925" s="166"/>
      <c r="O1925" s="157"/>
      <c r="P1925" s="157"/>
      <c r="Q1925" s="157"/>
      <c r="R1925" s="157"/>
      <c r="S1925" s="157"/>
      <c r="T1925" s="157"/>
      <c r="U1925" s="157"/>
      <c r="V1925" s="157"/>
      <c r="W1925" s="161"/>
      <c r="X1925" s="168"/>
      <c r="Y1925" s="168"/>
      <c r="Z1925" s="157"/>
      <c r="AA1925" s="157"/>
      <c r="AB1925" s="157"/>
      <c r="AC1925" s="157"/>
      <c r="AD1925" s="86"/>
      <c r="AE1925" s="76"/>
      <c r="AF1925" s="76"/>
      <c r="AG1925" s="76"/>
      <c r="AH1925" s="76"/>
      <c r="AI1925" s="86"/>
      <c r="AJ1925" s="76"/>
      <c r="AK1925" s="76"/>
      <c r="AL1925" s="76"/>
      <c r="AM1925" s="76"/>
      <c r="AN1925" s="157"/>
      <c r="AO1925" s="157"/>
      <c r="AP1925" s="157"/>
      <c r="AQ1925" s="160"/>
      <c r="AR1925" s="93"/>
      <c r="AS1925" s="93"/>
      <c r="AT1925" s="109"/>
      <c r="AU1925" s="165"/>
    </row>
    <row r="1926" spans="1:47" ht="84.75" customHeight="1">
      <c r="A1926" s="79"/>
      <c r="B1926" s="79"/>
      <c r="C1926" s="79"/>
      <c r="D1926" s="157"/>
      <c r="E1926" s="159"/>
      <c r="F1926" s="160"/>
      <c r="G1926" s="160"/>
      <c r="H1926" s="166"/>
      <c r="I1926" s="166"/>
      <c r="J1926" s="166"/>
      <c r="K1926" s="166"/>
      <c r="L1926" s="167"/>
      <c r="M1926" s="166"/>
      <c r="N1926" s="166"/>
      <c r="O1926" s="157"/>
      <c r="P1926" s="157"/>
      <c r="Q1926" s="157"/>
      <c r="R1926" s="157"/>
      <c r="S1926" s="157"/>
      <c r="T1926" s="157"/>
      <c r="U1926" s="157"/>
      <c r="V1926" s="157"/>
      <c r="W1926" s="161"/>
      <c r="X1926" s="168"/>
      <c r="Y1926" s="168"/>
      <c r="Z1926" s="157"/>
      <c r="AA1926" s="157"/>
      <c r="AB1926" s="157"/>
      <c r="AC1926" s="157"/>
      <c r="AD1926" s="86"/>
      <c r="AE1926" s="76"/>
      <c r="AF1926" s="76"/>
      <c r="AG1926" s="76"/>
      <c r="AH1926" s="76"/>
      <c r="AI1926" s="86"/>
      <c r="AJ1926" s="76"/>
      <c r="AK1926" s="76"/>
      <c r="AL1926" s="76"/>
      <c r="AM1926" s="76"/>
      <c r="AN1926" s="157"/>
      <c r="AO1926" s="157"/>
      <c r="AP1926" s="157"/>
      <c r="AQ1926" s="160"/>
      <c r="AR1926" s="93"/>
      <c r="AS1926" s="93"/>
      <c r="AT1926" s="109"/>
      <c r="AU1926" s="165"/>
    </row>
    <row r="1927" spans="1:47" ht="84.75" customHeight="1">
      <c r="A1927" s="79"/>
      <c r="B1927" s="79"/>
      <c r="C1927" s="79"/>
      <c r="D1927" s="157"/>
      <c r="E1927" s="159"/>
      <c r="F1927" s="160"/>
      <c r="G1927" s="160"/>
      <c r="H1927" s="166"/>
      <c r="I1927" s="166"/>
      <c r="J1927" s="166"/>
      <c r="K1927" s="166"/>
      <c r="L1927" s="167"/>
      <c r="M1927" s="166"/>
      <c r="N1927" s="166"/>
      <c r="O1927" s="157"/>
      <c r="P1927" s="157"/>
      <c r="Q1927" s="157"/>
      <c r="R1927" s="157"/>
      <c r="S1927" s="157"/>
      <c r="T1927" s="157"/>
      <c r="U1927" s="157"/>
      <c r="V1927" s="157"/>
      <c r="W1927" s="161"/>
      <c r="X1927" s="168"/>
      <c r="Y1927" s="168"/>
      <c r="Z1927" s="157"/>
      <c r="AA1927" s="157"/>
      <c r="AB1927" s="157"/>
      <c r="AC1927" s="157"/>
      <c r="AD1927" s="86"/>
      <c r="AE1927" s="76"/>
      <c r="AF1927" s="76"/>
      <c r="AG1927" s="76"/>
      <c r="AH1927" s="76"/>
      <c r="AI1927" s="86"/>
      <c r="AJ1927" s="76"/>
      <c r="AK1927" s="76"/>
      <c r="AL1927" s="76"/>
      <c r="AM1927" s="76"/>
      <c r="AN1927" s="157"/>
      <c r="AO1927" s="157"/>
      <c r="AP1927" s="157"/>
      <c r="AQ1927" s="160"/>
      <c r="AR1927" s="93"/>
      <c r="AS1927" s="93"/>
      <c r="AT1927" s="109"/>
      <c r="AU1927" s="165"/>
    </row>
    <row r="1928" spans="1:47" ht="84.75" customHeight="1">
      <c r="A1928" s="79"/>
      <c r="B1928" s="79"/>
      <c r="C1928" s="79"/>
      <c r="D1928" s="157"/>
      <c r="E1928" s="159"/>
      <c r="F1928" s="160"/>
      <c r="G1928" s="160"/>
      <c r="H1928" s="166"/>
      <c r="I1928" s="166"/>
      <c r="J1928" s="166"/>
      <c r="K1928" s="166"/>
      <c r="L1928" s="167"/>
      <c r="M1928" s="166"/>
      <c r="N1928" s="166"/>
      <c r="O1928" s="157"/>
      <c r="P1928" s="157"/>
      <c r="Q1928" s="157"/>
      <c r="R1928" s="157"/>
      <c r="S1928" s="157"/>
      <c r="T1928" s="157"/>
      <c r="U1928" s="157"/>
      <c r="V1928" s="157"/>
      <c r="W1928" s="161"/>
      <c r="X1928" s="168"/>
      <c r="Y1928" s="168"/>
      <c r="Z1928" s="157"/>
      <c r="AA1928" s="157"/>
      <c r="AB1928" s="157"/>
      <c r="AC1928" s="157"/>
      <c r="AD1928" s="86"/>
      <c r="AE1928" s="76"/>
      <c r="AF1928" s="76"/>
      <c r="AG1928" s="76"/>
      <c r="AH1928" s="76"/>
      <c r="AI1928" s="86"/>
      <c r="AJ1928" s="76"/>
      <c r="AK1928" s="76"/>
      <c r="AL1928" s="76"/>
      <c r="AM1928" s="76"/>
      <c r="AN1928" s="157"/>
      <c r="AO1928" s="157"/>
      <c r="AP1928" s="157"/>
      <c r="AQ1928" s="160"/>
      <c r="AR1928" s="93"/>
      <c r="AS1928" s="93"/>
      <c r="AT1928" s="109"/>
      <c r="AU1928" s="165"/>
    </row>
    <row r="1929" spans="1:47" ht="84.75" customHeight="1">
      <c r="A1929" s="79"/>
      <c r="B1929" s="79"/>
      <c r="C1929" s="79"/>
      <c r="D1929" s="157"/>
      <c r="E1929" s="159"/>
      <c r="F1929" s="160"/>
      <c r="G1929" s="160"/>
      <c r="H1929" s="166"/>
      <c r="I1929" s="166"/>
      <c r="J1929" s="166"/>
      <c r="K1929" s="166"/>
      <c r="L1929" s="167"/>
      <c r="M1929" s="166"/>
      <c r="N1929" s="166"/>
      <c r="O1929" s="157"/>
      <c r="P1929" s="157"/>
      <c r="Q1929" s="157"/>
      <c r="R1929" s="157"/>
      <c r="S1929" s="157"/>
      <c r="T1929" s="157"/>
      <c r="U1929" s="157"/>
      <c r="V1929" s="157"/>
      <c r="W1929" s="161"/>
      <c r="X1929" s="168"/>
      <c r="Y1929" s="168"/>
      <c r="Z1929" s="157"/>
      <c r="AA1929" s="157"/>
      <c r="AB1929" s="157"/>
      <c r="AC1929" s="157"/>
      <c r="AD1929" s="86"/>
      <c r="AE1929" s="76"/>
      <c r="AF1929" s="76"/>
      <c r="AG1929" s="76"/>
      <c r="AH1929" s="76"/>
      <c r="AI1929" s="86"/>
      <c r="AJ1929" s="76"/>
      <c r="AK1929" s="76"/>
      <c r="AL1929" s="76"/>
      <c r="AM1929" s="76"/>
      <c r="AN1929" s="157"/>
      <c r="AO1929" s="157"/>
      <c r="AP1929" s="157"/>
      <c r="AQ1929" s="160"/>
      <c r="AR1929" s="93"/>
      <c r="AS1929" s="93"/>
      <c r="AT1929" s="109"/>
      <c r="AU1929" s="165"/>
    </row>
    <row r="1930" spans="1:47" ht="84.75" customHeight="1">
      <c r="A1930" s="79"/>
      <c r="B1930" s="79"/>
      <c r="C1930" s="79"/>
      <c r="D1930" s="157"/>
      <c r="E1930" s="159"/>
      <c r="F1930" s="160"/>
      <c r="G1930" s="160"/>
      <c r="H1930" s="166"/>
      <c r="I1930" s="166"/>
      <c r="J1930" s="166"/>
      <c r="K1930" s="166"/>
      <c r="L1930" s="167"/>
      <c r="M1930" s="166"/>
      <c r="N1930" s="166"/>
      <c r="O1930" s="157"/>
      <c r="P1930" s="157"/>
      <c r="Q1930" s="157"/>
      <c r="R1930" s="157"/>
      <c r="S1930" s="157"/>
      <c r="T1930" s="157"/>
      <c r="U1930" s="157"/>
      <c r="V1930" s="157"/>
      <c r="W1930" s="161"/>
      <c r="X1930" s="168"/>
      <c r="Y1930" s="168"/>
      <c r="Z1930" s="157"/>
      <c r="AA1930" s="157"/>
      <c r="AB1930" s="157"/>
      <c r="AC1930" s="157"/>
      <c r="AD1930" s="86"/>
      <c r="AE1930" s="76"/>
      <c r="AF1930" s="76"/>
      <c r="AG1930" s="76"/>
      <c r="AH1930" s="76"/>
      <c r="AI1930" s="86"/>
      <c r="AJ1930" s="76"/>
      <c r="AK1930" s="76"/>
      <c r="AL1930" s="76"/>
      <c r="AM1930" s="76"/>
      <c r="AN1930" s="157"/>
      <c r="AO1930" s="157"/>
      <c r="AP1930" s="157"/>
      <c r="AQ1930" s="160"/>
      <c r="AR1930" s="93"/>
      <c r="AS1930" s="93"/>
      <c r="AT1930" s="109"/>
      <c r="AU1930" s="165"/>
    </row>
    <row r="1931" spans="1:47" ht="84.75" customHeight="1">
      <c r="A1931" s="79"/>
      <c r="B1931" s="79"/>
      <c r="C1931" s="79"/>
      <c r="D1931" s="157"/>
      <c r="E1931" s="159"/>
      <c r="F1931" s="160"/>
      <c r="G1931" s="160"/>
      <c r="H1931" s="166"/>
      <c r="I1931" s="166"/>
      <c r="J1931" s="166"/>
      <c r="K1931" s="166"/>
      <c r="L1931" s="167"/>
      <c r="M1931" s="166"/>
      <c r="N1931" s="166"/>
      <c r="O1931" s="157"/>
      <c r="P1931" s="157"/>
      <c r="Q1931" s="157"/>
      <c r="R1931" s="157"/>
      <c r="S1931" s="157"/>
      <c r="T1931" s="157"/>
      <c r="U1931" s="157"/>
      <c r="V1931" s="157"/>
      <c r="W1931" s="161"/>
      <c r="X1931" s="168"/>
      <c r="Y1931" s="168"/>
      <c r="Z1931" s="157"/>
      <c r="AA1931" s="157"/>
      <c r="AB1931" s="157"/>
      <c r="AC1931" s="157"/>
      <c r="AD1931" s="86"/>
      <c r="AE1931" s="76"/>
      <c r="AF1931" s="76"/>
      <c r="AG1931" s="76"/>
      <c r="AH1931" s="76"/>
      <c r="AI1931" s="86"/>
      <c r="AJ1931" s="76"/>
      <c r="AK1931" s="76"/>
      <c r="AL1931" s="76"/>
      <c r="AM1931" s="76"/>
      <c r="AN1931" s="157"/>
      <c r="AO1931" s="157"/>
      <c r="AP1931" s="157"/>
      <c r="AQ1931" s="160"/>
      <c r="AR1931" s="93"/>
      <c r="AS1931" s="93"/>
      <c r="AT1931" s="109"/>
      <c r="AU1931" s="165"/>
    </row>
    <row r="1932" spans="1:47" ht="84.75" customHeight="1">
      <c r="A1932" s="79"/>
      <c r="B1932" s="79"/>
      <c r="C1932" s="79"/>
      <c r="D1932" s="157"/>
      <c r="E1932" s="159"/>
      <c r="F1932" s="160"/>
      <c r="G1932" s="160"/>
      <c r="H1932" s="166"/>
      <c r="I1932" s="166"/>
      <c r="J1932" s="166"/>
      <c r="K1932" s="166"/>
      <c r="L1932" s="167"/>
      <c r="M1932" s="166"/>
      <c r="N1932" s="166"/>
      <c r="O1932" s="157"/>
      <c r="P1932" s="157"/>
      <c r="Q1932" s="157"/>
      <c r="R1932" s="157"/>
      <c r="S1932" s="157"/>
      <c r="T1932" s="157"/>
      <c r="U1932" s="157"/>
      <c r="V1932" s="157"/>
      <c r="W1932" s="161"/>
      <c r="X1932" s="168"/>
      <c r="Y1932" s="168"/>
      <c r="Z1932" s="157"/>
      <c r="AA1932" s="157"/>
      <c r="AB1932" s="157"/>
      <c r="AC1932" s="157"/>
      <c r="AD1932" s="86"/>
      <c r="AE1932" s="76"/>
      <c r="AF1932" s="76"/>
      <c r="AG1932" s="76"/>
      <c r="AH1932" s="76"/>
      <c r="AI1932" s="86"/>
      <c r="AJ1932" s="76"/>
      <c r="AK1932" s="76"/>
      <c r="AL1932" s="76"/>
      <c r="AM1932" s="76"/>
      <c r="AN1932" s="157"/>
      <c r="AO1932" s="157"/>
      <c r="AP1932" s="157"/>
      <c r="AQ1932" s="160"/>
      <c r="AR1932" s="93"/>
      <c r="AS1932" s="93"/>
      <c r="AT1932" s="109"/>
      <c r="AU1932" s="165"/>
    </row>
    <row r="1933" spans="1:47" ht="84.75" customHeight="1">
      <c r="A1933" s="79"/>
      <c r="B1933" s="79"/>
      <c r="C1933" s="79"/>
      <c r="D1933" s="157"/>
      <c r="E1933" s="159"/>
      <c r="F1933" s="160"/>
      <c r="G1933" s="160"/>
      <c r="H1933" s="166"/>
      <c r="I1933" s="166"/>
      <c r="J1933" s="166"/>
      <c r="K1933" s="166"/>
      <c r="L1933" s="167"/>
      <c r="M1933" s="166"/>
      <c r="N1933" s="166"/>
      <c r="O1933" s="157"/>
      <c r="P1933" s="157"/>
      <c r="Q1933" s="157"/>
      <c r="R1933" s="157"/>
      <c r="S1933" s="157"/>
      <c r="T1933" s="157"/>
      <c r="U1933" s="157"/>
      <c r="V1933" s="157"/>
      <c r="W1933" s="161"/>
      <c r="X1933" s="168"/>
      <c r="Y1933" s="168"/>
      <c r="Z1933" s="157"/>
      <c r="AA1933" s="157"/>
      <c r="AB1933" s="157"/>
      <c r="AC1933" s="157"/>
      <c r="AD1933" s="86"/>
      <c r="AE1933" s="76"/>
      <c r="AF1933" s="76"/>
      <c r="AG1933" s="76"/>
      <c r="AH1933" s="76"/>
      <c r="AI1933" s="86"/>
      <c r="AJ1933" s="76"/>
      <c r="AK1933" s="76"/>
      <c r="AL1933" s="76"/>
      <c r="AM1933" s="76"/>
      <c r="AN1933" s="157"/>
      <c r="AO1933" s="157"/>
      <c r="AP1933" s="157"/>
      <c r="AQ1933" s="160"/>
      <c r="AR1933" s="93"/>
      <c r="AS1933" s="93"/>
      <c r="AT1933" s="109"/>
      <c r="AU1933" s="165"/>
    </row>
    <row r="1934" spans="1:47" ht="84.75" customHeight="1">
      <c r="A1934" s="79"/>
      <c r="B1934" s="79"/>
      <c r="C1934" s="79"/>
      <c r="D1934" s="157"/>
      <c r="E1934" s="159"/>
      <c r="F1934" s="160"/>
      <c r="G1934" s="160"/>
      <c r="H1934" s="166"/>
      <c r="I1934" s="166"/>
      <c r="J1934" s="166"/>
      <c r="K1934" s="166"/>
      <c r="L1934" s="167"/>
      <c r="M1934" s="166"/>
      <c r="N1934" s="166"/>
      <c r="O1934" s="157"/>
      <c r="P1934" s="157"/>
      <c r="Q1934" s="157"/>
      <c r="R1934" s="157"/>
      <c r="S1934" s="157"/>
      <c r="T1934" s="157"/>
      <c r="U1934" s="157"/>
      <c r="V1934" s="157"/>
      <c r="W1934" s="161"/>
      <c r="X1934" s="168"/>
      <c r="Y1934" s="168"/>
      <c r="Z1934" s="157"/>
      <c r="AA1934" s="157"/>
      <c r="AB1934" s="157"/>
      <c r="AC1934" s="157"/>
      <c r="AD1934" s="86"/>
      <c r="AE1934" s="76"/>
      <c r="AF1934" s="76"/>
      <c r="AG1934" s="76"/>
      <c r="AH1934" s="76"/>
      <c r="AI1934" s="86"/>
      <c r="AJ1934" s="76"/>
      <c r="AK1934" s="76"/>
      <c r="AL1934" s="76"/>
      <c r="AM1934" s="76"/>
      <c r="AN1934" s="157"/>
      <c r="AO1934" s="157"/>
      <c r="AP1934" s="157"/>
      <c r="AQ1934" s="160"/>
      <c r="AR1934" s="93"/>
      <c r="AS1934" s="93"/>
      <c r="AT1934" s="109"/>
      <c r="AU1934" s="165"/>
    </row>
    <row r="1935" spans="1:47" ht="84.75" customHeight="1">
      <c r="A1935" s="79"/>
      <c r="B1935" s="79"/>
      <c r="C1935" s="79"/>
      <c r="D1935" s="157"/>
      <c r="E1935" s="159"/>
      <c r="F1935" s="160"/>
      <c r="G1935" s="160"/>
      <c r="H1935" s="166"/>
      <c r="I1935" s="166"/>
      <c r="J1935" s="166"/>
      <c r="K1935" s="166"/>
      <c r="L1935" s="167"/>
      <c r="M1935" s="166"/>
      <c r="N1935" s="166"/>
      <c r="O1935" s="157"/>
      <c r="P1935" s="157"/>
      <c r="Q1935" s="157"/>
      <c r="R1935" s="157"/>
      <c r="S1935" s="157"/>
      <c r="T1935" s="157"/>
      <c r="U1935" s="157"/>
      <c r="V1935" s="157"/>
      <c r="W1935" s="161"/>
      <c r="X1935" s="168"/>
      <c r="Y1935" s="168"/>
      <c r="Z1935" s="157"/>
      <c r="AA1935" s="157"/>
      <c r="AB1935" s="157"/>
      <c r="AC1935" s="157"/>
      <c r="AD1935" s="86"/>
      <c r="AE1935" s="76"/>
      <c r="AF1935" s="76"/>
      <c r="AG1935" s="76"/>
      <c r="AH1935" s="76"/>
      <c r="AI1935" s="86"/>
      <c r="AJ1935" s="76"/>
      <c r="AK1935" s="76"/>
      <c r="AL1935" s="76"/>
      <c r="AM1935" s="76"/>
      <c r="AN1935" s="157"/>
      <c r="AO1935" s="157"/>
      <c r="AP1935" s="157"/>
      <c r="AQ1935" s="160"/>
      <c r="AR1935" s="93"/>
      <c r="AS1935" s="93"/>
      <c r="AT1935" s="109"/>
      <c r="AU1935" s="165"/>
    </row>
    <row r="1936" spans="1:47" ht="84.75" customHeight="1">
      <c r="A1936" s="79"/>
      <c r="B1936" s="79"/>
      <c r="C1936" s="79"/>
      <c r="D1936" s="157"/>
      <c r="E1936" s="159"/>
      <c r="F1936" s="160"/>
      <c r="G1936" s="160"/>
      <c r="H1936" s="166"/>
      <c r="I1936" s="166"/>
      <c r="J1936" s="166"/>
      <c r="K1936" s="166"/>
      <c r="L1936" s="167"/>
      <c r="M1936" s="166"/>
      <c r="N1936" s="166"/>
      <c r="O1936" s="157"/>
      <c r="P1936" s="157"/>
      <c r="Q1936" s="157"/>
      <c r="R1936" s="157"/>
      <c r="S1936" s="157"/>
      <c r="T1936" s="157"/>
      <c r="U1936" s="157"/>
      <c r="V1936" s="157"/>
      <c r="W1936" s="161"/>
      <c r="X1936" s="168"/>
      <c r="Y1936" s="168"/>
      <c r="Z1936" s="157"/>
      <c r="AA1936" s="157"/>
      <c r="AB1936" s="157"/>
      <c r="AC1936" s="157"/>
      <c r="AD1936" s="86"/>
      <c r="AE1936" s="76"/>
      <c r="AF1936" s="76"/>
      <c r="AG1936" s="76"/>
      <c r="AH1936" s="76"/>
      <c r="AI1936" s="86"/>
      <c r="AJ1936" s="76"/>
      <c r="AK1936" s="76"/>
      <c r="AL1936" s="76"/>
      <c r="AM1936" s="76"/>
      <c r="AN1936" s="157"/>
      <c r="AO1936" s="157"/>
      <c r="AP1936" s="157"/>
      <c r="AQ1936" s="160"/>
      <c r="AR1936" s="93"/>
      <c r="AS1936" s="93"/>
      <c r="AT1936" s="109"/>
      <c r="AU1936" s="165"/>
    </row>
    <row r="1937" spans="1:47" ht="84.75" customHeight="1">
      <c r="A1937" s="79"/>
      <c r="B1937" s="79"/>
      <c r="C1937" s="79"/>
      <c r="D1937" s="157"/>
      <c r="E1937" s="159"/>
      <c r="F1937" s="160"/>
      <c r="G1937" s="160"/>
      <c r="H1937" s="166"/>
      <c r="I1937" s="166"/>
      <c r="J1937" s="166"/>
      <c r="K1937" s="166"/>
      <c r="L1937" s="167"/>
      <c r="M1937" s="166"/>
      <c r="N1937" s="166"/>
      <c r="O1937" s="157"/>
      <c r="P1937" s="157"/>
      <c r="Q1937" s="157"/>
      <c r="R1937" s="157"/>
      <c r="S1937" s="157"/>
      <c r="T1937" s="157"/>
      <c r="U1937" s="157"/>
      <c r="V1937" s="157"/>
      <c r="W1937" s="161"/>
      <c r="X1937" s="168"/>
      <c r="Y1937" s="168"/>
      <c r="Z1937" s="157"/>
      <c r="AA1937" s="157"/>
      <c r="AB1937" s="157"/>
      <c r="AC1937" s="157"/>
      <c r="AD1937" s="86"/>
      <c r="AE1937" s="76"/>
      <c r="AF1937" s="76"/>
      <c r="AG1937" s="76"/>
      <c r="AH1937" s="76"/>
      <c r="AI1937" s="86"/>
      <c r="AJ1937" s="76"/>
      <c r="AK1937" s="76"/>
      <c r="AL1937" s="76"/>
      <c r="AM1937" s="76"/>
      <c r="AN1937" s="157"/>
      <c r="AO1937" s="157"/>
      <c r="AP1937" s="157"/>
      <c r="AQ1937" s="160"/>
      <c r="AR1937" s="93"/>
      <c r="AS1937" s="93"/>
      <c r="AT1937" s="109"/>
      <c r="AU1937" s="165"/>
    </row>
    <row r="1938" spans="1:47" ht="84.75" customHeight="1">
      <c r="A1938" s="79"/>
      <c r="B1938" s="79"/>
      <c r="C1938" s="79"/>
      <c r="D1938" s="157"/>
      <c r="E1938" s="159"/>
      <c r="F1938" s="160"/>
      <c r="G1938" s="160"/>
      <c r="H1938" s="166"/>
      <c r="I1938" s="166"/>
      <c r="J1938" s="166"/>
      <c r="K1938" s="166"/>
      <c r="L1938" s="167"/>
      <c r="M1938" s="166"/>
      <c r="N1938" s="166"/>
      <c r="O1938" s="157"/>
      <c r="P1938" s="157"/>
      <c r="Q1938" s="157"/>
      <c r="R1938" s="157"/>
      <c r="S1938" s="157"/>
      <c r="T1938" s="157"/>
      <c r="U1938" s="157"/>
      <c r="V1938" s="157"/>
      <c r="W1938" s="161"/>
      <c r="X1938" s="168"/>
      <c r="Y1938" s="168"/>
      <c r="Z1938" s="157"/>
      <c r="AA1938" s="157"/>
      <c r="AB1938" s="157"/>
      <c r="AC1938" s="157"/>
      <c r="AD1938" s="86"/>
      <c r="AE1938" s="76"/>
      <c r="AF1938" s="76"/>
      <c r="AG1938" s="76"/>
      <c r="AH1938" s="76"/>
      <c r="AI1938" s="86"/>
      <c r="AJ1938" s="76"/>
      <c r="AK1938" s="76"/>
      <c r="AL1938" s="76"/>
      <c r="AM1938" s="76"/>
      <c r="AN1938" s="157"/>
      <c r="AO1938" s="157"/>
      <c r="AP1938" s="157"/>
      <c r="AQ1938" s="160"/>
      <c r="AR1938" s="93"/>
      <c r="AS1938" s="93"/>
      <c r="AT1938" s="109"/>
      <c r="AU1938" s="165"/>
    </row>
    <row r="1939" spans="1:47" ht="84.75" customHeight="1">
      <c r="A1939" s="79"/>
      <c r="B1939" s="79"/>
      <c r="C1939" s="79"/>
      <c r="D1939" s="157"/>
      <c r="E1939" s="159"/>
      <c r="F1939" s="160"/>
      <c r="G1939" s="160"/>
      <c r="H1939" s="166"/>
      <c r="I1939" s="166"/>
      <c r="J1939" s="166"/>
      <c r="K1939" s="166"/>
      <c r="L1939" s="167"/>
      <c r="M1939" s="166"/>
      <c r="N1939" s="166"/>
      <c r="O1939" s="157"/>
      <c r="P1939" s="157"/>
      <c r="Q1939" s="157"/>
      <c r="R1939" s="157"/>
      <c r="S1939" s="157"/>
      <c r="T1939" s="157"/>
      <c r="U1939" s="157"/>
      <c r="V1939" s="157"/>
      <c r="W1939" s="161"/>
      <c r="X1939" s="168"/>
      <c r="Y1939" s="168"/>
      <c r="Z1939" s="157"/>
      <c r="AA1939" s="157"/>
      <c r="AB1939" s="157"/>
      <c r="AC1939" s="157"/>
      <c r="AD1939" s="86"/>
      <c r="AE1939" s="76"/>
      <c r="AF1939" s="76"/>
      <c r="AG1939" s="76"/>
      <c r="AH1939" s="76"/>
      <c r="AI1939" s="86"/>
      <c r="AJ1939" s="76"/>
      <c r="AK1939" s="76"/>
      <c r="AL1939" s="76"/>
      <c r="AM1939" s="76"/>
      <c r="AN1939" s="157"/>
      <c r="AO1939" s="157"/>
      <c r="AP1939" s="157"/>
      <c r="AQ1939" s="160"/>
      <c r="AR1939" s="93"/>
      <c r="AS1939" s="93"/>
      <c r="AT1939" s="109"/>
      <c r="AU1939" s="165"/>
    </row>
    <row r="1940" spans="1:47" ht="84.75" customHeight="1">
      <c r="A1940" s="79"/>
      <c r="B1940" s="79"/>
      <c r="C1940" s="79"/>
      <c r="D1940" s="157"/>
      <c r="E1940" s="159"/>
      <c r="F1940" s="160"/>
      <c r="G1940" s="160"/>
      <c r="H1940" s="166"/>
      <c r="I1940" s="166"/>
      <c r="J1940" s="166"/>
      <c r="K1940" s="166"/>
      <c r="L1940" s="167"/>
      <c r="M1940" s="166"/>
      <c r="N1940" s="166"/>
      <c r="O1940" s="157"/>
      <c r="P1940" s="157"/>
      <c r="Q1940" s="157"/>
      <c r="R1940" s="157"/>
      <c r="S1940" s="157"/>
      <c r="T1940" s="157"/>
      <c r="U1940" s="157"/>
      <c r="V1940" s="157"/>
      <c r="W1940" s="161"/>
      <c r="X1940" s="168"/>
      <c r="Y1940" s="168"/>
      <c r="Z1940" s="157"/>
      <c r="AA1940" s="157"/>
      <c r="AB1940" s="157"/>
      <c r="AC1940" s="157"/>
      <c r="AD1940" s="86"/>
      <c r="AE1940" s="76"/>
      <c r="AF1940" s="76"/>
      <c r="AG1940" s="76"/>
      <c r="AH1940" s="76"/>
      <c r="AI1940" s="86"/>
      <c r="AJ1940" s="76"/>
      <c r="AK1940" s="76"/>
      <c r="AL1940" s="76"/>
      <c r="AM1940" s="76"/>
      <c r="AN1940" s="157"/>
      <c r="AO1940" s="157"/>
      <c r="AP1940" s="157"/>
      <c r="AQ1940" s="160"/>
      <c r="AR1940" s="93"/>
      <c r="AS1940" s="93"/>
      <c r="AT1940" s="109"/>
      <c r="AU1940" s="165"/>
    </row>
    <row r="1941" spans="1:47" ht="84.75" customHeight="1">
      <c r="A1941" s="79"/>
      <c r="B1941" s="79"/>
      <c r="C1941" s="79"/>
      <c r="D1941" s="157"/>
      <c r="E1941" s="159"/>
      <c r="F1941" s="160"/>
      <c r="G1941" s="160"/>
      <c r="H1941" s="166"/>
      <c r="I1941" s="166"/>
      <c r="J1941" s="166"/>
      <c r="K1941" s="166"/>
      <c r="L1941" s="167"/>
      <c r="M1941" s="166"/>
      <c r="N1941" s="166"/>
      <c r="O1941" s="157"/>
      <c r="P1941" s="157"/>
      <c r="Q1941" s="157"/>
      <c r="R1941" s="157"/>
      <c r="S1941" s="157"/>
      <c r="T1941" s="157"/>
      <c r="U1941" s="157"/>
      <c r="V1941" s="157"/>
      <c r="W1941" s="161"/>
      <c r="X1941" s="168"/>
      <c r="Y1941" s="168"/>
      <c r="Z1941" s="157"/>
      <c r="AA1941" s="157"/>
      <c r="AB1941" s="157"/>
      <c r="AC1941" s="157"/>
      <c r="AD1941" s="86"/>
      <c r="AE1941" s="76"/>
      <c r="AF1941" s="76"/>
      <c r="AG1941" s="76"/>
      <c r="AH1941" s="76"/>
      <c r="AI1941" s="86"/>
      <c r="AJ1941" s="76"/>
      <c r="AK1941" s="76"/>
      <c r="AL1941" s="76"/>
      <c r="AM1941" s="76"/>
      <c r="AN1941" s="157"/>
      <c r="AO1941" s="157"/>
      <c r="AP1941" s="157"/>
      <c r="AQ1941" s="160"/>
      <c r="AR1941" s="93"/>
      <c r="AS1941" s="93"/>
      <c r="AT1941" s="109"/>
      <c r="AU1941" s="165"/>
    </row>
    <row r="1942" spans="1:47" ht="84.75" customHeight="1">
      <c r="A1942" s="79"/>
      <c r="B1942" s="79"/>
      <c r="C1942" s="79"/>
      <c r="D1942" s="157"/>
      <c r="E1942" s="159"/>
      <c r="F1942" s="160"/>
      <c r="G1942" s="160"/>
      <c r="H1942" s="166"/>
      <c r="I1942" s="166"/>
      <c r="J1942" s="166"/>
      <c r="K1942" s="166"/>
      <c r="L1942" s="167"/>
      <c r="M1942" s="166"/>
      <c r="N1942" s="166"/>
      <c r="O1942" s="157"/>
      <c r="P1942" s="157"/>
      <c r="Q1942" s="157"/>
      <c r="R1942" s="157"/>
      <c r="S1942" s="157"/>
      <c r="T1942" s="157"/>
      <c r="U1942" s="157"/>
      <c r="V1942" s="157"/>
      <c r="W1942" s="161"/>
      <c r="X1942" s="168"/>
      <c r="Y1942" s="168"/>
      <c r="Z1942" s="157"/>
      <c r="AA1942" s="157"/>
      <c r="AB1942" s="157"/>
      <c r="AC1942" s="157"/>
      <c r="AD1942" s="86"/>
      <c r="AE1942" s="76"/>
      <c r="AF1942" s="76"/>
      <c r="AG1942" s="76"/>
      <c r="AH1942" s="76"/>
      <c r="AI1942" s="86"/>
      <c r="AJ1942" s="76"/>
      <c r="AK1942" s="76"/>
      <c r="AL1942" s="76"/>
      <c r="AM1942" s="76"/>
      <c r="AN1942" s="157"/>
      <c r="AO1942" s="157"/>
      <c r="AP1942" s="157"/>
      <c r="AQ1942" s="160"/>
      <c r="AR1942" s="93"/>
      <c r="AS1942" s="93"/>
      <c r="AT1942" s="109"/>
      <c r="AU1942" s="165"/>
    </row>
    <row r="1943" spans="1:47" ht="84.75" customHeight="1">
      <c r="A1943" s="79"/>
      <c r="B1943" s="79"/>
      <c r="C1943" s="79"/>
      <c r="D1943" s="157"/>
      <c r="E1943" s="159"/>
      <c r="F1943" s="160"/>
      <c r="G1943" s="160"/>
      <c r="H1943" s="166"/>
      <c r="I1943" s="166"/>
      <c r="J1943" s="166"/>
      <c r="K1943" s="166"/>
      <c r="L1943" s="167"/>
      <c r="M1943" s="166"/>
      <c r="N1943" s="166"/>
      <c r="O1943" s="157"/>
      <c r="P1943" s="157"/>
      <c r="Q1943" s="157"/>
      <c r="R1943" s="157"/>
      <c r="S1943" s="157"/>
      <c r="T1943" s="157"/>
      <c r="U1943" s="157"/>
      <c r="V1943" s="157"/>
      <c r="W1943" s="161"/>
      <c r="X1943" s="168"/>
      <c r="Y1943" s="168"/>
      <c r="Z1943" s="157"/>
      <c r="AA1943" s="157"/>
      <c r="AB1943" s="157"/>
      <c r="AC1943" s="157"/>
      <c r="AD1943" s="86"/>
      <c r="AE1943" s="76"/>
      <c r="AF1943" s="76"/>
      <c r="AG1943" s="76"/>
      <c r="AH1943" s="76"/>
      <c r="AI1943" s="86"/>
      <c r="AJ1943" s="76"/>
      <c r="AK1943" s="76"/>
      <c r="AL1943" s="76"/>
      <c r="AM1943" s="76"/>
      <c r="AN1943" s="157"/>
      <c r="AO1943" s="157"/>
      <c r="AP1943" s="157"/>
      <c r="AQ1943" s="160"/>
      <c r="AR1943" s="93"/>
      <c r="AS1943" s="93"/>
      <c r="AT1943" s="109"/>
      <c r="AU1943" s="165"/>
    </row>
    <row r="1944" spans="1:47" ht="84.75" customHeight="1">
      <c r="A1944" s="79"/>
      <c r="B1944" s="79"/>
      <c r="C1944" s="79"/>
      <c r="D1944" s="157"/>
      <c r="E1944" s="159"/>
      <c r="F1944" s="160"/>
      <c r="G1944" s="160"/>
      <c r="H1944" s="166"/>
      <c r="I1944" s="166"/>
      <c r="J1944" s="166"/>
      <c r="K1944" s="166"/>
      <c r="L1944" s="167"/>
      <c r="M1944" s="166"/>
      <c r="N1944" s="166"/>
      <c r="O1944" s="157"/>
      <c r="P1944" s="157"/>
      <c r="Q1944" s="157"/>
      <c r="R1944" s="157"/>
      <c r="S1944" s="157"/>
      <c r="T1944" s="157"/>
      <c r="U1944" s="157"/>
      <c r="V1944" s="157"/>
      <c r="W1944" s="161"/>
      <c r="X1944" s="168"/>
      <c r="Y1944" s="168"/>
      <c r="Z1944" s="157"/>
      <c r="AA1944" s="157"/>
      <c r="AB1944" s="157"/>
      <c r="AC1944" s="157"/>
      <c r="AD1944" s="86"/>
      <c r="AE1944" s="76"/>
      <c r="AF1944" s="76"/>
      <c r="AG1944" s="76"/>
      <c r="AH1944" s="76"/>
      <c r="AI1944" s="86"/>
      <c r="AJ1944" s="76"/>
      <c r="AK1944" s="76"/>
      <c r="AL1944" s="76"/>
      <c r="AM1944" s="76"/>
      <c r="AN1944" s="157"/>
      <c r="AO1944" s="157"/>
      <c r="AP1944" s="157"/>
      <c r="AQ1944" s="160"/>
      <c r="AR1944" s="93"/>
      <c r="AS1944" s="93"/>
      <c r="AT1944" s="109"/>
      <c r="AU1944" s="165"/>
    </row>
    <row r="1945" spans="1:47" ht="84.75" customHeight="1">
      <c r="A1945" s="79"/>
      <c r="B1945" s="79"/>
      <c r="C1945" s="79"/>
      <c r="D1945" s="157"/>
      <c r="E1945" s="159"/>
      <c r="F1945" s="160"/>
      <c r="G1945" s="160"/>
      <c r="H1945" s="166"/>
      <c r="I1945" s="166"/>
      <c r="J1945" s="166"/>
      <c r="K1945" s="166"/>
      <c r="L1945" s="167"/>
      <c r="M1945" s="166"/>
      <c r="N1945" s="166"/>
      <c r="O1945" s="157"/>
      <c r="P1945" s="157"/>
      <c r="Q1945" s="157"/>
      <c r="R1945" s="157"/>
      <c r="S1945" s="157"/>
      <c r="T1945" s="157"/>
      <c r="U1945" s="157"/>
      <c r="V1945" s="157"/>
      <c r="W1945" s="161"/>
      <c r="X1945" s="168"/>
      <c r="Y1945" s="168"/>
      <c r="Z1945" s="157"/>
      <c r="AA1945" s="157"/>
      <c r="AB1945" s="157"/>
      <c r="AC1945" s="157"/>
      <c r="AD1945" s="86"/>
      <c r="AE1945" s="76"/>
      <c r="AF1945" s="76"/>
      <c r="AG1945" s="76"/>
      <c r="AH1945" s="76"/>
      <c r="AI1945" s="86"/>
      <c r="AJ1945" s="76"/>
      <c r="AK1945" s="76"/>
      <c r="AL1945" s="76"/>
      <c r="AM1945" s="76"/>
      <c r="AN1945" s="157"/>
      <c r="AO1945" s="157"/>
      <c r="AP1945" s="157"/>
      <c r="AQ1945" s="160"/>
      <c r="AR1945" s="93"/>
      <c r="AS1945" s="93"/>
      <c r="AT1945" s="109"/>
      <c r="AU1945" s="165"/>
    </row>
    <row r="1946" spans="1:47" ht="84.75" customHeight="1">
      <c r="A1946" s="79"/>
      <c r="B1946" s="79"/>
      <c r="C1946" s="79"/>
      <c r="D1946" s="157"/>
      <c r="E1946" s="159"/>
      <c r="F1946" s="160"/>
      <c r="G1946" s="160"/>
      <c r="H1946" s="166"/>
      <c r="I1946" s="166"/>
      <c r="J1946" s="166"/>
      <c r="K1946" s="166"/>
      <c r="L1946" s="167"/>
      <c r="M1946" s="166"/>
      <c r="N1946" s="166"/>
      <c r="O1946" s="157"/>
      <c r="P1946" s="157"/>
      <c r="Q1946" s="157"/>
      <c r="R1946" s="157"/>
      <c r="S1946" s="157"/>
      <c r="T1946" s="157"/>
      <c r="U1946" s="157"/>
      <c r="V1946" s="157"/>
      <c r="W1946" s="161"/>
      <c r="X1946" s="168"/>
      <c r="Y1946" s="168"/>
      <c r="Z1946" s="157"/>
      <c r="AA1946" s="157"/>
      <c r="AB1946" s="157"/>
      <c r="AC1946" s="157"/>
      <c r="AD1946" s="86"/>
      <c r="AE1946" s="76"/>
      <c r="AF1946" s="76"/>
      <c r="AG1946" s="76"/>
      <c r="AH1946" s="76"/>
      <c r="AI1946" s="86"/>
      <c r="AJ1946" s="76"/>
      <c r="AK1946" s="76"/>
      <c r="AL1946" s="76"/>
      <c r="AM1946" s="76"/>
      <c r="AN1946" s="157"/>
      <c r="AO1946" s="157"/>
      <c r="AP1946" s="157"/>
      <c r="AQ1946" s="160"/>
      <c r="AR1946" s="93"/>
      <c r="AS1946" s="93"/>
      <c r="AT1946" s="109"/>
      <c r="AU1946" s="165"/>
    </row>
    <row r="1947" spans="1:47" ht="84.75" customHeight="1">
      <c r="A1947" s="79"/>
      <c r="B1947" s="79"/>
      <c r="C1947" s="79"/>
      <c r="D1947" s="157"/>
      <c r="E1947" s="159"/>
      <c r="F1947" s="160"/>
      <c r="G1947" s="160"/>
      <c r="H1947" s="166"/>
      <c r="I1947" s="166"/>
      <c r="J1947" s="166"/>
      <c r="K1947" s="166"/>
      <c r="L1947" s="167"/>
      <c r="M1947" s="166"/>
      <c r="N1947" s="166"/>
      <c r="O1947" s="157"/>
      <c r="P1947" s="157"/>
      <c r="Q1947" s="157"/>
      <c r="R1947" s="157"/>
      <c r="S1947" s="157"/>
      <c r="T1947" s="157"/>
      <c r="U1947" s="157"/>
      <c r="V1947" s="157"/>
      <c r="W1947" s="161"/>
      <c r="X1947" s="168"/>
      <c r="Y1947" s="168"/>
      <c r="Z1947" s="157"/>
      <c r="AA1947" s="157"/>
      <c r="AB1947" s="157"/>
      <c r="AC1947" s="157"/>
      <c r="AD1947" s="86"/>
      <c r="AE1947" s="76"/>
      <c r="AF1947" s="76"/>
      <c r="AG1947" s="76"/>
      <c r="AH1947" s="76"/>
      <c r="AI1947" s="86"/>
      <c r="AJ1947" s="76"/>
      <c r="AK1947" s="76"/>
      <c r="AL1947" s="76"/>
      <c r="AM1947" s="76"/>
      <c r="AN1947" s="157"/>
      <c r="AO1947" s="157"/>
      <c r="AP1947" s="157"/>
      <c r="AQ1947" s="160"/>
      <c r="AR1947" s="93"/>
      <c r="AS1947" s="93"/>
      <c r="AT1947" s="109"/>
      <c r="AU1947" s="165"/>
    </row>
    <row r="1948" spans="1:47" ht="84.75" customHeight="1">
      <c r="A1948" s="79"/>
      <c r="B1948" s="79"/>
      <c r="C1948" s="79"/>
      <c r="D1948" s="157"/>
      <c r="E1948" s="159"/>
      <c r="F1948" s="160"/>
      <c r="G1948" s="160"/>
      <c r="H1948" s="166"/>
      <c r="I1948" s="166"/>
      <c r="J1948" s="166"/>
      <c r="K1948" s="166"/>
      <c r="L1948" s="167"/>
      <c r="M1948" s="166"/>
      <c r="N1948" s="166"/>
      <c r="O1948" s="157"/>
      <c r="P1948" s="157"/>
      <c r="Q1948" s="157"/>
      <c r="R1948" s="157"/>
      <c r="S1948" s="157"/>
      <c r="T1948" s="157"/>
      <c r="U1948" s="157"/>
      <c r="V1948" s="157"/>
      <c r="W1948" s="161"/>
      <c r="X1948" s="168"/>
      <c r="Y1948" s="168"/>
      <c r="Z1948" s="157"/>
      <c r="AA1948" s="157"/>
      <c r="AB1948" s="157"/>
      <c r="AC1948" s="157"/>
      <c r="AD1948" s="86"/>
      <c r="AE1948" s="76"/>
      <c r="AF1948" s="76"/>
      <c r="AG1948" s="76"/>
      <c r="AH1948" s="76"/>
      <c r="AI1948" s="86"/>
      <c r="AJ1948" s="76"/>
      <c r="AK1948" s="76"/>
      <c r="AL1948" s="76"/>
      <c r="AM1948" s="76"/>
      <c r="AN1948" s="157"/>
      <c r="AO1948" s="157"/>
      <c r="AP1948" s="157"/>
      <c r="AQ1948" s="160"/>
      <c r="AR1948" s="93"/>
      <c r="AS1948" s="93"/>
      <c r="AT1948" s="109"/>
      <c r="AU1948" s="165"/>
    </row>
    <row r="1949" spans="1:47" ht="84.75" customHeight="1">
      <c r="A1949" s="79"/>
      <c r="B1949" s="79"/>
      <c r="C1949" s="79"/>
      <c r="D1949" s="157"/>
      <c r="E1949" s="159"/>
      <c r="F1949" s="160"/>
      <c r="G1949" s="160"/>
      <c r="H1949" s="166"/>
      <c r="I1949" s="166"/>
      <c r="J1949" s="166"/>
      <c r="K1949" s="166"/>
      <c r="L1949" s="167"/>
      <c r="M1949" s="166"/>
      <c r="N1949" s="166"/>
      <c r="O1949" s="157"/>
      <c r="P1949" s="157"/>
      <c r="Q1949" s="157"/>
      <c r="R1949" s="157"/>
      <c r="S1949" s="157"/>
      <c r="T1949" s="157"/>
      <c r="U1949" s="157"/>
      <c r="V1949" s="157"/>
      <c r="W1949" s="161"/>
      <c r="X1949" s="168"/>
      <c r="Y1949" s="168"/>
      <c r="Z1949" s="157"/>
      <c r="AA1949" s="157"/>
      <c r="AB1949" s="157"/>
      <c r="AC1949" s="157"/>
      <c r="AD1949" s="86"/>
      <c r="AE1949" s="76"/>
      <c r="AF1949" s="76"/>
      <c r="AG1949" s="76"/>
      <c r="AH1949" s="76"/>
      <c r="AI1949" s="86"/>
      <c r="AJ1949" s="76"/>
      <c r="AK1949" s="76"/>
      <c r="AL1949" s="76"/>
      <c r="AM1949" s="76"/>
      <c r="AN1949" s="157"/>
      <c r="AO1949" s="157"/>
      <c r="AP1949" s="157"/>
      <c r="AQ1949" s="160"/>
      <c r="AR1949" s="93"/>
      <c r="AS1949" s="93"/>
      <c r="AT1949" s="109"/>
      <c r="AU1949" s="165"/>
    </row>
    <row r="1950" spans="1:47" ht="84.75" customHeight="1">
      <c r="A1950" s="79"/>
      <c r="B1950" s="79"/>
      <c r="C1950" s="79"/>
      <c r="D1950" s="157"/>
      <c r="E1950" s="159"/>
      <c r="F1950" s="160"/>
      <c r="G1950" s="160"/>
      <c r="H1950" s="166"/>
      <c r="I1950" s="166"/>
      <c r="J1950" s="166"/>
      <c r="K1950" s="166"/>
      <c r="L1950" s="167"/>
      <c r="M1950" s="166"/>
      <c r="N1950" s="166"/>
      <c r="O1950" s="157"/>
      <c r="P1950" s="157"/>
      <c r="Q1950" s="157"/>
      <c r="R1950" s="157"/>
      <c r="S1950" s="157"/>
      <c r="T1950" s="157"/>
      <c r="U1950" s="157"/>
      <c r="V1950" s="157"/>
      <c r="W1950" s="161"/>
      <c r="X1950" s="168"/>
      <c r="Y1950" s="168"/>
      <c r="Z1950" s="157"/>
      <c r="AA1950" s="157"/>
      <c r="AB1950" s="157"/>
      <c r="AC1950" s="157"/>
      <c r="AD1950" s="86"/>
      <c r="AE1950" s="76"/>
      <c r="AF1950" s="76"/>
      <c r="AG1950" s="76"/>
      <c r="AH1950" s="76"/>
      <c r="AI1950" s="86"/>
      <c r="AJ1950" s="76"/>
      <c r="AK1950" s="76"/>
      <c r="AL1950" s="76"/>
      <c r="AM1950" s="76"/>
      <c r="AN1950" s="157"/>
      <c r="AO1950" s="157"/>
      <c r="AP1950" s="157"/>
      <c r="AQ1950" s="160"/>
      <c r="AR1950" s="93"/>
      <c r="AS1950" s="93"/>
      <c r="AT1950" s="109"/>
      <c r="AU1950" s="165"/>
    </row>
    <row r="1951" spans="1:47" ht="84.75" customHeight="1">
      <c r="A1951" s="79"/>
      <c r="B1951" s="79"/>
      <c r="C1951" s="79"/>
      <c r="D1951" s="157"/>
      <c r="E1951" s="159"/>
      <c r="F1951" s="160"/>
      <c r="G1951" s="160"/>
      <c r="H1951" s="166"/>
      <c r="I1951" s="166"/>
      <c r="J1951" s="166"/>
      <c r="K1951" s="166"/>
      <c r="L1951" s="167"/>
      <c r="M1951" s="166"/>
      <c r="N1951" s="166"/>
      <c r="O1951" s="157"/>
      <c r="P1951" s="157"/>
      <c r="Q1951" s="157"/>
      <c r="R1951" s="157"/>
      <c r="S1951" s="157"/>
      <c r="T1951" s="157"/>
      <c r="U1951" s="157"/>
      <c r="V1951" s="157"/>
      <c r="W1951" s="161"/>
      <c r="X1951" s="168"/>
      <c r="Y1951" s="168"/>
      <c r="Z1951" s="157"/>
      <c r="AA1951" s="157"/>
      <c r="AB1951" s="157"/>
      <c r="AC1951" s="157"/>
      <c r="AD1951" s="86"/>
      <c r="AE1951" s="76"/>
      <c r="AF1951" s="76"/>
      <c r="AG1951" s="76"/>
      <c r="AH1951" s="76"/>
      <c r="AI1951" s="86"/>
      <c r="AJ1951" s="76"/>
      <c r="AK1951" s="76"/>
      <c r="AL1951" s="76"/>
      <c r="AM1951" s="76"/>
      <c r="AN1951" s="157"/>
      <c r="AO1951" s="157"/>
      <c r="AP1951" s="157"/>
      <c r="AQ1951" s="160"/>
      <c r="AR1951" s="93"/>
      <c r="AS1951" s="93"/>
      <c r="AT1951" s="109"/>
      <c r="AU1951" s="165"/>
    </row>
    <row r="1952" spans="1:47" ht="84.75" customHeight="1">
      <c r="A1952" s="79"/>
      <c r="B1952" s="79"/>
      <c r="C1952" s="79"/>
      <c r="D1952" s="157"/>
      <c r="E1952" s="159"/>
      <c r="F1952" s="160"/>
      <c r="G1952" s="160"/>
      <c r="H1952" s="166"/>
      <c r="I1952" s="166"/>
      <c r="J1952" s="166"/>
      <c r="K1952" s="166"/>
      <c r="L1952" s="167"/>
      <c r="M1952" s="166"/>
      <c r="N1952" s="166"/>
      <c r="O1952" s="157"/>
      <c r="P1952" s="157"/>
      <c r="Q1952" s="157"/>
      <c r="R1952" s="157"/>
      <c r="S1952" s="157"/>
      <c r="T1952" s="157"/>
      <c r="U1952" s="157"/>
      <c r="V1952" s="157"/>
      <c r="W1952" s="161"/>
      <c r="X1952" s="168"/>
      <c r="Y1952" s="168"/>
      <c r="Z1952" s="157"/>
      <c r="AA1952" s="157"/>
      <c r="AB1952" s="157"/>
      <c r="AC1952" s="157"/>
      <c r="AD1952" s="86"/>
      <c r="AE1952" s="76"/>
      <c r="AF1952" s="76"/>
      <c r="AG1952" s="76"/>
      <c r="AH1952" s="76"/>
      <c r="AI1952" s="86"/>
      <c r="AJ1952" s="76"/>
      <c r="AK1952" s="76"/>
      <c r="AL1952" s="76"/>
      <c r="AM1952" s="76"/>
      <c r="AN1952" s="157"/>
      <c r="AO1952" s="157"/>
      <c r="AP1952" s="157"/>
      <c r="AQ1952" s="160"/>
      <c r="AR1952" s="93"/>
      <c r="AS1952" s="93"/>
      <c r="AT1952" s="109"/>
      <c r="AU1952" s="165"/>
    </row>
    <row r="1953" spans="1:47" ht="84.75" customHeight="1">
      <c r="A1953" s="79"/>
      <c r="B1953" s="79"/>
      <c r="C1953" s="79"/>
      <c r="D1953" s="157"/>
      <c r="E1953" s="159"/>
      <c r="F1953" s="160"/>
      <c r="G1953" s="160"/>
      <c r="H1953" s="166"/>
      <c r="I1953" s="166"/>
      <c r="J1953" s="166"/>
      <c r="K1953" s="166"/>
      <c r="L1953" s="167"/>
      <c r="M1953" s="166"/>
      <c r="N1953" s="166"/>
      <c r="O1953" s="157"/>
      <c r="P1953" s="157"/>
      <c r="Q1953" s="157"/>
      <c r="R1953" s="157"/>
      <c r="S1953" s="157"/>
      <c r="T1953" s="157"/>
      <c r="U1953" s="157"/>
      <c r="V1953" s="157"/>
      <c r="W1953" s="161"/>
      <c r="X1953" s="168"/>
      <c r="Y1953" s="168"/>
      <c r="Z1953" s="157"/>
      <c r="AA1953" s="157"/>
      <c r="AB1953" s="157"/>
      <c r="AC1953" s="157"/>
      <c r="AD1953" s="86"/>
      <c r="AE1953" s="76"/>
      <c r="AF1953" s="76"/>
      <c r="AG1953" s="76"/>
      <c r="AH1953" s="76"/>
      <c r="AI1953" s="86"/>
      <c r="AJ1953" s="76"/>
      <c r="AK1953" s="76"/>
      <c r="AL1953" s="76"/>
      <c r="AM1953" s="76"/>
      <c r="AN1953" s="157"/>
      <c r="AO1953" s="157"/>
      <c r="AP1953" s="157"/>
      <c r="AQ1953" s="160"/>
      <c r="AR1953" s="93"/>
      <c r="AS1953" s="93"/>
      <c r="AT1953" s="109"/>
      <c r="AU1953" s="165"/>
    </row>
    <row r="1954" spans="1:47" ht="84.75" customHeight="1">
      <c r="A1954" s="79"/>
      <c r="B1954" s="79"/>
      <c r="C1954" s="79"/>
      <c r="D1954" s="157"/>
      <c r="E1954" s="159"/>
      <c r="F1954" s="160"/>
      <c r="G1954" s="160"/>
      <c r="H1954" s="166"/>
      <c r="I1954" s="166"/>
      <c r="J1954" s="166"/>
      <c r="K1954" s="166"/>
      <c r="L1954" s="167"/>
      <c r="M1954" s="166"/>
      <c r="N1954" s="166"/>
      <c r="O1954" s="157"/>
      <c r="P1954" s="157"/>
      <c r="Q1954" s="157"/>
      <c r="R1954" s="157"/>
      <c r="S1954" s="157"/>
      <c r="T1954" s="157"/>
      <c r="U1954" s="157"/>
      <c r="V1954" s="157"/>
      <c r="W1954" s="161"/>
      <c r="X1954" s="168"/>
      <c r="Y1954" s="168"/>
      <c r="Z1954" s="157"/>
      <c r="AA1954" s="157"/>
      <c r="AB1954" s="157"/>
      <c r="AC1954" s="157"/>
      <c r="AD1954" s="86"/>
      <c r="AE1954" s="76"/>
      <c r="AF1954" s="76"/>
      <c r="AG1954" s="76"/>
      <c r="AH1954" s="76"/>
      <c r="AI1954" s="86"/>
      <c r="AJ1954" s="76"/>
      <c r="AK1954" s="76"/>
      <c r="AL1954" s="76"/>
      <c r="AM1954" s="76"/>
      <c r="AN1954" s="157"/>
      <c r="AO1954" s="157"/>
      <c r="AP1954" s="157"/>
      <c r="AQ1954" s="160"/>
      <c r="AR1954" s="93"/>
      <c r="AS1954" s="93"/>
      <c r="AT1954" s="109"/>
      <c r="AU1954" s="165"/>
    </row>
    <row r="1955" spans="1:47" ht="84.75" customHeight="1">
      <c r="A1955" s="79"/>
      <c r="B1955" s="79"/>
      <c r="C1955" s="79"/>
      <c r="D1955" s="157"/>
      <c r="E1955" s="159"/>
      <c r="F1955" s="160"/>
      <c r="G1955" s="160"/>
      <c r="H1955" s="166"/>
      <c r="I1955" s="166"/>
      <c r="J1955" s="166"/>
      <c r="K1955" s="166"/>
      <c r="L1955" s="167"/>
      <c r="M1955" s="166"/>
      <c r="N1955" s="166"/>
      <c r="O1955" s="157"/>
      <c r="P1955" s="157"/>
      <c r="Q1955" s="157"/>
      <c r="R1955" s="157"/>
      <c r="S1955" s="157"/>
      <c r="T1955" s="157"/>
      <c r="U1955" s="157"/>
      <c r="V1955" s="157"/>
      <c r="W1955" s="161"/>
      <c r="X1955" s="168"/>
      <c r="Y1955" s="168"/>
      <c r="Z1955" s="157"/>
      <c r="AA1955" s="157"/>
      <c r="AB1955" s="157"/>
      <c r="AC1955" s="157"/>
      <c r="AD1955" s="86"/>
      <c r="AE1955" s="76"/>
      <c r="AF1955" s="76"/>
      <c r="AG1955" s="76"/>
      <c r="AH1955" s="76"/>
      <c r="AI1955" s="86"/>
      <c r="AJ1955" s="76"/>
      <c r="AK1955" s="76"/>
      <c r="AL1955" s="76"/>
      <c r="AM1955" s="76"/>
      <c r="AN1955" s="157"/>
      <c r="AO1955" s="157"/>
      <c r="AP1955" s="157"/>
      <c r="AQ1955" s="160"/>
      <c r="AR1955" s="93"/>
      <c r="AS1955" s="93"/>
      <c r="AT1955" s="109"/>
      <c r="AU1955" s="165"/>
    </row>
    <row r="1956" spans="1:47" ht="84.75" customHeight="1">
      <c r="A1956" s="79"/>
      <c r="B1956" s="79"/>
      <c r="C1956" s="79"/>
      <c r="D1956" s="157"/>
      <c r="E1956" s="159"/>
      <c r="F1956" s="160"/>
      <c r="G1956" s="160"/>
      <c r="H1956" s="166"/>
      <c r="I1956" s="166"/>
      <c r="J1956" s="166"/>
      <c r="K1956" s="166"/>
      <c r="L1956" s="167"/>
      <c r="M1956" s="166"/>
      <c r="N1956" s="166"/>
      <c r="O1956" s="157"/>
      <c r="P1956" s="157"/>
      <c r="Q1956" s="157"/>
      <c r="R1956" s="157"/>
      <c r="S1956" s="157"/>
      <c r="T1956" s="157"/>
      <c r="U1956" s="157"/>
      <c r="V1956" s="157"/>
      <c r="W1956" s="161"/>
      <c r="X1956" s="168"/>
      <c r="Y1956" s="168"/>
      <c r="Z1956" s="157"/>
      <c r="AA1956" s="157"/>
      <c r="AB1956" s="157"/>
      <c r="AC1956" s="157"/>
      <c r="AD1956" s="86"/>
      <c r="AE1956" s="76"/>
      <c r="AF1956" s="76"/>
      <c r="AG1956" s="76"/>
      <c r="AH1956" s="76"/>
      <c r="AI1956" s="86"/>
      <c r="AJ1956" s="76"/>
      <c r="AK1956" s="76"/>
      <c r="AL1956" s="76"/>
      <c r="AM1956" s="76"/>
      <c r="AN1956" s="157"/>
      <c r="AO1956" s="157"/>
      <c r="AP1956" s="157"/>
      <c r="AQ1956" s="160"/>
      <c r="AR1956" s="93"/>
      <c r="AS1956" s="93"/>
      <c r="AT1956" s="109"/>
      <c r="AU1956" s="165"/>
    </row>
    <row r="1957" spans="1:47" ht="84.75" customHeight="1">
      <c r="A1957" s="79"/>
      <c r="B1957" s="79"/>
      <c r="C1957" s="79"/>
      <c r="D1957" s="157"/>
      <c r="E1957" s="159"/>
      <c r="F1957" s="160"/>
      <c r="G1957" s="160"/>
      <c r="H1957" s="166"/>
      <c r="I1957" s="166"/>
      <c r="J1957" s="166"/>
      <c r="K1957" s="166"/>
      <c r="L1957" s="167"/>
      <c r="M1957" s="166"/>
      <c r="N1957" s="166"/>
      <c r="O1957" s="157"/>
      <c r="P1957" s="157"/>
      <c r="Q1957" s="157"/>
      <c r="R1957" s="157"/>
      <c r="S1957" s="157"/>
      <c r="T1957" s="157"/>
      <c r="U1957" s="157"/>
      <c r="V1957" s="157"/>
      <c r="W1957" s="161"/>
      <c r="X1957" s="168"/>
      <c r="Y1957" s="168"/>
      <c r="Z1957" s="157"/>
      <c r="AA1957" s="157"/>
      <c r="AB1957" s="157"/>
      <c r="AC1957" s="157"/>
      <c r="AD1957" s="86"/>
      <c r="AE1957" s="76"/>
      <c r="AF1957" s="76"/>
      <c r="AG1957" s="76"/>
      <c r="AH1957" s="76"/>
      <c r="AI1957" s="86"/>
      <c r="AJ1957" s="76"/>
      <c r="AK1957" s="76"/>
      <c r="AL1957" s="76"/>
      <c r="AM1957" s="76"/>
      <c r="AN1957" s="157"/>
      <c r="AO1957" s="157"/>
      <c r="AP1957" s="157"/>
      <c r="AQ1957" s="160"/>
      <c r="AR1957" s="93"/>
      <c r="AS1957" s="93"/>
      <c r="AT1957" s="109"/>
      <c r="AU1957" s="165"/>
    </row>
    <row r="1958" spans="1:47" ht="84.75" customHeight="1">
      <c r="A1958" s="79"/>
      <c r="B1958" s="79"/>
      <c r="C1958" s="79"/>
      <c r="D1958" s="157"/>
      <c r="E1958" s="159"/>
      <c r="F1958" s="160"/>
      <c r="G1958" s="160"/>
      <c r="H1958" s="166"/>
      <c r="I1958" s="166"/>
      <c r="J1958" s="166"/>
      <c r="K1958" s="166"/>
      <c r="L1958" s="167"/>
      <c r="M1958" s="166"/>
      <c r="N1958" s="166"/>
      <c r="O1958" s="157"/>
      <c r="P1958" s="157"/>
      <c r="Q1958" s="157"/>
      <c r="R1958" s="157"/>
      <c r="S1958" s="157"/>
      <c r="T1958" s="157"/>
      <c r="U1958" s="157"/>
      <c r="V1958" s="157"/>
      <c r="W1958" s="161"/>
      <c r="X1958" s="168"/>
      <c r="Y1958" s="168"/>
      <c r="Z1958" s="157"/>
      <c r="AA1958" s="157"/>
      <c r="AB1958" s="157"/>
      <c r="AC1958" s="157"/>
      <c r="AD1958" s="86"/>
      <c r="AE1958" s="76"/>
      <c r="AF1958" s="76"/>
      <c r="AG1958" s="76"/>
      <c r="AH1958" s="76"/>
      <c r="AI1958" s="86"/>
      <c r="AJ1958" s="76"/>
      <c r="AK1958" s="76"/>
      <c r="AL1958" s="76"/>
      <c r="AM1958" s="76"/>
      <c r="AN1958" s="157"/>
      <c r="AO1958" s="157"/>
      <c r="AP1958" s="157"/>
      <c r="AQ1958" s="160"/>
      <c r="AR1958" s="93"/>
      <c r="AS1958" s="93"/>
      <c r="AT1958" s="109"/>
      <c r="AU1958" s="165"/>
    </row>
    <row r="1959" spans="1:47" ht="84.75" customHeight="1">
      <c r="A1959" s="79"/>
      <c r="B1959" s="79"/>
      <c r="C1959" s="79"/>
      <c r="D1959" s="157"/>
      <c r="E1959" s="159"/>
      <c r="F1959" s="160"/>
      <c r="G1959" s="160"/>
      <c r="H1959" s="166"/>
      <c r="I1959" s="166"/>
      <c r="J1959" s="166"/>
      <c r="K1959" s="166"/>
      <c r="L1959" s="167"/>
      <c r="M1959" s="166"/>
      <c r="N1959" s="166"/>
      <c r="O1959" s="157"/>
      <c r="P1959" s="157"/>
      <c r="Q1959" s="157"/>
      <c r="R1959" s="157"/>
      <c r="S1959" s="157"/>
      <c r="T1959" s="157"/>
      <c r="U1959" s="157"/>
      <c r="V1959" s="157"/>
      <c r="W1959" s="161"/>
      <c r="X1959" s="168"/>
      <c r="Y1959" s="168"/>
      <c r="Z1959" s="157"/>
      <c r="AA1959" s="157"/>
      <c r="AB1959" s="157"/>
      <c r="AC1959" s="157"/>
      <c r="AD1959" s="86"/>
      <c r="AE1959" s="76"/>
      <c r="AF1959" s="76"/>
      <c r="AG1959" s="76"/>
      <c r="AH1959" s="76"/>
      <c r="AI1959" s="86"/>
      <c r="AJ1959" s="76"/>
      <c r="AK1959" s="76"/>
      <c r="AL1959" s="76"/>
      <c r="AM1959" s="76"/>
      <c r="AN1959" s="157"/>
      <c r="AO1959" s="157"/>
      <c r="AP1959" s="157"/>
      <c r="AQ1959" s="160"/>
      <c r="AR1959" s="93"/>
      <c r="AS1959" s="93"/>
      <c r="AT1959" s="109"/>
      <c r="AU1959" s="165"/>
    </row>
    <row r="1960" spans="1:47" ht="84.75" customHeight="1">
      <c r="A1960" s="79"/>
      <c r="B1960" s="79"/>
      <c r="C1960" s="79"/>
      <c r="D1960" s="157"/>
      <c r="E1960" s="159"/>
      <c r="F1960" s="160"/>
      <c r="G1960" s="160"/>
      <c r="H1960" s="166"/>
      <c r="I1960" s="166"/>
      <c r="J1960" s="166"/>
      <c r="K1960" s="166"/>
      <c r="L1960" s="167"/>
      <c r="M1960" s="166"/>
      <c r="N1960" s="166"/>
      <c r="O1960" s="157"/>
      <c r="P1960" s="157"/>
      <c r="Q1960" s="157"/>
      <c r="R1960" s="157"/>
      <c r="S1960" s="157"/>
      <c r="T1960" s="157"/>
      <c r="U1960" s="157"/>
      <c r="V1960" s="157"/>
      <c r="W1960" s="161"/>
      <c r="X1960" s="168"/>
      <c r="Y1960" s="168"/>
      <c r="Z1960" s="157"/>
      <c r="AA1960" s="157"/>
      <c r="AB1960" s="157"/>
      <c r="AC1960" s="157"/>
      <c r="AD1960" s="86"/>
      <c r="AE1960" s="76"/>
      <c r="AF1960" s="76"/>
      <c r="AG1960" s="76"/>
      <c r="AH1960" s="76"/>
      <c r="AI1960" s="86"/>
      <c r="AJ1960" s="76"/>
      <c r="AK1960" s="76"/>
      <c r="AL1960" s="76"/>
      <c r="AM1960" s="76"/>
      <c r="AN1960" s="157"/>
      <c r="AO1960" s="157"/>
      <c r="AP1960" s="157"/>
      <c r="AQ1960" s="160"/>
      <c r="AR1960" s="93"/>
      <c r="AS1960" s="93"/>
      <c r="AT1960" s="109"/>
      <c r="AU1960" s="165"/>
    </row>
    <row r="1961" spans="1:47" ht="84.75" customHeight="1">
      <c r="A1961" s="79"/>
      <c r="B1961" s="79"/>
      <c r="C1961" s="79"/>
      <c r="D1961" s="157"/>
      <c r="E1961" s="159"/>
      <c r="F1961" s="160"/>
      <c r="G1961" s="160"/>
      <c r="H1961" s="166"/>
      <c r="I1961" s="166"/>
      <c r="J1961" s="166"/>
      <c r="K1961" s="166"/>
      <c r="L1961" s="167"/>
      <c r="M1961" s="166"/>
      <c r="N1961" s="166"/>
      <c r="O1961" s="157"/>
      <c r="P1961" s="157"/>
      <c r="Q1961" s="157"/>
      <c r="R1961" s="157"/>
      <c r="S1961" s="157"/>
      <c r="T1961" s="157"/>
      <c r="U1961" s="157"/>
      <c r="V1961" s="157"/>
      <c r="W1961" s="161"/>
      <c r="X1961" s="168"/>
      <c r="Y1961" s="168"/>
      <c r="Z1961" s="157"/>
      <c r="AA1961" s="157"/>
      <c r="AB1961" s="157"/>
      <c r="AC1961" s="157"/>
      <c r="AD1961" s="86"/>
      <c r="AE1961" s="76"/>
      <c r="AF1961" s="76"/>
      <c r="AG1961" s="76"/>
      <c r="AH1961" s="76"/>
      <c r="AI1961" s="86"/>
      <c r="AJ1961" s="76"/>
      <c r="AK1961" s="76"/>
      <c r="AL1961" s="76"/>
      <c r="AM1961" s="76"/>
      <c r="AN1961" s="157"/>
      <c r="AO1961" s="157"/>
      <c r="AP1961" s="157"/>
      <c r="AQ1961" s="160"/>
      <c r="AR1961" s="93"/>
      <c r="AS1961" s="93"/>
      <c r="AT1961" s="109"/>
      <c r="AU1961" s="165"/>
    </row>
    <row r="1962" spans="1:47" ht="84.75" customHeight="1">
      <c r="A1962" s="79"/>
      <c r="B1962" s="79"/>
      <c r="C1962" s="79"/>
      <c r="D1962" s="157"/>
      <c r="E1962" s="159"/>
      <c r="F1962" s="160"/>
      <c r="G1962" s="160"/>
      <c r="H1962" s="166"/>
      <c r="I1962" s="166"/>
      <c r="J1962" s="166"/>
      <c r="K1962" s="166"/>
      <c r="L1962" s="167"/>
      <c r="M1962" s="166"/>
      <c r="N1962" s="166"/>
      <c r="O1962" s="157"/>
      <c r="P1962" s="157"/>
      <c r="Q1962" s="157"/>
      <c r="R1962" s="157"/>
      <c r="S1962" s="157"/>
      <c r="T1962" s="157"/>
      <c r="U1962" s="157"/>
      <c r="V1962" s="157"/>
      <c r="W1962" s="161"/>
      <c r="X1962" s="168"/>
      <c r="Y1962" s="168"/>
      <c r="Z1962" s="157"/>
      <c r="AA1962" s="157"/>
      <c r="AB1962" s="157"/>
      <c r="AC1962" s="157"/>
      <c r="AD1962" s="86"/>
      <c r="AE1962" s="76"/>
      <c r="AF1962" s="76"/>
      <c r="AG1962" s="76"/>
      <c r="AH1962" s="76"/>
      <c r="AI1962" s="86"/>
      <c r="AJ1962" s="76"/>
      <c r="AK1962" s="76"/>
      <c r="AL1962" s="76"/>
      <c r="AM1962" s="76"/>
      <c r="AN1962" s="157"/>
      <c r="AO1962" s="157"/>
      <c r="AP1962" s="157"/>
      <c r="AQ1962" s="160"/>
      <c r="AR1962" s="93"/>
      <c r="AS1962" s="93"/>
      <c r="AT1962" s="109"/>
      <c r="AU1962" s="165"/>
    </row>
    <row r="1963" spans="1:47" ht="84.75" customHeight="1">
      <c r="A1963" s="79"/>
      <c r="B1963" s="79"/>
      <c r="C1963" s="79"/>
      <c r="D1963" s="157"/>
      <c r="E1963" s="159"/>
      <c r="F1963" s="160"/>
      <c r="G1963" s="160"/>
      <c r="H1963" s="166"/>
      <c r="I1963" s="166"/>
      <c r="J1963" s="166"/>
      <c r="K1963" s="166"/>
      <c r="L1963" s="167"/>
      <c r="M1963" s="166"/>
      <c r="N1963" s="166"/>
      <c r="O1963" s="157"/>
      <c r="P1963" s="157"/>
      <c r="Q1963" s="157"/>
      <c r="R1963" s="157"/>
      <c r="S1963" s="157"/>
      <c r="T1963" s="157"/>
      <c r="U1963" s="157"/>
      <c r="V1963" s="157"/>
      <c r="W1963" s="161"/>
      <c r="X1963" s="168"/>
      <c r="Y1963" s="168"/>
      <c r="Z1963" s="157"/>
      <c r="AA1963" s="157"/>
      <c r="AB1963" s="157"/>
      <c r="AC1963" s="157"/>
      <c r="AD1963" s="86"/>
      <c r="AE1963" s="76"/>
      <c r="AF1963" s="76"/>
      <c r="AG1963" s="76"/>
      <c r="AH1963" s="76"/>
      <c r="AI1963" s="86"/>
      <c r="AJ1963" s="76"/>
      <c r="AK1963" s="76"/>
      <c r="AL1963" s="76"/>
      <c r="AM1963" s="76"/>
      <c r="AN1963" s="157"/>
      <c r="AO1963" s="157"/>
      <c r="AP1963" s="157"/>
      <c r="AQ1963" s="160"/>
      <c r="AR1963" s="93"/>
      <c r="AS1963" s="93"/>
      <c r="AT1963" s="109"/>
      <c r="AU1963" s="165"/>
    </row>
    <row r="1964" spans="1:47" ht="84.75" customHeight="1">
      <c r="A1964" s="79"/>
      <c r="B1964" s="79"/>
      <c r="C1964" s="79"/>
      <c r="D1964" s="157"/>
      <c r="E1964" s="159"/>
      <c r="F1964" s="160"/>
      <c r="G1964" s="160"/>
      <c r="H1964" s="166"/>
      <c r="I1964" s="166"/>
      <c r="J1964" s="166"/>
      <c r="K1964" s="166"/>
      <c r="L1964" s="167"/>
      <c r="M1964" s="166"/>
      <c r="N1964" s="166"/>
      <c r="O1964" s="157"/>
      <c r="P1964" s="157"/>
      <c r="Q1964" s="157"/>
      <c r="R1964" s="157"/>
      <c r="S1964" s="157"/>
      <c r="T1964" s="157"/>
      <c r="U1964" s="157"/>
      <c r="V1964" s="157"/>
      <c r="W1964" s="161"/>
      <c r="X1964" s="168"/>
      <c r="Y1964" s="168"/>
      <c r="Z1964" s="157"/>
      <c r="AA1964" s="157"/>
      <c r="AB1964" s="157"/>
      <c r="AC1964" s="157"/>
      <c r="AD1964" s="86"/>
      <c r="AE1964" s="76"/>
      <c r="AF1964" s="76"/>
      <c r="AG1964" s="76"/>
      <c r="AH1964" s="76"/>
      <c r="AI1964" s="86"/>
      <c r="AJ1964" s="76"/>
      <c r="AK1964" s="76"/>
      <c r="AL1964" s="76"/>
      <c r="AM1964" s="76"/>
      <c r="AN1964" s="157"/>
      <c r="AO1964" s="157"/>
      <c r="AP1964" s="157"/>
      <c r="AQ1964" s="160"/>
      <c r="AR1964" s="93"/>
      <c r="AS1964" s="93"/>
      <c r="AT1964" s="109"/>
      <c r="AU1964" s="165"/>
    </row>
    <row r="1965" spans="1:47" ht="84.75" customHeight="1">
      <c r="A1965" s="79"/>
      <c r="B1965" s="79"/>
      <c r="C1965" s="79"/>
      <c r="D1965" s="157"/>
      <c r="E1965" s="159"/>
      <c r="F1965" s="160"/>
      <c r="G1965" s="160"/>
      <c r="H1965" s="166"/>
      <c r="I1965" s="166"/>
      <c r="J1965" s="166"/>
      <c r="K1965" s="166"/>
      <c r="L1965" s="167"/>
      <c r="M1965" s="166"/>
      <c r="N1965" s="166"/>
      <c r="O1965" s="157"/>
      <c r="P1965" s="157"/>
      <c r="Q1965" s="157"/>
      <c r="R1965" s="157"/>
      <c r="S1965" s="157"/>
      <c r="T1965" s="157"/>
      <c r="U1965" s="157"/>
      <c r="V1965" s="157"/>
      <c r="W1965" s="161"/>
      <c r="X1965" s="168"/>
      <c r="Y1965" s="168"/>
      <c r="Z1965" s="157"/>
      <c r="AA1965" s="157"/>
      <c r="AB1965" s="157"/>
      <c r="AC1965" s="157"/>
      <c r="AD1965" s="86"/>
      <c r="AE1965" s="76"/>
      <c r="AF1965" s="76"/>
      <c r="AG1965" s="76"/>
      <c r="AH1965" s="76"/>
      <c r="AI1965" s="86"/>
      <c r="AJ1965" s="76"/>
      <c r="AK1965" s="76"/>
      <c r="AL1965" s="76"/>
      <c r="AM1965" s="76"/>
      <c r="AN1965" s="157"/>
      <c r="AO1965" s="157"/>
      <c r="AP1965" s="157"/>
      <c r="AQ1965" s="160"/>
      <c r="AR1965" s="93"/>
      <c r="AS1965" s="93"/>
      <c r="AT1965" s="109"/>
      <c r="AU1965" s="165"/>
    </row>
    <row r="1966" spans="1:47" ht="84.75" customHeight="1">
      <c r="A1966" s="79"/>
      <c r="B1966" s="79"/>
      <c r="C1966" s="79"/>
      <c r="D1966" s="157"/>
      <c r="E1966" s="159"/>
      <c r="F1966" s="160"/>
      <c r="G1966" s="160"/>
      <c r="H1966" s="166"/>
      <c r="I1966" s="166"/>
      <c r="J1966" s="166"/>
      <c r="K1966" s="166"/>
      <c r="L1966" s="167"/>
      <c r="M1966" s="166"/>
      <c r="N1966" s="166"/>
      <c r="O1966" s="157"/>
      <c r="P1966" s="157"/>
      <c r="Q1966" s="157"/>
      <c r="R1966" s="157"/>
      <c r="S1966" s="157"/>
      <c r="T1966" s="157"/>
      <c r="U1966" s="157"/>
      <c r="V1966" s="157"/>
      <c r="W1966" s="161"/>
      <c r="X1966" s="168"/>
      <c r="Y1966" s="168"/>
      <c r="Z1966" s="157"/>
      <c r="AA1966" s="157"/>
      <c r="AB1966" s="157"/>
      <c r="AC1966" s="157"/>
      <c r="AD1966" s="86"/>
      <c r="AE1966" s="76"/>
      <c r="AF1966" s="76"/>
      <c r="AG1966" s="76"/>
      <c r="AH1966" s="76"/>
      <c r="AI1966" s="86"/>
      <c r="AJ1966" s="76"/>
      <c r="AK1966" s="76"/>
      <c r="AL1966" s="76"/>
      <c r="AM1966" s="76"/>
      <c r="AN1966" s="157"/>
      <c r="AO1966" s="157"/>
      <c r="AP1966" s="157"/>
      <c r="AQ1966" s="160"/>
      <c r="AR1966" s="93"/>
      <c r="AS1966" s="93"/>
      <c r="AT1966" s="109"/>
      <c r="AU1966" s="165"/>
    </row>
    <row r="1967" spans="1:47" ht="84.75" customHeight="1">
      <c r="A1967" s="79"/>
      <c r="B1967" s="79"/>
      <c r="C1967" s="79"/>
      <c r="D1967" s="157"/>
      <c r="E1967" s="159"/>
      <c r="F1967" s="160"/>
      <c r="G1967" s="160"/>
      <c r="H1967" s="166"/>
      <c r="I1967" s="166"/>
      <c r="J1967" s="166"/>
      <c r="K1967" s="166"/>
      <c r="L1967" s="167"/>
      <c r="M1967" s="166"/>
      <c r="N1967" s="166"/>
      <c r="O1967" s="157"/>
      <c r="P1967" s="157"/>
      <c r="Q1967" s="157"/>
      <c r="R1967" s="157"/>
      <c r="S1967" s="157"/>
      <c r="T1967" s="157"/>
      <c r="U1967" s="157"/>
      <c r="V1967" s="157"/>
      <c r="W1967" s="161"/>
      <c r="X1967" s="168"/>
      <c r="Y1967" s="168"/>
      <c r="Z1967" s="157"/>
      <c r="AA1967" s="157"/>
      <c r="AB1967" s="157"/>
      <c r="AC1967" s="157"/>
      <c r="AD1967" s="86"/>
      <c r="AE1967" s="76"/>
      <c r="AF1967" s="76"/>
      <c r="AG1967" s="76"/>
      <c r="AH1967" s="76"/>
      <c r="AI1967" s="86"/>
      <c r="AJ1967" s="76"/>
      <c r="AK1967" s="76"/>
      <c r="AL1967" s="76"/>
      <c r="AM1967" s="76"/>
      <c r="AN1967" s="157"/>
      <c r="AO1967" s="157"/>
      <c r="AP1967" s="157"/>
      <c r="AQ1967" s="160"/>
      <c r="AR1967" s="93"/>
      <c r="AS1967" s="93"/>
      <c r="AT1967" s="109"/>
      <c r="AU1967" s="165"/>
    </row>
    <row r="1968" spans="1:47" ht="84.75" customHeight="1">
      <c r="A1968" s="79"/>
      <c r="B1968" s="79"/>
      <c r="C1968" s="79"/>
      <c r="D1968" s="157"/>
      <c r="E1968" s="159"/>
      <c r="F1968" s="160"/>
      <c r="G1968" s="160"/>
      <c r="H1968" s="166"/>
      <c r="I1968" s="166"/>
      <c r="J1968" s="166"/>
      <c r="K1968" s="166"/>
      <c r="L1968" s="167"/>
      <c r="M1968" s="166"/>
      <c r="N1968" s="166"/>
      <c r="O1968" s="157"/>
      <c r="P1968" s="157"/>
      <c r="Q1968" s="157"/>
      <c r="R1968" s="157"/>
      <c r="S1968" s="157"/>
      <c r="T1968" s="157"/>
      <c r="U1968" s="157"/>
      <c r="V1968" s="157"/>
      <c r="W1968" s="161"/>
      <c r="X1968" s="168"/>
      <c r="Y1968" s="168"/>
      <c r="Z1968" s="157"/>
      <c r="AA1968" s="157"/>
      <c r="AB1968" s="157"/>
      <c r="AC1968" s="157"/>
      <c r="AD1968" s="86"/>
      <c r="AE1968" s="76"/>
      <c r="AF1968" s="76"/>
      <c r="AG1968" s="76"/>
      <c r="AH1968" s="76"/>
      <c r="AI1968" s="86"/>
      <c r="AJ1968" s="76"/>
      <c r="AK1968" s="76"/>
      <c r="AL1968" s="76"/>
      <c r="AM1968" s="76"/>
      <c r="AN1968" s="157"/>
      <c r="AO1968" s="157"/>
      <c r="AP1968" s="157"/>
      <c r="AQ1968" s="160"/>
      <c r="AR1968" s="93"/>
      <c r="AS1968" s="93"/>
      <c r="AT1968" s="109"/>
      <c r="AU1968" s="165"/>
    </row>
    <row r="1969" spans="1:47" ht="84.75" customHeight="1">
      <c r="A1969" s="79"/>
      <c r="B1969" s="79"/>
      <c r="C1969" s="79"/>
      <c r="D1969" s="157"/>
      <c r="E1969" s="159"/>
      <c r="F1969" s="160"/>
      <c r="G1969" s="160"/>
      <c r="H1969" s="166"/>
      <c r="I1969" s="166"/>
      <c r="J1969" s="166"/>
      <c r="K1969" s="166"/>
      <c r="L1969" s="167"/>
      <c r="M1969" s="166"/>
      <c r="N1969" s="166"/>
      <c r="O1969" s="157"/>
      <c r="P1969" s="157"/>
      <c r="Q1969" s="157"/>
      <c r="R1969" s="157"/>
      <c r="S1969" s="157"/>
      <c r="T1969" s="157"/>
      <c r="U1969" s="157"/>
      <c r="V1969" s="157"/>
      <c r="W1969" s="161"/>
      <c r="X1969" s="168"/>
      <c r="Y1969" s="168"/>
      <c r="Z1969" s="157"/>
      <c r="AA1969" s="157"/>
      <c r="AB1969" s="157"/>
      <c r="AC1969" s="157"/>
      <c r="AD1969" s="86"/>
      <c r="AE1969" s="76"/>
      <c r="AF1969" s="76"/>
      <c r="AG1969" s="76"/>
      <c r="AH1969" s="76"/>
      <c r="AI1969" s="86"/>
      <c r="AJ1969" s="76"/>
      <c r="AK1969" s="76"/>
      <c r="AL1969" s="76"/>
      <c r="AM1969" s="76"/>
      <c r="AN1969" s="157"/>
      <c r="AO1969" s="157"/>
      <c r="AP1969" s="157"/>
      <c r="AQ1969" s="160"/>
      <c r="AR1969" s="93"/>
      <c r="AS1969" s="93"/>
      <c r="AT1969" s="109"/>
      <c r="AU1969" s="165"/>
    </row>
    <row r="1970" spans="1:47" ht="84.75" customHeight="1">
      <c r="A1970" s="79"/>
      <c r="B1970" s="79"/>
      <c r="C1970" s="79"/>
      <c r="D1970" s="157"/>
      <c r="E1970" s="159"/>
      <c r="F1970" s="160"/>
      <c r="G1970" s="160"/>
      <c r="H1970" s="166"/>
      <c r="I1970" s="166"/>
      <c r="J1970" s="166"/>
      <c r="K1970" s="166"/>
      <c r="L1970" s="167"/>
      <c r="M1970" s="166"/>
      <c r="N1970" s="166"/>
      <c r="O1970" s="157"/>
      <c r="P1970" s="157"/>
      <c r="Q1970" s="157"/>
      <c r="R1970" s="157"/>
      <c r="S1970" s="157"/>
      <c r="T1970" s="157"/>
      <c r="U1970" s="157"/>
      <c r="V1970" s="157"/>
      <c r="W1970" s="161"/>
      <c r="X1970" s="168"/>
      <c r="Y1970" s="168"/>
      <c r="Z1970" s="157"/>
      <c r="AA1970" s="157"/>
      <c r="AB1970" s="157"/>
      <c r="AC1970" s="157"/>
      <c r="AD1970" s="86"/>
      <c r="AE1970" s="76"/>
      <c r="AF1970" s="76"/>
      <c r="AG1970" s="76"/>
      <c r="AH1970" s="76"/>
      <c r="AI1970" s="86"/>
      <c r="AJ1970" s="76"/>
      <c r="AK1970" s="76"/>
      <c r="AL1970" s="76"/>
      <c r="AM1970" s="76"/>
      <c r="AN1970" s="157"/>
      <c r="AO1970" s="157"/>
      <c r="AP1970" s="157"/>
      <c r="AQ1970" s="160"/>
      <c r="AR1970" s="93"/>
      <c r="AS1970" s="93"/>
      <c r="AT1970" s="109"/>
      <c r="AU1970" s="165"/>
    </row>
    <row r="1971" spans="1:47" ht="84.75" customHeight="1">
      <c r="A1971" s="79"/>
      <c r="B1971" s="79"/>
      <c r="C1971" s="79"/>
      <c r="D1971" s="157"/>
      <c r="E1971" s="159"/>
      <c r="F1971" s="160"/>
      <c r="G1971" s="160"/>
      <c r="H1971" s="166"/>
      <c r="I1971" s="166"/>
      <c r="J1971" s="166"/>
      <c r="K1971" s="166"/>
      <c r="L1971" s="167"/>
      <c r="M1971" s="166"/>
      <c r="N1971" s="166"/>
      <c r="O1971" s="157"/>
      <c r="P1971" s="157"/>
      <c r="Q1971" s="157"/>
      <c r="R1971" s="157"/>
      <c r="S1971" s="157"/>
      <c r="T1971" s="157"/>
      <c r="U1971" s="157"/>
      <c r="V1971" s="157"/>
      <c r="W1971" s="161"/>
      <c r="X1971" s="168"/>
      <c r="Y1971" s="168"/>
      <c r="Z1971" s="157"/>
      <c r="AA1971" s="157"/>
      <c r="AB1971" s="157"/>
      <c r="AC1971" s="157"/>
      <c r="AD1971" s="86"/>
      <c r="AE1971" s="76"/>
      <c r="AF1971" s="76"/>
      <c r="AG1971" s="76"/>
      <c r="AH1971" s="76"/>
      <c r="AI1971" s="86"/>
      <c r="AJ1971" s="76"/>
      <c r="AK1971" s="76"/>
      <c r="AL1971" s="76"/>
      <c r="AM1971" s="76"/>
      <c r="AN1971" s="157"/>
      <c r="AO1971" s="157"/>
      <c r="AP1971" s="157"/>
      <c r="AQ1971" s="160"/>
      <c r="AR1971" s="93"/>
      <c r="AS1971" s="93"/>
      <c r="AT1971" s="109"/>
      <c r="AU1971" s="165"/>
    </row>
    <row r="1972" spans="1:47" ht="84.75" customHeight="1">
      <c r="A1972" s="79"/>
      <c r="B1972" s="79"/>
      <c r="C1972" s="79"/>
      <c r="D1972" s="157"/>
      <c r="E1972" s="159"/>
      <c r="F1972" s="160"/>
      <c r="G1972" s="160"/>
      <c r="H1972" s="166"/>
      <c r="I1972" s="166"/>
      <c r="J1972" s="166"/>
      <c r="K1972" s="166"/>
      <c r="L1972" s="167"/>
      <c r="M1972" s="166"/>
      <c r="N1972" s="166"/>
      <c r="O1972" s="157"/>
      <c r="P1972" s="157"/>
      <c r="Q1972" s="157"/>
      <c r="R1972" s="157"/>
      <c r="S1972" s="157"/>
      <c r="T1972" s="157"/>
      <c r="U1972" s="157"/>
      <c r="V1972" s="157"/>
      <c r="W1972" s="161"/>
      <c r="X1972" s="168"/>
      <c r="Y1972" s="168"/>
      <c r="Z1972" s="157"/>
      <c r="AA1972" s="157"/>
      <c r="AB1972" s="157"/>
      <c r="AC1972" s="157"/>
      <c r="AD1972" s="86"/>
      <c r="AE1972" s="76"/>
      <c r="AF1972" s="76"/>
      <c r="AG1972" s="76"/>
      <c r="AH1972" s="76"/>
      <c r="AI1972" s="86"/>
      <c r="AJ1972" s="76"/>
      <c r="AK1972" s="76"/>
      <c r="AL1972" s="76"/>
      <c r="AM1972" s="76"/>
      <c r="AN1972" s="157"/>
      <c r="AO1972" s="157"/>
      <c r="AP1972" s="157"/>
      <c r="AQ1972" s="160"/>
      <c r="AR1972" s="93"/>
      <c r="AS1972" s="93"/>
      <c r="AT1972" s="109"/>
      <c r="AU1972" s="165"/>
    </row>
    <row r="1973" spans="1:47" ht="84.75" customHeight="1">
      <c r="A1973" s="79"/>
      <c r="B1973" s="79"/>
      <c r="C1973" s="79"/>
      <c r="D1973" s="157"/>
      <c r="E1973" s="159"/>
      <c r="F1973" s="160"/>
      <c r="G1973" s="160"/>
      <c r="H1973" s="166"/>
      <c r="I1973" s="166"/>
      <c r="J1973" s="166"/>
      <c r="K1973" s="166"/>
      <c r="L1973" s="167"/>
      <c r="M1973" s="166"/>
      <c r="N1973" s="166"/>
      <c r="O1973" s="157"/>
      <c r="P1973" s="157"/>
      <c r="Q1973" s="157"/>
      <c r="R1973" s="157"/>
      <c r="S1973" s="157"/>
      <c r="T1973" s="157"/>
      <c r="U1973" s="157"/>
      <c r="V1973" s="157"/>
      <c r="W1973" s="161"/>
      <c r="X1973" s="168"/>
      <c r="Y1973" s="168"/>
      <c r="Z1973" s="157"/>
      <c r="AA1973" s="157"/>
      <c r="AB1973" s="157"/>
      <c r="AC1973" s="157"/>
      <c r="AD1973" s="86"/>
      <c r="AE1973" s="76"/>
      <c r="AF1973" s="76"/>
      <c r="AG1973" s="76"/>
      <c r="AH1973" s="76"/>
      <c r="AI1973" s="86"/>
      <c r="AJ1973" s="76"/>
      <c r="AK1973" s="76"/>
      <c r="AL1973" s="76"/>
      <c r="AM1973" s="76"/>
      <c r="AN1973" s="157"/>
      <c r="AO1973" s="157"/>
      <c r="AP1973" s="157"/>
      <c r="AQ1973" s="160"/>
      <c r="AR1973" s="93"/>
      <c r="AS1973" s="93"/>
      <c r="AT1973" s="109"/>
      <c r="AU1973" s="165"/>
    </row>
    <row r="1974" spans="1:47" ht="84.75" customHeight="1">
      <c r="A1974" s="79"/>
      <c r="B1974" s="79"/>
      <c r="C1974" s="79"/>
      <c r="D1974" s="157"/>
      <c r="E1974" s="159"/>
      <c r="F1974" s="160"/>
      <c r="G1974" s="160"/>
      <c r="H1974" s="166"/>
      <c r="I1974" s="166"/>
      <c r="J1974" s="166"/>
      <c r="K1974" s="166"/>
      <c r="L1974" s="58"/>
      <c r="M1974" s="166"/>
      <c r="N1974" s="166"/>
      <c r="O1974" s="157"/>
      <c r="P1974" s="157"/>
      <c r="Q1974" s="157"/>
      <c r="R1974" s="157"/>
      <c r="S1974" s="157"/>
      <c r="T1974" s="157"/>
      <c r="U1974" s="157"/>
      <c r="V1974" s="157"/>
      <c r="W1974" s="161"/>
      <c r="X1974" s="168"/>
      <c r="Y1974" s="168"/>
      <c r="Z1974" s="157"/>
      <c r="AA1974" s="157"/>
      <c r="AB1974" s="157"/>
      <c r="AC1974" s="157"/>
      <c r="AD1974" s="86"/>
      <c r="AE1974" s="76"/>
      <c r="AF1974" s="76"/>
      <c r="AG1974" s="76"/>
      <c r="AH1974" s="76"/>
      <c r="AI1974" s="86"/>
      <c r="AJ1974" s="76"/>
      <c r="AK1974" s="76"/>
      <c r="AL1974" s="76"/>
      <c r="AM1974" s="76"/>
      <c r="AN1974" s="157"/>
      <c r="AO1974" s="157"/>
      <c r="AP1974" s="157"/>
      <c r="AQ1974" s="160"/>
      <c r="AR1974" s="93"/>
      <c r="AS1974" s="93"/>
      <c r="AT1974" s="109"/>
      <c r="AU1974" s="165"/>
    </row>
    <row r="1975" spans="1:47" ht="84.75" customHeight="1">
      <c r="A1975" s="79"/>
      <c r="B1975" s="79"/>
      <c r="C1975" s="79"/>
      <c r="D1975" s="157"/>
      <c r="E1975" s="159"/>
      <c r="F1975" s="160"/>
      <c r="G1975" s="160"/>
      <c r="H1975" s="166"/>
      <c r="I1975" s="166"/>
      <c r="J1975" s="166"/>
      <c r="K1975" s="166"/>
      <c r="L1975" s="58"/>
      <c r="M1975" s="166"/>
      <c r="N1975" s="166"/>
      <c r="O1975" s="157"/>
      <c r="P1975" s="157"/>
      <c r="Q1975" s="157"/>
      <c r="R1975" s="157"/>
      <c r="S1975" s="157"/>
      <c r="T1975" s="157"/>
      <c r="U1975" s="157"/>
      <c r="V1975" s="157"/>
      <c r="W1975" s="161"/>
      <c r="X1975" s="168"/>
      <c r="Y1975" s="168"/>
      <c r="Z1975" s="157"/>
      <c r="AA1975" s="157"/>
      <c r="AB1975" s="157"/>
      <c r="AC1975" s="157"/>
      <c r="AD1975" s="86"/>
      <c r="AE1975" s="76"/>
      <c r="AF1975" s="76"/>
      <c r="AG1975" s="76"/>
      <c r="AH1975" s="76"/>
      <c r="AI1975" s="86"/>
      <c r="AJ1975" s="76"/>
      <c r="AK1975" s="76"/>
      <c r="AL1975" s="76"/>
      <c r="AM1975" s="76"/>
      <c r="AN1975" s="157"/>
      <c r="AO1975" s="157"/>
      <c r="AP1975" s="157"/>
      <c r="AQ1975" s="160"/>
      <c r="AR1975" s="93"/>
      <c r="AS1975" s="93"/>
      <c r="AT1975" s="109"/>
      <c r="AU1975" s="165"/>
    </row>
    <row r="1976" spans="1:47" ht="84.75" customHeight="1">
      <c r="A1976" s="79"/>
      <c r="B1976" s="79"/>
      <c r="C1976" s="79"/>
      <c r="D1976" s="157"/>
      <c r="E1976" s="159"/>
      <c r="F1976" s="160"/>
      <c r="G1976" s="160"/>
      <c r="H1976" s="166"/>
      <c r="I1976" s="166"/>
      <c r="J1976" s="166"/>
      <c r="K1976" s="166"/>
      <c r="L1976" s="58"/>
      <c r="M1976" s="166"/>
      <c r="N1976" s="166"/>
      <c r="O1976" s="157"/>
      <c r="P1976" s="157"/>
      <c r="Q1976" s="157"/>
      <c r="R1976" s="157"/>
      <c r="S1976" s="157"/>
      <c r="T1976" s="157"/>
      <c r="U1976" s="157"/>
      <c r="V1976" s="157"/>
      <c r="W1976" s="161"/>
      <c r="X1976" s="168"/>
      <c r="Y1976" s="168"/>
      <c r="Z1976" s="157"/>
      <c r="AA1976" s="157"/>
      <c r="AB1976" s="157"/>
      <c r="AC1976" s="157"/>
      <c r="AD1976" s="86"/>
      <c r="AE1976" s="76"/>
      <c r="AF1976" s="76"/>
      <c r="AG1976" s="76"/>
      <c r="AH1976" s="76"/>
      <c r="AI1976" s="86"/>
      <c r="AJ1976" s="76"/>
      <c r="AK1976" s="76"/>
      <c r="AL1976" s="76"/>
      <c r="AM1976" s="76"/>
      <c r="AN1976" s="157"/>
      <c r="AO1976" s="157"/>
      <c r="AP1976" s="157"/>
      <c r="AQ1976" s="160"/>
      <c r="AR1976" s="93"/>
      <c r="AS1976" s="93"/>
      <c r="AT1976" s="109"/>
      <c r="AU1976" s="165"/>
    </row>
    <row r="1977" spans="1:47" ht="84.75" customHeight="1">
      <c r="A1977" s="79"/>
      <c r="B1977" s="79"/>
      <c r="C1977" s="79"/>
      <c r="D1977" s="157"/>
      <c r="E1977" s="159"/>
      <c r="F1977" s="160"/>
      <c r="G1977" s="160"/>
      <c r="H1977" s="166"/>
      <c r="I1977" s="166"/>
      <c r="J1977" s="166"/>
      <c r="K1977" s="166"/>
      <c r="L1977" s="58"/>
      <c r="M1977" s="166"/>
      <c r="N1977" s="166"/>
      <c r="O1977" s="157"/>
      <c r="P1977" s="157"/>
      <c r="Q1977" s="157"/>
      <c r="R1977" s="157"/>
      <c r="S1977" s="157"/>
      <c r="T1977" s="157"/>
      <c r="U1977" s="157"/>
      <c r="V1977" s="157"/>
      <c r="W1977" s="161"/>
      <c r="X1977" s="168"/>
      <c r="Y1977" s="168"/>
      <c r="Z1977" s="157"/>
      <c r="AA1977" s="157"/>
      <c r="AB1977" s="157"/>
      <c r="AC1977" s="157"/>
      <c r="AD1977" s="86"/>
      <c r="AE1977" s="76"/>
      <c r="AF1977" s="76"/>
      <c r="AG1977" s="76"/>
      <c r="AH1977" s="76"/>
      <c r="AI1977" s="86"/>
      <c r="AJ1977" s="76"/>
      <c r="AK1977" s="76"/>
      <c r="AL1977" s="76"/>
      <c r="AM1977" s="76"/>
      <c r="AN1977" s="157"/>
      <c r="AO1977" s="157"/>
      <c r="AP1977" s="157"/>
      <c r="AQ1977" s="160"/>
      <c r="AR1977" s="93"/>
      <c r="AS1977" s="93"/>
      <c r="AT1977" s="109"/>
      <c r="AU1977" s="165"/>
    </row>
    <row r="1978" spans="1:47" ht="84.75" customHeight="1">
      <c r="A1978" s="79"/>
      <c r="B1978" s="79"/>
      <c r="C1978" s="79"/>
      <c r="D1978" s="157"/>
      <c r="E1978" s="159"/>
      <c r="F1978" s="160"/>
      <c r="G1978" s="160"/>
      <c r="H1978" s="166"/>
      <c r="I1978" s="166"/>
      <c r="J1978" s="166"/>
      <c r="K1978" s="166"/>
      <c r="L1978" s="58"/>
      <c r="M1978" s="166"/>
      <c r="N1978" s="166"/>
      <c r="O1978" s="157"/>
      <c r="P1978" s="157"/>
      <c r="Q1978" s="157"/>
      <c r="R1978" s="157"/>
      <c r="S1978" s="157"/>
      <c r="T1978" s="157"/>
      <c r="U1978" s="157"/>
      <c r="V1978" s="157"/>
      <c r="W1978" s="161"/>
      <c r="X1978" s="168"/>
      <c r="Y1978" s="168"/>
      <c r="Z1978" s="157"/>
      <c r="AA1978" s="157"/>
      <c r="AB1978" s="157"/>
      <c r="AC1978" s="157"/>
      <c r="AD1978" s="86"/>
      <c r="AE1978" s="76"/>
      <c r="AF1978" s="76"/>
      <c r="AG1978" s="76"/>
      <c r="AH1978" s="76"/>
      <c r="AI1978" s="86"/>
      <c r="AJ1978" s="76"/>
      <c r="AK1978" s="76"/>
      <c r="AL1978" s="76"/>
      <c r="AM1978" s="76"/>
      <c r="AN1978" s="157"/>
      <c r="AO1978" s="157"/>
      <c r="AP1978" s="157"/>
      <c r="AQ1978" s="160"/>
      <c r="AR1978" s="93"/>
      <c r="AS1978" s="93"/>
      <c r="AT1978" s="109"/>
      <c r="AU1978" s="165"/>
    </row>
    <row r="1979" spans="1:47" ht="84.75" customHeight="1">
      <c r="A1979" s="79"/>
      <c r="B1979" s="79"/>
      <c r="C1979" s="79"/>
      <c r="D1979" s="157"/>
      <c r="E1979" s="159"/>
      <c r="F1979" s="160"/>
      <c r="G1979" s="160"/>
      <c r="H1979" s="166"/>
      <c r="I1979" s="166"/>
      <c r="J1979" s="166"/>
      <c r="K1979" s="166"/>
      <c r="L1979" s="58"/>
      <c r="M1979" s="166"/>
      <c r="N1979" s="166"/>
      <c r="O1979" s="157"/>
      <c r="P1979" s="157"/>
      <c r="Q1979" s="157"/>
      <c r="R1979" s="157"/>
      <c r="S1979" s="157"/>
      <c r="T1979" s="157"/>
      <c r="U1979" s="157"/>
      <c r="V1979" s="157"/>
      <c r="W1979" s="161"/>
      <c r="X1979" s="168"/>
      <c r="Y1979" s="168"/>
      <c r="Z1979" s="157"/>
      <c r="AA1979" s="157"/>
      <c r="AB1979" s="157"/>
      <c r="AC1979" s="157"/>
      <c r="AD1979" s="86"/>
      <c r="AE1979" s="76"/>
      <c r="AF1979" s="76"/>
      <c r="AG1979" s="76"/>
      <c r="AH1979" s="76"/>
      <c r="AI1979" s="86"/>
      <c r="AJ1979" s="76"/>
      <c r="AK1979" s="76"/>
      <c r="AL1979" s="76"/>
      <c r="AM1979" s="76"/>
      <c r="AN1979" s="157"/>
      <c r="AO1979" s="157"/>
      <c r="AP1979" s="157"/>
      <c r="AQ1979" s="160"/>
      <c r="AR1979" s="93"/>
      <c r="AS1979" s="93"/>
      <c r="AT1979" s="109"/>
      <c r="AU1979" s="165"/>
    </row>
    <row r="1980" spans="1:47" ht="84.75" customHeight="1">
      <c r="A1980" s="79"/>
      <c r="B1980" s="79"/>
      <c r="C1980" s="79"/>
      <c r="D1980" s="157"/>
      <c r="E1980" s="159"/>
      <c r="F1980" s="160"/>
      <c r="G1980" s="160"/>
      <c r="H1980" s="166"/>
      <c r="I1980" s="166"/>
      <c r="J1980" s="166"/>
      <c r="K1980" s="166"/>
      <c r="L1980" s="58"/>
      <c r="M1980" s="166"/>
      <c r="N1980" s="166"/>
      <c r="O1980" s="157"/>
      <c r="P1980" s="157"/>
      <c r="Q1980" s="157"/>
      <c r="R1980" s="157"/>
      <c r="S1980" s="157"/>
      <c r="T1980" s="157"/>
      <c r="U1980" s="157"/>
      <c r="V1980" s="157"/>
      <c r="W1980" s="161"/>
      <c r="X1980" s="168"/>
      <c r="Y1980" s="168"/>
      <c r="Z1980" s="157"/>
      <c r="AA1980" s="157"/>
      <c r="AB1980" s="157"/>
      <c r="AC1980" s="157"/>
      <c r="AD1980" s="86"/>
      <c r="AE1980" s="76"/>
      <c r="AF1980" s="76"/>
      <c r="AG1980" s="76"/>
      <c r="AH1980" s="76"/>
      <c r="AI1980" s="86"/>
      <c r="AJ1980" s="76"/>
      <c r="AK1980" s="76"/>
      <c r="AL1980" s="76"/>
      <c r="AM1980" s="76"/>
      <c r="AN1980" s="157"/>
      <c r="AO1980" s="157"/>
      <c r="AP1980" s="157"/>
      <c r="AQ1980" s="160"/>
      <c r="AR1980" s="93"/>
      <c r="AS1980" s="93"/>
      <c r="AT1980" s="109"/>
      <c r="AU1980" s="165"/>
    </row>
    <row r="1981" spans="1:47" ht="84.75" customHeight="1">
      <c r="A1981" s="79"/>
      <c r="B1981" s="79"/>
      <c r="C1981" s="79"/>
      <c r="D1981" s="157"/>
      <c r="E1981" s="159"/>
      <c r="F1981" s="160"/>
      <c r="G1981" s="160"/>
      <c r="H1981" s="166"/>
      <c r="I1981" s="166"/>
      <c r="J1981" s="166"/>
      <c r="K1981" s="166"/>
      <c r="L1981" s="167"/>
      <c r="M1981" s="166"/>
      <c r="N1981" s="166"/>
      <c r="O1981" s="157"/>
      <c r="P1981" s="157"/>
      <c r="Q1981" s="157"/>
      <c r="R1981" s="157"/>
      <c r="S1981" s="157"/>
      <c r="T1981" s="157"/>
      <c r="U1981" s="157"/>
      <c r="V1981" s="157"/>
      <c r="W1981" s="161"/>
      <c r="X1981" s="168"/>
      <c r="Y1981" s="168"/>
      <c r="Z1981" s="157"/>
      <c r="AA1981" s="157"/>
      <c r="AB1981" s="157"/>
      <c r="AC1981" s="157"/>
      <c r="AD1981" s="86"/>
      <c r="AE1981" s="76"/>
      <c r="AF1981" s="76"/>
      <c r="AG1981" s="76"/>
      <c r="AH1981" s="76"/>
      <c r="AI1981" s="86"/>
      <c r="AJ1981" s="76"/>
      <c r="AK1981" s="76"/>
      <c r="AL1981" s="76"/>
      <c r="AM1981" s="76"/>
      <c r="AN1981" s="157"/>
      <c r="AO1981" s="157"/>
      <c r="AP1981" s="157"/>
      <c r="AQ1981" s="160"/>
      <c r="AR1981" s="93"/>
      <c r="AS1981" s="93"/>
      <c r="AT1981" s="109"/>
      <c r="AU1981" s="165"/>
    </row>
    <row r="1982" spans="1:47" ht="84.75" customHeight="1">
      <c r="A1982" s="79"/>
      <c r="B1982" s="79"/>
      <c r="C1982" s="79"/>
      <c r="D1982" s="157"/>
      <c r="E1982" s="159"/>
      <c r="F1982" s="160"/>
      <c r="G1982" s="160"/>
      <c r="H1982" s="166"/>
      <c r="I1982" s="166"/>
      <c r="J1982" s="166"/>
      <c r="K1982" s="166"/>
      <c r="L1982" s="167"/>
      <c r="M1982" s="166"/>
      <c r="N1982" s="166"/>
      <c r="O1982" s="157"/>
      <c r="P1982" s="157"/>
      <c r="Q1982" s="157"/>
      <c r="R1982" s="157"/>
      <c r="S1982" s="157"/>
      <c r="T1982" s="157"/>
      <c r="U1982" s="157"/>
      <c r="V1982" s="157"/>
      <c r="W1982" s="161"/>
      <c r="X1982" s="168"/>
      <c r="Y1982" s="168"/>
      <c r="Z1982" s="157"/>
      <c r="AA1982" s="157"/>
      <c r="AB1982" s="157"/>
      <c r="AC1982" s="157"/>
      <c r="AD1982" s="86"/>
      <c r="AE1982" s="76"/>
      <c r="AF1982" s="76"/>
      <c r="AG1982" s="76"/>
      <c r="AH1982" s="76"/>
      <c r="AI1982" s="86"/>
      <c r="AJ1982" s="76"/>
      <c r="AK1982" s="76"/>
      <c r="AL1982" s="76"/>
      <c r="AM1982" s="76"/>
      <c r="AN1982" s="157"/>
      <c r="AO1982" s="157"/>
      <c r="AP1982" s="157"/>
      <c r="AQ1982" s="160"/>
      <c r="AR1982" s="93"/>
      <c r="AS1982" s="93"/>
      <c r="AT1982" s="109"/>
      <c r="AU1982" s="165"/>
    </row>
    <row r="1983" spans="1:47" ht="84.75" customHeight="1">
      <c r="A1983" s="79"/>
      <c r="B1983" s="79"/>
      <c r="C1983" s="79"/>
      <c r="D1983" s="157"/>
      <c r="E1983" s="159"/>
      <c r="F1983" s="160"/>
      <c r="G1983" s="160"/>
      <c r="H1983" s="166"/>
      <c r="I1983" s="166"/>
      <c r="J1983" s="166"/>
      <c r="K1983" s="166"/>
      <c r="L1983" s="167"/>
      <c r="M1983" s="166"/>
      <c r="N1983" s="166"/>
      <c r="O1983" s="157"/>
      <c r="P1983" s="157"/>
      <c r="Q1983" s="157"/>
      <c r="R1983" s="157"/>
      <c r="S1983" s="157"/>
      <c r="T1983" s="157"/>
      <c r="U1983" s="157"/>
      <c r="V1983" s="157"/>
      <c r="W1983" s="161"/>
      <c r="X1983" s="168"/>
      <c r="Y1983" s="168"/>
      <c r="Z1983" s="157"/>
      <c r="AA1983" s="157"/>
      <c r="AB1983" s="157"/>
      <c r="AC1983" s="157"/>
      <c r="AD1983" s="86"/>
      <c r="AE1983" s="76"/>
      <c r="AF1983" s="76"/>
      <c r="AG1983" s="76"/>
      <c r="AH1983" s="76"/>
      <c r="AI1983" s="86"/>
      <c r="AJ1983" s="76"/>
      <c r="AK1983" s="76"/>
      <c r="AL1983" s="76"/>
      <c r="AM1983" s="76"/>
      <c r="AN1983" s="157"/>
      <c r="AO1983" s="157"/>
      <c r="AP1983" s="157"/>
      <c r="AQ1983" s="160"/>
      <c r="AR1983" s="93"/>
      <c r="AS1983" s="93"/>
      <c r="AT1983" s="109"/>
      <c r="AU1983" s="165"/>
    </row>
    <row r="1984" spans="1:47" ht="84.75" customHeight="1">
      <c r="A1984" s="79"/>
      <c r="B1984" s="79"/>
      <c r="C1984" s="79"/>
      <c r="D1984" s="157"/>
      <c r="E1984" s="159"/>
      <c r="F1984" s="160"/>
      <c r="G1984" s="160"/>
      <c r="H1984" s="166"/>
      <c r="I1984" s="166"/>
      <c r="J1984" s="166"/>
      <c r="K1984" s="166"/>
      <c r="L1984" s="167"/>
      <c r="M1984" s="166"/>
      <c r="N1984" s="166"/>
      <c r="O1984" s="157"/>
      <c r="P1984" s="157"/>
      <c r="Q1984" s="157"/>
      <c r="R1984" s="157"/>
      <c r="S1984" s="157"/>
      <c r="T1984" s="157"/>
      <c r="U1984" s="157"/>
      <c r="V1984" s="157"/>
      <c r="W1984" s="161"/>
      <c r="X1984" s="168"/>
      <c r="Y1984" s="168"/>
      <c r="Z1984" s="157"/>
      <c r="AA1984" s="157"/>
      <c r="AB1984" s="157"/>
      <c r="AC1984" s="157"/>
      <c r="AD1984" s="86"/>
      <c r="AE1984" s="76"/>
      <c r="AF1984" s="76"/>
      <c r="AG1984" s="76"/>
      <c r="AH1984" s="76"/>
      <c r="AI1984" s="86"/>
      <c r="AJ1984" s="76"/>
      <c r="AK1984" s="76"/>
      <c r="AL1984" s="76"/>
      <c r="AM1984" s="76"/>
      <c r="AN1984" s="157"/>
      <c r="AO1984" s="157"/>
      <c r="AP1984" s="157"/>
      <c r="AQ1984" s="160"/>
      <c r="AR1984" s="93"/>
      <c r="AS1984" s="93"/>
      <c r="AT1984" s="109"/>
      <c r="AU1984" s="165"/>
    </row>
    <row r="1985" spans="1:47" ht="84.75" customHeight="1">
      <c r="A1985" s="79"/>
      <c r="B1985" s="79"/>
      <c r="C1985" s="79"/>
      <c r="D1985" s="157"/>
      <c r="E1985" s="159"/>
      <c r="F1985" s="160"/>
      <c r="G1985" s="160"/>
      <c r="H1985" s="166"/>
      <c r="I1985" s="166"/>
      <c r="J1985" s="166"/>
      <c r="K1985" s="166"/>
      <c r="L1985" s="167"/>
      <c r="M1985" s="166"/>
      <c r="N1985" s="166"/>
      <c r="O1985" s="157"/>
      <c r="P1985" s="157"/>
      <c r="Q1985" s="157"/>
      <c r="R1985" s="157"/>
      <c r="S1985" s="157"/>
      <c r="T1985" s="157"/>
      <c r="U1985" s="157"/>
      <c r="V1985" s="157"/>
      <c r="W1985" s="161"/>
      <c r="X1985" s="168"/>
      <c r="Y1985" s="168"/>
      <c r="Z1985" s="157"/>
      <c r="AA1985" s="157"/>
      <c r="AB1985" s="157"/>
      <c r="AC1985" s="157"/>
      <c r="AD1985" s="86"/>
      <c r="AE1985" s="76"/>
      <c r="AF1985" s="76"/>
      <c r="AG1985" s="76"/>
      <c r="AH1985" s="76"/>
      <c r="AI1985" s="86"/>
      <c r="AJ1985" s="76"/>
      <c r="AK1985" s="76"/>
      <c r="AL1985" s="76"/>
      <c r="AM1985" s="76"/>
      <c r="AN1985" s="157"/>
      <c r="AO1985" s="157"/>
      <c r="AP1985" s="157"/>
      <c r="AQ1985" s="160"/>
      <c r="AR1985" s="93"/>
      <c r="AS1985" s="93"/>
      <c r="AT1985" s="109"/>
      <c r="AU1985" s="165"/>
    </row>
    <row r="1986" spans="1:47" ht="84.75" customHeight="1">
      <c r="A1986" s="79"/>
      <c r="B1986" s="79"/>
      <c r="C1986" s="79"/>
      <c r="D1986" s="157"/>
      <c r="E1986" s="159"/>
      <c r="F1986" s="160"/>
      <c r="G1986" s="160"/>
      <c r="H1986" s="166"/>
      <c r="I1986" s="166"/>
      <c r="J1986" s="166"/>
      <c r="K1986" s="166"/>
      <c r="L1986" s="167"/>
      <c r="M1986" s="166"/>
      <c r="N1986" s="166"/>
      <c r="O1986" s="157"/>
      <c r="P1986" s="157"/>
      <c r="Q1986" s="157"/>
      <c r="R1986" s="157"/>
      <c r="S1986" s="157"/>
      <c r="T1986" s="157"/>
      <c r="U1986" s="157"/>
      <c r="V1986" s="157"/>
      <c r="W1986" s="161"/>
      <c r="X1986" s="168"/>
      <c r="Y1986" s="168"/>
      <c r="Z1986" s="157"/>
      <c r="AA1986" s="157"/>
      <c r="AB1986" s="157"/>
      <c r="AC1986" s="157"/>
      <c r="AD1986" s="86"/>
      <c r="AE1986" s="76"/>
      <c r="AF1986" s="76"/>
      <c r="AG1986" s="76"/>
      <c r="AH1986" s="76"/>
      <c r="AI1986" s="86"/>
      <c r="AJ1986" s="76"/>
      <c r="AK1986" s="76"/>
      <c r="AL1986" s="76"/>
      <c r="AM1986" s="76"/>
      <c r="AN1986" s="157"/>
      <c r="AO1986" s="157"/>
      <c r="AP1986" s="157"/>
      <c r="AQ1986" s="160"/>
      <c r="AR1986" s="93"/>
      <c r="AS1986" s="93"/>
      <c r="AT1986" s="109"/>
      <c r="AU1986" s="165"/>
    </row>
    <row r="1987" spans="1:47" ht="84.75" customHeight="1">
      <c r="A1987" s="79"/>
      <c r="B1987" s="79"/>
      <c r="C1987" s="79"/>
      <c r="D1987" s="157"/>
      <c r="E1987" s="159"/>
      <c r="F1987" s="160"/>
      <c r="G1987" s="160"/>
      <c r="H1987" s="166"/>
      <c r="I1987" s="166"/>
      <c r="J1987" s="166"/>
      <c r="K1987" s="166"/>
      <c r="L1987" s="167"/>
      <c r="M1987" s="166"/>
      <c r="N1987" s="166"/>
      <c r="O1987" s="157"/>
      <c r="P1987" s="157"/>
      <c r="Q1987" s="157"/>
      <c r="R1987" s="157"/>
      <c r="S1987" s="157"/>
      <c r="T1987" s="157"/>
      <c r="U1987" s="157"/>
      <c r="V1987" s="157"/>
      <c r="W1987" s="161"/>
      <c r="X1987" s="168"/>
      <c r="Y1987" s="168"/>
      <c r="Z1987" s="157"/>
      <c r="AA1987" s="157"/>
      <c r="AB1987" s="157"/>
      <c r="AC1987" s="157"/>
      <c r="AD1987" s="86"/>
      <c r="AE1987" s="76"/>
      <c r="AF1987" s="76"/>
      <c r="AG1987" s="76"/>
      <c r="AH1987" s="76"/>
      <c r="AI1987" s="86"/>
      <c r="AJ1987" s="76"/>
      <c r="AK1987" s="76"/>
      <c r="AL1987" s="76"/>
      <c r="AM1987" s="76"/>
      <c r="AN1987" s="157"/>
      <c r="AO1987" s="157"/>
      <c r="AP1987" s="157"/>
      <c r="AQ1987" s="160"/>
      <c r="AR1987" s="93"/>
      <c r="AS1987" s="93"/>
      <c r="AT1987" s="109"/>
      <c r="AU1987" s="165"/>
    </row>
    <row r="1988" spans="1:47" ht="84.75" customHeight="1">
      <c r="A1988" s="84"/>
      <c r="B1988" s="84"/>
      <c r="C1988" s="84"/>
      <c r="L1988" s="167"/>
      <c r="M1988" s="146" t="s">
        <v>288</v>
      </c>
      <c r="N1988" s="146" t="s">
        <v>1795</v>
      </c>
      <c r="AD1988" s="91"/>
      <c r="AE1988" s="76">
        <f t="shared" ref="AE1988:AE2002" si="2282">IF(Y1988="Preventivo",25,IF(Y1988="Detectivo",15,0))</f>
        <v>0</v>
      </c>
      <c r="AF1988" s="76">
        <f t="shared" ref="AF1988:AF2002" si="2283">IF(Y1988="Correctivo",0,IF(Z1988="Automatizado",25,IF(Z1988="Manual",15,0)))</f>
        <v>0</v>
      </c>
      <c r="AG1988" s="76" t="e">
        <f>(#REF!*((AE1988+AF1988))/100)</f>
        <v>#REF!</v>
      </c>
      <c r="AH1988" s="76" t="e">
        <f>#REF!-AG1988</f>
        <v>#REF!</v>
      </c>
      <c r="AI1988" s="91"/>
      <c r="AJ1988" s="76">
        <f t="shared" ref="AJ1988:AJ2002" si="2284">IF(Y1988="Correctivo",10,0)</f>
        <v>0</v>
      </c>
      <c r="AK1988" s="76">
        <f t="shared" ref="AK1988:AK2002" si="2285">IF(X1988="Probabilidad",0,IF(Z1988="Automatizado",25,IF(Z1988="Manual",15,0)))</f>
        <v>0</v>
      </c>
      <c r="AL1988" s="76" t="e">
        <f>(#REF!*((AJ1988+AK1988))/100)</f>
        <v>#REF!</v>
      </c>
      <c r="AM1988" s="76" t="e">
        <f>#REF!-AL1988</f>
        <v>#REF!</v>
      </c>
      <c r="AQ1988" s="157"/>
      <c r="AR1988" s="93">
        <v>45292</v>
      </c>
      <c r="AS1988" s="93">
        <v>45657</v>
      </c>
      <c r="AT1988" s="109"/>
      <c r="AU1988" s="165"/>
    </row>
    <row r="1989" spans="1:47" ht="84.75" customHeight="1">
      <c r="A1989" s="71"/>
      <c r="B1989" s="71"/>
      <c r="C1989" s="71" t="e">
        <f t="shared" ref="C1989" si="2286">LOOKUP(B1989,E$2098:E$2135,F$2098:F$2135)</f>
        <v>#N/A</v>
      </c>
      <c r="L1989" s="167"/>
      <c r="M1989" s="146" t="s">
        <v>86</v>
      </c>
      <c r="N1989" s="146" t="s">
        <v>1796</v>
      </c>
      <c r="AD1989" s="77">
        <f t="shared" ref="AD1989" si="2287">AH1991</f>
        <v>0</v>
      </c>
      <c r="AE1989" s="76">
        <f t="shared" si="2282"/>
        <v>0</v>
      </c>
      <c r="AF1989" s="76">
        <f t="shared" si="2283"/>
        <v>0</v>
      </c>
      <c r="AG1989" s="76">
        <f t="shared" ref="AG1989" si="2288">($S1989*((AE1989+AF1989))/100)</f>
        <v>0</v>
      </c>
      <c r="AH1989" s="76">
        <f t="shared" ref="AH1989" si="2289">S1989-AG1989</f>
        <v>0</v>
      </c>
      <c r="AI1989" s="77">
        <f t="shared" ref="AI1989" si="2290">AM1991</f>
        <v>0</v>
      </c>
      <c r="AJ1989" s="76">
        <f t="shared" si="2284"/>
        <v>0</v>
      </c>
      <c r="AK1989" s="76">
        <f t="shared" si="2285"/>
        <v>0</v>
      </c>
      <c r="AL1989" s="76">
        <f t="shared" ref="AL1989" si="2291">($U1989*((AJ1989+AK1989))/100)</f>
        <v>0</v>
      </c>
      <c r="AM1989" s="76">
        <f t="shared" ref="AM1989" si="2292">U1989-AL1989</f>
        <v>0</v>
      </c>
      <c r="AQ1989" s="308"/>
      <c r="AR1989" s="93">
        <v>45292</v>
      </c>
      <c r="AS1989" s="93">
        <v>45657</v>
      </c>
      <c r="AT1989" s="109"/>
      <c r="AU1989" s="165"/>
    </row>
    <row r="1990" spans="1:47" ht="84.75" customHeight="1">
      <c r="A1990" s="79"/>
      <c r="B1990" s="79"/>
      <c r="C1990" s="79"/>
      <c r="L1990" s="167"/>
      <c r="M1990" s="146" t="s">
        <v>573</v>
      </c>
      <c r="N1990" s="146" t="s">
        <v>392</v>
      </c>
      <c r="AD1990" s="86"/>
      <c r="AE1990" s="76">
        <f t="shared" si="2282"/>
        <v>0</v>
      </c>
      <c r="AF1990" s="76">
        <f t="shared" si="2283"/>
        <v>0</v>
      </c>
      <c r="AG1990" s="76">
        <f t="shared" ref="AG1990:AG1991" si="2293">($AH1989*((AE1990+AF1990))/100)</f>
        <v>0</v>
      </c>
      <c r="AH1990" s="76">
        <f t="shared" ref="AH1990:AH1991" si="2294">AH1989-AG1990</f>
        <v>0</v>
      </c>
      <c r="AI1990" s="86"/>
      <c r="AJ1990" s="76">
        <f t="shared" si="2284"/>
        <v>0</v>
      </c>
      <c r="AK1990" s="76">
        <f t="shared" si="2285"/>
        <v>0</v>
      </c>
      <c r="AL1990" s="76">
        <f t="shared" ref="AL1990:AL1991" si="2295">($AM1989*((AJ1990+AK1990))/100)</f>
        <v>0</v>
      </c>
      <c r="AM1990" s="76">
        <f t="shared" ref="AM1990:AM1991" si="2296">AM1989-AL1990</f>
        <v>0</v>
      </c>
      <c r="AQ1990" s="308"/>
      <c r="AR1990" s="93">
        <v>45292</v>
      </c>
      <c r="AS1990" s="93">
        <v>45657</v>
      </c>
      <c r="AT1990" s="109"/>
      <c r="AU1990" s="165"/>
    </row>
    <row r="1991" spans="1:47" ht="84.75" customHeight="1">
      <c r="A1991" s="84"/>
      <c r="B1991" s="84"/>
      <c r="C1991" s="84"/>
      <c r="M1991" s="146" t="s">
        <v>518</v>
      </c>
      <c r="N1991" s="146" t="s">
        <v>473</v>
      </c>
      <c r="AD1991" s="91"/>
      <c r="AE1991" s="76">
        <f t="shared" si="2282"/>
        <v>0</v>
      </c>
      <c r="AF1991" s="76">
        <f t="shared" si="2283"/>
        <v>0</v>
      </c>
      <c r="AG1991" s="76">
        <f t="shared" si="2293"/>
        <v>0</v>
      </c>
      <c r="AH1991" s="76">
        <f t="shared" si="2294"/>
        <v>0</v>
      </c>
      <c r="AI1991" s="91"/>
      <c r="AJ1991" s="76">
        <f t="shared" si="2284"/>
        <v>0</v>
      </c>
      <c r="AK1991" s="76">
        <f t="shared" si="2285"/>
        <v>0</v>
      </c>
      <c r="AL1991" s="76">
        <f t="shared" si="2295"/>
        <v>0</v>
      </c>
      <c r="AM1991" s="76">
        <f t="shared" si="2296"/>
        <v>0</v>
      </c>
      <c r="AQ1991" s="308"/>
      <c r="AR1991" s="93">
        <v>45292</v>
      </c>
      <c r="AS1991" s="93">
        <v>45657</v>
      </c>
      <c r="AT1991" s="109"/>
      <c r="AU1991" s="165"/>
    </row>
    <row r="1992" spans="1:47" ht="84.75" hidden="1" customHeight="1">
      <c r="A1992" s="71"/>
      <c r="B1992" s="71"/>
      <c r="C1992" s="71" t="e">
        <f t="shared" ref="C1992" si="2297">LOOKUP(B1992,E$2098:E$2135,F$2098:F$2135)</f>
        <v>#N/A</v>
      </c>
      <c r="M1992" s="146" t="s">
        <v>395</v>
      </c>
      <c r="N1992" s="146" t="s">
        <v>1797</v>
      </c>
      <c r="AD1992" s="77">
        <f t="shared" ref="AD1992" si="2298">AH1994</f>
        <v>0</v>
      </c>
      <c r="AE1992" s="76">
        <f t="shared" si="2282"/>
        <v>0</v>
      </c>
      <c r="AF1992" s="76">
        <f t="shared" si="2283"/>
        <v>0</v>
      </c>
      <c r="AG1992" s="76">
        <f t="shared" ref="AG1992" si="2299">($S1992*((AE1992+AF1992))/100)</f>
        <v>0</v>
      </c>
      <c r="AH1992" s="76">
        <f t="shared" ref="AH1992" si="2300">S1992-AG1992</f>
        <v>0</v>
      </c>
      <c r="AI1992" s="77">
        <f t="shared" ref="AI1992" si="2301">AM1994</f>
        <v>0</v>
      </c>
      <c r="AJ1992" s="76">
        <f t="shared" si="2284"/>
        <v>0</v>
      </c>
      <c r="AK1992" s="76">
        <f t="shared" si="2285"/>
        <v>0</v>
      </c>
      <c r="AL1992" s="76">
        <f t="shared" ref="AL1992" si="2302">($U1992*((AJ1992+AK1992))/100)</f>
        <v>0</v>
      </c>
      <c r="AM1992" s="76">
        <f t="shared" ref="AM1992" si="2303">U1992-AL1992</f>
        <v>0</v>
      </c>
      <c r="AQ1992" s="308"/>
      <c r="AR1992" s="93">
        <v>45292</v>
      </c>
      <c r="AS1992" s="93">
        <v>45657</v>
      </c>
      <c r="AT1992" s="109"/>
      <c r="AU1992" s="165"/>
    </row>
    <row r="1993" spans="1:47" ht="84.75" hidden="1" customHeight="1">
      <c r="A1993" s="79"/>
      <c r="B1993" s="79"/>
      <c r="C1993" s="79"/>
      <c r="E1993" s="306" t="s">
        <v>1798</v>
      </c>
      <c r="F1993" s="306" t="s">
        <v>1799</v>
      </c>
      <c r="M1993" s="146" t="s">
        <v>62</v>
      </c>
      <c r="N1993" s="146" t="s">
        <v>1800</v>
      </c>
      <c r="AD1993" s="86"/>
      <c r="AE1993" s="76">
        <f t="shared" si="2282"/>
        <v>0</v>
      </c>
      <c r="AF1993" s="76">
        <f t="shared" si="2283"/>
        <v>0</v>
      </c>
      <c r="AG1993" s="76">
        <f t="shared" ref="AG1993:AG1994" si="2304">($AH1992*((AE1993+AF1993))/100)</f>
        <v>0</v>
      </c>
      <c r="AH1993" s="76">
        <f t="shared" ref="AH1993:AH1994" si="2305">AH1992-AG1993</f>
        <v>0</v>
      </c>
      <c r="AI1993" s="86"/>
      <c r="AJ1993" s="76">
        <f t="shared" si="2284"/>
        <v>0</v>
      </c>
      <c r="AK1993" s="76">
        <f t="shared" si="2285"/>
        <v>0</v>
      </c>
      <c r="AL1993" s="76">
        <f t="shared" ref="AL1993:AL1994" si="2306">($AM1992*((AJ1993+AK1993))/100)</f>
        <v>0</v>
      </c>
      <c r="AM1993" s="76">
        <f t="shared" ref="AM1993:AM1994" si="2307">AM1992-AL1993</f>
        <v>0</v>
      </c>
      <c r="AQ1993" s="308"/>
      <c r="AR1993" s="93">
        <v>45292</v>
      </c>
      <c r="AS1993" s="93">
        <v>45657</v>
      </c>
      <c r="AT1993" s="109"/>
      <c r="AU1993" s="165"/>
    </row>
    <row r="1994" spans="1:47" ht="84.75" hidden="1" customHeight="1">
      <c r="A1994" s="84"/>
      <c r="B1994" s="84"/>
      <c r="C1994" s="84"/>
      <c r="E1994" s="307"/>
      <c r="F1994" s="307"/>
      <c r="M1994" s="146" t="s">
        <v>106</v>
      </c>
      <c r="N1994" s="146" t="s">
        <v>993</v>
      </c>
      <c r="AD1994" s="91"/>
      <c r="AE1994" s="76">
        <f t="shared" si="2282"/>
        <v>0</v>
      </c>
      <c r="AF1994" s="76">
        <f t="shared" si="2283"/>
        <v>0</v>
      </c>
      <c r="AG1994" s="76">
        <f t="shared" si="2304"/>
        <v>0</v>
      </c>
      <c r="AH1994" s="76">
        <f t="shared" si="2305"/>
        <v>0</v>
      </c>
      <c r="AI1994" s="91"/>
      <c r="AJ1994" s="76">
        <f t="shared" si="2284"/>
        <v>0</v>
      </c>
      <c r="AK1994" s="76">
        <f t="shared" si="2285"/>
        <v>0</v>
      </c>
      <c r="AL1994" s="76">
        <f t="shared" si="2306"/>
        <v>0</v>
      </c>
      <c r="AM1994" s="76">
        <f t="shared" si="2307"/>
        <v>0</v>
      </c>
      <c r="AQ1994" s="308"/>
      <c r="AR1994" s="93">
        <v>45292</v>
      </c>
      <c r="AS1994" s="93">
        <v>45657</v>
      </c>
      <c r="AT1994" s="109"/>
      <c r="AU1994" s="165"/>
    </row>
    <row r="1995" spans="1:47" ht="84.75" hidden="1" customHeight="1">
      <c r="A1995" s="71"/>
      <c r="B1995" s="71"/>
      <c r="C1995" s="71" t="e">
        <f t="shared" ref="C1995" si="2308">LOOKUP(B1995,E$2098:E$2135,F$2098:F$2135)</f>
        <v>#N/A</v>
      </c>
      <c r="E1995" s="92" t="s">
        <v>57</v>
      </c>
      <c r="F1995" s="169" t="s">
        <v>1801</v>
      </c>
      <c r="L1995" s="146" t="s">
        <v>87</v>
      </c>
      <c r="M1995" s="146" t="s">
        <v>505</v>
      </c>
      <c r="N1995" s="146" t="s">
        <v>59</v>
      </c>
      <c r="AD1995" s="77">
        <f t="shared" ref="AD1995" si="2309">AH1997</f>
        <v>0</v>
      </c>
      <c r="AE1995" s="76">
        <f t="shared" si="2282"/>
        <v>0</v>
      </c>
      <c r="AF1995" s="76">
        <f t="shared" si="2283"/>
        <v>0</v>
      </c>
      <c r="AG1995" s="76">
        <f t="shared" ref="AG1995" si="2310">($S1995*((AE1995+AF1995))/100)</f>
        <v>0</v>
      </c>
      <c r="AH1995" s="76">
        <f t="shared" ref="AH1995" si="2311">S1995-AG1995</f>
        <v>0</v>
      </c>
      <c r="AI1995" s="77">
        <f t="shared" ref="AI1995" si="2312">AM1997</f>
        <v>0</v>
      </c>
      <c r="AJ1995" s="76">
        <f t="shared" si="2284"/>
        <v>0</v>
      </c>
      <c r="AK1995" s="76">
        <f t="shared" si="2285"/>
        <v>0</v>
      </c>
      <c r="AL1995" s="76">
        <f t="shared" ref="AL1995" si="2313">($U1995*((AJ1995+AK1995))/100)</f>
        <v>0</v>
      </c>
      <c r="AM1995" s="76">
        <f t="shared" ref="AM1995" si="2314">U1995-AL1995</f>
        <v>0</v>
      </c>
      <c r="AQ1995" s="157"/>
      <c r="AR1995" s="93">
        <v>45292</v>
      </c>
      <c r="AS1995" s="93">
        <v>45657</v>
      </c>
      <c r="AT1995" s="109"/>
      <c r="AU1995" s="165"/>
    </row>
    <row r="1996" spans="1:47" ht="84.75" hidden="1" customHeight="1">
      <c r="A1996" s="79"/>
      <c r="B1996" s="79"/>
      <c r="C1996" s="79"/>
      <c r="E1996" s="170" t="s">
        <v>113</v>
      </c>
      <c r="F1996" s="92" t="s">
        <v>1802</v>
      </c>
      <c r="L1996" s="146" t="s">
        <v>63</v>
      </c>
      <c r="N1996" s="146" t="s">
        <v>114</v>
      </c>
      <c r="AD1996" s="86"/>
      <c r="AE1996" s="76">
        <f t="shared" si="2282"/>
        <v>0</v>
      </c>
      <c r="AF1996" s="76">
        <f t="shared" si="2283"/>
        <v>0</v>
      </c>
      <c r="AG1996" s="76">
        <f t="shared" ref="AG1996:AG1997" si="2315">($AH1995*((AE1996+AF1996))/100)</f>
        <v>0</v>
      </c>
      <c r="AH1996" s="76">
        <f t="shared" ref="AH1996:AH1997" si="2316">AH1995-AG1996</f>
        <v>0</v>
      </c>
      <c r="AI1996" s="86"/>
      <c r="AJ1996" s="76">
        <f t="shared" si="2284"/>
        <v>0</v>
      </c>
      <c r="AK1996" s="76">
        <f t="shared" si="2285"/>
        <v>0</v>
      </c>
      <c r="AL1996" s="76">
        <f t="shared" ref="AL1996:AL1997" si="2317">($AM1995*((AJ1996+AK1996))/100)</f>
        <v>0</v>
      </c>
      <c r="AM1996" s="76">
        <f t="shared" ref="AM1996:AM1997" si="2318">AM1995-AL1996</f>
        <v>0</v>
      </c>
      <c r="AQ1996" s="157"/>
      <c r="AR1996" s="93">
        <v>45292</v>
      </c>
      <c r="AS1996" s="93">
        <v>45657</v>
      </c>
      <c r="AT1996" s="109"/>
      <c r="AU1996" s="165"/>
    </row>
    <row r="1997" spans="1:47" ht="84.75" hidden="1" customHeight="1">
      <c r="A1997" s="84"/>
      <c r="B1997" s="84"/>
      <c r="C1997" s="84"/>
      <c r="E1997" s="85" t="s">
        <v>1164</v>
      </c>
      <c r="F1997" s="85"/>
      <c r="L1997" s="146" t="s">
        <v>353</v>
      </c>
      <c r="AD1997" s="91"/>
      <c r="AE1997" s="76">
        <f t="shared" si="2282"/>
        <v>0</v>
      </c>
      <c r="AF1997" s="76">
        <f t="shared" si="2283"/>
        <v>0</v>
      </c>
      <c r="AG1997" s="76">
        <f t="shared" si="2315"/>
        <v>0</v>
      </c>
      <c r="AH1997" s="76">
        <f t="shared" si="2316"/>
        <v>0</v>
      </c>
      <c r="AI1997" s="91"/>
      <c r="AJ1997" s="76">
        <f t="shared" si="2284"/>
        <v>0</v>
      </c>
      <c r="AK1997" s="76">
        <f t="shared" si="2285"/>
        <v>0</v>
      </c>
      <c r="AL1997" s="76">
        <f t="shared" si="2317"/>
        <v>0</v>
      </c>
      <c r="AM1997" s="76">
        <f t="shared" si="2318"/>
        <v>0</v>
      </c>
      <c r="AQ1997" s="157"/>
      <c r="AR1997" s="93">
        <v>45292</v>
      </c>
      <c r="AS1997" s="93">
        <v>45657</v>
      </c>
      <c r="AT1997" s="109"/>
      <c r="AU1997" s="165"/>
    </row>
    <row r="1998" spans="1:47" ht="84.75" hidden="1" customHeight="1">
      <c r="A1998" s="71"/>
      <c r="B1998" s="71"/>
      <c r="C1998" s="71" t="e">
        <f t="shared" ref="C1998" si="2319">LOOKUP(B1998,E$2098:E$2135,F$2098:F$2135)</f>
        <v>#N/A</v>
      </c>
      <c r="E1998" s="85" t="s">
        <v>1219</v>
      </c>
      <c r="F1998" s="92"/>
      <c r="L1998" s="146" t="s">
        <v>1803</v>
      </c>
      <c r="AD1998" s="77">
        <f t="shared" ref="AD1998" si="2320">AH2000</f>
        <v>0</v>
      </c>
      <c r="AE1998" s="76">
        <f t="shared" si="2282"/>
        <v>0</v>
      </c>
      <c r="AF1998" s="76">
        <f t="shared" si="2283"/>
        <v>0</v>
      </c>
      <c r="AG1998" s="76">
        <f t="shared" ref="AG1998" si="2321">($S1998*((AE1998+AF1998))/100)</f>
        <v>0</v>
      </c>
      <c r="AH1998" s="76">
        <f t="shared" ref="AH1998" si="2322">S1998-AG1998</f>
        <v>0</v>
      </c>
      <c r="AI1998" s="77">
        <f t="shared" ref="AI1998" si="2323">AM2000</f>
        <v>0</v>
      </c>
      <c r="AJ1998" s="76">
        <f t="shared" si="2284"/>
        <v>0</v>
      </c>
      <c r="AK1998" s="76">
        <f t="shared" si="2285"/>
        <v>0</v>
      </c>
      <c r="AL1998" s="76">
        <f t="shared" ref="AL1998" si="2324">($U1998*((AJ1998+AK1998))/100)</f>
        <v>0</v>
      </c>
      <c r="AM1998" s="76">
        <f t="shared" ref="AM1998" si="2325">U1998-AL1998</f>
        <v>0</v>
      </c>
      <c r="AQ1998" s="157"/>
      <c r="AR1998" s="93">
        <v>45292</v>
      </c>
      <c r="AS1998" s="93">
        <v>45657</v>
      </c>
      <c r="AT1998" s="109"/>
      <c r="AU1998" s="165"/>
    </row>
    <row r="1999" spans="1:47" ht="84.75" hidden="1" customHeight="1">
      <c r="A1999" s="79"/>
      <c r="B1999" s="79"/>
      <c r="C1999" s="79"/>
      <c r="E1999" s="85" t="s">
        <v>1251</v>
      </c>
      <c r="F1999" s="171"/>
      <c r="L1999" s="146" t="s">
        <v>476</v>
      </c>
      <c r="AD1999" s="86"/>
      <c r="AE1999" s="76">
        <f t="shared" si="2282"/>
        <v>0</v>
      </c>
      <c r="AF1999" s="76">
        <f t="shared" si="2283"/>
        <v>0</v>
      </c>
      <c r="AG1999" s="76">
        <f t="shared" ref="AG1999:AG2000" si="2326">($AH1998*((AE1999+AF1999))/100)</f>
        <v>0</v>
      </c>
      <c r="AH1999" s="76">
        <f t="shared" ref="AH1999:AH2000" si="2327">AH1998-AG1999</f>
        <v>0</v>
      </c>
      <c r="AI1999" s="86"/>
      <c r="AJ1999" s="76">
        <f t="shared" si="2284"/>
        <v>0</v>
      </c>
      <c r="AK1999" s="76">
        <f t="shared" si="2285"/>
        <v>0</v>
      </c>
      <c r="AL1999" s="76">
        <f t="shared" ref="AL1999:AL2000" si="2328">($AM1998*((AJ1999+AK1999))/100)</f>
        <v>0</v>
      </c>
      <c r="AM1999" s="76">
        <f t="shared" ref="AM1999:AM2000" si="2329">AM1998-AL1999</f>
        <v>0</v>
      </c>
      <c r="AQ1999" s="157"/>
      <c r="AR1999" s="93">
        <v>45292</v>
      </c>
      <c r="AS1999" s="93">
        <v>45657</v>
      </c>
      <c r="AT1999" s="109"/>
      <c r="AU1999" s="165"/>
    </row>
    <row r="2000" spans="1:47" ht="84.75" hidden="1" customHeight="1">
      <c r="A2000" s="84"/>
      <c r="B2000" s="84"/>
      <c r="C2000" s="84"/>
      <c r="E2000" s="170" t="s">
        <v>1286</v>
      </c>
      <c r="F2000" s="169"/>
      <c r="L2000" s="185" t="s">
        <v>355</v>
      </c>
      <c r="M2000" s="185"/>
      <c r="N2000" s="185"/>
      <c r="O2000" s="186" t="s">
        <v>137</v>
      </c>
      <c r="P2000" s="186"/>
      <c r="Q2000" s="186"/>
      <c r="R2000" s="151" t="s">
        <v>220</v>
      </c>
      <c r="S2000" s="174"/>
      <c r="T2000" s="165" t="s">
        <v>69</v>
      </c>
      <c r="U2000" s="165"/>
      <c r="V2000" s="174" t="s">
        <v>70</v>
      </c>
      <c r="W2000" s="175" t="s">
        <v>72</v>
      </c>
      <c r="X2000" s="187" t="s">
        <v>117</v>
      </c>
      <c r="AD2000" s="91"/>
      <c r="AE2000" s="76">
        <f t="shared" si="2282"/>
        <v>0</v>
      </c>
      <c r="AF2000" s="76">
        <f t="shared" si="2283"/>
        <v>0</v>
      </c>
      <c r="AG2000" s="76">
        <f t="shared" si="2326"/>
        <v>0</v>
      </c>
      <c r="AH2000" s="76">
        <f t="shared" si="2327"/>
        <v>0</v>
      </c>
      <c r="AI2000" s="91"/>
      <c r="AJ2000" s="76">
        <f t="shared" si="2284"/>
        <v>0</v>
      </c>
      <c r="AK2000" s="76">
        <f t="shared" si="2285"/>
        <v>0</v>
      </c>
      <c r="AL2000" s="76">
        <f t="shared" si="2328"/>
        <v>0</v>
      </c>
      <c r="AM2000" s="76">
        <f t="shared" si="2329"/>
        <v>0</v>
      </c>
      <c r="AQ2000" s="157"/>
      <c r="AR2000" s="93">
        <v>45292</v>
      </c>
      <c r="AS2000" s="93">
        <v>45657</v>
      </c>
      <c r="AT2000" s="109"/>
      <c r="AU2000" s="165"/>
    </row>
    <row r="2001" spans="1:47" ht="84.75" hidden="1" customHeight="1">
      <c r="A2001" s="71"/>
      <c r="B2001" s="71"/>
      <c r="C2001" s="71" t="e">
        <f t="shared" ref="C2001" si="2330">LOOKUP(B2001,E$2098:E$2135,F$2098:F$2135)</f>
        <v>#N/A</v>
      </c>
      <c r="E2001" s="144" t="s">
        <v>1322</v>
      </c>
      <c r="F2001" s="169"/>
      <c r="L2001" s="185" t="s">
        <v>318</v>
      </c>
      <c r="M2001" s="185"/>
      <c r="N2001" s="185"/>
      <c r="O2001" s="186" t="s">
        <v>66</v>
      </c>
      <c r="P2001" s="186"/>
      <c r="Q2001" s="186"/>
      <c r="R2001" s="151" t="s">
        <v>74</v>
      </c>
      <c r="S2001" s="174"/>
      <c r="T2001" s="165" t="s">
        <v>91</v>
      </c>
      <c r="U2001" s="165"/>
      <c r="V2001" s="174" t="s">
        <v>109</v>
      </c>
      <c r="W2001" s="175" t="s">
        <v>432</v>
      </c>
      <c r="X2001" s="188" t="s">
        <v>311</v>
      </c>
      <c r="AD2001" s="77">
        <f t="shared" ref="AD2001" si="2331">AH2003</f>
        <v>0</v>
      </c>
      <c r="AE2001" s="76">
        <f t="shared" si="2282"/>
        <v>0</v>
      </c>
      <c r="AF2001" s="76">
        <f t="shared" si="2283"/>
        <v>0</v>
      </c>
      <c r="AG2001" s="76">
        <f t="shared" ref="AG2001" si="2332">($S2001*((AE2001+AF2001))/100)</f>
        <v>0</v>
      </c>
      <c r="AH2001" s="76">
        <f t="shared" ref="AH2001" si="2333">S2001-AG2001</f>
        <v>0</v>
      </c>
      <c r="AI2001" s="77">
        <f t="shared" ref="AI2001" si="2334">AM2003</f>
        <v>0</v>
      </c>
      <c r="AJ2001" s="76">
        <f t="shared" si="2284"/>
        <v>0</v>
      </c>
      <c r="AK2001" s="76">
        <f t="shared" si="2285"/>
        <v>0</v>
      </c>
      <c r="AL2001" s="76">
        <f t="shared" ref="AL2001" si="2335">($U2001*((AJ2001+AK2001))/100)</f>
        <v>0</v>
      </c>
      <c r="AM2001" s="76">
        <f t="shared" ref="AM2001" si="2336">U2001-AL2001</f>
        <v>0</v>
      </c>
      <c r="AQ2001" s="157"/>
      <c r="AR2001" s="93">
        <v>45292</v>
      </c>
      <c r="AS2001" s="93">
        <v>45657</v>
      </c>
      <c r="AT2001" s="109"/>
      <c r="AU2001" s="165"/>
    </row>
    <row r="2002" spans="1:47" ht="84.75" hidden="1" customHeight="1">
      <c r="A2002" s="79"/>
      <c r="B2002" s="79"/>
      <c r="C2002" s="79"/>
      <c r="E2002" s="144" t="s">
        <v>1362</v>
      </c>
      <c r="F2002" s="169"/>
      <c r="L2002" s="185" t="s">
        <v>409</v>
      </c>
      <c r="M2002" s="185"/>
      <c r="N2002" s="185"/>
      <c r="O2002" s="186" t="s">
        <v>74</v>
      </c>
      <c r="P2002" s="186"/>
      <c r="Q2002" s="186"/>
      <c r="R2002" s="151" t="s">
        <v>67</v>
      </c>
      <c r="S2002" s="174"/>
      <c r="T2002" s="165" t="s">
        <v>81</v>
      </c>
      <c r="U2002" s="165"/>
      <c r="V2002" s="174" t="s">
        <v>71</v>
      </c>
      <c r="W2002" s="175"/>
      <c r="X2002" s="187" t="s">
        <v>64</v>
      </c>
      <c r="AD2002" s="86"/>
      <c r="AE2002" s="76">
        <f t="shared" si="2282"/>
        <v>0</v>
      </c>
      <c r="AF2002" s="76">
        <f t="shared" si="2283"/>
        <v>0</v>
      </c>
      <c r="AG2002" s="76">
        <f t="shared" ref="AG2002:AG2003" si="2337">($AH2001*((AE2002+AF2002))/100)</f>
        <v>0</v>
      </c>
      <c r="AH2002" s="76">
        <f t="shared" ref="AH2002:AH2003" si="2338">AH2001-AG2002</f>
        <v>0</v>
      </c>
      <c r="AI2002" s="86"/>
      <c r="AJ2002" s="76">
        <f t="shared" si="2284"/>
        <v>0</v>
      </c>
      <c r="AK2002" s="76">
        <f t="shared" si="2285"/>
        <v>0</v>
      </c>
      <c r="AL2002" s="76">
        <f t="shared" ref="AL2002:AL2003" si="2339">($AM2001*((AJ2002+AK2002))/100)</f>
        <v>0</v>
      </c>
      <c r="AM2002" s="76">
        <f t="shared" ref="AM2002:AM2003" si="2340">AM2001-AL2002</f>
        <v>0</v>
      </c>
      <c r="AQ2002" s="157"/>
      <c r="AR2002" s="93">
        <v>45292</v>
      </c>
      <c r="AS2002" s="93">
        <v>45657</v>
      </c>
      <c r="AT2002" s="109"/>
      <c r="AU2002" s="165"/>
    </row>
    <row r="2003" spans="1:47" ht="84.75" hidden="1" customHeight="1">
      <c r="A2003" s="84"/>
      <c r="B2003" s="84"/>
      <c r="C2003" s="84"/>
      <c r="E2003" s="144" t="s">
        <v>1395</v>
      </c>
      <c r="F2003" s="160"/>
      <c r="L2003" s="185" t="s">
        <v>65</v>
      </c>
      <c r="M2003" s="185"/>
      <c r="N2003" s="185"/>
      <c r="O2003" s="186" t="s">
        <v>118</v>
      </c>
      <c r="P2003" s="186"/>
      <c r="Q2003" s="186"/>
      <c r="R2003" s="151" t="s">
        <v>138</v>
      </c>
      <c r="S2003" s="174"/>
      <c r="T2003" s="174" t="s">
        <v>43</v>
      </c>
      <c r="U2003" s="174"/>
      <c r="V2003" s="174" t="s">
        <v>110</v>
      </c>
      <c r="X2003" s="188" t="s">
        <v>354</v>
      </c>
      <c r="AD2003" s="91"/>
      <c r="AE2003" s="76">
        <f t="shared" ref="AE2003:AE2060" si="2341">IF(Y2003="Preventivo",25,IF(Y2003="Detectivo",15,0))</f>
        <v>0</v>
      </c>
      <c r="AF2003" s="76">
        <f t="shared" ref="AF2003:AF2060" si="2342">IF(Y2003="Correctivo",0,IF(Z2003="Automatizado",25,IF(Z2003="Manual",15,0)))</f>
        <v>0</v>
      </c>
      <c r="AG2003" s="76">
        <f t="shared" si="2337"/>
        <v>0</v>
      </c>
      <c r="AH2003" s="76">
        <f t="shared" si="2338"/>
        <v>0</v>
      </c>
      <c r="AI2003" s="91"/>
      <c r="AJ2003" s="76">
        <f t="shared" ref="AJ2003:AJ2060" si="2343">IF(Y2003="Correctivo",10,0)</f>
        <v>0</v>
      </c>
      <c r="AK2003" s="76">
        <f t="shared" ref="AK2003:AK2060" si="2344">IF(X2003="Probabilidad",0,IF(Z2003="Automatizado",25,IF(Z2003="Manual",15,0)))</f>
        <v>0</v>
      </c>
      <c r="AL2003" s="76">
        <f t="shared" si="2339"/>
        <v>0</v>
      </c>
      <c r="AM2003" s="76">
        <f t="shared" si="2340"/>
        <v>0</v>
      </c>
      <c r="AQ2003" s="157"/>
      <c r="AR2003" s="93">
        <v>45292</v>
      </c>
      <c r="AS2003" s="93">
        <v>45657</v>
      </c>
      <c r="AT2003" s="109"/>
      <c r="AU2003" s="165"/>
    </row>
    <row r="2004" spans="1:47" ht="84.75" hidden="1" customHeight="1">
      <c r="A2004" s="71"/>
      <c r="B2004" s="71"/>
      <c r="C2004" s="71" t="e">
        <f t="shared" ref="C2004" si="2345">LOOKUP(B2004,E$2098:E$2135,F$2098:F$2135)</f>
        <v>#N/A</v>
      </c>
      <c r="E2004" s="85" t="s">
        <v>1439</v>
      </c>
      <c r="F2004" s="85"/>
      <c r="L2004" s="185" t="s">
        <v>178</v>
      </c>
      <c r="M2004" s="185"/>
      <c r="N2004" s="185"/>
      <c r="O2004" s="186" t="s">
        <v>219</v>
      </c>
      <c r="P2004" s="186"/>
      <c r="Q2004" s="186"/>
      <c r="R2004" s="189"/>
      <c r="S2004" s="178"/>
      <c r="T2004" s="174" t="s">
        <v>253</v>
      </c>
      <c r="U2004" s="174"/>
      <c r="W2004" s="146" t="s">
        <v>73</v>
      </c>
      <c r="X2004" s="187" t="s">
        <v>99</v>
      </c>
      <c r="AD2004" s="77">
        <f t="shared" ref="AD2004" si="2346">AH2006</f>
        <v>0</v>
      </c>
      <c r="AE2004" s="76">
        <f t="shared" si="2341"/>
        <v>0</v>
      </c>
      <c r="AF2004" s="76">
        <f t="shared" si="2342"/>
        <v>0</v>
      </c>
      <c r="AG2004" s="76">
        <f t="shared" ref="AG2004" si="2347">($S2004*((AE2004+AF2004))/100)</f>
        <v>0</v>
      </c>
      <c r="AH2004" s="76">
        <f t="shared" ref="AH2004" si="2348">S2004-AG2004</f>
        <v>0</v>
      </c>
      <c r="AI2004" s="77">
        <f t="shared" ref="AI2004" si="2349">AM2006</f>
        <v>0</v>
      </c>
      <c r="AJ2004" s="76">
        <f t="shared" si="2343"/>
        <v>0</v>
      </c>
      <c r="AK2004" s="76">
        <f t="shared" si="2344"/>
        <v>0</v>
      </c>
      <c r="AL2004" s="76">
        <f t="shared" ref="AL2004" si="2350">($U2004*((AJ2004+AK2004))/100)</f>
        <v>0</v>
      </c>
      <c r="AM2004" s="76">
        <f t="shared" ref="AM2004" si="2351">U2004-AL2004</f>
        <v>0</v>
      </c>
      <c r="AQ2004" s="157"/>
      <c r="AR2004" s="93">
        <v>45292</v>
      </c>
      <c r="AS2004" s="93">
        <v>45657</v>
      </c>
      <c r="AT2004" s="109"/>
      <c r="AU2004" s="165"/>
    </row>
    <row r="2005" spans="1:47" ht="84.75" hidden="1" customHeight="1">
      <c r="A2005" s="79"/>
      <c r="B2005" s="79"/>
      <c r="C2005" s="79"/>
      <c r="E2005" s="144" t="s">
        <v>1464</v>
      </c>
      <c r="F2005" s="85"/>
      <c r="L2005" s="190" t="s">
        <v>621</v>
      </c>
      <c r="O2005" s="174" t="s">
        <v>207</v>
      </c>
      <c r="P2005" s="174"/>
      <c r="Q2005" s="174"/>
      <c r="W2005" s="146" t="s">
        <v>120</v>
      </c>
      <c r="X2005" s="187" t="s">
        <v>88</v>
      </c>
      <c r="AD2005" s="86"/>
      <c r="AE2005" s="76">
        <f t="shared" si="2341"/>
        <v>0</v>
      </c>
      <c r="AF2005" s="76">
        <f t="shared" si="2342"/>
        <v>0</v>
      </c>
      <c r="AG2005" s="76">
        <f t="shared" ref="AG2005:AG2006" si="2352">($AH2004*((AE2005+AF2005))/100)</f>
        <v>0</v>
      </c>
      <c r="AH2005" s="76">
        <f t="shared" ref="AH2005:AH2006" si="2353">AH2004-AG2005</f>
        <v>0</v>
      </c>
      <c r="AI2005" s="86"/>
      <c r="AJ2005" s="76">
        <f t="shared" si="2343"/>
        <v>0</v>
      </c>
      <c r="AK2005" s="76">
        <f t="shared" si="2344"/>
        <v>0</v>
      </c>
      <c r="AL2005" s="76">
        <f t="shared" ref="AL2005:AL2006" si="2354">($AM2004*((AJ2005+AK2005))/100)</f>
        <v>0</v>
      </c>
      <c r="AM2005" s="76">
        <f t="shared" ref="AM2005:AM2006" si="2355">AM2004-AL2005</f>
        <v>0</v>
      </c>
      <c r="AQ2005" s="157"/>
      <c r="AR2005" s="93">
        <v>45292</v>
      </c>
      <c r="AS2005" s="93">
        <v>45657</v>
      </c>
      <c r="AT2005" s="109"/>
      <c r="AU2005" s="165"/>
    </row>
    <row r="2006" spans="1:47" ht="84.75" hidden="1" customHeight="1">
      <c r="A2006" s="84"/>
      <c r="B2006" s="84"/>
      <c r="C2006" s="84"/>
      <c r="E2006" s="85" t="s">
        <v>1490</v>
      </c>
      <c r="F2006" s="85"/>
      <c r="L2006" s="190" t="s">
        <v>655</v>
      </c>
      <c r="O2006" s="174" t="s">
        <v>75</v>
      </c>
      <c r="P2006" s="174"/>
      <c r="Q2006" s="174"/>
      <c r="X2006" s="187" t="s">
        <v>204</v>
      </c>
      <c r="AD2006" s="91"/>
      <c r="AE2006" s="76">
        <f t="shared" si="2341"/>
        <v>0</v>
      </c>
      <c r="AF2006" s="76">
        <f t="shared" si="2342"/>
        <v>0</v>
      </c>
      <c r="AG2006" s="76">
        <f t="shared" si="2352"/>
        <v>0</v>
      </c>
      <c r="AH2006" s="76">
        <f t="shared" si="2353"/>
        <v>0</v>
      </c>
      <c r="AI2006" s="91"/>
      <c r="AJ2006" s="76">
        <f t="shared" si="2343"/>
        <v>0</v>
      </c>
      <c r="AK2006" s="76">
        <f t="shared" si="2344"/>
        <v>0</v>
      </c>
      <c r="AL2006" s="76">
        <f t="shared" si="2354"/>
        <v>0</v>
      </c>
      <c r="AM2006" s="76">
        <f t="shared" si="2355"/>
        <v>0</v>
      </c>
      <c r="AR2006" s="93">
        <v>45292</v>
      </c>
      <c r="AS2006" s="93">
        <v>45657</v>
      </c>
      <c r="AT2006" s="109"/>
      <c r="AU2006" s="165"/>
    </row>
    <row r="2007" spans="1:47" ht="84.75" hidden="1" customHeight="1">
      <c r="A2007" s="71"/>
      <c r="B2007" s="71"/>
      <c r="C2007" s="71" t="e">
        <f t="shared" ref="C2007" si="2356">LOOKUP(B2007,E$2098:E$2135,F$2098:F$2135)</f>
        <v>#N/A</v>
      </c>
      <c r="E2007" s="85" t="s">
        <v>1530</v>
      </c>
      <c r="F2007" s="92"/>
      <c r="L2007" s="190" t="s">
        <v>552</v>
      </c>
      <c r="O2007" s="174" t="s">
        <v>222</v>
      </c>
      <c r="P2007" s="174"/>
      <c r="Q2007" s="174"/>
      <c r="X2007" s="187" t="s">
        <v>1804</v>
      </c>
      <c r="AD2007" s="77">
        <f t="shared" ref="AD2007" si="2357">AH2009</f>
        <v>0</v>
      </c>
      <c r="AE2007" s="76">
        <f t="shared" si="2341"/>
        <v>0</v>
      </c>
      <c r="AF2007" s="76">
        <f t="shared" si="2342"/>
        <v>0</v>
      </c>
      <c r="AG2007" s="76">
        <f t="shared" ref="AG2007" si="2358">($S2007*((AE2007+AF2007))/100)</f>
        <v>0</v>
      </c>
      <c r="AH2007" s="76">
        <f t="shared" ref="AH2007" si="2359">S2007-AG2007</f>
        <v>0</v>
      </c>
      <c r="AI2007" s="77">
        <f t="shared" ref="AI2007" si="2360">AM2009</f>
        <v>0</v>
      </c>
      <c r="AJ2007" s="76">
        <f t="shared" si="2343"/>
        <v>0</v>
      </c>
      <c r="AK2007" s="76">
        <f t="shared" si="2344"/>
        <v>0</v>
      </c>
      <c r="AL2007" s="76">
        <f t="shared" ref="AL2007" si="2361">($U2007*((AJ2007+AK2007))/100)</f>
        <v>0</v>
      </c>
      <c r="AM2007" s="76">
        <f t="shared" ref="AM2007" si="2362">U2007-AL2007</f>
        <v>0</v>
      </c>
      <c r="AR2007" s="93">
        <v>45292</v>
      </c>
      <c r="AS2007" s="93">
        <v>45657</v>
      </c>
      <c r="AT2007" s="109"/>
      <c r="AU2007" s="165"/>
    </row>
    <row r="2008" spans="1:47" ht="84.75" hidden="1" customHeight="1">
      <c r="A2008" s="79"/>
      <c r="B2008" s="79"/>
      <c r="C2008" s="79"/>
      <c r="E2008" s="85" t="s">
        <v>1562</v>
      </c>
      <c r="F2008" s="85"/>
      <c r="L2008" s="190" t="s">
        <v>89</v>
      </c>
      <c r="O2008" s="174" t="s">
        <v>1805</v>
      </c>
      <c r="P2008" s="174"/>
      <c r="Q2008" s="174"/>
      <c r="AD2008" s="86"/>
      <c r="AE2008" s="76">
        <f t="shared" si="2341"/>
        <v>0</v>
      </c>
      <c r="AF2008" s="76">
        <f t="shared" si="2342"/>
        <v>0</v>
      </c>
      <c r="AG2008" s="76">
        <f t="shared" ref="AG2008:AG2009" si="2363">($AH2007*((AE2008+AF2008))/100)</f>
        <v>0</v>
      </c>
      <c r="AH2008" s="76">
        <f t="shared" ref="AH2008:AH2009" si="2364">AH2007-AG2008</f>
        <v>0</v>
      </c>
      <c r="AI2008" s="86"/>
      <c r="AJ2008" s="76">
        <f t="shared" si="2343"/>
        <v>0</v>
      </c>
      <c r="AK2008" s="76">
        <f t="shared" si="2344"/>
        <v>0</v>
      </c>
      <c r="AL2008" s="76">
        <f t="shared" ref="AL2008:AL2009" si="2365">($AM2007*((AJ2008+AK2008))/100)</f>
        <v>0</v>
      </c>
      <c r="AM2008" s="76">
        <f t="shared" ref="AM2008:AM2009" si="2366">AM2007-AL2008</f>
        <v>0</v>
      </c>
      <c r="AR2008" s="93">
        <v>45292</v>
      </c>
      <c r="AS2008" s="93">
        <v>45657</v>
      </c>
      <c r="AT2008" s="109"/>
      <c r="AU2008" s="165"/>
    </row>
    <row r="2009" spans="1:47" ht="84.75" hidden="1" customHeight="1">
      <c r="A2009" s="84"/>
      <c r="B2009" s="84"/>
      <c r="C2009" s="84"/>
      <c r="E2009" s="85" t="s">
        <v>1584</v>
      </c>
      <c r="F2009" s="85"/>
      <c r="L2009" s="190" t="s">
        <v>205</v>
      </c>
      <c r="AD2009" s="91"/>
      <c r="AE2009" s="76">
        <f t="shared" si="2341"/>
        <v>0</v>
      </c>
      <c r="AF2009" s="76">
        <f t="shared" si="2342"/>
        <v>0</v>
      </c>
      <c r="AG2009" s="76">
        <f t="shared" si="2363"/>
        <v>0</v>
      </c>
      <c r="AH2009" s="76">
        <f t="shared" si="2364"/>
        <v>0</v>
      </c>
      <c r="AI2009" s="91"/>
      <c r="AJ2009" s="76">
        <f t="shared" si="2343"/>
        <v>0</v>
      </c>
      <c r="AK2009" s="76">
        <f t="shared" si="2344"/>
        <v>0</v>
      </c>
      <c r="AL2009" s="76">
        <f t="shared" si="2365"/>
        <v>0</v>
      </c>
      <c r="AM2009" s="76">
        <f t="shared" si="2366"/>
        <v>0</v>
      </c>
      <c r="AR2009" s="93">
        <v>45292</v>
      </c>
      <c r="AS2009" s="93">
        <v>45657</v>
      </c>
      <c r="AT2009" s="109"/>
      <c r="AU2009" s="165"/>
    </row>
    <row r="2010" spans="1:47" ht="84.75" hidden="1" customHeight="1">
      <c r="A2010" s="71"/>
      <c r="B2010" s="71"/>
      <c r="C2010" s="71" t="e">
        <f t="shared" ref="C2010" si="2367">LOOKUP(B2010,E$2098:E$2135,F$2098:F$2135)</f>
        <v>#N/A</v>
      </c>
      <c r="E2010" s="85" t="s">
        <v>1619</v>
      </c>
      <c r="F2010" s="85"/>
      <c r="X2010" s="187"/>
      <c r="AD2010" s="77">
        <f t="shared" ref="AD2010" si="2368">AH2012</f>
        <v>0</v>
      </c>
      <c r="AE2010" s="76">
        <f t="shared" si="2341"/>
        <v>0</v>
      </c>
      <c r="AF2010" s="76">
        <f t="shared" si="2342"/>
        <v>0</v>
      </c>
      <c r="AG2010" s="76">
        <f t="shared" ref="AG2010" si="2369">($S2010*((AE2010+AF2010))/100)</f>
        <v>0</v>
      </c>
      <c r="AH2010" s="76">
        <f t="shared" ref="AH2010" si="2370">S2010-AG2010</f>
        <v>0</v>
      </c>
      <c r="AI2010" s="77">
        <f t="shared" ref="AI2010" si="2371">AM2012</f>
        <v>0</v>
      </c>
      <c r="AJ2010" s="76">
        <f t="shared" si="2343"/>
        <v>0</v>
      </c>
      <c r="AK2010" s="76">
        <f t="shared" si="2344"/>
        <v>0</v>
      </c>
      <c r="AL2010" s="76">
        <f t="shared" ref="AL2010" si="2372">($U2010*((AJ2010+AK2010))/100)</f>
        <v>0</v>
      </c>
      <c r="AM2010" s="76">
        <f t="shared" ref="AM2010" si="2373">U2010-AL2010</f>
        <v>0</v>
      </c>
      <c r="AR2010" s="93">
        <v>45292</v>
      </c>
      <c r="AS2010" s="93">
        <v>45657</v>
      </c>
      <c r="AT2010" s="109"/>
      <c r="AU2010" s="165"/>
    </row>
    <row r="2011" spans="1:47" ht="84.75" hidden="1" customHeight="1">
      <c r="A2011" s="79"/>
      <c r="B2011" s="79"/>
      <c r="C2011" s="79"/>
      <c r="E2011" s="85" t="s">
        <v>1645</v>
      </c>
      <c r="F2011" s="85"/>
      <c r="L2011" s="180"/>
      <c r="X2011" s="181"/>
      <c r="AD2011" s="86"/>
      <c r="AE2011" s="76">
        <f t="shared" si="2341"/>
        <v>0</v>
      </c>
      <c r="AF2011" s="76">
        <f t="shared" si="2342"/>
        <v>0</v>
      </c>
      <c r="AG2011" s="76">
        <f t="shared" ref="AG2011:AG2012" si="2374">($AH2010*((AE2011+AF2011))/100)</f>
        <v>0</v>
      </c>
      <c r="AH2011" s="76">
        <f t="shared" ref="AH2011:AH2012" si="2375">AH2010-AG2011</f>
        <v>0</v>
      </c>
      <c r="AI2011" s="86"/>
      <c r="AJ2011" s="76">
        <f t="shared" si="2343"/>
        <v>0</v>
      </c>
      <c r="AK2011" s="76">
        <f t="shared" si="2344"/>
        <v>0</v>
      </c>
      <c r="AL2011" s="76">
        <f t="shared" ref="AL2011:AL2012" si="2376">($AM2010*((AJ2011+AK2011))/100)</f>
        <v>0</v>
      </c>
      <c r="AM2011" s="76">
        <f t="shared" ref="AM2011:AM2012" si="2377">AM2010-AL2011</f>
        <v>0</v>
      </c>
      <c r="AR2011" s="93">
        <v>45292</v>
      </c>
      <c r="AS2011" s="93">
        <v>45657</v>
      </c>
      <c r="AT2011" s="109"/>
      <c r="AU2011" s="165"/>
    </row>
    <row r="2012" spans="1:47" ht="84.75" hidden="1" customHeight="1">
      <c r="A2012" s="84"/>
      <c r="B2012" s="84"/>
      <c r="C2012" s="84"/>
      <c r="E2012" s="85" t="s">
        <v>1670</v>
      </c>
      <c r="F2012" s="85"/>
      <c r="L2012" s="182"/>
      <c r="AD2012" s="91"/>
      <c r="AE2012" s="76">
        <f t="shared" si="2341"/>
        <v>0</v>
      </c>
      <c r="AF2012" s="76">
        <f t="shared" si="2342"/>
        <v>0</v>
      </c>
      <c r="AG2012" s="76">
        <f t="shared" si="2374"/>
        <v>0</v>
      </c>
      <c r="AH2012" s="76">
        <f t="shared" si="2375"/>
        <v>0</v>
      </c>
      <c r="AI2012" s="91"/>
      <c r="AJ2012" s="76">
        <f t="shared" si="2343"/>
        <v>0</v>
      </c>
      <c r="AK2012" s="76">
        <f t="shared" si="2344"/>
        <v>0</v>
      </c>
      <c r="AL2012" s="76">
        <f t="shared" si="2376"/>
        <v>0</v>
      </c>
      <c r="AM2012" s="76">
        <f t="shared" si="2377"/>
        <v>0</v>
      </c>
      <c r="AR2012" s="93">
        <v>45292</v>
      </c>
      <c r="AS2012" s="93">
        <v>45657</v>
      </c>
      <c r="AT2012" s="109"/>
      <c r="AU2012" s="165"/>
    </row>
    <row r="2013" spans="1:47" ht="84.75" hidden="1" customHeight="1">
      <c r="A2013" s="71"/>
      <c r="B2013" s="71"/>
      <c r="C2013" s="71" t="e">
        <f t="shared" ref="C2013" si="2378">LOOKUP(B2013,E$2098:E$2135,F$2098:F$2135)</f>
        <v>#N/A</v>
      </c>
      <c r="E2013" s="85" t="s">
        <v>1687</v>
      </c>
      <c r="F2013" s="85"/>
      <c r="L2013" s="180"/>
      <c r="AD2013" s="77">
        <f t="shared" ref="AD2013" si="2379">AH2015</f>
        <v>0</v>
      </c>
      <c r="AE2013" s="76">
        <f t="shared" si="2341"/>
        <v>0</v>
      </c>
      <c r="AF2013" s="76">
        <f t="shared" si="2342"/>
        <v>0</v>
      </c>
      <c r="AG2013" s="76">
        <f t="shared" ref="AG2013" si="2380">($S2013*((AE2013+AF2013))/100)</f>
        <v>0</v>
      </c>
      <c r="AH2013" s="76">
        <f t="shared" ref="AH2013" si="2381">S2013-AG2013</f>
        <v>0</v>
      </c>
      <c r="AI2013" s="77">
        <f t="shared" ref="AI2013" si="2382">AM2015</f>
        <v>0</v>
      </c>
      <c r="AJ2013" s="76">
        <f t="shared" si="2343"/>
        <v>0</v>
      </c>
      <c r="AK2013" s="76">
        <f t="shared" si="2344"/>
        <v>0</v>
      </c>
      <c r="AL2013" s="76">
        <f t="shared" ref="AL2013" si="2383">($U2013*((AJ2013+AK2013))/100)</f>
        <v>0</v>
      </c>
      <c r="AM2013" s="76">
        <f t="shared" ref="AM2013" si="2384">U2013-AL2013</f>
        <v>0</v>
      </c>
      <c r="AR2013" s="93">
        <v>45292</v>
      </c>
      <c r="AS2013" s="93">
        <v>45657</v>
      </c>
      <c r="AT2013" s="109"/>
      <c r="AU2013" s="165"/>
    </row>
    <row r="2014" spans="1:47" ht="84.75" hidden="1" customHeight="1">
      <c r="A2014" s="79"/>
      <c r="B2014" s="79"/>
      <c r="C2014" s="79"/>
      <c r="E2014" s="85" t="s">
        <v>1710</v>
      </c>
      <c r="F2014" s="183"/>
      <c r="AD2014" s="86"/>
      <c r="AE2014" s="76">
        <f t="shared" si="2341"/>
        <v>0</v>
      </c>
      <c r="AF2014" s="76">
        <f t="shared" si="2342"/>
        <v>0</v>
      </c>
      <c r="AG2014" s="76">
        <f t="shared" ref="AG2014:AG2015" si="2385">($AH2013*((AE2014+AF2014))/100)</f>
        <v>0</v>
      </c>
      <c r="AH2014" s="76">
        <f t="shared" ref="AH2014:AH2015" si="2386">AH2013-AG2014</f>
        <v>0</v>
      </c>
      <c r="AI2014" s="86"/>
      <c r="AJ2014" s="76">
        <f t="shared" si="2343"/>
        <v>0</v>
      </c>
      <c r="AK2014" s="76">
        <f t="shared" si="2344"/>
        <v>0</v>
      </c>
      <c r="AL2014" s="76">
        <f t="shared" ref="AL2014:AL2015" si="2387">($AM2013*((AJ2014+AK2014))/100)</f>
        <v>0</v>
      </c>
      <c r="AM2014" s="76">
        <f t="shared" ref="AM2014:AM2015" si="2388">AM2013-AL2014</f>
        <v>0</v>
      </c>
      <c r="AR2014" s="93">
        <v>45292</v>
      </c>
      <c r="AS2014" s="93">
        <v>45657</v>
      </c>
      <c r="AT2014" s="109"/>
      <c r="AU2014" s="165"/>
    </row>
    <row r="2015" spans="1:47" ht="84.75" hidden="1" customHeight="1">
      <c r="A2015" s="84"/>
      <c r="B2015" s="84"/>
      <c r="C2015" s="84"/>
      <c r="E2015" s="85" t="s">
        <v>1753</v>
      </c>
      <c r="AD2015" s="91"/>
      <c r="AE2015" s="76">
        <f t="shared" si="2341"/>
        <v>0</v>
      </c>
      <c r="AF2015" s="76">
        <f t="shared" si="2342"/>
        <v>0</v>
      </c>
      <c r="AG2015" s="76">
        <f t="shared" si="2385"/>
        <v>0</v>
      </c>
      <c r="AH2015" s="76">
        <f t="shared" si="2386"/>
        <v>0</v>
      </c>
      <c r="AI2015" s="91"/>
      <c r="AJ2015" s="76">
        <f t="shared" si="2343"/>
        <v>0</v>
      </c>
      <c r="AK2015" s="76">
        <f t="shared" si="2344"/>
        <v>0</v>
      </c>
      <c r="AL2015" s="76">
        <f t="shared" si="2387"/>
        <v>0</v>
      </c>
      <c r="AM2015" s="76">
        <f t="shared" si="2388"/>
        <v>0</v>
      </c>
      <c r="AR2015" s="93">
        <v>45292</v>
      </c>
      <c r="AS2015" s="93">
        <v>45657</v>
      </c>
      <c r="AT2015" s="109"/>
      <c r="AU2015" s="165"/>
    </row>
    <row r="2016" spans="1:47" ht="84.75" hidden="1" customHeight="1">
      <c r="A2016" s="71"/>
      <c r="B2016" s="71"/>
      <c r="C2016" s="71" t="e">
        <f t="shared" ref="C2016" si="2389">LOOKUP(B2016,E$2098:E$2135,F$2098:F$2135)</f>
        <v>#N/A</v>
      </c>
      <c r="E2016" s="85" t="s">
        <v>1774</v>
      </c>
      <c r="AD2016" s="77">
        <f t="shared" ref="AD2016" si="2390">AH2018</f>
        <v>0</v>
      </c>
      <c r="AE2016" s="76">
        <f t="shared" si="2341"/>
        <v>0</v>
      </c>
      <c r="AF2016" s="76">
        <f t="shared" si="2342"/>
        <v>0</v>
      </c>
      <c r="AG2016" s="76">
        <f t="shared" ref="AG2016" si="2391">($S2016*((AE2016+AF2016))/100)</f>
        <v>0</v>
      </c>
      <c r="AH2016" s="76">
        <f t="shared" ref="AH2016" si="2392">S2016-AG2016</f>
        <v>0</v>
      </c>
      <c r="AI2016" s="77">
        <f t="shared" ref="AI2016" si="2393">AM2018</f>
        <v>0</v>
      </c>
      <c r="AJ2016" s="76">
        <f t="shared" si="2343"/>
        <v>0</v>
      </c>
      <c r="AK2016" s="76">
        <f t="shared" si="2344"/>
        <v>0</v>
      </c>
      <c r="AL2016" s="76">
        <f t="shared" ref="AL2016" si="2394">($U2016*((AJ2016+AK2016))/100)</f>
        <v>0</v>
      </c>
      <c r="AM2016" s="76">
        <f t="shared" ref="AM2016" si="2395">U2016-AL2016</f>
        <v>0</v>
      </c>
      <c r="AR2016" s="93">
        <v>45292</v>
      </c>
      <c r="AS2016" s="93">
        <v>45657</v>
      </c>
      <c r="AT2016" s="109"/>
      <c r="AU2016" s="165"/>
    </row>
    <row r="2017" spans="1:47" ht="84.75" hidden="1" customHeight="1">
      <c r="A2017" s="79"/>
      <c r="B2017" s="79"/>
      <c r="C2017" s="79"/>
      <c r="E2017" s="85" t="s">
        <v>150</v>
      </c>
      <c r="F2017" s="160" t="s">
        <v>1806</v>
      </c>
      <c r="AD2017" s="86"/>
      <c r="AE2017" s="76">
        <f t="shared" si="2341"/>
        <v>0</v>
      </c>
      <c r="AF2017" s="76">
        <f t="shared" si="2342"/>
        <v>0</v>
      </c>
      <c r="AG2017" s="76">
        <f t="shared" ref="AG2017:AG2018" si="2396">($AH2016*((AE2017+AF2017))/100)</f>
        <v>0</v>
      </c>
      <c r="AH2017" s="76">
        <f t="shared" ref="AH2017:AH2018" si="2397">AH2016-AG2017</f>
        <v>0</v>
      </c>
      <c r="AI2017" s="86"/>
      <c r="AJ2017" s="76">
        <f t="shared" si="2343"/>
        <v>0</v>
      </c>
      <c r="AK2017" s="76">
        <f t="shared" si="2344"/>
        <v>0</v>
      </c>
      <c r="AL2017" s="76">
        <f t="shared" ref="AL2017:AL2018" si="2398">($AM2016*((AJ2017+AK2017))/100)</f>
        <v>0</v>
      </c>
      <c r="AM2017" s="76">
        <f t="shared" ref="AM2017:AM2018" si="2399">AM2016-AL2017</f>
        <v>0</v>
      </c>
      <c r="AR2017" s="93">
        <v>45292</v>
      </c>
      <c r="AS2017" s="93">
        <v>45657</v>
      </c>
      <c r="AT2017" s="109"/>
      <c r="AU2017" s="165"/>
    </row>
    <row r="2018" spans="1:47" ht="84.75" hidden="1" customHeight="1">
      <c r="A2018" s="84"/>
      <c r="B2018" s="84"/>
      <c r="C2018" s="84"/>
      <c r="E2018" s="85" t="s">
        <v>227</v>
      </c>
      <c r="F2018" s="169" t="s">
        <v>1807</v>
      </c>
      <c r="AD2018" s="91"/>
      <c r="AE2018" s="76">
        <f t="shared" si="2341"/>
        <v>0</v>
      </c>
      <c r="AF2018" s="76">
        <f t="shared" si="2342"/>
        <v>0</v>
      </c>
      <c r="AG2018" s="76">
        <f t="shared" si="2396"/>
        <v>0</v>
      </c>
      <c r="AH2018" s="76">
        <f t="shared" si="2397"/>
        <v>0</v>
      </c>
      <c r="AI2018" s="91"/>
      <c r="AJ2018" s="76">
        <f t="shared" si="2343"/>
        <v>0</v>
      </c>
      <c r="AK2018" s="76">
        <f t="shared" si="2344"/>
        <v>0</v>
      </c>
      <c r="AL2018" s="76">
        <f t="shared" si="2398"/>
        <v>0</v>
      </c>
      <c r="AM2018" s="76">
        <f t="shared" si="2399"/>
        <v>0</v>
      </c>
      <c r="AR2018" s="93">
        <v>45292</v>
      </c>
      <c r="AS2018" s="93">
        <v>45657</v>
      </c>
      <c r="AT2018" s="109"/>
      <c r="AU2018" s="165"/>
    </row>
    <row r="2019" spans="1:47" ht="84.75" hidden="1" customHeight="1">
      <c r="A2019" s="71"/>
      <c r="B2019" s="71"/>
      <c r="C2019" s="71" t="e">
        <f t="shared" ref="C2019" si="2400">LOOKUP(B2019,E$2098:E$2135,F$2098:F$2135)</f>
        <v>#N/A</v>
      </c>
      <c r="E2019" s="85" t="s">
        <v>255</v>
      </c>
      <c r="F2019" s="169" t="s">
        <v>1808</v>
      </c>
      <c r="AD2019" s="77">
        <f t="shared" ref="AD2019" si="2401">AH2021</f>
        <v>0</v>
      </c>
      <c r="AE2019" s="76">
        <f t="shared" si="2341"/>
        <v>0</v>
      </c>
      <c r="AF2019" s="76">
        <f t="shared" si="2342"/>
        <v>0</v>
      </c>
      <c r="AG2019" s="76">
        <f t="shared" ref="AG2019" si="2402">($S2019*((AE2019+AF2019))/100)</f>
        <v>0</v>
      </c>
      <c r="AH2019" s="76">
        <f t="shared" ref="AH2019" si="2403">S2019-AG2019</f>
        <v>0</v>
      </c>
      <c r="AI2019" s="77">
        <f t="shared" ref="AI2019" si="2404">AM2021</f>
        <v>0</v>
      </c>
      <c r="AJ2019" s="76">
        <f t="shared" si="2343"/>
        <v>0</v>
      </c>
      <c r="AK2019" s="76">
        <f t="shared" si="2344"/>
        <v>0</v>
      </c>
      <c r="AL2019" s="76">
        <f t="shared" ref="AL2019" si="2405">($U2019*((AJ2019+AK2019))/100)</f>
        <v>0</v>
      </c>
      <c r="AM2019" s="76">
        <f t="shared" ref="AM2019" si="2406">U2019-AL2019</f>
        <v>0</v>
      </c>
      <c r="AR2019" s="93">
        <v>45292</v>
      </c>
      <c r="AS2019" s="93">
        <v>45657</v>
      </c>
      <c r="AT2019" s="109"/>
      <c r="AU2019" s="165"/>
    </row>
    <row r="2020" spans="1:47" ht="84.75" hidden="1" customHeight="1">
      <c r="A2020" s="79"/>
      <c r="B2020" s="79"/>
      <c r="C2020" s="79"/>
      <c r="E2020" s="85" t="s">
        <v>315</v>
      </c>
      <c r="F2020" s="169" t="s">
        <v>1809</v>
      </c>
      <c r="AD2020" s="86"/>
      <c r="AE2020" s="76">
        <f t="shared" si="2341"/>
        <v>0</v>
      </c>
      <c r="AF2020" s="76">
        <f t="shared" si="2342"/>
        <v>0</v>
      </c>
      <c r="AG2020" s="76">
        <f t="shared" ref="AG2020:AG2021" si="2407">($AH2019*((AE2020+AF2020))/100)</f>
        <v>0</v>
      </c>
      <c r="AH2020" s="76">
        <f t="shared" ref="AH2020:AH2021" si="2408">AH2019-AG2020</f>
        <v>0</v>
      </c>
      <c r="AI2020" s="86"/>
      <c r="AJ2020" s="76">
        <f t="shared" si="2343"/>
        <v>0</v>
      </c>
      <c r="AK2020" s="76">
        <f t="shared" si="2344"/>
        <v>0</v>
      </c>
      <c r="AL2020" s="76">
        <f t="shared" ref="AL2020:AL2021" si="2409">($AM2019*((AJ2020+AK2020))/100)</f>
        <v>0</v>
      </c>
      <c r="AM2020" s="76">
        <f t="shared" ref="AM2020:AM2021" si="2410">AM2019-AL2020</f>
        <v>0</v>
      </c>
      <c r="AR2020" s="93">
        <v>45292</v>
      </c>
      <c r="AS2020" s="93">
        <v>45657</v>
      </c>
      <c r="AT2020" s="109"/>
      <c r="AU2020" s="165"/>
    </row>
    <row r="2021" spans="1:47" ht="84.75" hidden="1" customHeight="1">
      <c r="A2021" s="84"/>
      <c r="B2021" s="84"/>
      <c r="C2021" s="84"/>
      <c r="E2021" s="85" t="s">
        <v>343</v>
      </c>
      <c r="F2021" s="169" t="s">
        <v>1810</v>
      </c>
      <c r="AD2021" s="91"/>
      <c r="AE2021" s="76">
        <f t="shared" si="2341"/>
        <v>0</v>
      </c>
      <c r="AF2021" s="76">
        <f t="shared" si="2342"/>
        <v>0</v>
      </c>
      <c r="AG2021" s="76">
        <f t="shared" si="2407"/>
        <v>0</v>
      </c>
      <c r="AH2021" s="76">
        <f t="shared" si="2408"/>
        <v>0</v>
      </c>
      <c r="AI2021" s="91"/>
      <c r="AJ2021" s="76">
        <f t="shared" si="2343"/>
        <v>0</v>
      </c>
      <c r="AK2021" s="76">
        <f t="shared" si="2344"/>
        <v>0</v>
      </c>
      <c r="AL2021" s="76">
        <f t="shared" si="2409"/>
        <v>0</v>
      </c>
      <c r="AM2021" s="76">
        <f t="shared" si="2410"/>
        <v>0</v>
      </c>
      <c r="AR2021" s="93">
        <v>45292</v>
      </c>
      <c r="AS2021" s="93">
        <v>45657</v>
      </c>
      <c r="AT2021" s="109"/>
      <c r="AU2021" s="165"/>
    </row>
    <row r="2022" spans="1:47" ht="84.75" hidden="1" customHeight="1">
      <c r="A2022" s="71"/>
      <c r="B2022" s="71"/>
      <c r="C2022" s="71" t="e">
        <f t="shared" ref="C2022" si="2411">LOOKUP(B2022,E$2098:E$2135,F$2098:F$2135)</f>
        <v>#N/A</v>
      </c>
      <c r="E2022" s="85" t="s">
        <v>525</v>
      </c>
      <c r="F2022" s="169" t="s">
        <v>526</v>
      </c>
      <c r="AD2022" s="77">
        <f t="shared" ref="AD2022" si="2412">AH2024</f>
        <v>0</v>
      </c>
      <c r="AE2022" s="76">
        <f t="shared" si="2341"/>
        <v>0</v>
      </c>
      <c r="AF2022" s="76">
        <f t="shared" si="2342"/>
        <v>0</v>
      </c>
      <c r="AG2022" s="76">
        <f t="shared" ref="AG2022" si="2413">($S2022*((AE2022+AF2022))/100)</f>
        <v>0</v>
      </c>
      <c r="AH2022" s="76">
        <f t="shared" ref="AH2022" si="2414">S2022-AG2022</f>
        <v>0</v>
      </c>
      <c r="AI2022" s="77">
        <f t="shared" ref="AI2022" si="2415">AM2024</f>
        <v>0</v>
      </c>
      <c r="AJ2022" s="76">
        <f t="shared" si="2343"/>
        <v>0</v>
      </c>
      <c r="AK2022" s="76">
        <f t="shared" si="2344"/>
        <v>0</v>
      </c>
      <c r="AL2022" s="76">
        <f t="shared" ref="AL2022" si="2416">($U2022*((AJ2022+AK2022))/100)</f>
        <v>0</v>
      </c>
      <c r="AM2022" s="76">
        <f t="shared" ref="AM2022" si="2417">U2022-AL2022</f>
        <v>0</v>
      </c>
      <c r="AR2022" s="93">
        <v>45292</v>
      </c>
      <c r="AS2022" s="93">
        <v>45657</v>
      </c>
      <c r="AT2022" s="109"/>
      <c r="AU2022" s="165"/>
    </row>
    <row r="2023" spans="1:47" ht="84.75" hidden="1" customHeight="1">
      <c r="A2023" s="79"/>
      <c r="B2023" s="79"/>
      <c r="C2023" s="79"/>
      <c r="E2023" s="85" t="s">
        <v>580</v>
      </c>
      <c r="F2023" s="169" t="s">
        <v>581</v>
      </c>
      <c r="AD2023" s="86"/>
      <c r="AE2023" s="76">
        <f t="shared" si="2341"/>
        <v>0</v>
      </c>
      <c r="AF2023" s="76">
        <f t="shared" si="2342"/>
        <v>0</v>
      </c>
      <c r="AG2023" s="76">
        <f t="shared" ref="AG2023:AG2024" si="2418">($AH2022*((AE2023+AF2023))/100)</f>
        <v>0</v>
      </c>
      <c r="AH2023" s="76">
        <f t="shared" ref="AH2023:AH2024" si="2419">AH2022-AG2023</f>
        <v>0</v>
      </c>
      <c r="AI2023" s="86"/>
      <c r="AJ2023" s="76">
        <f t="shared" si="2343"/>
        <v>0</v>
      </c>
      <c r="AK2023" s="76">
        <f t="shared" si="2344"/>
        <v>0</v>
      </c>
      <c r="AL2023" s="76">
        <f t="shared" ref="AL2023:AL2024" si="2420">($AM2022*((AJ2023+AK2023))/100)</f>
        <v>0</v>
      </c>
      <c r="AM2023" s="76">
        <f t="shared" ref="AM2023:AM2024" si="2421">AM2022-AL2023</f>
        <v>0</v>
      </c>
      <c r="AR2023" s="93">
        <v>45292</v>
      </c>
      <c r="AS2023" s="93">
        <v>45657</v>
      </c>
      <c r="AT2023" s="109"/>
      <c r="AU2023" s="165"/>
    </row>
    <row r="2024" spans="1:47" ht="84.75" hidden="1" customHeight="1">
      <c r="A2024" s="84"/>
      <c r="B2024" s="84"/>
      <c r="C2024" s="84"/>
      <c r="E2024" s="85" t="s">
        <v>633</v>
      </c>
      <c r="F2024" s="169" t="s">
        <v>634</v>
      </c>
      <c r="AD2024" s="91"/>
      <c r="AE2024" s="76">
        <f t="shared" si="2341"/>
        <v>0</v>
      </c>
      <c r="AF2024" s="76">
        <f t="shared" si="2342"/>
        <v>0</v>
      </c>
      <c r="AG2024" s="76">
        <f t="shared" si="2418"/>
        <v>0</v>
      </c>
      <c r="AH2024" s="76">
        <f t="shared" si="2419"/>
        <v>0</v>
      </c>
      <c r="AI2024" s="91"/>
      <c r="AJ2024" s="76">
        <f t="shared" si="2343"/>
        <v>0</v>
      </c>
      <c r="AK2024" s="76">
        <f t="shared" si="2344"/>
        <v>0</v>
      </c>
      <c r="AL2024" s="76">
        <f t="shared" si="2420"/>
        <v>0</v>
      </c>
      <c r="AM2024" s="76">
        <f t="shared" si="2421"/>
        <v>0</v>
      </c>
      <c r="AR2024" s="93">
        <v>45292</v>
      </c>
      <c r="AS2024" s="93">
        <v>45657</v>
      </c>
      <c r="AT2024" s="109"/>
      <c r="AU2024" s="165"/>
    </row>
    <row r="2025" spans="1:47" ht="84.75" hidden="1" customHeight="1">
      <c r="A2025" s="71"/>
      <c r="B2025" s="71"/>
      <c r="C2025" s="71" t="e">
        <f t="shared" ref="C2025" si="2422">LOOKUP(B2025,E$2098:E$2135,F$2098:F$2135)</f>
        <v>#N/A</v>
      </c>
      <c r="E2025" s="85" t="s">
        <v>663</v>
      </c>
      <c r="F2025" s="169" t="s">
        <v>664</v>
      </c>
      <c r="AD2025" s="77">
        <f t="shared" ref="AD2025" si="2423">AH2027</f>
        <v>0</v>
      </c>
      <c r="AE2025" s="76">
        <f t="shared" si="2341"/>
        <v>0</v>
      </c>
      <c r="AF2025" s="76">
        <f t="shared" si="2342"/>
        <v>0</v>
      </c>
      <c r="AG2025" s="76">
        <f t="shared" ref="AG2025" si="2424">($S2025*((AE2025+AF2025))/100)</f>
        <v>0</v>
      </c>
      <c r="AH2025" s="76">
        <f t="shared" ref="AH2025" si="2425">S2025-AG2025</f>
        <v>0</v>
      </c>
      <c r="AI2025" s="77">
        <f t="shared" ref="AI2025" si="2426">AM2027</f>
        <v>0</v>
      </c>
      <c r="AJ2025" s="76">
        <f t="shared" si="2343"/>
        <v>0</v>
      </c>
      <c r="AK2025" s="76">
        <f t="shared" si="2344"/>
        <v>0</v>
      </c>
      <c r="AL2025" s="76">
        <f t="shared" ref="AL2025" si="2427">($U2025*((AJ2025+AK2025))/100)</f>
        <v>0</v>
      </c>
      <c r="AM2025" s="76">
        <f t="shared" ref="AM2025" si="2428">U2025-AL2025</f>
        <v>0</v>
      </c>
      <c r="AR2025" s="93">
        <v>45292</v>
      </c>
      <c r="AS2025" s="93">
        <v>45657</v>
      </c>
      <c r="AT2025" s="109"/>
      <c r="AU2025" s="165"/>
    </row>
    <row r="2026" spans="1:47" ht="84.75" hidden="1" customHeight="1">
      <c r="A2026" s="79"/>
      <c r="B2026" s="79"/>
      <c r="C2026" s="79"/>
      <c r="E2026" s="85" t="s">
        <v>723</v>
      </c>
      <c r="F2026" s="169" t="s">
        <v>724</v>
      </c>
      <c r="AD2026" s="86"/>
      <c r="AE2026" s="76">
        <f t="shared" si="2341"/>
        <v>0</v>
      </c>
      <c r="AF2026" s="76">
        <f t="shared" si="2342"/>
        <v>0</v>
      </c>
      <c r="AG2026" s="76">
        <f t="shared" ref="AG2026:AG2027" si="2429">($AH2025*((AE2026+AF2026))/100)</f>
        <v>0</v>
      </c>
      <c r="AH2026" s="76">
        <f t="shared" ref="AH2026:AH2027" si="2430">AH2025-AG2026</f>
        <v>0</v>
      </c>
      <c r="AI2026" s="86"/>
      <c r="AJ2026" s="76">
        <f t="shared" si="2343"/>
        <v>0</v>
      </c>
      <c r="AK2026" s="76">
        <f t="shared" si="2344"/>
        <v>0</v>
      </c>
      <c r="AL2026" s="76">
        <f t="shared" ref="AL2026:AL2027" si="2431">($AM2025*((AJ2026+AK2026))/100)</f>
        <v>0</v>
      </c>
      <c r="AM2026" s="76">
        <f t="shared" ref="AM2026:AM2027" si="2432">AM2025-AL2026</f>
        <v>0</v>
      </c>
      <c r="AR2026" s="93">
        <v>45292</v>
      </c>
      <c r="AS2026" s="93">
        <v>45657</v>
      </c>
      <c r="AT2026" s="109"/>
      <c r="AU2026" s="165"/>
    </row>
    <row r="2027" spans="1:47" ht="84.75" hidden="1" customHeight="1">
      <c r="A2027" s="84"/>
      <c r="B2027" s="84"/>
      <c r="C2027" s="84"/>
      <c r="E2027" s="85" t="s">
        <v>479</v>
      </c>
      <c r="F2027" s="169" t="s">
        <v>1811</v>
      </c>
      <c r="AD2027" s="91"/>
      <c r="AE2027" s="76">
        <f t="shared" si="2341"/>
        <v>0</v>
      </c>
      <c r="AF2027" s="76">
        <f t="shared" si="2342"/>
        <v>0</v>
      </c>
      <c r="AG2027" s="76">
        <f t="shared" si="2429"/>
        <v>0</v>
      </c>
      <c r="AH2027" s="76">
        <f t="shared" si="2430"/>
        <v>0</v>
      </c>
      <c r="AI2027" s="91"/>
      <c r="AJ2027" s="76">
        <f t="shared" si="2343"/>
        <v>0</v>
      </c>
      <c r="AK2027" s="76">
        <f t="shared" si="2344"/>
        <v>0</v>
      </c>
      <c r="AL2027" s="76">
        <f t="shared" si="2431"/>
        <v>0</v>
      </c>
      <c r="AM2027" s="76">
        <f t="shared" si="2432"/>
        <v>0</v>
      </c>
      <c r="AR2027" s="93">
        <v>45292</v>
      </c>
      <c r="AS2027" s="93">
        <v>45657</v>
      </c>
      <c r="AT2027" s="109"/>
      <c r="AU2027" s="165"/>
    </row>
    <row r="2028" spans="1:47" ht="84.75" hidden="1" customHeight="1">
      <c r="A2028" s="71"/>
      <c r="B2028" s="71"/>
      <c r="C2028" s="71" t="e">
        <f t="shared" ref="C2028" si="2433">LOOKUP(B2028,E$2098:E$2135,F$2098:F$2135)</f>
        <v>#N/A</v>
      </c>
      <c r="E2028" s="85" t="s">
        <v>754</v>
      </c>
      <c r="F2028" s="169" t="s">
        <v>755</v>
      </c>
      <c r="AD2028" s="77">
        <f t="shared" ref="AD2028" si="2434">AH2030</f>
        <v>0</v>
      </c>
      <c r="AE2028" s="76">
        <f t="shared" si="2341"/>
        <v>0</v>
      </c>
      <c r="AF2028" s="76">
        <f t="shared" si="2342"/>
        <v>0</v>
      </c>
      <c r="AG2028" s="76">
        <f t="shared" ref="AG2028" si="2435">($S2028*((AE2028+AF2028))/100)</f>
        <v>0</v>
      </c>
      <c r="AH2028" s="76">
        <f t="shared" ref="AH2028" si="2436">S2028-AG2028</f>
        <v>0</v>
      </c>
      <c r="AI2028" s="77">
        <f t="shared" ref="AI2028" si="2437">AM2030</f>
        <v>0</v>
      </c>
      <c r="AJ2028" s="76">
        <f t="shared" si="2343"/>
        <v>0</v>
      </c>
      <c r="AK2028" s="76">
        <f t="shared" si="2344"/>
        <v>0</v>
      </c>
      <c r="AL2028" s="76">
        <f t="shared" ref="AL2028" si="2438">($U2028*((AJ2028+AK2028))/100)</f>
        <v>0</v>
      </c>
      <c r="AM2028" s="76">
        <f t="shared" ref="AM2028" si="2439">U2028-AL2028</f>
        <v>0</v>
      </c>
      <c r="AR2028" s="93">
        <v>45292</v>
      </c>
      <c r="AS2028" s="93">
        <v>45657</v>
      </c>
      <c r="AT2028" s="109"/>
      <c r="AU2028" s="165"/>
    </row>
    <row r="2029" spans="1:47" ht="84.75" hidden="1" customHeight="1">
      <c r="A2029" s="79"/>
      <c r="B2029" s="79"/>
      <c r="C2029" s="79"/>
      <c r="E2029" s="85" t="s">
        <v>785</v>
      </c>
      <c r="F2029" s="169" t="s">
        <v>1812</v>
      </c>
      <c r="AD2029" s="86"/>
      <c r="AE2029" s="76">
        <f t="shared" si="2341"/>
        <v>0</v>
      </c>
      <c r="AF2029" s="76">
        <f t="shared" si="2342"/>
        <v>0</v>
      </c>
      <c r="AG2029" s="76">
        <f t="shared" ref="AG2029:AG2030" si="2440">($AH2028*((AE2029+AF2029))/100)</f>
        <v>0</v>
      </c>
      <c r="AH2029" s="76">
        <f t="shared" ref="AH2029:AH2030" si="2441">AH2028-AG2029</f>
        <v>0</v>
      </c>
      <c r="AI2029" s="86"/>
      <c r="AJ2029" s="76">
        <f t="shared" si="2343"/>
        <v>0</v>
      </c>
      <c r="AK2029" s="76">
        <f t="shared" si="2344"/>
        <v>0</v>
      </c>
      <c r="AL2029" s="76">
        <f t="shared" ref="AL2029:AL2030" si="2442">($AM2028*((AJ2029+AK2029))/100)</f>
        <v>0</v>
      </c>
      <c r="AM2029" s="76">
        <f t="shared" ref="AM2029:AM2030" si="2443">AM2028-AL2029</f>
        <v>0</v>
      </c>
      <c r="AR2029" s="93">
        <v>45292</v>
      </c>
      <c r="AS2029" s="93">
        <v>45657</v>
      </c>
      <c r="AT2029" s="109"/>
      <c r="AU2029" s="165"/>
    </row>
    <row r="2030" spans="1:47" ht="84.75" hidden="1" customHeight="1">
      <c r="A2030" s="84"/>
      <c r="B2030" s="84"/>
      <c r="C2030" s="84"/>
      <c r="E2030" s="85" t="s">
        <v>845</v>
      </c>
      <c r="F2030" s="169" t="s">
        <v>1813</v>
      </c>
      <c r="AD2030" s="91"/>
      <c r="AE2030" s="76">
        <f t="shared" si="2341"/>
        <v>0</v>
      </c>
      <c r="AF2030" s="76">
        <f t="shared" si="2342"/>
        <v>0</v>
      </c>
      <c r="AG2030" s="76">
        <f t="shared" si="2440"/>
        <v>0</v>
      </c>
      <c r="AH2030" s="76">
        <f t="shared" si="2441"/>
        <v>0</v>
      </c>
      <c r="AI2030" s="91"/>
      <c r="AJ2030" s="76">
        <f t="shared" si="2343"/>
        <v>0</v>
      </c>
      <c r="AK2030" s="76">
        <f t="shared" si="2344"/>
        <v>0</v>
      </c>
      <c r="AL2030" s="76">
        <f t="shared" si="2442"/>
        <v>0</v>
      </c>
      <c r="AM2030" s="76">
        <f t="shared" si="2443"/>
        <v>0</v>
      </c>
      <c r="AR2030" s="93">
        <v>45292</v>
      </c>
      <c r="AS2030" s="93">
        <v>45657</v>
      </c>
      <c r="AT2030" s="109"/>
      <c r="AU2030" s="165"/>
    </row>
    <row r="2031" spans="1:47" ht="84.75" hidden="1" customHeight="1">
      <c r="A2031" s="71"/>
      <c r="B2031" s="71"/>
      <c r="C2031" s="71" t="e">
        <f t="shared" ref="C2031" si="2444">LOOKUP(B2031,E$2098:E$2135,F$2098:F$2135)</f>
        <v>#N/A</v>
      </c>
      <c r="E2031" s="85" t="s">
        <v>983</v>
      </c>
      <c r="F2031" s="169" t="s">
        <v>984</v>
      </c>
      <c r="AD2031" s="77">
        <f t="shared" ref="AD2031" si="2445">AH2033</f>
        <v>0</v>
      </c>
      <c r="AE2031" s="76">
        <f t="shared" si="2341"/>
        <v>0</v>
      </c>
      <c r="AF2031" s="76">
        <f t="shared" si="2342"/>
        <v>0</v>
      </c>
      <c r="AG2031" s="76">
        <f t="shared" ref="AG2031" si="2446">($S2031*((AE2031+AF2031))/100)</f>
        <v>0</v>
      </c>
      <c r="AH2031" s="76">
        <f t="shared" ref="AH2031" si="2447">S2031-AG2031</f>
        <v>0</v>
      </c>
      <c r="AI2031" s="77">
        <f t="shared" ref="AI2031" si="2448">AM2033</f>
        <v>0</v>
      </c>
      <c r="AJ2031" s="76">
        <f t="shared" si="2343"/>
        <v>0</v>
      </c>
      <c r="AK2031" s="76">
        <f t="shared" si="2344"/>
        <v>0</v>
      </c>
      <c r="AL2031" s="76">
        <f t="shared" ref="AL2031" si="2449">($U2031*((AJ2031+AK2031))/100)</f>
        <v>0</v>
      </c>
      <c r="AM2031" s="76">
        <f t="shared" ref="AM2031" si="2450">U2031-AL2031</f>
        <v>0</v>
      </c>
      <c r="AR2031" s="93">
        <v>45292</v>
      </c>
      <c r="AS2031" s="93">
        <v>45657</v>
      </c>
      <c r="AT2031" s="109"/>
      <c r="AU2031" s="165"/>
    </row>
    <row r="2032" spans="1:47" ht="84.75" hidden="1" customHeight="1">
      <c r="A2032" s="79"/>
      <c r="B2032" s="79"/>
      <c r="C2032" s="79"/>
      <c r="E2032" s="85" t="s">
        <v>1127</v>
      </c>
      <c r="F2032" s="169" t="s">
        <v>1814</v>
      </c>
      <c r="AD2032" s="86"/>
      <c r="AE2032" s="76">
        <f t="shared" si="2341"/>
        <v>0</v>
      </c>
      <c r="AF2032" s="76">
        <f t="shared" si="2342"/>
        <v>0</v>
      </c>
      <c r="AG2032" s="76">
        <f t="shared" ref="AG2032:AG2033" si="2451">($AH2031*((AE2032+AF2032))/100)</f>
        <v>0</v>
      </c>
      <c r="AH2032" s="76">
        <f t="shared" ref="AH2032:AH2033" si="2452">AH2031-AG2032</f>
        <v>0</v>
      </c>
      <c r="AI2032" s="86"/>
      <c r="AJ2032" s="76">
        <f t="shared" si="2343"/>
        <v>0</v>
      </c>
      <c r="AK2032" s="76">
        <f t="shared" si="2344"/>
        <v>0</v>
      </c>
      <c r="AL2032" s="76">
        <f t="shared" ref="AL2032:AL2033" si="2453">($AM2031*((AJ2032+AK2032))/100)</f>
        <v>0</v>
      </c>
      <c r="AM2032" s="76">
        <f t="shared" ref="AM2032:AM2033" si="2454">AM2031-AL2032</f>
        <v>0</v>
      </c>
      <c r="AR2032" s="93">
        <v>45292</v>
      </c>
      <c r="AS2032" s="93">
        <v>45657</v>
      </c>
      <c r="AT2032" s="109"/>
      <c r="AU2032" s="165"/>
    </row>
    <row r="2033" spans="1:47" ht="84.75" hidden="1" customHeight="1">
      <c r="A2033" s="84"/>
      <c r="B2033" s="84"/>
      <c r="C2033" s="84"/>
      <c r="AD2033" s="91"/>
      <c r="AE2033" s="76">
        <f t="shared" si="2341"/>
        <v>0</v>
      </c>
      <c r="AF2033" s="76">
        <f t="shared" si="2342"/>
        <v>0</v>
      </c>
      <c r="AG2033" s="76">
        <f t="shared" si="2451"/>
        <v>0</v>
      </c>
      <c r="AH2033" s="76">
        <f t="shared" si="2452"/>
        <v>0</v>
      </c>
      <c r="AI2033" s="91"/>
      <c r="AJ2033" s="76">
        <f t="shared" si="2343"/>
        <v>0</v>
      </c>
      <c r="AK2033" s="76">
        <f t="shared" si="2344"/>
        <v>0</v>
      </c>
      <c r="AL2033" s="76">
        <f t="shared" si="2453"/>
        <v>0</v>
      </c>
      <c r="AM2033" s="76">
        <f t="shared" si="2454"/>
        <v>0</v>
      </c>
      <c r="AR2033" s="93">
        <v>45292</v>
      </c>
      <c r="AS2033" s="93">
        <v>45657</v>
      </c>
      <c r="AT2033" s="109"/>
      <c r="AU2033" s="165"/>
    </row>
    <row r="2034" spans="1:47" ht="84.75" hidden="1" customHeight="1">
      <c r="A2034" s="71"/>
      <c r="B2034" s="71"/>
      <c r="C2034" s="71" t="e">
        <f t="shared" ref="C2034" si="2455">LOOKUP(B2034,E$2098:E$2135,F$2098:F$2135)</f>
        <v>#N/A</v>
      </c>
      <c r="AD2034" s="77">
        <f t="shared" ref="AD2034" si="2456">AH2036</f>
        <v>0</v>
      </c>
      <c r="AE2034" s="76">
        <f t="shared" si="2341"/>
        <v>0</v>
      </c>
      <c r="AF2034" s="76">
        <f t="shared" si="2342"/>
        <v>0</v>
      </c>
      <c r="AG2034" s="76">
        <f t="shared" ref="AG2034" si="2457">($S2034*((AE2034+AF2034))/100)</f>
        <v>0</v>
      </c>
      <c r="AH2034" s="76">
        <f t="shared" ref="AH2034" si="2458">S2034-AG2034</f>
        <v>0</v>
      </c>
      <c r="AI2034" s="77">
        <f t="shared" ref="AI2034" si="2459">AM2036</f>
        <v>0</v>
      </c>
      <c r="AJ2034" s="76">
        <f t="shared" si="2343"/>
        <v>0</v>
      </c>
      <c r="AK2034" s="76">
        <f t="shared" si="2344"/>
        <v>0</v>
      </c>
      <c r="AL2034" s="76">
        <f t="shared" ref="AL2034" si="2460">($U2034*((AJ2034+AK2034))/100)</f>
        <v>0</v>
      </c>
      <c r="AM2034" s="76">
        <f t="shared" ref="AM2034" si="2461">U2034-AL2034</f>
        <v>0</v>
      </c>
      <c r="AR2034" s="93">
        <v>45292</v>
      </c>
      <c r="AS2034" s="93">
        <v>45657</v>
      </c>
      <c r="AT2034" s="109"/>
      <c r="AU2034" s="165"/>
    </row>
    <row r="2035" spans="1:47" ht="84.75" hidden="1" customHeight="1">
      <c r="A2035" s="79"/>
      <c r="B2035" s="79"/>
      <c r="C2035" s="79"/>
      <c r="AD2035" s="86"/>
      <c r="AE2035" s="76">
        <f t="shared" si="2341"/>
        <v>0</v>
      </c>
      <c r="AF2035" s="76">
        <f t="shared" si="2342"/>
        <v>0</v>
      </c>
      <c r="AG2035" s="76">
        <f t="shared" ref="AG2035:AG2036" si="2462">($AH2034*((AE2035+AF2035))/100)</f>
        <v>0</v>
      </c>
      <c r="AH2035" s="76">
        <f t="shared" ref="AH2035:AH2036" si="2463">AH2034-AG2035</f>
        <v>0</v>
      </c>
      <c r="AI2035" s="86"/>
      <c r="AJ2035" s="76">
        <f t="shared" si="2343"/>
        <v>0</v>
      </c>
      <c r="AK2035" s="76">
        <f t="shared" si="2344"/>
        <v>0</v>
      </c>
      <c r="AL2035" s="76">
        <f t="shared" ref="AL2035:AL2036" si="2464">($AM2034*((AJ2035+AK2035))/100)</f>
        <v>0</v>
      </c>
      <c r="AM2035" s="76">
        <f t="shared" ref="AM2035:AM2036" si="2465">AM2034-AL2035</f>
        <v>0</v>
      </c>
      <c r="AR2035" s="93">
        <v>45292</v>
      </c>
      <c r="AS2035" s="93">
        <v>45657</v>
      </c>
      <c r="AT2035" s="109"/>
      <c r="AU2035" s="165"/>
    </row>
    <row r="2036" spans="1:47" ht="84.75" hidden="1" customHeight="1">
      <c r="A2036" s="84"/>
      <c r="B2036" s="84"/>
      <c r="C2036" s="84"/>
      <c r="D2036" s="226" t="s">
        <v>404</v>
      </c>
      <c r="E2036" s="226"/>
      <c r="F2036" s="226"/>
      <c r="G2036" s="226"/>
      <c r="H2036" s="226" t="s">
        <v>405</v>
      </c>
      <c r="I2036" s="226" t="s">
        <v>406</v>
      </c>
      <c r="J2036" s="226" t="s">
        <v>407</v>
      </c>
      <c r="K2036" s="226" t="s">
        <v>387</v>
      </c>
      <c r="L2036" s="226" t="str">
        <f>IF(F2036&lt;&gt;"",CONCATENATE(E2036," ",F2036),CONCATENATE(H2036," ",J2036," ",I2036," ",K2036))</f>
        <v>Posibilidad de perdida reputacional por el uso indebido de la información dispuesta por parte del personal de la SRNI para obtener un beneficio personal o para un tercero</v>
      </c>
      <c r="M2036" s="226" t="s">
        <v>86</v>
      </c>
      <c r="N2036" s="226" t="s">
        <v>317</v>
      </c>
      <c r="O2036" s="212" t="s">
        <v>87</v>
      </c>
      <c r="P2036" s="212" t="s">
        <v>99</v>
      </c>
      <c r="Q2036" s="212" t="s">
        <v>408</v>
      </c>
      <c r="R2036" s="212" t="s">
        <v>409</v>
      </c>
      <c r="S2036" s="212">
        <f t="shared" ref="S2036" si="2466">IF(R2036="Muy alta",100,IF(R2036="Alta",80,IF(R2036="Media",60,IF(R2036="Baja",40,IF(R2036="Muy baja",20,IF(R2036="Casi Seguro",100,IF(R2036="Probable",80,IF(R2036="Posible",60,IF(R2036="Improbable",40,IF(R2036="Rara vez",20,0))))))))))</f>
        <v>60</v>
      </c>
      <c r="T2036" s="212" t="s">
        <v>137</v>
      </c>
      <c r="U2036" s="212">
        <f t="shared" ref="U2036" si="2467">IF(T2036="Catastrófico",100,IF(T2036="Mayor",80,IF(T2036="Moderado",60,IF(T2036="Menor",40,IF(T2036="Leve",20,0)))))</f>
        <v>100</v>
      </c>
      <c r="V2036" s="212" t="s">
        <v>138</v>
      </c>
      <c r="W2036" s="92" t="s">
        <v>410</v>
      </c>
      <c r="X2036" s="76" t="str">
        <f>IF(OR(Y2036="Preventivo",Y2036="Detectivo"),"Probabilidad",IF(Y2036="Correctivo","Impacto"," "))</f>
        <v>Probabilidad</v>
      </c>
      <c r="Y2036" s="76" t="s">
        <v>69</v>
      </c>
      <c r="Z2036" s="76" t="s">
        <v>70</v>
      </c>
      <c r="AA2036" s="76" t="s">
        <v>71</v>
      </c>
      <c r="AB2036" s="76" t="s">
        <v>72</v>
      </c>
      <c r="AC2036" s="76" t="s">
        <v>73</v>
      </c>
      <c r="AD2036" s="91"/>
      <c r="AE2036" s="76">
        <f t="shared" si="2341"/>
        <v>25</v>
      </c>
      <c r="AF2036" s="76">
        <f t="shared" si="2342"/>
        <v>15</v>
      </c>
      <c r="AG2036" s="76">
        <f t="shared" si="2462"/>
        <v>0</v>
      </c>
      <c r="AH2036" s="76">
        <f t="shared" si="2463"/>
        <v>0</v>
      </c>
      <c r="AI2036" s="91"/>
      <c r="AJ2036" s="76">
        <f t="shared" si="2343"/>
        <v>0</v>
      </c>
      <c r="AK2036" s="76">
        <f t="shared" si="2344"/>
        <v>0</v>
      </c>
      <c r="AL2036" s="76">
        <f t="shared" si="2464"/>
        <v>0</v>
      </c>
      <c r="AM2036" s="76">
        <f t="shared" si="2465"/>
        <v>0</v>
      </c>
      <c r="AN2036" s="212" t="s">
        <v>138</v>
      </c>
      <c r="AO2036" s="212" t="s">
        <v>75</v>
      </c>
      <c r="AP2036" s="212" t="s">
        <v>411</v>
      </c>
      <c r="AQ2036" s="212" t="s">
        <v>1950</v>
      </c>
      <c r="AR2036" s="93">
        <v>45292</v>
      </c>
      <c r="AS2036" s="93">
        <v>45657</v>
      </c>
      <c r="AT2036" s="109"/>
      <c r="AU2036" s="212" t="s">
        <v>412</v>
      </c>
    </row>
    <row r="2037" spans="1:47" ht="84.75" hidden="1" customHeight="1">
      <c r="A2037" s="71"/>
      <c r="B2037" s="71"/>
      <c r="C2037" s="71" t="e">
        <f t="shared" ref="C2037" si="2468">LOOKUP(B2037,E$2098:E$2135,F$2098:F$2135)</f>
        <v>#N/A</v>
      </c>
      <c r="D2037" s="266"/>
      <c r="E2037" s="266"/>
      <c r="F2037" s="266"/>
      <c r="G2037" s="266"/>
      <c r="H2037" s="266"/>
      <c r="I2037" s="266"/>
      <c r="J2037" s="266"/>
      <c r="K2037" s="266"/>
      <c r="L2037" s="266"/>
      <c r="M2037" s="266"/>
      <c r="N2037" s="266"/>
      <c r="O2037" s="225"/>
      <c r="P2037" s="225"/>
      <c r="Q2037" s="225"/>
      <c r="R2037" s="225"/>
      <c r="S2037" s="225"/>
      <c r="T2037" s="225"/>
      <c r="U2037" s="225"/>
      <c r="V2037" s="225"/>
      <c r="W2037" s="92" t="s">
        <v>413</v>
      </c>
      <c r="X2037" s="76" t="str">
        <f>IF(OR(Y2037="Preventivo",Y2037="Detectivo"),"Probabilidad",IF(Y2037="Correctivo","Impacto"," "))</f>
        <v>Probabilidad</v>
      </c>
      <c r="Y2037" s="76" t="s">
        <v>91</v>
      </c>
      <c r="Z2037" s="76" t="s">
        <v>70</v>
      </c>
      <c r="AA2037" s="76" t="s">
        <v>71</v>
      </c>
      <c r="AB2037" s="76" t="s">
        <v>72</v>
      </c>
      <c r="AC2037" s="76" t="s">
        <v>73</v>
      </c>
      <c r="AD2037" s="77">
        <f t="shared" ref="AD2037" si="2469">AH2039</f>
        <v>0</v>
      </c>
      <c r="AE2037" s="76">
        <f t="shared" si="2341"/>
        <v>15</v>
      </c>
      <c r="AF2037" s="76">
        <f t="shared" si="2342"/>
        <v>15</v>
      </c>
      <c r="AG2037" s="76">
        <f t="shared" ref="AG2037" si="2470">($S2037*((AE2037+AF2037))/100)</f>
        <v>0</v>
      </c>
      <c r="AH2037" s="76">
        <f t="shared" ref="AH2037" si="2471">S2037-AG2037</f>
        <v>0</v>
      </c>
      <c r="AI2037" s="77">
        <f t="shared" ref="AI2037" si="2472">AM2039</f>
        <v>0</v>
      </c>
      <c r="AJ2037" s="76">
        <f t="shared" si="2343"/>
        <v>0</v>
      </c>
      <c r="AK2037" s="76">
        <f t="shared" si="2344"/>
        <v>0</v>
      </c>
      <c r="AL2037" s="76">
        <f t="shared" ref="AL2037" si="2473">($U2037*((AJ2037+AK2037))/100)</f>
        <v>0</v>
      </c>
      <c r="AM2037" s="76">
        <f t="shared" ref="AM2037" si="2474">U2037-AL2037</f>
        <v>0</v>
      </c>
      <c r="AN2037" s="225"/>
      <c r="AO2037" s="225"/>
      <c r="AP2037" s="225"/>
      <c r="AQ2037" s="225"/>
      <c r="AR2037" s="93">
        <v>45292</v>
      </c>
      <c r="AS2037" s="93">
        <v>45657</v>
      </c>
      <c r="AT2037" s="109"/>
      <c r="AU2037" s="225"/>
    </row>
    <row r="2038" spans="1:47" ht="139.5" hidden="1" customHeight="1">
      <c r="A2038" s="79"/>
      <c r="B2038" s="79"/>
      <c r="C2038" s="79"/>
      <c r="D2038" s="266"/>
      <c r="E2038" s="266"/>
      <c r="F2038" s="266"/>
      <c r="G2038" s="266"/>
      <c r="H2038" s="266"/>
      <c r="I2038" s="266"/>
      <c r="J2038" s="266"/>
      <c r="K2038" s="266"/>
      <c r="L2038" s="266"/>
      <c r="M2038" s="266"/>
      <c r="N2038" s="266"/>
      <c r="O2038" s="225"/>
      <c r="P2038" s="225"/>
      <c r="Q2038" s="225"/>
      <c r="R2038" s="225"/>
      <c r="S2038" s="225"/>
      <c r="T2038" s="225"/>
      <c r="U2038" s="225"/>
      <c r="V2038" s="225"/>
      <c r="W2038" s="92" t="s">
        <v>414</v>
      </c>
      <c r="X2038" s="76" t="str">
        <f t="shared" ref="X2038:X2039" si="2475">IF(OR(Y2038="Preventivo",Y2038="Detectivo"),"Probabilidad",IF(Y2038="Correctivo","Impacto"," "))</f>
        <v>Probabilidad</v>
      </c>
      <c r="Y2038" s="76" t="s">
        <v>69</v>
      </c>
      <c r="Z2038" s="76" t="s">
        <v>70</v>
      </c>
      <c r="AA2038" s="76" t="s">
        <v>71</v>
      </c>
      <c r="AB2038" s="76" t="s">
        <v>72</v>
      </c>
      <c r="AC2038" s="76" t="s">
        <v>73</v>
      </c>
      <c r="AD2038" s="86"/>
      <c r="AE2038" s="76">
        <f t="shared" si="2341"/>
        <v>25</v>
      </c>
      <c r="AF2038" s="76">
        <f t="shared" si="2342"/>
        <v>15</v>
      </c>
      <c r="AG2038" s="76">
        <f t="shared" ref="AG2038:AG2039" si="2476">($AH2037*((AE2038+AF2038))/100)</f>
        <v>0</v>
      </c>
      <c r="AH2038" s="76">
        <f t="shared" ref="AH2038:AH2039" si="2477">AH2037-AG2038</f>
        <v>0</v>
      </c>
      <c r="AI2038" s="86"/>
      <c r="AJ2038" s="76">
        <f t="shared" si="2343"/>
        <v>0</v>
      </c>
      <c r="AK2038" s="76">
        <f t="shared" si="2344"/>
        <v>0</v>
      </c>
      <c r="AL2038" s="76">
        <f t="shared" ref="AL2038:AL2039" si="2478">($AM2037*((AJ2038+AK2038))/100)</f>
        <v>0</v>
      </c>
      <c r="AM2038" s="76">
        <f t="shared" ref="AM2038:AM2039" si="2479">AM2037-AL2038</f>
        <v>0</v>
      </c>
      <c r="AN2038" s="225"/>
      <c r="AO2038" s="225"/>
      <c r="AP2038" s="225"/>
      <c r="AQ2038" s="225"/>
      <c r="AR2038" s="93">
        <v>45292</v>
      </c>
      <c r="AS2038" s="93">
        <v>45657</v>
      </c>
      <c r="AT2038" s="109"/>
      <c r="AU2038" s="225"/>
    </row>
    <row r="2039" spans="1:47" ht="185.25" hidden="1" customHeight="1">
      <c r="A2039" s="84"/>
      <c r="B2039" s="84"/>
      <c r="C2039" s="84"/>
      <c r="D2039" s="227"/>
      <c r="E2039" s="227"/>
      <c r="F2039" s="227"/>
      <c r="G2039" s="227"/>
      <c r="H2039" s="227"/>
      <c r="I2039" s="227"/>
      <c r="J2039" s="227"/>
      <c r="K2039" s="227"/>
      <c r="L2039" s="227"/>
      <c r="M2039" s="227"/>
      <c r="N2039" s="227"/>
      <c r="O2039" s="213"/>
      <c r="P2039" s="213"/>
      <c r="Q2039" s="213"/>
      <c r="R2039" s="213"/>
      <c r="S2039" s="213"/>
      <c r="T2039" s="213"/>
      <c r="U2039" s="213"/>
      <c r="V2039" s="213"/>
      <c r="W2039" s="101" t="s">
        <v>415</v>
      </c>
      <c r="X2039" s="76" t="str">
        <f t="shared" si="2475"/>
        <v>Probabilidad</v>
      </c>
      <c r="Y2039" s="76" t="s">
        <v>69</v>
      </c>
      <c r="Z2039" s="76" t="s">
        <v>109</v>
      </c>
      <c r="AA2039" s="76" t="s">
        <v>71</v>
      </c>
      <c r="AB2039" s="76" t="s">
        <v>72</v>
      </c>
      <c r="AC2039" s="76" t="s">
        <v>73</v>
      </c>
      <c r="AD2039" s="91"/>
      <c r="AE2039" s="76">
        <f t="shared" si="2341"/>
        <v>25</v>
      </c>
      <c r="AF2039" s="76">
        <f t="shared" si="2342"/>
        <v>25</v>
      </c>
      <c r="AG2039" s="76">
        <f t="shared" si="2476"/>
        <v>0</v>
      </c>
      <c r="AH2039" s="76">
        <f t="shared" si="2477"/>
        <v>0</v>
      </c>
      <c r="AI2039" s="91"/>
      <c r="AJ2039" s="76">
        <f t="shared" si="2343"/>
        <v>0</v>
      </c>
      <c r="AK2039" s="76">
        <f t="shared" si="2344"/>
        <v>0</v>
      </c>
      <c r="AL2039" s="76">
        <f t="shared" si="2478"/>
        <v>0</v>
      </c>
      <c r="AM2039" s="76">
        <f t="shared" si="2479"/>
        <v>0</v>
      </c>
      <c r="AN2039" s="213"/>
      <c r="AO2039" s="213"/>
      <c r="AP2039" s="213"/>
      <c r="AQ2039" s="213"/>
      <c r="AR2039" s="93">
        <v>45292</v>
      </c>
      <c r="AS2039" s="93">
        <v>45657</v>
      </c>
      <c r="AT2039" s="109"/>
      <c r="AU2039" s="213"/>
    </row>
    <row r="2040" spans="1:47" ht="84.75" hidden="1" customHeight="1">
      <c r="A2040" s="71"/>
      <c r="B2040" s="71"/>
      <c r="C2040" s="71" t="e">
        <f t="shared" ref="C2040" si="2480">LOOKUP(B2040,E$2098:E$2135,F$2098:F$2135)</f>
        <v>#N/A</v>
      </c>
      <c r="D2040" s="71"/>
      <c r="E2040" s="73"/>
      <c r="F2040" s="92"/>
      <c r="G2040" s="92"/>
      <c r="H2040" s="72"/>
      <c r="I2040" s="72"/>
      <c r="J2040" s="72"/>
      <c r="K2040" s="72"/>
      <c r="L2040" s="74" t="str">
        <f t="shared" ref="L2040" si="2481">IF(F2040&lt;&gt;"",CONCATENATE(E2040," ",F2040),CONCATENATE(H2040," ",I2040," ",J2040," ",K2040))</f>
        <v xml:space="preserve">   </v>
      </c>
      <c r="M2040" s="72"/>
      <c r="N2040" s="72"/>
      <c r="O2040" s="71"/>
      <c r="P2040" s="71"/>
      <c r="Q2040" s="71"/>
      <c r="R2040" s="71"/>
      <c r="S2040" s="71">
        <f t="shared" ref="S2040" si="2482">IF(R2040="Muy alta",100,IF(R2040="Alta",80,IF(R2040="Media",60,IF(R2040="Baja",40,IF(R2040="Muy baja",20,IF(R2040="Casi Seguro",100,IF(R2040="Probable",80,IF(R2040="Posible",60,IF(R2040="Improbable",40,IF(R2040="Rara vez",20,0))))))))))</f>
        <v>0</v>
      </c>
      <c r="T2040" s="71"/>
      <c r="U2040" s="71">
        <f t="shared" ref="U2040" si="2483">IF(T2040="Catastrófico",100,IF(T2040="Mayor",80,IF(T2040="Moderado",60,IF(T2040="Menor",40,IF(T2040="Leve",20,0)))))</f>
        <v>0</v>
      </c>
      <c r="V2040" s="71"/>
      <c r="W2040" s="85"/>
      <c r="X2040" s="76" t="str">
        <f t="shared" ref="X2040:X2060" si="2484">IF(OR(Y2040="Preventivo",Y2040="Detectivo"),"Probabilidad",IF(Y2040="Correctivo","Impacto"," "))</f>
        <v xml:space="preserve"> </v>
      </c>
      <c r="Y2040" s="76"/>
      <c r="Z2040" s="76"/>
      <c r="AA2040" s="76"/>
      <c r="AB2040" s="76"/>
      <c r="AC2040" s="76"/>
      <c r="AD2040" s="77">
        <f t="shared" ref="AD2040" si="2485">AH2042</f>
        <v>0</v>
      </c>
      <c r="AE2040" s="76">
        <f t="shared" si="2341"/>
        <v>0</v>
      </c>
      <c r="AF2040" s="76">
        <f t="shared" si="2342"/>
        <v>0</v>
      </c>
      <c r="AG2040" s="76">
        <f t="shared" ref="AG2040" si="2486">($S2040*((AE2040+AF2040))/100)</f>
        <v>0</v>
      </c>
      <c r="AH2040" s="76">
        <f t="shared" ref="AH2040" si="2487">S2040-AG2040</f>
        <v>0</v>
      </c>
      <c r="AI2040" s="77">
        <f t="shared" ref="AI2040" si="2488">AM2042</f>
        <v>0</v>
      </c>
      <c r="AJ2040" s="76">
        <f t="shared" si="2343"/>
        <v>0</v>
      </c>
      <c r="AK2040" s="76">
        <f t="shared" si="2344"/>
        <v>0</v>
      </c>
      <c r="AL2040" s="76">
        <f t="shared" ref="AL2040" si="2489">($U2040*((AJ2040+AK2040))/100)</f>
        <v>0</v>
      </c>
      <c r="AM2040" s="76">
        <f t="shared" ref="AM2040" si="2490">U2040-AL2040</f>
        <v>0</v>
      </c>
      <c r="AN2040" s="71"/>
      <c r="AO2040" s="71"/>
      <c r="AP2040" s="71"/>
      <c r="AQ2040" s="85"/>
      <c r="AR2040" s="93">
        <v>45292</v>
      </c>
      <c r="AS2040" s="93">
        <v>45657</v>
      </c>
      <c r="AT2040" s="109"/>
      <c r="AU2040" s="109"/>
    </row>
    <row r="2041" spans="1:47" ht="84.75" hidden="1" customHeight="1">
      <c r="A2041" s="79"/>
      <c r="B2041" s="79"/>
      <c r="C2041" s="79"/>
      <c r="D2041" s="79"/>
      <c r="E2041" s="81"/>
      <c r="F2041" s="100"/>
      <c r="G2041" s="100"/>
      <c r="H2041" s="80"/>
      <c r="I2041" s="80"/>
      <c r="J2041" s="80"/>
      <c r="K2041" s="80"/>
      <c r="L2041" s="82"/>
      <c r="M2041" s="80"/>
      <c r="N2041" s="80"/>
      <c r="O2041" s="79"/>
      <c r="P2041" s="79"/>
      <c r="Q2041" s="79"/>
      <c r="R2041" s="79"/>
      <c r="S2041" s="79"/>
      <c r="T2041" s="79"/>
      <c r="U2041" s="79"/>
      <c r="V2041" s="79"/>
      <c r="W2041" s="85"/>
      <c r="X2041" s="76" t="str">
        <f t="shared" si="2484"/>
        <v xml:space="preserve"> </v>
      </c>
      <c r="Y2041" s="76"/>
      <c r="Z2041" s="76"/>
      <c r="AA2041" s="76"/>
      <c r="AB2041" s="76"/>
      <c r="AC2041" s="76"/>
      <c r="AD2041" s="86"/>
      <c r="AE2041" s="76">
        <f t="shared" si="2341"/>
        <v>0</v>
      </c>
      <c r="AF2041" s="76">
        <f t="shared" si="2342"/>
        <v>0</v>
      </c>
      <c r="AG2041" s="76">
        <f t="shared" ref="AG2041:AG2042" si="2491">($AH2040*((AE2041+AF2041))/100)</f>
        <v>0</v>
      </c>
      <c r="AH2041" s="76">
        <f t="shared" ref="AH2041:AH2042" si="2492">AH2040-AG2041</f>
        <v>0</v>
      </c>
      <c r="AI2041" s="86"/>
      <c r="AJ2041" s="76">
        <f t="shared" si="2343"/>
        <v>0</v>
      </c>
      <c r="AK2041" s="76">
        <f t="shared" si="2344"/>
        <v>0</v>
      </c>
      <c r="AL2041" s="76">
        <f t="shared" ref="AL2041:AL2042" si="2493">($AM2040*((AJ2041+AK2041))/100)</f>
        <v>0</v>
      </c>
      <c r="AM2041" s="76">
        <f t="shared" ref="AM2041:AM2042" si="2494">AM2040-AL2041</f>
        <v>0</v>
      </c>
      <c r="AN2041" s="79"/>
      <c r="AO2041" s="79"/>
      <c r="AP2041" s="79"/>
      <c r="AQ2041" s="85"/>
      <c r="AR2041" s="93">
        <v>45292</v>
      </c>
      <c r="AS2041" s="93">
        <v>45657</v>
      </c>
      <c r="AT2041" s="109"/>
      <c r="AU2041" s="109"/>
    </row>
    <row r="2042" spans="1:47" ht="84.75" hidden="1" customHeight="1">
      <c r="A2042" s="84"/>
      <c r="B2042" s="84"/>
      <c r="C2042" s="84"/>
      <c r="D2042" s="84"/>
      <c r="E2042" s="89"/>
      <c r="F2042" s="101"/>
      <c r="G2042" s="101"/>
      <c r="H2042" s="83"/>
      <c r="I2042" s="83"/>
      <c r="J2042" s="83"/>
      <c r="K2042" s="83"/>
      <c r="L2042" s="90"/>
      <c r="M2042" s="83"/>
      <c r="N2042" s="83"/>
      <c r="O2042" s="84"/>
      <c r="P2042" s="84"/>
      <c r="Q2042" s="84"/>
      <c r="R2042" s="84"/>
      <c r="S2042" s="84"/>
      <c r="T2042" s="84"/>
      <c r="U2042" s="84"/>
      <c r="V2042" s="84"/>
      <c r="W2042" s="85"/>
      <c r="X2042" s="76" t="str">
        <f t="shared" si="2484"/>
        <v xml:space="preserve"> </v>
      </c>
      <c r="Y2042" s="76"/>
      <c r="Z2042" s="76"/>
      <c r="AA2042" s="76"/>
      <c r="AB2042" s="76"/>
      <c r="AC2042" s="76"/>
      <c r="AD2042" s="91"/>
      <c r="AE2042" s="76">
        <f t="shared" si="2341"/>
        <v>0</v>
      </c>
      <c r="AF2042" s="76">
        <f t="shared" si="2342"/>
        <v>0</v>
      </c>
      <c r="AG2042" s="76">
        <f t="shared" si="2491"/>
        <v>0</v>
      </c>
      <c r="AH2042" s="76">
        <f t="shared" si="2492"/>
        <v>0</v>
      </c>
      <c r="AI2042" s="91"/>
      <c r="AJ2042" s="76">
        <f t="shared" si="2343"/>
        <v>0</v>
      </c>
      <c r="AK2042" s="76">
        <f t="shared" si="2344"/>
        <v>0</v>
      </c>
      <c r="AL2042" s="76">
        <f t="shared" si="2493"/>
        <v>0</v>
      </c>
      <c r="AM2042" s="76">
        <f t="shared" si="2494"/>
        <v>0</v>
      </c>
      <c r="AN2042" s="84"/>
      <c r="AO2042" s="84"/>
      <c r="AP2042" s="84"/>
      <c r="AQ2042" s="85"/>
      <c r="AR2042" s="93">
        <v>45292</v>
      </c>
      <c r="AS2042" s="93">
        <v>45657</v>
      </c>
      <c r="AT2042" s="109"/>
      <c r="AU2042" s="109"/>
    </row>
    <row r="2043" spans="1:47" ht="84.75" hidden="1" customHeight="1">
      <c r="A2043" s="71"/>
      <c r="B2043" s="71"/>
      <c r="C2043" s="71" t="e">
        <f t="shared" ref="C2043" si="2495">LOOKUP(B2043,E$2098:E$2135,F$2098:F$2135)</f>
        <v>#N/A</v>
      </c>
      <c r="D2043" s="71"/>
      <c r="E2043" s="73"/>
      <c r="F2043" s="92"/>
      <c r="G2043" s="92"/>
      <c r="H2043" s="72"/>
      <c r="I2043" s="72"/>
      <c r="J2043" s="72"/>
      <c r="K2043" s="72"/>
      <c r="L2043" s="74" t="str">
        <f t="shared" ref="L2043" si="2496">IF(F2043&lt;&gt;"",CONCATENATE(E2043," ",F2043),CONCATENATE(H2043," ",I2043," ",J2043," ",K2043))</f>
        <v xml:space="preserve">   </v>
      </c>
      <c r="M2043" s="72"/>
      <c r="N2043" s="72"/>
      <c r="O2043" s="71"/>
      <c r="P2043" s="71"/>
      <c r="Q2043" s="71"/>
      <c r="R2043" s="71"/>
      <c r="S2043" s="71">
        <f t="shared" ref="S2043" si="2497">IF(R2043="Muy alta",100,IF(R2043="Alta",80,IF(R2043="Media",60,IF(R2043="Baja",40,IF(R2043="Muy baja",20,IF(R2043="Casi Seguro",100,IF(R2043="Probable",80,IF(R2043="Posible",60,IF(R2043="Improbable",40,IF(R2043="Rara vez",20,0))))))))))</f>
        <v>0</v>
      </c>
      <c r="T2043" s="71"/>
      <c r="U2043" s="71">
        <f t="shared" ref="U2043" si="2498">IF(T2043="Catastrófico",100,IF(T2043="Mayor",80,IF(T2043="Moderado",60,IF(T2043="Menor",40,IF(T2043="Leve",20,0)))))</f>
        <v>0</v>
      </c>
      <c r="V2043" s="71"/>
      <c r="W2043" s="85"/>
      <c r="X2043" s="76" t="str">
        <f t="shared" si="2484"/>
        <v xml:space="preserve"> </v>
      </c>
      <c r="Y2043" s="76"/>
      <c r="Z2043" s="76"/>
      <c r="AA2043" s="76"/>
      <c r="AB2043" s="76"/>
      <c r="AC2043" s="76"/>
      <c r="AD2043" s="77">
        <f t="shared" ref="AD2043" si="2499">AH2045</f>
        <v>0</v>
      </c>
      <c r="AE2043" s="76">
        <f t="shared" si="2341"/>
        <v>0</v>
      </c>
      <c r="AF2043" s="76">
        <f t="shared" si="2342"/>
        <v>0</v>
      </c>
      <c r="AG2043" s="76">
        <f t="shared" ref="AG2043" si="2500">($S2043*((AE2043+AF2043))/100)</f>
        <v>0</v>
      </c>
      <c r="AH2043" s="76">
        <f t="shared" ref="AH2043" si="2501">S2043-AG2043</f>
        <v>0</v>
      </c>
      <c r="AI2043" s="77">
        <f t="shared" ref="AI2043" si="2502">AM2045</f>
        <v>0</v>
      </c>
      <c r="AJ2043" s="76">
        <f t="shared" si="2343"/>
        <v>0</v>
      </c>
      <c r="AK2043" s="76">
        <f t="shared" si="2344"/>
        <v>0</v>
      </c>
      <c r="AL2043" s="76">
        <f t="shared" ref="AL2043" si="2503">($U2043*((AJ2043+AK2043))/100)</f>
        <v>0</v>
      </c>
      <c r="AM2043" s="76">
        <f t="shared" ref="AM2043" si="2504">U2043-AL2043</f>
        <v>0</v>
      </c>
      <c r="AN2043" s="71"/>
      <c r="AO2043" s="71"/>
      <c r="AP2043" s="71"/>
      <c r="AQ2043" s="85"/>
      <c r="AR2043" s="93">
        <v>45292</v>
      </c>
      <c r="AS2043" s="93">
        <v>45657</v>
      </c>
      <c r="AT2043" s="109"/>
      <c r="AU2043" s="109"/>
    </row>
    <row r="2044" spans="1:47" ht="84.75" hidden="1" customHeight="1">
      <c r="A2044" s="79"/>
      <c r="B2044" s="79"/>
      <c r="C2044" s="79"/>
      <c r="D2044" s="79"/>
      <c r="E2044" s="81"/>
      <c r="F2044" s="100"/>
      <c r="G2044" s="100"/>
      <c r="H2044" s="80"/>
      <c r="I2044" s="80"/>
      <c r="J2044" s="80"/>
      <c r="K2044" s="80"/>
      <c r="L2044" s="82"/>
      <c r="M2044" s="80"/>
      <c r="N2044" s="80"/>
      <c r="O2044" s="79"/>
      <c r="P2044" s="79"/>
      <c r="Q2044" s="79"/>
      <c r="R2044" s="79"/>
      <c r="S2044" s="79"/>
      <c r="T2044" s="79"/>
      <c r="U2044" s="79"/>
      <c r="V2044" s="79"/>
      <c r="W2044" s="85"/>
      <c r="X2044" s="76" t="str">
        <f t="shared" si="2484"/>
        <v xml:space="preserve"> </v>
      </c>
      <c r="Y2044" s="76"/>
      <c r="Z2044" s="76"/>
      <c r="AA2044" s="76"/>
      <c r="AB2044" s="76"/>
      <c r="AC2044" s="76"/>
      <c r="AD2044" s="86"/>
      <c r="AE2044" s="76">
        <f t="shared" si="2341"/>
        <v>0</v>
      </c>
      <c r="AF2044" s="76">
        <f t="shared" si="2342"/>
        <v>0</v>
      </c>
      <c r="AG2044" s="76">
        <f t="shared" ref="AG2044:AG2045" si="2505">($AH2043*((AE2044+AF2044))/100)</f>
        <v>0</v>
      </c>
      <c r="AH2044" s="76">
        <f t="shared" ref="AH2044:AH2045" si="2506">AH2043-AG2044</f>
        <v>0</v>
      </c>
      <c r="AI2044" s="86"/>
      <c r="AJ2044" s="76">
        <f t="shared" si="2343"/>
        <v>0</v>
      </c>
      <c r="AK2044" s="76">
        <f t="shared" si="2344"/>
        <v>0</v>
      </c>
      <c r="AL2044" s="76">
        <f t="shared" ref="AL2044:AL2045" si="2507">($AM2043*((AJ2044+AK2044))/100)</f>
        <v>0</v>
      </c>
      <c r="AM2044" s="76">
        <f t="shared" ref="AM2044:AM2045" si="2508">AM2043-AL2044</f>
        <v>0</v>
      </c>
      <c r="AN2044" s="79"/>
      <c r="AO2044" s="79"/>
      <c r="AP2044" s="79"/>
      <c r="AQ2044" s="85"/>
      <c r="AR2044" s="93">
        <v>45292</v>
      </c>
      <c r="AS2044" s="93">
        <v>45657</v>
      </c>
      <c r="AT2044" s="109"/>
      <c r="AU2044" s="109"/>
    </row>
    <row r="2045" spans="1:47" ht="84.75" hidden="1" customHeight="1">
      <c r="A2045" s="84"/>
      <c r="B2045" s="84"/>
      <c r="C2045" s="84"/>
      <c r="D2045" s="84"/>
      <c r="E2045" s="89"/>
      <c r="F2045" s="101"/>
      <c r="G2045" s="101"/>
      <c r="H2045" s="83"/>
      <c r="I2045" s="83"/>
      <c r="J2045" s="83"/>
      <c r="K2045" s="83"/>
      <c r="L2045" s="90"/>
      <c r="M2045" s="83"/>
      <c r="N2045" s="83"/>
      <c r="O2045" s="84"/>
      <c r="P2045" s="84"/>
      <c r="Q2045" s="84"/>
      <c r="R2045" s="84"/>
      <c r="S2045" s="84"/>
      <c r="T2045" s="84"/>
      <c r="U2045" s="84"/>
      <c r="V2045" s="84"/>
      <c r="W2045" s="85"/>
      <c r="X2045" s="76" t="str">
        <f t="shared" si="2484"/>
        <v xml:space="preserve"> </v>
      </c>
      <c r="Y2045" s="76"/>
      <c r="Z2045" s="76"/>
      <c r="AA2045" s="76"/>
      <c r="AB2045" s="76"/>
      <c r="AC2045" s="76"/>
      <c r="AD2045" s="91"/>
      <c r="AE2045" s="76">
        <f t="shared" si="2341"/>
        <v>0</v>
      </c>
      <c r="AF2045" s="76">
        <f t="shared" si="2342"/>
        <v>0</v>
      </c>
      <c r="AG2045" s="76">
        <f t="shared" si="2505"/>
        <v>0</v>
      </c>
      <c r="AH2045" s="76">
        <f t="shared" si="2506"/>
        <v>0</v>
      </c>
      <c r="AI2045" s="91"/>
      <c r="AJ2045" s="76">
        <f t="shared" si="2343"/>
        <v>0</v>
      </c>
      <c r="AK2045" s="76">
        <f t="shared" si="2344"/>
        <v>0</v>
      </c>
      <c r="AL2045" s="76">
        <f t="shared" si="2507"/>
        <v>0</v>
      </c>
      <c r="AM2045" s="76">
        <f t="shared" si="2508"/>
        <v>0</v>
      </c>
      <c r="AN2045" s="84"/>
      <c r="AO2045" s="84"/>
      <c r="AP2045" s="84"/>
      <c r="AQ2045" s="85"/>
      <c r="AR2045" s="93">
        <v>45292</v>
      </c>
      <c r="AS2045" s="93">
        <v>45657</v>
      </c>
      <c r="AT2045" s="109"/>
      <c r="AU2045" s="109"/>
    </row>
    <row r="2046" spans="1:47" ht="84.75" hidden="1" customHeight="1">
      <c r="A2046" s="71"/>
      <c r="B2046" s="71"/>
      <c r="C2046" s="71" t="e">
        <f t="shared" ref="C2046" si="2509">LOOKUP(B2046,E$2098:E$2135,F$2098:F$2135)</f>
        <v>#N/A</v>
      </c>
      <c r="D2046" s="71"/>
      <c r="E2046" s="73"/>
      <c r="F2046" s="92"/>
      <c r="G2046" s="92"/>
      <c r="H2046" s="72"/>
      <c r="I2046" s="72"/>
      <c r="J2046" s="72"/>
      <c r="K2046" s="72"/>
      <c r="L2046" s="74" t="str">
        <f t="shared" ref="L2046" si="2510">IF(F2046&lt;&gt;"",CONCATENATE(E2046," ",F2046),CONCATENATE(H2046," ",I2046," ",J2046," ",K2046))</f>
        <v xml:space="preserve">   </v>
      </c>
      <c r="M2046" s="72"/>
      <c r="N2046" s="72"/>
      <c r="O2046" s="71"/>
      <c r="P2046" s="71"/>
      <c r="Q2046" s="71"/>
      <c r="R2046" s="71"/>
      <c r="S2046" s="71">
        <f t="shared" ref="S2046" si="2511">IF(R2046="Muy alta",100,IF(R2046="Alta",80,IF(R2046="Media",60,IF(R2046="Baja",40,IF(R2046="Muy baja",20,IF(R2046="Casi Seguro",100,IF(R2046="Probable",80,IF(R2046="Posible",60,IF(R2046="Improbable",40,IF(R2046="Rara vez",20,0))))))))))</f>
        <v>0</v>
      </c>
      <c r="T2046" s="71"/>
      <c r="U2046" s="71">
        <f t="shared" ref="U2046" si="2512">IF(T2046="Catastrófico",100,IF(T2046="Mayor",80,IF(T2046="Moderado",60,IF(T2046="Menor",40,IF(T2046="Leve",20,0)))))</f>
        <v>0</v>
      </c>
      <c r="V2046" s="71"/>
      <c r="W2046" s="85"/>
      <c r="X2046" s="76" t="str">
        <f t="shared" si="2484"/>
        <v xml:space="preserve"> </v>
      </c>
      <c r="Y2046" s="76"/>
      <c r="Z2046" s="76"/>
      <c r="AA2046" s="76"/>
      <c r="AB2046" s="76"/>
      <c r="AC2046" s="76"/>
      <c r="AD2046" s="77">
        <f t="shared" ref="AD2046" si="2513">AH2048</f>
        <v>0</v>
      </c>
      <c r="AE2046" s="76">
        <f t="shared" si="2341"/>
        <v>0</v>
      </c>
      <c r="AF2046" s="76">
        <f t="shared" si="2342"/>
        <v>0</v>
      </c>
      <c r="AG2046" s="76">
        <f t="shared" ref="AG2046" si="2514">($S2046*((AE2046+AF2046))/100)</f>
        <v>0</v>
      </c>
      <c r="AH2046" s="76">
        <f t="shared" ref="AH2046" si="2515">S2046-AG2046</f>
        <v>0</v>
      </c>
      <c r="AI2046" s="77">
        <f t="shared" ref="AI2046" si="2516">AM2048</f>
        <v>0</v>
      </c>
      <c r="AJ2046" s="76">
        <f t="shared" si="2343"/>
        <v>0</v>
      </c>
      <c r="AK2046" s="76">
        <f t="shared" si="2344"/>
        <v>0</v>
      </c>
      <c r="AL2046" s="76">
        <f t="shared" ref="AL2046" si="2517">($U2046*((AJ2046+AK2046))/100)</f>
        <v>0</v>
      </c>
      <c r="AM2046" s="76">
        <f t="shared" ref="AM2046" si="2518">U2046-AL2046</f>
        <v>0</v>
      </c>
      <c r="AN2046" s="71"/>
      <c r="AO2046" s="71"/>
      <c r="AP2046" s="71"/>
      <c r="AQ2046" s="85"/>
      <c r="AR2046" s="93">
        <v>45292</v>
      </c>
      <c r="AS2046" s="93">
        <v>45657</v>
      </c>
      <c r="AT2046" s="109"/>
      <c r="AU2046" s="109"/>
    </row>
    <row r="2047" spans="1:47" ht="84.75" hidden="1" customHeight="1">
      <c r="A2047" s="79"/>
      <c r="B2047" s="79"/>
      <c r="C2047" s="79"/>
      <c r="D2047" s="79"/>
      <c r="E2047" s="81"/>
      <c r="F2047" s="100"/>
      <c r="G2047" s="100"/>
      <c r="H2047" s="80"/>
      <c r="I2047" s="80"/>
      <c r="J2047" s="80"/>
      <c r="K2047" s="80"/>
      <c r="L2047" s="82"/>
      <c r="M2047" s="80"/>
      <c r="N2047" s="80"/>
      <c r="O2047" s="79"/>
      <c r="P2047" s="79"/>
      <c r="Q2047" s="79"/>
      <c r="R2047" s="79"/>
      <c r="S2047" s="79"/>
      <c r="T2047" s="79"/>
      <c r="U2047" s="79"/>
      <c r="V2047" s="79"/>
      <c r="W2047" s="85"/>
      <c r="X2047" s="76" t="str">
        <f t="shared" si="2484"/>
        <v xml:space="preserve"> </v>
      </c>
      <c r="Y2047" s="76"/>
      <c r="Z2047" s="76"/>
      <c r="AA2047" s="76"/>
      <c r="AB2047" s="76"/>
      <c r="AC2047" s="76"/>
      <c r="AD2047" s="86"/>
      <c r="AE2047" s="76">
        <f t="shared" si="2341"/>
        <v>0</v>
      </c>
      <c r="AF2047" s="76">
        <f t="shared" si="2342"/>
        <v>0</v>
      </c>
      <c r="AG2047" s="76">
        <f t="shared" ref="AG2047:AG2048" si="2519">($AH2046*((AE2047+AF2047))/100)</f>
        <v>0</v>
      </c>
      <c r="AH2047" s="76">
        <f t="shared" ref="AH2047:AH2048" si="2520">AH2046-AG2047</f>
        <v>0</v>
      </c>
      <c r="AI2047" s="86"/>
      <c r="AJ2047" s="76">
        <f t="shared" si="2343"/>
        <v>0</v>
      </c>
      <c r="AK2047" s="76">
        <f t="shared" si="2344"/>
        <v>0</v>
      </c>
      <c r="AL2047" s="76">
        <f t="shared" ref="AL2047:AL2048" si="2521">($AM2046*((AJ2047+AK2047))/100)</f>
        <v>0</v>
      </c>
      <c r="AM2047" s="76">
        <f t="shared" ref="AM2047:AM2048" si="2522">AM2046-AL2047</f>
        <v>0</v>
      </c>
      <c r="AN2047" s="79"/>
      <c r="AO2047" s="79"/>
      <c r="AP2047" s="79"/>
      <c r="AQ2047" s="85"/>
      <c r="AR2047" s="93">
        <v>45292</v>
      </c>
      <c r="AS2047" s="93">
        <v>45657</v>
      </c>
      <c r="AT2047" s="109"/>
      <c r="AU2047" s="109"/>
    </row>
    <row r="2048" spans="1:47" ht="84.75" hidden="1" customHeight="1">
      <c r="A2048" s="84"/>
      <c r="B2048" s="84"/>
      <c r="C2048" s="84"/>
      <c r="D2048" s="84"/>
      <c r="E2048" s="89"/>
      <c r="F2048" s="101"/>
      <c r="G2048" s="101"/>
      <c r="H2048" s="83"/>
      <c r="I2048" s="83"/>
      <c r="J2048" s="83"/>
      <c r="K2048" s="83"/>
      <c r="L2048" s="90"/>
      <c r="M2048" s="83"/>
      <c r="N2048" s="83"/>
      <c r="O2048" s="84"/>
      <c r="P2048" s="84"/>
      <c r="Q2048" s="84"/>
      <c r="R2048" s="84"/>
      <c r="S2048" s="84"/>
      <c r="T2048" s="84"/>
      <c r="U2048" s="84"/>
      <c r="V2048" s="84"/>
      <c r="W2048" s="85"/>
      <c r="X2048" s="76" t="str">
        <f t="shared" si="2484"/>
        <v xml:space="preserve"> </v>
      </c>
      <c r="Y2048" s="76"/>
      <c r="Z2048" s="76"/>
      <c r="AA2048" s="76"/>
      <c r="AB2048" s="76"/>
      <c r="AC2048" s="76"/>
      <c r="AD2048" s="91"/>
      <c r="AE2048" s="76">
        <f t="shared" si="2341"/>
        <v>0</v>
      </c>
      <c r="AF2048" s="76">
        <f t="shared" si="2342"/>
        <v>0</v>
      </c>
      <c r="AG2048" s="76">
        <f t="shared" si="2519"/>
        <v>0</v>
      </c>
      <c r="AH2048" s="76">
        <f t="shared" si="2520"/>
        <v>0</v>
      </c>
      <c r="AI2048" s="91"/>
      <c r="AJ2048" s="76">
        <f t="shared" si="2343"/>
        <v>0</v>
      </c>
      <c r="AK2048" s="76">
        <f t="shared" si="2344"/>
        <v>0</v>
      </c>
      <c r="AL2048" s="76">
        <f t="shared" si="2521"/>
        <v>0</v>
      </c>
      <c r="AM2048" s="76">
        <f t="shared" si="2522"/>
        <v>0</v>
      </c>
      <c r="AN2048" s="84"/>
      <c r="AO2048" s="84"/>
      <c r="AP2048" s="84"/>
      <c r="AQ2048" s="85"/>
      <c r="AR2048" s="93">
        <v>45292</v>
      </c>
      <c r="AS2048" s="93">
        <v>45657</v>
      </c>
      <c r="AT2048" s="109"/>
      <c r="AU2048" s="109"/>
    </row>
    <row r="2049" spans="1:47" ht="84.75" hidden="1" customHeight="1">
      <c r="A2049" s="71"/>
      <c r="B2049" s="71"/>
      <c r="C2049" s="71" t="e">
        <f t="shared" ref="C2049" si="2523">LOOKUP(B2049,E$2098:E$2135,F$2098:F$2135)</f>
        <v>#N/A</v>
      </c>
      <c r="D2049" s="71"/>
      <c r="E2049" s="73"/>
      <c r="F2049" s="92"/>
      <c r="G2049" s="92"/>
      <c r="H2049" s="72"/>
      <c r="I2049" s="72"/>
      <c r="J2049" s="72"/>
      <c r="K2049" s="72"/>
      <c r="L2049" s="74" t="str">
        <f t="shared" ref="L2049" si="2524">IF(F2049&lt;&gt;"",CONCATENATE(E2049," ",F2049),CONCATENATE(H2049," ",I2049," ",J2049," ",K2049))</f>
        <v xml:space="preserve">   </v>
      </c>
      <c r="M2049" s="72"/>
      <c r="N2049" s="72"/>
      <c r="O2049" s="71"/>
      <c r="P2049" s="71"/>
      <c r="Q2049" s="71"/>
      <c r="R2049" s="71"/>
      <c r="S2049" s="71">
        <f t="shared" ref="S2049" si="2525">IF(R2049="Muy alta",100,IF(R2049="Alta",80,IF(R2049="Media",60,IF(R2049="Baja",40,IF(R2049="Muy baja",20,IF(R2049="Casi Seguro",100,IF(R2049="Probable",80,IF(R2049="Posible",60,IF(R2049="Improbable",40,IF(R2049="Rara vez",20,0))))))))))</f>
        <v>0</v>
      </c>
      <c r="T2049" s="71"/>
      <c r="U2049" s="71">
        <f t="shared" ref="U2049" si="2526">IF(T2049="Catastrófico",100,IF(T2049="Mayor",80,IF(T2049="Moderado",60,IF(T2049="Menor",40,IF(T2049="Leve",20,0)))))</f>
        <v>0</v>
      </c>
      <c r="V2049" s="71"/>
      <c r="W2049" s="85"/>
      <c r="X2049" s="76" t="str">
        <f t="shared" si="2484"/>
        <v xml:space="preserve"> </v>
      </c>
      <c r="Y2049" s="76"/>
      <c r="Z2049" s="76"/>
      <c r="AA2049" s="76"/>
      <c r="AB2049" s="76"/>
      <c r="AC2049" s="76"/>
      <c r="AD2049" s="77">
        <f t="shared" ref="AD2049" si="2527">AH2051</f>
        <v>0</v>
      </c>
      <c r="AE2049" s="76">
        <f t="shared" si="2341"/>
        <v>0</v>
      </c>
      <c r="AF2049" s="76">
        <f t="shared" si="2342"/>
        <v>0</v>
      </c>
      <c r="AG2049" s="76">
        <f t="shared" ref="AG2049" si="2528">($S2049*((AE2049+AF2049))/100)</f>
        <v>0</v>
      </c>
      <c r="AH2049" s="76">
        <f t="shared" ref="AH2049" si="2529">S2049-AG2049</f>
        <v>0</v>
      </c>
      <c r="AI2049" s="77">
        <f t="shared" ref="AI2049" si="2530">AM2051</f>
        <v>0</v>
      </c>
      <c r="AJ2049" s="76">
        <f t="shared" si="2343"/>
        <v>0</v>
      </c>
      <c r="AK2049" s="76">
        <f t="shared" si="2344"/>
        <v>0</v>
      </c>
      <c r="AL2049" s="76">
        <f t="shared" ref="AL2049" si="2531">($U2049*((AJ2049+AK2049))/100)</f>
        <v>0</v>
      </c>
      <c r="AM2049" s="76">
        <f t="shared" ref="AM2049" si="2532">U2049-AL2049</f>
        <v>0</v>
      </c>
      <c r="AN2049" s="71"/>
      <c r="AO2049" s="71"/>
      <c r="AP2049" s="71"/>
      <c r="AQ2049" s="85"/>
      <c r="AR2049" s="93">
        <v>45292</v>
      </c>
      <c r="AS2049" s="93">
        <v>45657</v>
      </c>
      <c r="AT2049" s="109"/>
      <c r="AU2049" s="109"/>
    </row>
    <row r="2050" spans="1:47" ht="84.75" hidden="1" customHeight="1">
      <c r="A2050" s="79"/>
      <c r="B2050" s="79"/>
      <c r="C2050" s="79"/>
      <c r="D2050" s="79"/>
      <c r="E2050" s="81"/>
      <c r="F2050" s="100"/>
      <c r="G2050" s="100"/>
      <c r="H2050" s="80"/>
      <c r="I2050" s="80"/>
      <c r="J2050" s="80"/>
      <c r="K2050" s="80"/>
      <c r="L2050" s="82"/>
      <c r="M2050" s="80"/>
      <c r="N2050" s="80"/>
      <c r="O2050" s="79"/>
      <c r="P2050" s="79"/>
      <c r="Q2050" s="79"/>
      <c r="R2050" s="79"/>
      <c r="S2050" s="79"/>
      <c r="T2050" s="79"/>
      <c r="U2050" s="79"/>
      <c r="V2050" s="79"/>
      <c r="W2050" s="85"/>
      <c r="X2050" s="76" t="str">
        <f t="shared" si="2484"/>
        <v xml:space="preserve"> </v>
      </c>
      <c r="Y2050" s="76"/>
      <c r="Z2050" s="76"/>
      <c r="AA2050" s="76"/>
      <c r="AB2050" s="76"/>
      <c r="AC2050" s="76"/>
      <c r="AD2050" s="86"/>
      <c r="AE2050" s="76">
        <f t="shared" si="2341"/>
        <v>0</v>
      </c>
      <c r="AF2050" s="76">
        <f t="shared" si="2342"/>
        <v>0</v>
      </c>
      <c r="AG2050" s="76">
        <f t="shared" ref="AG2050:AG2051" si="2533">($AH2049*((AE2050+AF2050))/100)</f>
        <v>0</v>
      </c>
      <c r="AH2050" s="76">
        <f t="shared" ref="AH2050:AH2051" si="2534">AH2049-AG2050</f>
        <v>0</v>
      </c>
      <c r="AI2050" s="86"/>
      <c r="AJ2050" s="76">
        <f t="shared" si="2343"/>
        <v>0</v>
      </c>
      <c r="AK2050" s="76">
        <f t="shared" si="2344"/>
        <v>0</v>
      </c>
      <c r="AL2050" s="76">
        <f t="shared" ref="AL2050:AL2051" si="2535">($AM2049*((AJ2050+AK2050))/100)</f>
        <v>0</v>
      </c>
      <c r="AM2050" s="76">
        <f t="shared" ref="AM2050:AM2051" si="2536">AM2049-AL2050</f>
        <v>0</v>
      </c>
      <c r="AN2050" s="79"/>
      <c r="AO2050" s="79"/>
      <c r="AP2050" s="79"/>
      <c r="AQ2050" s="85"/>
      <c r="AR2050" s="93">
        <v>45292</v>
      </c>
      <c r="AS2050" s="93">
        <v>45657</v>
      </c>
      <c r="AT2050" s="109"/>
      <c r="AU2050" s="109"/>
    </row>
    <row r="2051" spans="1:47" ht="84.75" hidden="1" customHeight="1">
      <c r="A2051" s="84"/>
      <c r="B2051" s="84"/>
      <c r="C2051" s="84"/>
      <c r="D2051" s="84"/>
      <c r="E2051" s="89"/>
      <c r="F2051" s="101"/>
      <c r="G2051" s="101"/>
      <c r="H2051" s="83"/>
      <c r="I2051" s="83"/>
      <c r="J2051" s="83"/>
      <c r="K2051" s="83"/>
      <c r="L2051" s="90"/>
      <c r="M2051" s="83"/>
      <c r="N2051" s="83"/>
      <c r="O2051" s="84"/>
      <c r="P2051" s="84"/>
      <c r="Q2051" s="84"/>
      <c r="R2051" s="84"/>
      <c r="S2051" s="84"/>
      <c r="T2051" s="84"/>
      <c r="U2051" s="84"/>
      <c r="V2051" s="84"/>
      <c r="W2051" s="85"/>
      <c r="X2051" s="76" t="str">
        <f t="shared" si="2484"/>
        <v xml:space="preserve"> </v>
      </c>
      <c r="Y2051" s="76"/>
      <c r="Z2051" s="76"/>
      <c r="AA2051" s="76"/>
      <c r="AB2051" s="76"/>
      <c r="AC2051" s="76"/>
      <c r="AD2051" s="91"/>
      <c r="AE2051" s="76">
        <f t="shared" si="2341"/>
        <v>0</v>
      </c>
      <c r="AF2051" s="76">
        <f t="shared" si="2342"/>
        <v>0</v>
      </c>
      <c r="AG2051" s="76">
        <f t="shared" si="2533"/>
        <v>0</v>
      </c>
      <c r="AH2051" s="76">
        <f t="shared" si="2534"/>
        <v>0</v>
      </c>
      <c r="AI2051" s="91"/>
      <c r="AJ2051" s="76">
        <f t="shared" si="2343"/>
        <v>0</v>
      </c>
      <c r="AK2051" s="76">
        <f t="shared" si="2344"/>
        <v>0</v>
      </c>
      <c r="AL2051" s="76">
        <f t="shared" si="2535"/>
        <v>0</v>
      </c>
      <c r="AM2051" s="76">
        <f t="shared" si="2536"/>
        <v>0</v>
      </c>
      <c r="AN2051" s="84"/>
      <c r="AO2051" s="84"/>
      <c r="AP2051" s="84"/>
      <c r="AQ2051" s="85"/>
      <c r="AR2051" s="93">
        <v>45292</v>
      </c>
      <c r="AS2051" s="93">
        <v>45657</v>
      </c>
      <c r="AT2051" s="109"/>
      <c r="AU2051" s="109"/>
    </row>
    <row r="2052" spans="1:47" ht="84.75" hidden="1" customHeight="1">
      <c r="A2052" s="71"/>
      <c r="B2052" s="71"/>
      <c r="C2052" s="71" t="e">
        <f t="shared" ref="C2052" si="2537">LOOKUP(B2052,E$2098:E$2135,F$2098:F$2135)</f>
        <v>#N/A</v>
      </c>
      <c r="D2052" s="71"/>
      <c r="E2052" s="73"/>
      <c r="F2052" s="92"/>
      <c r="G2052" s="92"/>
      <c r="H2052" s="72"/>
      <c r="I2052" s="72"/>
      <c r="J2052" s="72"/>
      <c r="K2052" s="72"/>
      <c r="L2052" s="74" t="str">
        <f t="shared" ref="L2052" si="2538">IF(F2052&lt;&gt;"",CONCATENATE(E2052," ",F2052),CONCATENATE(H2052," ",I2052," ",J2052," ",K2052))</f>
        <v xml:space="preserve">   </v>
      </c>
      <c r="M2052" s="72"/>
      <c r="N2052" s="72"/>
      <c r="O2052" s="71"/>
      <c r="P2052" s="71"/>
      <c r="Q2052" s="71"/>
      <c r="R2052" s="71"/>
      <c r="S2052" s="71">
        <f t="shared" ref="S2052" si="2539">IF(R2052="Muy alta",100,IF(R2052="Alta",80,IF(R2052="Media",60,IF(R2052="Baja",40,IF(R2052="Muy baja",20,IF(R2052="Casi Seguro",100,IF(R2052="Probable",80,IF(R2052="Posible",60,IF(R2052="Improbable",40,IF(R2052="Rara vez",20,0))))))))))</f>
        <v>0</v>
      </c>
      <c r="T2052" s="71"/>
      <c r="U2052" s="71">
        <f t="shared" ref="U2052" si="2540">IF(T2052="Catastrófico",100,IF(T2052="Mayor",80,IF(T2052="Moderado",60,IF(T2052="Menor",40,IF(T2052="Leve",20,0)))))</f>
        <v>0</v>
      </c>
      <c r="V2052" s="71"/>
      <c r="W2052" s="85"/>
      <c r="X2052" s="76" t="str">
        <f t="shared" si="2484"/>
        <v xml:space="preserve"> </v>
      </c>
      <c r="Y2052" s="76"/>
      <c r="Z2052" s="76"/>
      <c r="AA2052" s="76"/>
      <c r="AB2052" s="76"/>
      <c r="AC2052" s="76"/>
      <c r="AD2052" s="77">
        <f t="shared" ref="AD2052" si="2541">AH2054</f>
        <v>0</v>
      </c>
      <c r="AE2052" s="76">
        <f t="shared" si="2341"/>
        <v>0</v>
      </c>
      <c r="AF2052" s="76">
        <f t="shared" si="2342"/>
        <v>0</v>
      </c>
      <c r="AG2052" s="76">
        <f t="shared" ref="AG2052" si="2542">($S2052*((AE2052+AF2052))/100)</f>
        <v>0</v>
      </c>
      <c r="AH2052" s="76">
        <f t="shared" ref="AH2052" si="2543">S2052-AG2052</f>
        <v>0</v>
      </c>
      <c r="AI2052" s="77">
        <f t="shared" ref="AI2052" si="2544">AM2054</f>
        <v>0</v>
      </c>
      <c r="AJ2052" s="76">
        <f t="shared" si="2343"/>
        <v>0</v>
      </c>
      <c r="AK2052" s="76">
        <f t="shared" si="2344"/>
        <v>0</v>
      </c>
      <c r="AL2052" s="76">
        <f t="shared" ref="AL2052" si="2545">($U2052*((AJ2052+AK2052))/100)</f>
        <v>0</v>
      </c>
      <c r="AM2052" s="76">
        <f t="shared" ref="AM2052" si="2546">U2052-AL2052</f>
        <v>0</v>
      </c>
      <c r="AN2052" s="71"/>
      <c r="AO2052" s="71"/>
      <c r="AP2052" s="71"/>
      <c r="AQ2052" s="85"/>
      <c r="AR2052" s="93">
        <v>45292</v>
      </c>
      <c r="AS2052" s="93">
        <v>45657</v>
      </c>
      <c r="AT2052" s="109"/>
      <c r="AU2052" s="109"/>
    </row>
    <row r="2053" spans="1:47" ht="84.75" hidden="1" customHeight="1">
      <c r="A2053" s="79"/>
      <c r="B2053" s="79"/>
      <c r="C2053" s="79"/>
      <c r="D2053" s="79"/>
      <c r="E2053" s="81"/>
      <c r="F2053" s="100"/>
      <c r="G2053" s="100"/>
      <c r="H2053" s="80"/>
      <c r="I2053" s="80"/>
      <c r="J2053" s="80"/>
      <c r="K2053" s="80"/>
      <c r="L2053" s="82"/>
      <c r="M2053" s="80"/>
      <c r="N2053" s="80"/>
      <c r="O2053" s="79"/>
      <c r="P2053" s="79"/>
      <c r="Q2053" s="79"/>
      <c r="R2053" s="79"/>
      <c r="S2053" s="79"/>
      <c r="T2053" s="79"/>
      <c r="U2053" s="79"/>
      <c r="V2053" s="79"/>
      <c r="W2053" s="85"/>
      <c r="X2053" s="76" t="str">
        <f t="shared" si="2484"/>
        <v xml:space="preserve"> </v>
      </c>
      <c r="Y2053" s="76"/>
      <c r="Z2053" s="76"/>
      <c r="AA2053" s="76"/>
      <c r="AB2053" s="76"/>
      <c r="AC2053" s="76"/>
      <c r="AD2053" s="86"/>
      <c r="AE2053" s="76">
        <f t="shared" si="2341"/>
        <v>0</v>
      </c>
      <c r="AF2053" s="76">
        <f t="shared" si="2342"/>
        <v>0</v>
      </c>
      <c r="AG2053" s="76">
        <f t="shared" ref="AG2053:AG2054" si="2547">($AH2052*((AE2053+AF2053))/100)</f>
        <v>0</v>
      </c>
      <c r="AH2053" s="76">
        <f t="shared" ref="AH2053:AH2054" si="2548">AH2052-AG2053</f>
        <v>0</v>
      </c>
      <c r="AI2053" s="86"/>
      <c r="AJ2053" s="76">
        <f t="shared" si="2343"/>
        <v>0</v>
      </c>
      <c r="AK2053" s="76">
        <f t="shared" si="2344"/>
        <v>0</v>
      </c>
      <c r="AL2053" s="76">
        <f t="shared" ref="AL2053:AL2054" si="2549">($AM2052*((AJ2053+AK2053))/100)</f>
        <v>0</v>
      </c>
      <c r="AM2053" s="76">
        <f t="shared" ref="AM2053:AM2054" si="2550">AM2052-AL2053</f>
        <v>0</v>
      </c>
      <c r="AN2053" s="79"/>
      <c r="AO2053" s="79"/>
      <c r="AP2053" s="79"/>
      <c r="AQ2053" s="85"/>
      <c r="AR2053" s="93">
        <v>45292</v>
      </c>
      <c r="AS2053" s="93">
        <v>45657</v>
      </c>
      <c r="AT2053" s="109"/>
      <c r="AU2053" s="109"/>
    </row>
    <row r="2054" spans="1:47" ht="84.75" hidden="1" customHeight="1">
      <c r="A2054" s="84"/>
      <c r="B2054" s="84"/>
      <c r="C2054" s="84"/>
      <c r="D2054" s="84"/>
      <c r="E2054" s="89"/>
      <c r="F2054" s="101"/>
      <c r="G2054" s="101"/>
      <c r="H2054" s="83"/>
      <c r="I2054" s="83"/>
      <c r="J2054" s="83"/>
      <c r="K2054" s="83"/>
      <c r="L2054" s="90"/>
      <c r="M2054" s="83"/>
      <c r="N2054" s="83"/>
      <c r="O2054" s="84"/>
      <c r="P2054" s="84"/>
      <c r="Q2054" s="84"/>
      <c r="R2054" s="84"/>
      <c r="S2054" s="84"/>
      <c r="T2054" s="84"/>
      <c r="U2054" s="84"/>
      <c r="V2054" s="84"/>
      <c r="W2054" s="85"/>
      <c r="X2054" s="76" t="str">
        <f t="shared" si="2484"/>
        <v xml:space="preserve"> </v>
      </c>
      <c r="Y2054" s="76"/>
      <c r="Z2054" s="76"/>
      <c r="AA2054" s="76"/>
      <c r="AB2054" s="76"/>
      <c r="AC2054" s="76"/>
      <c r="AD2054" s="91"/>
      <c r="AE2054" s="76">
        <f t="shared" si="2341"/>
        <v>0</v>
      </c>
      <c r="AF2054" s="76">
        <f t="shared" si="2342"/>
        <v>0</v>
      </c>
      <c r="AG2054" s="76">
        <f t="shared" si="2547"/>
        <v>0</v>
      </c>
      <c r="AH2054" s="76">
        <f t="shared" si="2548"/>
        <v>0</v>
      </c>
      <c r="AI2054" s="91"/>
      <c r="AJ2054" s="76">
        <f t="shared" si="2343"/>
        <v>0</v>
      </c>
      <c r="AK2054" s="76">
        <f t="shared" si="2344"/>
        <v>0</v>
      </c>
      <c r="AL2054" s="76">
        <f t="shared" si="2549"/>
        <v>0</v>
      </c>
      <c r="AM2054" s="76">
        <f t="shared" si="2550"/>
        <v>0</v>
      </c>
      <c r="AN2054" s="84"/>
      <c r="AO2054" s="84"/>
      <c r="AP2054" s="84"/>
      <c r="AQ2054" s="85"/>
      <c r="AR2054" s="93">
        <v>45292</v>
      </c>
      <c r="AS2054" s="93">
        <v>45657</v>
      </c>
      <c r="AT2054" s="109"/>
      <c r="AU2054" s="109"/>
    </row>
    <row r="2055" spans="1:47" ht="84.75" hidden="1" customHeight="1">
      <c r="A2055" s="71"/>
      <c r="B2055" s="71"/>
      <c r="C2055" s="71" t="e">
        <f t="shared" ref="C2055" si="2551">LOOKUP(B2055,E$2098:E$2135,F$2098:F$2135)</f>
        <v>#N/A</v>
      </c>
      <c r="D2055" s="71"/>
      <c r="E2055" s="73"/>
      <c r="F2055" s="92"/>
      <c r="G2055" s="92"/>
      <c r="H2055" s="72"/>
      <c r="I2055" s="72"/>
      <c r="J2055" s="72"/>
      <c r="K2055" s="72"/>
      <c r="L2055" s="74" t="str">
        <f t="shared" ref="L2055" si="2552">IF(F2055&lt;&gt;"",CONCATENATE(E2055," ",F2055),CONCATENATE(H2055," ",I2055," ",J2055," ",K2055))</f>
        <v xml:space="preserve">   </v>
      </c>
      <c r="M2055" s="72"/>
      <c r="N2055" s="72"/>
      <c r="O2055" s="71"/>
      <c r="P2055" s="71"/>
      <c r="Q2055" s="71"/>
      <c r="R2055" s="71"/>
      <c r="S2055" s="71">
        <f t="shared" ref="S2055" si="2553">IF(R2055="Muy alta",100,IF(R2055="Alta",80,IF(R2055="Media",60,IF(R2055="Baja",40,IF(R2055="Muy baja",20,IF(R2055="Casi Seguro",100,IF(R2055="Probable",80,IF(R2055="Posible",60,IF(R2055="Improbable",40,IF(R2055="Rara vez",20,0))))))))))</f>
        <v>0</v>
      </c>
      <c r="T2055" s="71"/>
      <c r="U2055" s="71">
        <f t="shared" ref="U2055" si="2554">IF(T2055="Catastrófico",100,IF(T2055="Mayor",80,IF(T2055="Moderado",60,IF(T2055="Menor",40,IF(T2055="Leve",20,0)))))</f>
        <v>0</v>
      </c>
      <c r="V2055" s="71"/>
      <c r="W2055" s="85"/>
      <c r="X2055" s="76" t="str">
        <f t="shared" si="2484"/>
        <v xml:space="preserve"> </v>
      </c>
      <c r="Y2055" s="76"/>
      <c r="Z2055" s="76"/>
      <c r="AA2055" s="76"/>
      <c r="AB2055" s="76"/>
      <c r="AC2055" s="76"/>
      <c r="AD2055" s="77">
        <f t="shared" ref="AD2055" si="2555">AH2057</f>
        <v>0</v>
      </c>
      <c r="AE2055" s="76">
        <f t="shared" si="2341"/>
        <v>0</v>
      </c>
      <c r="AF2055" s="76">
        <f t="shared" si="2342"/>
        <v>0</v>
      </c>
      <c r="AG2055" s="76">
        <f t="shared" ref="AG2055" si="2556">($S2055*((AE2055+AF2055))/100)</f>
        <v>0</v>
      </c>
      <c r="AH2055" s="76">
        <f t="shared" ref="AH2055" si="2557">S2055-AG2055</f>
        <v>0</v>
      </c>
      <c r="AI2055" s="77">
        <f t="shared" ref="AI2055" si="2558">AM2057</f>
        <v>0</v>
      </c>
      <c r="AJ2055" s="76">
        <f t="shared" si="2343"/>
        <v>0</v>
      </c>
      <c r="AK2055" s="76">
        <f t="shared" si="2344"/>
        <v>0</v>
      </c>
      <c r="AL2055" s="76">
        <f t="shared" ref="AL2055" si="2559">($U2055*((AJ2055+AK2055))/100)</f>
        <v>0</v>
      </c>
      <c r="AM2055" s="76">
        <f t="shared" ref="AM2055" si="2560">U2055-AL2055</f>
        <v>0</v>
      </c>
      <c r="AN2055" s="71"/>
      <c r="AO2055" s="71"/>
      <c r="AP2055" s="71"/>
      <c r="AQ2055" s="85"/>
      <c r="AR2055" s="93">
        <v>45292</v>
      </c>
      <c r="AS2055" s="93">
        <v>45657</v>
      </c>
      <c r="AT2055" s="109"/>
      <c r="AU2055" s="109"/>
    </row>
    <row r="2056" spans="1:47" ht="84.75" hidden="1" customHeight="1">
      <c r="A2056" s="79"/>
      <c r="B2056" s="79"/>
      <c r="C2056" s="79"/>
      <c r="D2056" s="79"/>
      <c r="E2056" s="81"/>
      <c r="F2056" s="100"/>
      <c r="G2056" s="100"/>
      <c r="H2056" s="80"/>
      <c r="I2056" s="80"/>
      <c r="J2056" s="80"/>
      <c r="K2056" s="80"/>
      <c r="L2056" s="82"/>
      <c r="M2056" s="80"/>
      <c r="N2056" s="80"/>
      <c r="O2056" s="79"/>
      <c r="P2056" s="79"/>
      <c r="Q2056" s="79"/>
      <c r="R2056" s="79"/>
      <c r="S2056" s="79"/>
      <c r="T2056" s="79"/>
      <c r="U2056" s="79"/>
      <c r="V2056" s="79"/>
      <c r="W2056" s="85"/>
      <c r="X2056" s="76" t="str">
        <f t="shared" si="2484"/>
        <v xml:space="preserve"> </v>
      </c>
      <c r="Y2056" s="76"/>
      <c r="Z2056" s="76"/>
      <c r="AA2056" s="76"/>
      <c r="AB2056" s="76"/>
      <c r="AC2056" s="76"/>
      <c r="AD2056" s="86"/>
      <c r="AE2056" s="76">
        <f t="shared" si="2341"/>
        <v>0</v>
      </c>
      <c r="AF2056" s="76">
        <f t="shared" si="2342"/>
        <v>0</v>
      </c>
      <c r="AG2056" s="76">
        <f t="shared" ref="AG2056:AG2057" si="2561">($AH2055*((AE2056+AF2056))/100)</f>
        <v>0</v>
      </c>
      <c r="AH2056" s="76">
        <f t="shared" ref="AH2056:AH2057" si="2562">AH2055-AG2056</f>
        <v>0</v>
      </c>
      <c r="AI2056" s="86"/>
      <c r="AJ2056" s="76">
        <f t="shared" si="2343"/>
        <v>0</v>
      </c>
      <c r="AK2056" s="76">
        <f t="shared" si="2344"/>
        <v>0</v>
      </c>
      <c r="AL2056" s="76">
        <f t="shared" ref="AL2056:AL2057" si="2563">($AM2055*((AJ2056+AK2056))/100)</f>
        <v>0</v>
      </c>
      <c r="AM2056" s="76">
        <f t="shared" ref="AM2056:AM2057" si="2564">AM2055-AL2056</f>
        <v>0</v>
      </c>
      <c r="AN2056" s="79"/>
      <c r="AO2056" s="79"/>
      <c r="AP2056" s="79"/>
      <c r="AQ2056" s="85"/>
      <c r="AR2056" s="93">
        <v>45292</v>
      </c>
      <c r="AS2056" s="93">
        <v>45657</v>
      </c>
      <c r="AT2056" s="109"/>
      <c r="AU2056" s="109"/>
    </row>
    <row r="2057" spans="1:47" ht="84.75" hidden="1" customHeight="1">
      <c r="A2057" s="84"/>
      <c r="B2057" s="84"/>
      <c r="C2057" s="84"/>
      <c r="D2057" s="84"/>
      <c r="E2057" s="89"/>
      <c r="F2057" s="101"/>
      <c r="G2057" s="101"/>
      <c r="H2057" s="83"/>
      <c r="I2057" s="83"/>
      <c r="J2057" s="83"/>
      <c r="K2057" s="83"/>
      <c r="L2057" s="90"/>
      <c r="M2057" s="83"/>
      <c r="N2057" s="83"/>
      <c r="O2057" s="84"/>
      <c r="P2057" s="84"/>
      <c r="Q2057" s="84"/>
      <c r="R2057" s="84"/>
      <c r="S2057" s="84"/>
      <c r="T2057" s="84"/>
      <c r="U2057" s="84"/>
      <c r="V2057" s="84"/>
      <c r="W2057" s="85"/>
      <c r="X2057" s="76" t="str">
        <f t="shared" si="2484"/>
        <v xml:space="preserve"> </v>
      </c>
      <c r="Y2057" s="76"/>
      <c r="Z2057" s="76"/>
      <c r="AA2057" s="76"/>
      <c r="AB2057" s="76"/>
      <c r="AC2057" s="76"/>
      <c r="AD2057" s="91"/>
      <c r="AE2057" s="76">
        <f t="shared" si="2341"/>
        <v>0</v>
      </c>
      <c r="AF2057" s="76">
        <f t="shared" si="2342"/>
        <v>0</v>
      </c>
      <c r="AG2057" s="76">
        <f t="shared" si="2561"/>
        <v>0</v>
      </c>
      <c r="AH2057" s="76">
        <f t="shared" si="2562"/>
        <v>0</v>
      </c>
      <c r="AI2057" s="91"/>
      <c r="AJ2057" s="76">
        <f t="shared" si="2343"/>
        <v>0</v>
      </c>
      <c r="AK2057" s="76">
        <f t="shared" si="2344"/>
        <v>0</v>
      </c>
      <c r="AL2057" s="76">
        <f t="shared" si="2563"/>
        <v>0</v>
      </c>
      <c r="AM2057" s="76">
        <f t="shared" si="2564"/>
        <v>0</v>
      </c>
      <c r="AN2057" s="84"/>
      <c r="AO2057" s="84"/>
      <c r="AP2057" s="84"/>
      <c r="AQ2057" s="85"/>
      <c r="AR2057" s="93">
        <v>45292</v>
      </c>
      <c r="AS2057" s="93">
        <v>45657</v>
      </c>
      <c r="AT2057" s="109"/>
      <c r="AU2057" s="109"/>
    </row>
    <row r="2058" spans="1:47" ht="84.75" hidden="1" customHeight="1">
      <c r="A2058" s="71"/>
      <c r="B2058" s="71"/>
      <c r="C2058" s="71" t="e">
        <f t="shared" ref="C2058" si="2565">LOOKUP(B2058,E$2098:E$2135,F$2098:F$2135)</f>
        <v>#N/A</v>
      </c>
      <c r="D2058" s="71"/>
      <c r="E2058" s="73"/>
      <c r="F2058" s="92"/>
      <c r="G2058" s="92"/>
      <c r="H2058" s="72"/>
      <c r="I2058" s="72"/>
      <c r="J2058" s="72"/>
      <c r="K2058" s="72"/>
      <c r="L2058" s="74" t="str">
        <f t="shared" ref="L2058" si="2566">IF(F2058&lt;&gt;"",CONCATENATE(E2058," ",F2058),CONCATENATE(H2058," ",I2058," ",J2058," ",K2058))</f>
        <v xml:space="preserve">   </v>
      </c>
      <c r="M2058" s="72"/>
      <c r="N2058" s="72"/>
      <c r="O2058" s="71"/>
      <c r="P2058" s="71"/>
      <c r="Q2058" s="71"/>
      <c r="R2058" s="71"/>
      <c r="S2058" s="71">
        <f t="shared" ref="S2058" si="2567">IF(R2058="Muy alta",100,IF(R2058="Alta",80,IF(R2058="Media",60,IF(R2058="Baja",40,IF(R2058="Muy baja",20,IF(R2058="Casi Seguro",100,IF(R2058="Probable",80,IF(R2058="Posible",60,IF(R2058="Improbable",40,IF(R2058="Rara vez",20,0))))))))))</f>
        <v>0</v>
      </c>
      <c r="T2058" s="71"/>
      <c r="U2058" s="71">
        <f t="shared" ref="U2058" si="2568">IF(T2058="Catastrófico",100,IF(T2058="Mayor",80,IF(T2058="Moderado",60,IF(T2058="Menor",40,IF(T2058="Leve",20,0)))))</f>
        <v>0</v>
      </c>
      <c r="V2058" s="71"/>
      <c r="W2058" s="85"/>
      <c r="X2058" s="76" t="str">
        <f t="shared" si="2484"/>
        <v xml:space="preserve"> </v>
      </c>
      <c r="Y2058" s="76"/>
      <c r="Z2058" s="76"/>
      <c r="AA2058" s="76"/>
      <c r="AB2058" s="76"/>
      <c r="AC2058" s="76"/>
      <c r="AD2058" s="77">
        <f t="shared" ref="AD2058" si="2569">AH2060</f>
        <v>0</v>
      </c>
      <c r="AE2058" s="76">
        <f t="shared" si="2341"/>
        <v>0</v>
      </c>
      <c r="AF2058" s="76">
        <f t="shared" si="2342"/>
        <v>0</v>
      </c>
      <c r="AG2058" s="76">
        <f t="shared" ref="AG2058" si="2570">($S2058*((AE2058+AF2058))/100)</f>
        <v>0</v>
      </c>
      <c r="AH2058" s="76">
        <f t="shared" ref="AH2058" si="2571">S2058-AG2058</f>
        <v>0</v>
      </c>
      <c r="AI2058" s="77">
        <f t="shared" ref="AI2058" si="2572">AM2060</f>
        <v>0</v>
      </c>
      <c r="AJ2058" s="76">
        <f t="shared" si="2343"/>
        <v>0</v>
      </c>
      <c r="AK2058" s="76">
        <f t="shared" si="2344"/>
        <v>0</v>
      </c>
      <c r="AL2058" s="76">
        <f t="shared" ref="AL2058" si="2573">($U2058*((AJ2058+AK2058))/100)</f>
        <v>0</v>
      </c>
      <c r="AM2058" s="76">
        <f t="shared" ref="AM2058" si="2574">U2058-AL2058</f>
        <v>0</v>
      </c>
      <c r="AN2058" s="71"/>
      <c r="AO2058" s="71"/>
      <c r="AP2058" s="71"/>
      <c r="AQ2058" s="85"/>
      <c r="AR2058" s="93">
        <v>45292</v>
      </c>
      <c r="AS2058" s="93">
        <v>45657</v>
      </c>
      <c r="AT2058" s="109"/>
      <c r="AU2058" s="109"/>
    </row>
    <row r="2059" spans="1:47" ht="84.75" hidden="1" customHeight="1">
      <c r="A2059" s="79"/>
      <c r="B2059" s="79"/>
      <c r="C2059" s="79"/>
      <c r="D2059" s="79"/>
      <c r="E2059" s="81"/>
      <c r="F2059" s="100"/>
      <c r="G2059" s="100"/>
      <c r="H2059" s="80"/>
      <c r="I2059" s="80"/>
      <c r="J2059" s="80"/>
      <c r="K2059" s="80"/>
      <c r="L2059" s="82"/>
      <c r="M2059" s="80"/>
      <c r="N2059" s="80"/>
      <c r="O2059" s="79"/>
      <c r="P2059" s="79"/>
      <c r="Q2059" s="79"/>
      <c r="R2059" s="79"/>
      <c r="S2059" s="79"/>
      <c r="T2059" s="79"/>
      <c r="U2059" s="79"/>
      <c r="V2059" s="79"/>
      <c r="W2059" s="85"/>
      <c r="X2059" s="76" t="str">
        <f t="shared" si="2484"/>
        <v xml:space="preserve"> </v>
      </c>
      <c r="Y2059" s="76"/>
      <c r="Z2059" s="76"/>
      <c r="AA2059" s="76"/>
      <c r="AB2059" s="76"/>
      <c r="AC2059" s="76"/>
      <c r="AD2059" s="86"/>
      <c r="AE2059" s="76">
        <f t="shared" si="2341"/>
        <v>0</v>
      </c>
      <c r="AF2059" s="76">
        <f t="shared" si="2342"/>
        <v>0</v>
      </c>
      <c r="AG2059" s="76">
        <f t="shared" ref="AG2059:AG2060" si="2575">($AH2058*((AE2059+AF2059))/100)</f>
        <v>0</v>
      </c>
      <c r="AH2059" s="76">
        <f t="shared" ref="AH2059:AH2060" si="2576">AH2058-AG2059</f>
        <v>0</v>
      </c>
      <c r="AI2059" s="86"/>
      <c r="AJ2059" s="76">
        <f t="shared" si="2343"/>
        <v>0</v>
      </c>
      <c r="AK2059" s="76">
        <f t="shared" si="2344"/>
        <v>0</v>
      </c>
      <c r="AL2059" s="76">
        <f t="shared" ref="AL2059:AL2060" si="2577">($AM2058*((AJ2059+AK2059))/100)</f>
        <v>0</v>
      </c>
      <c r="AM2059" s="76">
        <f t="shared" ref="AM2059:AM2060" si="2578">AM2058-AL2059</f>
        <v>0</v>
      </c>
      <c r="AN2059" s="79"/>
      <c r="AO2059" s="79"/>
      <c r="AP2059" s="79"/>
      <c r="AQ2059" s="85"/>
      <c r="AR2059" s="93">
        <v>45292</v>
      </c>
      <c r="AS2059" s="93">
        <v>45657</v>
      </c>
      <c r="AT2059" s="109"/>
      <c r="AU2059" s="109"/>
    </row>
    <row r="2060" spans="1:47" ht="84.75" hidden="1" customHeight="1">
      <c r="A2060" s="84"/>
      <c r="B2060" s="84"/>
      <c r="C2060" s="84"/>
      <c r="D2060" s="84"/>
      <c r="E2060" s="89"/>
      <c r="F2060" s="101"/>
      <c r="G2060" s="101"/>
      <c r="H2060" s="83"/>
      <c r="I2060" s="83"/>
      <c r="J2060" s="83"/>
      <c r="K2060" s="83"/>
      <c r="L2060" s="90"/>
      <c r="M2060" s="83"/>
      <c r="N2060" s="83"/>
      <c r="O2060" s="84"/>
      <c r="P2060" s="84"/>
      <c r="Q2060" s="84"/>
      <c r="R2060" s="84"/>
      <c r="S2060" s="84"/>
      <c r="T2060" s="84"/>
      <c r="U2060" s="84"/>
      <c r="V2060" s="84"/>
      <c r="W2060" s="85"/>
      <c r="X2060" s="76" t="str">
        <f t="shared" si="2484"/>
        <v xml:space="preserve"> </v>
      </c>
      <c r="Y2060" s="76"/>
      <c r="Z2060" s="76"/>
      <c r="AA2060" s="76"/>
      <c r="AB2060" s="76"/>
      <c r="AC2060" s="76"/>
      <c r="AD2060" s="91"/>
      <c r="AE2060" s="76">
        <f t="shared" si="2341"/>
        <v>0</v>
      </c>
      <c r="AF2060" s="76">
        <f t="shared" si="2342"/>
        <v>0</v>
      </c>
      <c r="AG2060" s="76">
        <f t="shared" si="2575"/>
        <v>0</v>
      </c>
      <c r="AH2060" s="76">
        <f t="shared" si="2576"/>
        <v>0</v>
      </c>
      <c r="AI2060" s="91"/>
      <c r="AJ2060" s="76">
        <f t="shared" si="2343"/>
        <v>0</v>
      </c>
      <c r="AK2060" s="76">
        <f t="shared" si="2344"/>
        <v>0</v>
      </c>
      <c r="AL2060" s="76">
        <f t="shared" si="2577"/>
        <v>0</v>
      </c>
      <c r="AM2060" s="76">
        <f t="shared" si="2578"/>
        <v>0</v>
      </c>
      <c r="AN2060" s="84"/>
      <c r="AO2060" s="84"/>
      <c r="AP2060" s="84"/>
      <c r="AQ2060" s="85"/>
      <c r="AR2060" s="93">
        <v>45292</v>
      </c>
      <c r="AS2060" s="93">
        <v>45657</v>
      </c>
      <c r="AT2060" s="109"/>
      <c r="AU2060" s="109"/>
    </row>
    <row r="2061" spans="1:47" ht="84.75" hidden="1" customHeight="1">
      <c r="A2061" s="157"/>
      <c r="B2061" s="157"/>
      <c r="C2061" s="157"/>
      <c r="D2061" s="157"/>
      <c r="E2061" s="159"/>
      <c r="F2061" s="160"/>
      <c r="G2061" s="160"/>
      <c r="H2061" s="166"/>
      <c r="I2061" s="166"/>
      <c r="J2061" s="166"/>
      <c r="K2061" s="166"/>
      <c r="L2061" s="167"/>
      <c r="M2061" s="166"/>
      <c r="N2061" s="166"/>
      <c r="O2061" s="157"/>
      <c r="P2061" s="157"/>
      <c r="Q2061" s="157"/>
      <c r="R2061" s="157"/>
      <c r="S2061" s="157"/>
      <c r="T2061" s="157"/>
      <c r="U2061" s="157"/>
      <c r="V2061" s="157"/>
      <c r="W2061" s="160"/>
      <c r="X2061" s="157"/>
      <c r="Y2061" s="157"/>
      <c r="Z2061" s="157"/>
      <c r="AA2061" s="157"/>
      <c r="AB2061" s="157"/>
      <c r="AC2061" s="157"/>
      <c r="AD2061" s="163"/>
      <c r="AE2061" s="157"/>
      <c r="AF2061" s="157"/>
      <c r="AG2061" s="157"/>
      <c r="AH2061" s="157"/>
      <c r="AI2061" s="163"/>
      <c r="AJ2061" s="157"/>
      <c r="AK2061" s="157"/>
      <c r="AL2061" s="157"/>
      <c r="AM2061" s="157"/>
      <c r="AN2061" s="157"/>
      <c r="AO2061" s="157"/>
      <c r="AP2061" s="157"/>
      <c r="AQ2061" s="160"/>
    </row>
    <row r="2062" spans="1:47" ht="84.75" hidden="1" customHeight="1">
      <c r="A2062" s="157"/>
      <c r="B2062" s="157"/>
      <c r="C2062" s="157"/>
      <c r="D2062" s="157"/>
      <c r="E2062" s="159"/>
      <c r="F2062" s="160"/>
      <c r="G2062" s="160"/>
      <c r="H2062" s="166"/>
      <c r="I2062" s="166"/>
      <c r="J2062" s="166"/>
      <c r="K2062" s="166"/>
      <c r="L2062" s="167"/>
      <c r="M2062" s="166"/>
      <c r="N2062" s="166"/>
      <c r="O2062" s="157"/>
      <c r="P2062" s="157"/>
      <c r="Q2062" s="157"/>
      <c r="R2062" s="157"/>
      <c r="S2062" s="157"/>
      <c r="T2062" s="157"/>
      <c r="U2062" s="157"/>
      <c r="V2062" s="157"/>
      <c r="W2062" s="160"/>
      <c r="X2062" s="157"/>
      <c r="Y2062" s="157"/>
      <c r="Z2062" s="157"/>
      <c r="AA2062" s="157"/>
      <c r="AB2062" s="157"/>
      <c r="AC2062" s="157"/>
      <c r="AD2062" s="163"/>
      <c r="AE2062" s="157"/>
      <c r="AF2062" s="157"/>
      <c r="AG2062" s="157"/>
      <c r="AH2062" s="157"/>
      <c r="AI2062" s="163"/>
      <c r="AJ2062" s="157"/>
      <c r="AK2062" s="157"/>
      <c r="AL2062" s="157"/>
      <c r="AM2062" s="157"/>
      <c r="AN2062" s="157"/>
      <c r="AO2062" s="157"/>
      <c r="AP2062" s="157"/>
      <c r="AQ2062" s="160"/>
    </row>
    <row r="2063" spans="1:47" ht="84.75" customHeight="1">
      <c r="A2063" s="157"/>
      <c r="B2063" s="157"/>
      <c r="C2063" s="157"/>
      <c r="D2063" s="157"/>
      <c r="E2063" s="159"/>
      <c r="F2063" s="160"/>
      <c r="G2063" s="160"/>
      <c r="H2063" s="166"/>
      <c r="I2063" s="166"/>
      <c r="J2063" s="166"/>
      <c r="K2063" s="166"/>
      <c r="L2063" s="167"/>
      <c r="M2063" s="166"/>
      <c r="N2063" s="166"/>
      <c r="O2063" s="157"/>
      <c r="P2063" s="157"/>
      <c r="Q2063" s="157"/>
      <c r="R2063" s="157"/>
      <c r="S2063" s="157"/>
      <c r="T2063" s="157"/>
      <c r="U2063" s="157"/>
      <c r="V2063" s="157"/>
      <c r="W2063" s="160"/>
      <c r="X2063" s="157"/>
      <c r="Y2063" s="157"/>
      <c r="Z2063" s="157"/>
      <c r="AA2063" s="157"/>
      <c r="AB2063" s="157"/>
      <c r="AC2063" s="157"/>
      <c r="AD2063" s="163"/>
      <c r="AE2063" s="157"/>
      <c r="AF2063" s="157"/>
      <c r="AG2063" s="157"/>
      <c r="AH2063" s="157"/>
      <c r="AI2063" s="163"/>
      <c r="AJ2063" s="157"/>
      <c r="AK2063" s="157"/>
      <c r="AL2063" s="157"/>
      <c r="AM2063" s="157"/>
      <c r="AN2063" s="157"/>
      <c r="AO2063" s="157"/>
      <c r="AP2063" s="157"/>
      <c r="AQ2063" s="160"/>
    </row>
    <row r="2064" spans="1:47" ht="84.75" customHeight="1">
      <c r="A2064" s="157"/>
      <c r="B2064" s="157"/>
      <c r="C2064" s="157"/>
      <c r="D2064" s="157"/>
      <c r="E2064" s="159"/>
      <c r="F2064" s="160"/>
      <c r="G2064" s="160"/>
      <c r="H2064" s="166"/>
      <c r="I2064" s="166"/>
      <c r="J2064" s="166"/>
      <c r="K2064" s="166"/>
      <c r="L2064" s="167"/>
      <c r="M2064" s="166"/>
      <c r="N2064" s="166"/>
      <c r="O2064" s="157"/>
      <c r="P2064" s="157"/>
      <c r="Q2064" s="157"/>
      <c r="R2064" s="157"/>
      <c r="S2064" s="157"/>
      <c r="T2064" s="157"/>
      <c r="U2064" s="157"/>
      <c r="V2064" s="157"/>
      <c r="W2064" s="160"/>
      <c r="X2064" s="157"/>
      <c r="Y2064" s="157"/>
      <c r="Z2064" s="157"/>
      <c r="AA2064" s="157"/>
      <c r="AB2064" s="157"/>
      <c r="AC2064" s="157"/>
      <c r="AD2064" s="163"/>
      <c r="AE2064" s="157"/>
      <c r="AF2064" s="157"/>
      <c r="AG2064" s="157"/>
      <c r="AH2064" s="157"/>
      <c r="AI2064" s="163"/>
      <c r="AJ2064" s="157"/>
      <c r="AK2064" s="157"/>
      <c r="AL2064" s="157"/>
      <c r="AM2064" s="157"/>
      <c r="AN2064" s="157"/>
      <c r="AO2064" s="157"/>
      <c r="AP2064" s="157"/>
      <c r="AQ2064" s="160"/>
    </row>
    <row r="2065" spans="1:43" ht="84.75" customHeight="1">
      <c r="A2065" s="157"/>
      <c r="B2065" s="157"/>
      <c r="C2065" s="157"/>
      <c r="D2065" s="157"/>
      <c r="E2065" s="159"/>
      <c r="F2065" s="160"/>
      <c r="G2065" s="160"/>
      <c r="H2065" s="166"/>
      <c r="I2065" s="166"/>
      <c r="J2065" s="166"/>
      <c r="K2065" s="166"/>
      <c r="L2065" s="167"/>
      <c r="M2065" s="166"/>
      <c r="N2065" s="166"/>
      <c r="O2065" s="157"/>
      <c r="P2065" s="157"/>
      <c r="Q2065" s="157"/>
      <c r="R2065" s="157"/>
      <c r="S2065" s="157"/>
      <c r="T2065" s="157"/>
      <c r="U2065" s="157"/>
      <c r="V2065" s="157"/>
      <c r="W2065" s="160"/>
      <c r="X2065" s="157"/>
      <c r="Y2065" s="157"/>
      <c r="Z2065" s="157"/>
      <c r="AA2065" s="157"/>
      <c r="AB2065" s="157"/>
      <c r="AC2065" s="157"/>
      <c r="AD2065" s="163"/>
      <c r="AE2065" s="157"/>
      <c r="AF2065" s="157"/>
      <c r="AG2065" s="157"/>
      <c r="AH2065" s="157"/>
      <c r="AI2065" s="163"/>
      <c r="AJ2065" s="157"/>
      <c r="AK2065" s="157"/>
      <c r="AL2065" s="157"/>
      <c r="AM2065" s="157"/>
      <c r="AN2065" s="157"/>
      <c r="AO2065" s="157"/>
      <c r="AP2065" s="157"/>
      <c r="AQ2065" s="160"/>
    </row>
    <row r="2066" spans="1:43" ht="84.75" customHeight="1">
      <c r="A2066" s="157"/>
      <c r="B2066" s="157"/>
      <c r="C2066" s="157"/>
      <c r="D2066" s="157"/>
      <c r="E2066" s="159"/>
      <c r="F2066" s="160"/>
      <c r="G2066" s="160"/>
      <c r="H2066" s="166"/>
      <c r="I2066" s="166"/>
      <c r="J2066" s="166"/>
      <c r="K2066" s="166"/>
      <c r="L2066" s="167"/>
      <c r="M2066" s="166"/>
      <c r="N2066" s="166"/>
      <c r="O2066" s="157"/>
      <c r="P2066" s="157"/>
      <c r="Q2066" s="157"/>
      <c r="R2066" s="157"/>
      <c r="S2066" s="157"/>
      <c r="T2066" s="157"/>
      <c r="U2066" s="157"/>
      <c r="V2066" s="157"/>
      <c r="W2066" s="160"/>
      <c r="X2066" s="157"/>
      <c r="Y2066" s="157"/>
      <c r="Z2066" s="157"/>
      <c r="AA2066" s="157"/>
      <c r="AB2066" s="157"/>
      <c r="AC2066" s="157"/>
      <c r="AD2066" s="163"/>
      <c r="AE2066" s="157"/>
      <c r="AF2066" s="157"/>
      <c r="AG2066" s="157"/>
      <c r="AH2066" s="157"/>
      <c r="AI2066" s="163"/>
      <c r="AJ2066" s="157"/>
      <c r="AK2066" s="157"/>
      <c r="AL2066" s="157"/>
      <c r="AM2066" s="157"/>
      <c r="AN2066" s="157"/>
      <c r="AO2066" s="157"/>
      <c r="AP2066" s="157"/>
      <c r="AQ2066" s="160"/>
    </row>
    <row r="2067" spans="1:43" ht="84.75" customHeight="1">
      <c r="A2067" s="157"/>
      <c r="B2067" s="157"/>
      <c r="C2067" s="157"/>
      <c r="D2067" s="157"/>
      <c r="E2067" s="159"/>
      <c r="F2067" s="160"/>
      <c r="G2067" s="160"/>
      <c r="H2067" s="166"/>
      <c r="I2067" s="166"/>
      <c r="J2067" s="166"/>
      <c r="K2067" s="166"/>
      <c r="L2067" s="167"/>
      <c r="M2067" s="166"/>
      <c r="N2067" s="166"/>
      <c r="O2067" s="157"/>
      <c r="P2067" s="157"/>
      <c r="Q2067" s="157"/>
      <c r="R2067" s="157"/>
      <c r="S2067" s="157"/>
      <c r="T2067" s="157"/>
      <c r="U2067" s="157"/>
      <c r="V2067" s="157"/>
      <c r="W2067" s="160"/>
      <c r="X2067" s="157"/>
      <c r="Y2067" s="157"/>
      <c r="Z2067" s="157"/>
      <c r="AA2067" s="157"/>
      <c r="AB2067" s="157"/>
      <c r="AC2067" s="157"/>
      <c r="AD2067" s="163"/>
      <c r="AE2067" s="157"/>
      <c r="AF2067" s="157"/>
      <c r="AG2067" s="157"/>
      <c r="AH2067" s="157"/>
      <c r="AI2067" s="163"/>
      <c r="AJ2067" s="157"/>
      <c r="AK2067" s="157"/>
      <c r="AL2067" s="157"/>
      <c r="AM2067" s="157"/>
      <c r="AN2067" s="157"/>
      <c r="AO2067" s="157"/>
      <c r="AP2067" s="157"/>
      <c r="AQ2067" s="160"/>
    </row>
    <row r="2068" spans="1:43" ht="84.75" customHeight="1">
      <c r="A2068" s="157"/>
      <c r="B2068" s="157"/>
      <c r="C2068" s="157"/>
      <c r="D2068" s="157"/>
      <c r="E2068" s="159"/>
      <c r="F2068" s="160"/>
      <c r="G2068" s="160"/>
      <c r="H2068" s="166"/>
      <c r="I2068" s="166"/>
      <c r="J2068" s="166"/>
      <c r="K2068" s="166"/>
      <c r="L2068" s="167"/>
      <c r="M2068" s="166"/>
      <c r="N2068" s="166"/>
      <c r="O2068" s="157"/>
      <c r="P2068" s="157"/>
      <c r="Q2068" s="157"/>
      <c r="R2068" s="157"/>
      <c r="S2068" s="157"/>
      <c r="T2068" s="157"/>
      <c r="U2068" s="157"/>
      <c r="V2068" s="157"/>
      <c r="W2068" s="160"/>
      <c r="X2068" s="157"/>
      <c r="Y2068" s="157"/>
      <c r="Z2068" s="157"/>
      <c r="AA2068" s="157"/>
      <c r="AB2068" s="157"/>
      <c r="AC2068" s="157"/>
      <c r="AD2068" s="163"/>
      <c r="AE2068" s="157"/>
      <c r="AF2068" s="157"/>
      <c r="AG2068" s="157"/>
      <c r="AH2068" s="157"/>
      <c r="AI2068" s="163"/>
      <c r="AJ2068" s="157"/>
      <c r="AK2068" s="157"/>
      <c r="AL2068" s="157"/>
      <c r="AM2068" s="157"/>
      <c r="AN2068" s="157"/>
      <c r="AO2068" s="157"/>
      <c r="AP2068" s="157"/>
      <c r="AQ2068" s="160"/>
    </row>
    <row r="2069" spans="1:43" ht="84.75" customHeight="1">
      <c r="A2069" s="157"/>
      <c r="B2069" s="157"/>
      <c r="C2069" s="157"/>
      <c r="D2069" s="157"/>
      <c r="E2069" s="159"/>
      <c r="F2069" s="160"/>
      <c r="G2069" s="160"/>
      <c r="H2069" s="166"/>
      <c r="I2069" s="166"/>
      <c r="J2069" s="166"/>
      <c r="K2069" s="166"/>
      <c r="L2069" s="167"/>
      <c r="M2069" s="166"/>
      <c r="N2069" s="166"/>
      <c r="O2069" s="157"/>
      <c r="P2069" s="157"/>
      <c r="Q2069" s="157"/>
      <c r="R2069" s="157"/>
      <c r="S2069" s="157"/>
      <c r="T2069" s="157"/>
      <c r="U2069" s="157"/>
      <c r="V2069" s="157"/>
      <c r="W2069" s="160"/>
      <c r="X2069" s="157"/>
      <c r="Y2069" s="157"/>
      <c r="Z2069" s="157"/>
      <c r="AA2069" s="157"/>
      <c r="AB2069" s="157"/>
      <c r="AC2069" s="157"/>
      <c r="AD2069" s="163"/>
      <c r="AE2069" s="157"/>
      <c r="AF2069" s="157"/>
      <c r="AG2069" s="157"/>
      <c r="AH2069" s="157"/>
      <c r="AI2069" s="163"/>
      <c r="AJ2069" s="157"/>
      <c r="AK2069" s="157"/>
      <c r="AL2069" s="157"/>
      <c r="AM2069" s="157"/>
      <c r="AN2069" s="157"/>
      <c r="AO2069" s="157"/>
      <c r="AP2069" s="157"/>
      <c r="AQ2069" s="160"/>
    </row>
    <row r="2070" spans="1:43" ht="84.75" customHeight="1">
      <c r="A2070" s="157"/>
      <c r="B2070" s="157"/>
      <c r="C2070" s="157"/>
      <c r="D2070" s="157"/>
      <c r="E2070" s="159"/>
      <c r="F2070" s="160"/>
      <c r="G2070" s="160"/>
      <c r="H2070" s="166"/>
      <c r="I2070" s="166"/>
      <c r="J2070" s="166"/>
      <c r="K2070" s="166"/>
      <c r="L2070" s="167"/>
      <c r="M2070" s="166"/>
      <c r="N2070" s="166"/>
      <c r="O2070" s="157"/>
      <c r="P2070" s="157"/>
      <c r="Q2070" s="157"/>
      <c r="R2070" s="157"/>
      <c r="S2070" s="157"/>
      <c r="T2070" s="157"/>
      <c r="U2070" s="157"/>
      <c r="V2070" s="157"/>
      <c r="W2070" s="160"/>
      <c r="X2070" s="157"/>
      <c r="Y2070" s="157"/>
      <c r="Z2070" s="157"/>
      <c r="AA2070" s="157"/>
      <c r="AB2070" s="157"/>
      <c r="AC2070" s="157"/>
      <c r="AD2070" s="163"/>
      <c r="AE2070" s="157"/>
      <c r="AF2070" s="157"/>
      <c r="AG2070" s="157"/>
      <c r="AH2070" s="157"/>
      <c r="AI2070" s="163"/>
      <c r="AJ2070" s="157"/>
      <c r="AK2070" s="157"/>
      <c r="AL2070" s="157"/>
      <c r="AM2070" s="157"/>
      <c r="AN2070" s="157"/>
      <c r="AO2070" s="157"/>
      <c r="AP2070" s="157"/>
      <c r="AQ2070" s="160"/>
    </row>
    <row r="2071" spans="1:43" ht="84.75" customHeight="1">
      <c r="A2071" s="157"/>
      <c r="B2071" s="157"/>
      <c r="C2071" s="157"/>
      <c r="D2071" s="157"/>
      <c r="E2071" s="159"/>
      <c r="F2071" s="160"/>
      <c r="G2071" s="160"/>
      <c r="H2071" s="166"/>
      <c r="I2071" s="166"/>
      <c r="J2071" s="166"/>
      <c r="K2071" s="166"/>
      <c r="L2071" s="167"/>
      <c r="M2071" s="166"/>
      <c r="N2071" s="166"/>
      <c r="O2071" s="157"/>
      <c r="P2071" s="157"/>
      <c r="Q2071" s="157"/>
      <c r="R2071" s="157"/>
      <c r="S2071" s="157"/>
      <c r="T2071" s="157"/>
      <c r="U2071" s="157"/>
      <c r="V2071" s="157"/>
      <c r="W2071" s="160"/>
      <c r="X2071" s="157"/>
      <c r="Y2071" s="157"/>
      <c r="Z2071" s="157"/>
      <c r="AA2071" s="157"/>
      <c r="AB2071" s="157"/>
      <c r="AC2071" s="157"/>
      <c r="AD2071" s="163"/>
      <c r="AE2071" s="157"/>
      <c r="AF2071" s="157"/>
      <c r="AG2071" s="157"/>
      <c r="AH2071" s="157"/>
      <c r="AI2071" s="163"/>
      <c r="AJ2071" s="157"/>
      <c r="AK2071" s="157"/>
      <c r="AL2071" s="157"/>
      <c r="AM2071" s="157"/>
      <c r="AN2071" s="157"/>
      <c r="AO2071" s="157"/>
      <c r="AP2071" s="157"/>
      <c r="AQ2071" s="160"/>
    </row>
    <row r="2072" spans="1:43" ht="84.75" customHeight="1">
      <c r="A2072" s="157"/>
      <c r="B2072" s="157"/>
      <c r="C2072" s="157"/>
      <c r="D2072" s="157"/>
      <c r="E2072" s="159"/>
      <c r="F2072" s="160"/>
      <c r="G2072" s="160"/>
      <c r="H2072" s="166"/>
      <c r="I2072" s="166"/>
      <c r="J2072" s="166"/>
      <c r="K2072" s="166"/>
      <c r="L2072" s="167"/>
      <c r="M2072" s="166"/>
      <c r="N2072" s="166"/>
      <c r="O2072" s="157"/>
      <c r="P2072" s="157"/>
      <c r="Q2072" s="157"/>
      <c r="R2072" s="157"/>
      <c r="S2072" s="157"/>
      <c r="T2072" s="157"/>
      <c r="U2072" s="157"/>
      <c r="V2072" s="157"/>
      <c r="W2072" s="160"/>
      <c r="X2072" s="157"/>
      <c r="Y2072" s="157"/>
      <c r="Z2072" s="157"/>
      <c r="AA2072" s="157"/>
      <c r="AB2072" s="157"/>
      <c r="AC2072" s="157"/>
      <c r="AD2072" s="163"/>
      <c r="AE2072" s="157"/>
      <c r="AF2072" s="157"/>
      <c r="AG2072" s="157"/>
      <c r="AH2072" s="157"/>
      <c r="AI2072" s="163"/>
      <c r="AJ2072" s="157"/>
      <c r="AK2072" s="157"/>
      <c r="AL2072" s="157"/>
      <c r="AM2072" s="157"/>
      <c r="AN2072" s="157"/>
      <c r="AO2072" s="157"/>
      <c r="AP2072" s="157"/>
      <c r="AQ2072" s="160"/>
    </row>
    <row r="2073" spans="1:43" ht="84.75" customHeight="1">
      <c r="A2073" s="157"/>
      <c r="B2073" s="157"/>
      <c r="C2073" s="157"/>
      <c r="D2073" s="157"/>
      <c r="E2073" s="159"/>
      <c r="F2073" s="160"/>
      <c r="G2073" s="160"/>
      <c r="H2073" s="166"/>
      <c r="I2073" s="166"/>
      <c r="J2073" s="166"/>
      <c r="K2073" s="166"/>
      <c r="L2073" s="167"/>
      <c r="M2073" s="166"/>
      <c r="N2073" s="166"/>
      <c r="O2073" s="157"/>
      <c r="P2073" s="157"/>
      <c r="Q2073" s="157"/>
      <c r="R2073" s="157"/>
      <c r="S2073" s="157"/>
      <c r="T2073" s="157"/>
      <c r="U2073" s="157"/>
      <c r="V2073" s="157"/>
      <c r="W2073" s="160"/>
      <c r="X2073" s="157"/>
      <c r="Y2073" s="157"/>
      <c r="Z2073" s="157"/>
      <c r="AA2073" s="157"/>
      <c r="AB2073" s="157"/>
      <c r="AC2073" s="157"/>
      <c r="AD2073" s="163"/>
      <c r="AE2073" s="157"/>
      <c r="AF2073" s="157"/>
      <c r="AG2073" s="157"/>
      <c r="AH2073" s="157"/>
      <c r="AI2073" s="163"/>
      <c r="AJ2073" s="157"/>
      <c r="AK2073" s="157"/>
      <c r="AL2073" s="157"/>
      <c r="AM2073" s="157"/>
      <c r="AN2073" s="157"/>
      <c r="AO2073" s="157"/>
      <c r="AP2073" s="157"/>
      <c r="AQ2073" s="160"/>
    </row>
    <row r="2074" spans="1:43" ht="84.75" customHeight="1">
      <c r="A2074" s="157"/>
      <c r="B2074" s="157"/>
      <c r="C2074" s="157"/>
      <c r="D2074" s="157"/>
      <c r="E2074" s="159"/>
      <c r="F2074" s="160"/>
      <c r="G2074" s="160"/>
      <c r="H2074" s="166"/>
      <c r="I2074" s="166"/>
      <c r="J2074" s="166"/>
      <c r="K2074" s="166"/>
      <c r="L2074" s="167"/>
      <c r="M2074" s="166"/>
      <c r="N2074" s="166"/>
      <c r="O2074" s="157"/>
      <c r="P2074" s="157"/>
      <c r="Q2074" s="157"/>
      <c r="R2074" s="157"/>
      <c r="S2074" s="157"/>
      <c r="T2074" s="157"/>
      <c r="U2074" s="157"/>
      <c r="V2074" s="157"/>
      <c r="W2074" s="160"/>
      <c r="X2074" s="157"/>
      <c r="Y2074" s="157"/>
      <c r="Z2074" s="157"/>
      <c r="AA2074" s="157"/>
      <c r="AB2074" s="157"/>
      <c r="AC2074" s="157"/>
      <c r="AD2074" s="163"/>
      <c r="AE2074" s="157"/>
      <c r="AF2074" s="157"/>
      <c r="AG2074" s="157"/>
      <c r="AH2074" s="157"/>
      <c r="AI2074" s="163"/>
      <c r="AJ2074" s="157"/>
      <c r="AK2074" s="157"/>
      <c r="AL2074" s="157"/>
      <c r="AM2074" s="157"/>
      <c r="AN2074" s="157"/>
      <c r="AO2074" s="157"/>
      <c r="AP2074" s="157"/>
      <c r="AQ2074" s="160"/>
    </row>
    <row r="2075" spans="1:43" ht="84.75" customHeight="1">
      <c r="A2075" s="157"/>
      <c r="B2075" s="157"/>
      <c r="C2075" s="157"/>
      <c r="D2075" s="157"/>
      <c r="E2075" s="159"/>
      <c r="F2075" s="160"/>
      <c r="G2075" s="160"/>
      <c r="H2075" s="166"/>
      <c r="I2075" s="166"/>
      <c r="J2075" s="166"/>
      <c r="K2075" s="166"/>
      <c r="L2075" s="167"/>
      <c r="M2075" s="166"/>
      <c r="N2075" s="166"/>
      <c r="O2075" s="157"/>
      <c r="P2075" s="157"/>
      <c r="Q2075" s="157"/>
      <c r="R2075" s="157"/>
      <c r="S2075" s="157"/>
      <c r="T2075" s="157"/>
      <c r="U2075" s="157"/>
      <c r="V2075" s="157"/>
      <c r="W2075" s="160"/>
      <c r="X2075" s="157"/>
      <c r="Y2075" s="157"/>
      <c r="Z2075" s="157"/>
      <c r="AA2075" s="157"/>
      <c r="AB2075" s="157"/>
      <c r="AC2075" s="157"/>
      <c r="AD2075" s="163"/>
      <c r="AE2075" s="157"/>
      <c r="AF2075" s="157"/>
      <c r="AG2075" s="157"/>
      <c r="AH2075" s="157"/>
      <c r="AI2075" s="163"/>
      <c r="AJ2075" s="157"/>
      <c r="AK2075" s="157"/>
      <c r="AL2075" s="157"/>
      <c r="AM2075" s="157"/>
      <c r="AN2075" s="157"/>
      <c r="AO2075" s="157"/>
      <c r="AP2075" s="157"/>
      <c r="AQ2075" s="160"/>
    </row>
    <row r="2076" spans="1:43" ht="84.75" customHeight="1">
      <c r="A2076" s="157"/>
      <c r="B2076" s="157"/>
      <c r="C2076" s="157"/>
      <c r="D2076" s="157"/>
      <c r="E2076" s="159"/>
      <c r="F2076" s="160"/>
      <c r="G2076" s="160"/>
      <c r="H2076" s="166"/>
      <c r="I2076" s="166"/>
      <c r="J2076" s="166"/>
      <c r="K2076" s="166"/>
      <c r="L2076" s="167"/>
      <c r="M2076" s="166"/>
      <c r="N2076" s="166"/>
      <c r="O2076" s="157"/>
      <c r="P2076" s="157"/>
      <c r="Q2076" s="157"/>
      <c r="R2076" s="157"/>
      <c r="S2076" s="157"/>
      <c r="T2076" s="157"/>
      <c r="U2076" s="157"/>
      <c r="V2076" s="157"/>
      <c r="W2076" s="160"/>
      <c r="X2076" s="157"/>
      <c r="Y2076" s="157"/>
      <c r="Z2076" s="157"/>
      <c r="AA2076" s="157"/>
      <c r="AB2076" s="157"/>
      <c r="AC2076" s="157"/>
      <c r="AD2076" s="163"/>
      <c r="AE2076" s="157"/>
      <c r="AF2076" s="157"/>
      <c r="AG2076" s="157"/>
      <c r="AH2076" s="157"/>
      <c r="AI2076" s="163"/>
      <c r="AJ2076" s="157"/>
      <c r="AK2076" s="157"/>
      <c r="AL2076" s="157"/>
      <c r="AM2076" s="157"/>
      <c r="AN2076" s="157"/>
      <c r="AO2076" s="157"/>
      <c r="AP2076" s="157"/>
      <c r="AQ2076" s="160"/>
    </row>
    <row r="2077" spans="1:43" ht="84.75" customHeight="1">
      <c r="A2077" s="157"/>
      <c r="B2077" s="157"/>
      <c r="C2077" s="157"/>
      <c r="D2077" s="157"/>
      <c r="E2077" s="159"/>
      <c r="F2077" s="160"/>
      <c r="G2077" s="160"/>
      <c r="H2077" s="166"/>
      <c r="I2077" s="166"/>
      <c r="J2077" s="166"/>
      <c r="K2077" s="166"/>
      <c r="L2077" s="167"/>
      <c r="M2077" s="166"/>
      <c r="N2077" s="166"/>
      <c r="O2077" s="157"/>
      <c r="P2077" s="157"/>
      <c r="Q2077" s="157"/>
      <c r="R2077" s="157"/>
      <c r="S2077" s="157"/>
      <c r="T2077" s="157"/>
      <c r="U2077" s="157"/>
      <c r="V2077" s="157"/>
      <c r="W2077" s="160"/>
      <c r="X2077" s="157"/>
      <c r="Y2077" s="157"/>
      <c r="Z2077" s="157"/>
      <c r="AA2077" s="157"/>
      <c r="AB2077" s="157"/>
      <c r="AC2077" s="157"/>
      <c r="AD2077" s="163"/>
      <c r="AE2077" s="157"/>
      <c r="AF2077" s="157"/>
      <c r="AG2077" s="157"/>
      <c r="AH2077" s="157"/>
      <c r="AI2077" s="163"/>
      <c r="AJ2077" s="157"/>
      <c r="AK2077" s="157"/>
      <c r="AL2077" s="157"/>
      <c r="AM2077" s="157"/>
      <c r="AN2077" s="157"/>
      <c r="AO2077" s="157"/>
      <c r="AP2077" s="157"/>
      <c r="AQ2077" s="160"/>
    </row>
    <row r="2078" spans="1:43" ht="84.75" customHeight="1">
      <c r="A2078" s="157"/>
      <c r="B2078" s="157"/>
      <c r="C2078" s="157"/>
      <c r="D2078" s="157"/>
      <c r="E2078" s="159"/>
      <c r="F2078" s="160"/>
      <c r="G2078" s="160"/>
      <c r="H2078" s="166"/>
      <c r="I2078" s="166"/>
      <c r="J2078" s="166"/>
      <c r="K2078" s="166"/>
      <c r="L2078" s="167"/>
      <c r="M2078" s="166"/>
      <c r="N2078" s="166"/>
      <c r="O2078" s="157"/>
      <c r="P2078" s="157"/>
      <c r="Q2078" s="157"/>
      <c r="R2078" s="157"/>
      <c r="S2078" s="157"/>
      <c r="T2078" s="157"/>
      <c r="U2078" s="157"/>
      <c r="V2078" s="157"/>
      <c r="W2078" s="160"/>
      <c r="X2078" s="157"/>
      <c r="Y2078" s="157"/>
      <c r="Z2078" s="157"/>
      <c r="AA2078" s="157"/>
      <c r="AB2078" s="157"/>
      <c r="AC2078" s="157"/>
      <c r="AD2078" s="163"/>
      <c r="AE2078" s="157"/>
      <c r="AF2078" s="157"/>
      <c r="AG2078" s="157"/>
      <c r="AH2078" s="157"/>
      <c r="AI2078" s="163"/>
      <c r="AJ2078" s="157"/>
      <c r="AK2078" s="157"/>
      <c r="AL2078" s="157"/>
      <c r="AM2078" s="157"/>
      <c r="AN2078" s="157"/>
      <c r="AO2078" s="157"/>
      <c r="AP2078" s="157"/>
      <c r="AQ2078" s="160"/>
    </row>
    <row r="2079" spans="1:43" ht="84.75" customHeight="1">
      <c r="A2079" s="157"/>
      <c r="B2079" s="157"/>
      <c r="C2079" s="157"/>
      <c r="D2079" s="157"/>
      <c r="E2079" s="159"/>
      <c r="F2079" s="160"/>
      <c r="G2079" s="160"/>
      <c r="H2079" s="166"/>
      <c r="I2079" s="166"/>
      <c r="J2079" s="166"/>
      <c r="K2079" s="166"/>
      <c r="L2079" s="167"/>
      <c r="M2079" s="166"/>
      <c r="N2079" s="166"/>
      <c r="O2079" s="157"/>
      <c r="P2079" s="157"/>
      <c r="Q2079" s="157"/>
      <c r="R2079" s="157"/>
      <c r="S2079" s="157"/>
      <c r="T2079" s="157"/>
      <c r="U2079" s="157"/>
      <c r="V2079" s="157"/>
      <c r="W2079" s="160"/>
      <c r="X2079" s="157"/>
      <c r="Y2079" s="157"/>
      <c r="Z2079" s="157"/>
      <c r="AA2079" s="157"/>
      <c r="AB2079" s="157"/>
      <c r="AC2079" s="157"/>
      <c r="AD2079" s="163"/>
      <c r="AE2079" s="157"/>
      <c r="AF2079" s="157"/>
      <c r="AG2079" s="157"/>
      <c r="AH2079" s="157"/>
      <c r="AI2079" s="163"/>
      <c r="AJ2079" s="157"/>
      <c r="AK2079" s="157"/>
      <c r="AL2079" s="157"/>
      <c r="AM2079" s="157"/>
      <c r="AN2079" s="157"/>
      <c r="AO2079" s="157"/>
      <c r="AP2079" s="157"/>
      <c r="AQ2079" s="160"/>
    </row>
    <row r="2080" spans="1:43" ht="84.75" customHeight="1">
      <c r="A2080" s="157"/>
      <c r="B2080" s="157"/>
      <c r="C2080" s="157"/>
      <c r="D2080" s="157"/>
      <c r="E2080" s="159"/>
      <c r="F2080" s="160"/>
      <c r="G2080" s="160"/>
      <c r="H2080" s="166"/>
      <c r="I2080" s="166"/>
      <c r="J2080" s="166"/>
      <c r="K2080" s="166"/>
      <c r="L2080" s="167"/>
      <c r="M2080" s="166"/>
      <c r="N2080" s="166"/>
      <c r="O2080" s="157"/>
      <c r="P2080" s="157"/>
      <c r="Q2080" s="157"/>
      <c r="R2080" s="157"/>
      <c r="S2080" s="157"/>
      <c r="T2080" s="157"/>
      <c r="U2080" s="157"/>
      <c r="V2080" s="157"/>
      <c r="W2080" s="160"/>
      <c r="X2080" s="157"/>
      <c r="Y2080" s="157"/>
      <c r="Z2080" s="157"/>
      <c r="AA2080" s="157"/>
      <c r="AB2080" s="157"/>
      <c r="AC2080" s="157"/>
      <c r="AD2080" s="163"/>
      <c r="AE2080" s="157"/>
      <c r="AF2080" s="157"/>
      <c r="AG2080" s="157"/>
      <c r="AH2080" s="157"/>
      <c r="AI2080" s="163"/>
      <c r="AJ2080" s="157"/>
      <c r="AK2080" s="157"/>
      <c r="AL2080" s="157"/>
      <c r="AM2080" s="157"/>
      <c r="AN2080" s="157"/>
      <c r="AO2080" s="157"/>
      <c r="AP2080" s="157"/>
      <c r="AQ2080" s="160"/>
    </row>
    <row r="2081" spans="1:43" ht="84.75" customHeight="1">
      <c r="A2081" s="157"/>
      <c r="B2081" s="157"/>
      <c r="C2081" s="157"/>
      <c r="D2081" s="157"/>
      <c r="E2081" s="159"/>
      <c r="F2081" s="160"/>
      <c r="G2081" s="160"/>
      <c r="H2081" s="166"/>
      <c r="I2081" s="166"/>
      <c r="J2081" s="166"/>
      <c r="K2081" s="166"/>
      <c r="L2081" s="167"/>
      <c r="M2081" s="166"/>
      <c r="N2081" s="166"/>
      <c r="O2081" s="157"/>
      <c r="P2081" s="157"/>
      <c r="Q2081" s="157"/>
      <c r="R2081" s="157"/>
      <c r="S2081" s="157"/>
      <c r="T2081" s="157"/>
      <c r="U2081" s="157"/>
      <c r="V2081" s="157"/>
      <c r="W2081" s="160"/>
      <c r="X2081" s="157"/>
      <c r="Y2081" s="157"/>
      <c r="Z2081" s="157"/>
      <c r="AA2081" s="157"/>
      <c r="AB2081" s="157"/>
      <c r="AC2081" s="157"/>
      <c r="AD2081" s="163"/>
      <c r="AE2081" s="157"/>
      <c r="AF2081" s="157"/>
      <c r="AG2081" s="157"/>
      <c r="AH2081" s="157"/>
      <c r="AI2081" s="163"/>
      <c r="AJ2081" s="157"/>
      <c r="AK2081" s="157"/>
      <c r="AL2081" s="157"/>
      <c r="AM2081" s="157"/>
      <c r="AN2081" s="157"/>
      <c r="AO2081" s="157"/>
      <c r="AP2081" s="157"/>
      <c r="AQ2081" s="160"/>
    </row>
    <row r="2082" spans="1:43" ht="84.75" customHeight="1">
      <c r="A2082" s="157"/>
      <c r="B2082" s="157"/>
      <c r="C2082" s="157"/>
      <c r="D2082" s="157"/>
      <c r="E2082" s="159"/>
      <c r="F2082" s="160"/>
      <c r="G2082" s="160"/>
      <c r="H2082" s="166"/>
      <c r="I2082" s="166"/>
      <c r="J2082" s="166"/>
      <c r="K2082" s="166"/>
      <c r="L2082" s="167"/>
      <c r="M2082" s="166"/>
      <c r="N2082" s="166"/>
      <c r="O2082" s="157"/>
      <c r="P2082" s="157"/>
      <c r="Q2082" s="157"/>
      <c r="R2082" s="157"/>
      <c r="S2082" s="157"/>
      <c r="T2082" s="157"/>
      <c r="U2082" s="157"/>
      <c r="V2082" s="157"/>
      <c r="W2082" s="160"/>
      <c r="X2082" s="157"/>
      <c r="Y2082" s="157"/>
      <c r="Z2082" s="157"/>
      <c r="AA2082" s="157"/>
      <c r="AB2082" s="157"/>
      <c r="AC2082" s="157"/>
      <c r="AD2082" s="163"/>
      <c r="AE2082" s="157"/>
      <c r="AF2082" s="157"/>
      <c r="AG2082" s="157"/>
      <c r="AH2082" s="157"/>
      <c r="AI2082" s="163"/>
      <c r="AJ2082" s="157"/>
      <c r="AK2082" s="157"/>
      <c r="AL2082" s="157"/>
      <c r="AM2082" s="157"/>
      <c r="AN2082" s="157"/>
      <c r="AO2082" s="157"/>
      <c r="AP2082" s="157"/>
      <c r="AQ2082" s="160"/>
    </row>
    <row r="2083" spans="1:43" ht="84.75" customHeight="1">
      <c r="A2083" s="157"/>
      <c r="B2083" s="157"/>
      <c r="C2083" s="157"/>
      <c r="D2083" s="157"/>
      <c r="E2083" s="159"/>
      <c r="F2083" s="160"/>
      <c r="G2083" s="160"/>
      <c r="H2083" s="166"/>
      <c r="I2083" s="166"/>
      <c r="J2083" s="166"/>
      <c r="K2083" s="166"/>
      <c r="L2083" s="167"/>
      <c r="M2083" s="166"/>
      <c r="N2083" s="166"/>
      <c r="O2083" s="157"/>
      <c r="P2083" s="157"/>
      <c r="Q2083" s="157"/>
      <c r="R2083" s="157"/>
      <c r="S2083" s="157"/>
      <c r="T2083" s="157"/>
      <c r="U2083" s="157"/>
      <c r="V2083" s="157"/>
      <c r="W2083" s="160"/>
      <c r="X2083" s="157"/>
      <c r="Y2083" s="157"/>
      <c r="Z2083" s="157"/>
      <c r="AA2083" s="157"/>
      <c r="AB2083" s="157"/>
      <c r="AC2083" s="157"/>
      <c r="AD2083" s="163"/>
      <c r="AE2083" s="157"/>
      <c r="AF2083" s="157"/>
      <c r="AG2083" s="157"/>
      <c r="AH2083" s="157"/>
      <c r="AI2083" s="163"/>
      <c r="AJ2083" s="157"/>
      <c r="AK2083" s="157"/>
      <c r="AL2083" s="157"/>
      <c r="AM2083" s="157"/>
      <c r="AN2083" s="157"/>
      <c r="AO2083" s="157"/>
      <c r="AP2083" s="157"/>
      <c r="AQ2083" s="160"/>
    </row>
    <row r="2084" spans="1:43" ht="84.75" customHeight="1">
      <c r="A2084" s="157"/>
      <c r="B2084" s="157"/>
      <c r="C2084" s="157"/>
      <c r="D2084" s="157"/>
      <c r="E2084" s="159"/>
      <c r="F2084" s="160"/>
      <c r="G2084" s="160"/>
      <c r="H2084" s="166"/>
      <c r="I2084" s="166"/>
      <c r="J2084" s="166"/>
      <c r="K2084" s="166"/>
      <c r="L2084" s="167"/>
      <c r="M2084" s="166"/>
      <c r="N2084" s="166"/>
      <c r="O2084" s="157"/>
      <c r="P2084" s="157"/>
      <c r="Q2084" s="157"/>
      <c r="R2084" s="157"/>
      <c r="S2084" s="157"/>
      <c r="T2084" s="157"/>
      <c r="U2084" s="157"/>
      <c r="V2084" s="157"/>
      <c r="W2084" s="160"/>
      <c r="X2084" s="157"/>
      <c r="Y2084" s="157"/>
      <c r="Z2084" s="157"/>
      <c r="AA2084" s="157"/>
      <c r="AB2084" s="157"/>
      <c r="AC2084" s="157"/>
      <c r="AD2084" s="163"/>
      <c r="AE2084" s="157"/>
      <c r="AF2084" s="157"/>
      <c r="AG2084" s="157"/>
      <c r="AH2084" s="157"/>
      <c r="AI2084" s="163"/>
      <c r="AJ2084" s="157"/>
      <c r="AK2084" s="157"/>
      <c r="AL2084" s="157"/>
      <c r="AM2084" s="157"/>
      <c r="AN2084" s="157"/>
      <c r="AO2084" s="157"/>
      <c r="AP2084" s="157"/>
      <c r="AQ2084" s="160"/>
    </row>
    <row r="2085" spans="1:43" ht="84.75" customHeight="1">
      <c r="A2085" s="157"/>
      <c r="B2085" s="157"/>
      <c r="C2085" s="157"/>
      <c r="D2085" s="157"/>
      <c r="E2085" s="159"/>
      <c r="F2085" s="160"/>
      <c r="G2085" s="160"/>
      <c r="H2085" s="166"/>
      <c r="I2085" s="166"/>
      <c r="J2085" s="166"/>
      <c r="K2085" s="166"/>
      <c r="L2085" s="167"/>
      <c r="M2085" s="166"/>
      <c r="N2085" s="166"/>
      <c r="O2085" s="157"/>
      <c r="P2085" s="157"/>
      <c r="Q2085" s="157"/>
      <c r="R2085" s="157"/>
      <c r="S2085" s="157"/>
      <c r="T2085" s="157"/>
      <c r="U2085" s="157"/>
      <c r="V2085" s="157"/>
      <c r="W2085" s="160"/>
      <c r="X2085" s="157"/>
      <c r="Y2085" s="157"/>
      <c r="Z2085" s="157"/>
      <c r="AA2085" s="157"/>
      <c r="AB2085" s="157"/>
      <c r="AC2085" s="157"/>
      <c r="AD2085" s="163"/>
      <c r="AE2085" s="157"/>
      <c r="AF2085" s="157"/>
      <c r="AG2085" s="157"/>
      <c r="AH2085" s="157"/>
      <c r="AI2085" s="163"/>
      <c r="AJ2085" s="157"/>
      <c r="AK2085" s="157"/>
      <c r="AL2085" s="157"/>
      <c r="AM2085" s="157"/>
      <c r="AN2085" s="157"/>
      <c r="AO2085" s="157"/>
      <c r="AP2085" s="157"/>
      <c r="AQ2085" s="160"/>
    </row>
    <row r="2086" spans="1:43" ht="84.75" customHeight="1">
      <c r="A2086" s="157"/>
      <c r="B2086" s="157"/>
      <c r="C2086" s="157"/>
      <c r="D2086" s="157"/>
      <c r="E2086" s="159"/>
      <c r="F2086" s="160"/>
      <c r="G2086" s="160"/>
      <c r="H2086" s="166"/>
      <c r="I2086" s="166"/>
      <c r="J2086" s="166"/>
      <c r="K2086" s="166"/>
      <c r="L2086" s="167"/>
      <c r="M2086" s="166"/>
      <c r="N2086" s="166"/>
      <c r="O2086" s="157"/>
      <c r="P2086" s="157"/>
      <c r="Q2086" s="157"/>
      <c r="R2086" s="157"/>
      <c r="S2086" s="157"/>
      <c r="T2086" s="157"/>
      <c r="U2086" s="157"/>
      <c r="V2086" s="157"/>
      <c r="W2086" s="160"/>
      <c r="X2086" s="157"/>
      <c r="Y2086" s="157"/>
      <c r="Z2086" s="157"/>
      <c r="AA2086" s="157"/>
      <c r="AB2086" s="157"/>
      <c r="AC2086" s="157"/>
      <c r="AD2086" s="163"/>
      <c r="AE2086" s="157"/>
      <c r="AF2086" s="157"/>
      <c r="AG2086" s="157"/>
      <c r="AH2086" s="157"/>
      <c r="AI2086" s="163"/>
      <c r="AJ2086" s="157"/>
      <c r="AK2086" s="157"/>
      <c r="AL2086" s="157"/>
      <c r="AM2086" s="157"/>
      <c r="AN2086" s="157"/>
      <c r="AO2086" s="157"/>
      <c r="AP2086" s="157"/>
      <c r="AQ2086" s="160"/>
    </row>
    <row r="2087" spans="1:43" ht="84.75" customHeight="1">
      <c r="A2087" s="157"/>
      <c r="B2087" s="157"/>
      <c r="C2087" s="157"/>
      <c r="D2087" s="157"/>
      <c r="E2087" s="159"/>
      <c r="F2087" s="160"/>
      <c r="G2087" s="160"/>
      <c r="H2087" s="166"/>
      <c r="I2087" s="166"/>
      <c r="J2087" s="166"/>
      <c r="K2087" s="166"/>
      <c r="L2087" s="167"/>
      <c r="M2087" s="166"/>
      <c r="N2087" s="166"/>
      <c r="O2087" s="157"/>
      <c r="P2087" s="157"/>
      <c r="Q2087" s="157"/>
      <c r="R2087" s="157"/>
      <c r="S2087" s="157"/>
      <c r="T2087" s="157"/>
      <c r="U2087" s="157"/>
      <c r="V2087" s="157"/>
      <c r="W2087" s="160"/>
      <c r="X2087" s="157"/>
      <c r="Y2087" s="157"/>
      <c r="Z2087" s="157"/>
      <c r="AA2087" s="157"/>
      <c r="AB2087" s="157"/>
      <c r="AC2087" s="157"/>
      <c r="AD2087" s="163"/>
      <c r="AE2087" s="157"/>
      <c r="AF2087" s="157"/>
      <c r="AG2087" s="157"/>
      <c r="AH2087" s="157"/>
      <c r="AI2087" s="163"/>
      <c r="AJ2087" s="157"/>
      <c r="AK2087" s="157"/>
      <c r="AL2087" s="157"/>
      <c r="AM2087" s="157"/>
      <c r="AN2087" s="157"/>
      <c r="AO2087" s="157"/>
      <c r="AP2087" s="157"/>
      <c r="AQ2087" s="160"/>
    </row>
    <row r="2088" spans="1:43" ht="84.75" customHeight="1">
      <c r="A2088" s="157"/>
      <c r="B2088" s="157"/>
      <c r="C2088" s="157"/>
      <c r="D2088" s="157"/>
      <c r="E2088" s="159"/>
      <c r="F2088" s="160"/>
      <c r="G2088" s="160"/>
      <c r="H2088" s="166"/>
      <c r="I2088" s="166"/>
      <c r="J2088" s="166"/>
      <c r="K2088" s="166"/>
      <c r="L2088" s="167"/>
      <c r="M2088" s="166"/>
      <c r="N2088" s="166"/>
      <c r="O2088" s="157"/>
      <c r="P2088" s="157"/>
      <c r="Q2088" s="157"/>
      <c r="R2088" s="157"/>
      <c r="S2088" s="157"/>
      <c r="T2088" s="157"/>
      <c r="U2088" s="157"/>
      <c r="V2088" s="157"/>
      <c r="W2088" s="160"/>
      <c r="X2088" s="157"/>
      <c r="Y2088" s="157"/>
      <c r="Z2088" s="157"/>
      <c r="AA2088" s="157"/>
      <c r="AB2088" s="157"/>
      <c r="AC2088" s="157"/>
      <c r="AD2088" s="163"/>
      <c r="AE2088" s="157"/>
      <c r="AF2088" s="157"/>
      <c r="AG2088" s="157"/>
      <c r="AH2088" s="157"/>
      <c r="AI2088" s="163"/>
      <c r="AJ2088" s="157"/>
      <c r="AK2088" s="157"/>
      <c r="AL2088" s="157"/>
      <c r="AM2088" s="157"/>
      <c r="AN2088" s="157"/>
      <c r="AO2088" s="157"/>
      <c r="AP2088" s="157"/>
      <c r="AQ2088" s="160"/>
    </row>
    <row r="2089" spans="1:43" ht="84.75" customHeight="1">
      <c r="A2089" s="157"/>
      <c r="B2089" s="157"/>
      <c r="C2089" s="157"/>
      <c r="D2089" s="157"/>
      <c r="E2089" s="159"/>
      <c r="F2089" s="160"/>
      <c r="G2089" s="160"/>
      <c r="H2089" s="166"/>
      <c r="I2089" s="166"/>
      <c r="J2089" s="166"/>
      <c r="K2089" s="166"/>
      <c r="L2089" s="167"/>
      <c r="M2089" s="166"/>
      <c r="N2089" s="166"/>
      <c r="O2089" s="157"/>
      <c r="P2089" s="157"/>
      <c r="Q2089" s="157"/>
      <c r="R2089" s="157"/>
      <c r="S2089" s="157"/>
      <c r="T2089" s="157"/>
      <c r="U2089" s="157"/>
      <c r="V2089" s="157"/>
      <c r="W2089" s="160"/>
      <c r="X2089" s="157"/>
      <c r="Y2089" s="157"/>
      <c r="Z2089" s="157"/>
      <c r="AA2089" s="157"/>
      <c r="AB2089" s="157"/>
      <c r="AC2089" s="157"/>
      <c r="AD2089" s="163"/>
      <c r="AE2089" s="157"/>
      <c r="AF2089" s="157"/>
      <c r="AG2089" s="157"/>
      <c r="AH2089" s="157"/>
      <c r="AI2089" s="163"/>
      <c r="AJ2089" s="157"/>
      <c r="AK2089" s="157"/>
      <c r="AL2089" s="157"/>
      <c r="AM2089" s="157"/>
      <c r="AN2089" s="157"/>
      <c r="AO2089" s="157"/>
      <c r="AP2089" s="157"/>
      <c r="AQ2089" s="160"/>
    </row>
    <row r="2090" spans="1:43" ht="84.75" customHeight="1">
      <c r="A2090" s="157"/>
      <c r="B2090" s="157"/>
      <c r="C2090" s="157"/>
      <c r="D2090" s="157"/>
      <c r="E2090" s="159"/>
      <c r="F2090" s="160"/>
      <c r="G2090" s="160"/>
      <c r="H2090" s="166"/>
      <c r="I2090" s="166"/>
      <c r="J2090" s="166"/>
      <c r="K2090" s="166"/>
      <c r="L2090" s="167"/>
      <c r="M2090" s="166"/>
      <c r="N2090" s="166"/>
      <c r="O2090" s="157"/>
      <c r="P2090" s="157"/>
      <c r="Q2090" s="157"/>
      <c r="R2090" s="157"/>
      <c r="S2090" s="157"/>
      <c r="T2090" s="157"/>
      <c r="U2090" s="157"/>
      <c r="V2090" s="157"/>
      <c r="W2090" s="160"/>
      <c r="X2090" s="157"/>
      <c r="Y2090" s="157"/>
      <c r="Z2090" s="157"/>
      <c r="AA2090" s="157"/>
      <c r="AB2090" s="157"/>
      <c r="AC2090" s="157"/>
      <c r="AD2090" s="163"/>
      <c r="AE2090" s="157"/>
      <c r="AF2090" s="157"/>
      <c r="AG2090" s="157"/>
      <c r="AH2090" s="157"/>
      <c r="AI2090" s="163"/>
      <c r="AJ2090" s="157"/>
      <c r="AK2090" s="157"/>
      <c r="AL2090" s="157"/>
      <c r="AM2090" s="157"/>
      <c r="AN2090" s="157"/>
      <c r="AO2090" s="157"/>
      <c r="AP2090" s="157"/>
      <c r="AQ2090" s="160"/>
    </row>
    <row r="2091" spans="1:43" ht="45" hidden="1">
      <c r="M2091" s="146" t="s">
        <v>288</v>
      </c>
      <c r="N2091" s="146" t="s">
        <v>1795</v>
      </c>
      <c r="AQ2091" s="157"/>
    </row>
    <row r="2092" spans="1:43" ht="60" hidden="1">
      <c r="M2092" s="146" t="s">
        <v>86</v>
      </c>
      <c r="N2092" s="146" t="s">
        <v>1796</v>
      </c>
      <c r="AQ2092" s="308"/>
    </row>
    <row r="2093" spans="1:43" ht="45" hidden="1">
      <c r="M2093" s="146" t="s">
        <v>573</v>
      </c>
      <c r="N2093" s="146" t="s">
        <v>392</v>
      </c>
      <c r="AQ2093" s="308"/>
    </row>
    <row r="2094" spans="1:43" ht="30" hidden="1">
      <c r="M2094" s="146" t="s">
        <v>518</v>
      </c>
      <c r="N2094" s="146" t="s">
        <v>473</v>
      </c>
      <c r="AQ2094" s="308"/>
    </row>
    <row r="2095" spans="1:43" ht="30" hidden="1">
      <c r="M2095" s="146" t="s">
        <v>395</v>
      </c>
      <c r="N2095" s="146" t="s">
        <v>1797</v>
      </c>
      <c r="AQ2095" s="308"/>
    </row>
    <row r="2096" spans="1:43" ht="30" hidden="1">
      <c r="E2096" s="306" t="s">
        <v>1798</v>
      </c>
      <c r="F2096" s="306" t="s">
        <v>1799</v>
      </c>
      <c r="M2096" s="146" t="s">
        <v>62</v>
      </c>
      <c r="N2096" s="146" t="s">
        <v>1800</v>
      </c>
      <c r="AQ2096" s="308"/>
    </row>
    <row r="2097" spans="5:43" ht="30" hidden="1">
      <c r="E2097" s="307"/>
      <c r="F2097" s="307"/>
      <c r="M2097" s="146" t="s">
        <v>106</v>
      </c>
      <c r="N2097" s="146" t="s">
        <v>993</v>
      </c>
      <c r="AQ2097" s="308"/>
    </row>
    <row r="2098" spans="5:43" ht="225" hidden="1">
      <c r="E2098" s="92" t="s">
        <v>57</v>
      </c>
      <c r="F2098" s="169" t="s">
        <v>1801</v>
      </c>
      <c r="L2098" s="146" t="s">
        <v>87</v>
      </c>
      <c r="M2098" s="146" t="s">
        <v>505</v>
      </c>
      <c r="N2098" s="146" t="s">
        <v>59</v>
      </c>
      <c r="AQ2098" s="157"/>
    </row>
    <row r="2099" spans="5:43" ht="180" hidden="1">
      <c r="E2099" s="170" t="s">
        <v>113</v>
      </c>
      <c r="F2099" s="92" t="s">
        <v>1802</v>
      </c>
      <c r="L2099" s="146" t="s">
        <v>63</v>
      </c>
      <c r="N2099" s="146" t="s">
        <v>114</v>
      </c>
      <c r="AQ2099" s="157"/>
    </row>
    <row r="2100" spans="5:43" hidden="1">
      <c r="E2100" s="85" t="s">
        <v>1164</v>
      </c>
      <c r="F2100" s="85"/>
      <c r="L2100" s="146" t="s">
        <v>353</v>
      </c>
      <c r="AQ2100" s="157"/>
    </row>
    <row r="2101" spans="5:43" ht="75" hidden="1" customHeight="1">
      <c r="E2101" s="85" t="s">
        <v>1219</v>
      </c>
      <c r="F2101" s="92"/>
      <c r="L2101" s="146" t="s">
        <v>1803</v>
      </c>
      <c r="AQ2101" s="157"/>
    </row>
    <row r="2102" spans="5:43" ht="30" hidden="1">
      <c r="E2102" s="85" t="s">
        <v>1251</v>
      </c>
      <c r="F2102" s="171"/>
      <c r="L2102" s="146" t="s">
        <v>476</v>
      </c>
      <c r="AQ2102" s="157"/>
    </row>
    <row r="2103" spans="5:43" ht="31.5" hidden="1">
      <c r="E2103" s="170" t="s">
        <v>1286</v>
      </c>
      <c r="F2103" s="169"/>
      <c r="L2103" s="185" t="s">
        <v>355</v>
      </c>
      <c r="M2103" s="185"/>
      <c r="N2103" s="185"/>
      <c r="O2103" s="186" t="s">
        <v>137</v>
      </c>
      <c r="P2103" s="186"/>
      <c r="Q2103" s="186"/>
      <c r="R2103" s="151" t="s">
        <v>220</v>
      </c>
      <c r="S2103" s="174"/>
      <c r="T2103" s="165" t="s">
        <v>69</v>
      </c>
      <c r="U2103" s="165"/>
      <c r="V2103" s="174" t="s">
        <v>70</v>
      </c>
      <c r="W2103" s="175" t="s">
        <v>72</v>
      </c>
      <c r="X2103" s="187" t="s">
        <v>117</v>
      </c>
      <c r="AQ2103" s="157"/>
    </row>
    <row r="2104" spans="5:43" ht="31.5" hidden="1">
      <c r="E2104" s="144" t="s">
        <v>1322</v>
      </c>
      <c r="F2104" s="169"/>
      <c r="L2104" s="185" t="s">
        <v>318</v>
      </c>
      <c r="M2104" s="185"/>
      <c r="N2104" s="185"/>
      <c r="O2104" s="186" t="s">
        <v>66</v>
      </c>
      <c r="P2104" s="186"/>
      <c r="Q2104" s="186"/>
      <c r="R2104" s="151" t="s">
        <v>74</v>
      </c>
      <c r="S2104" s="174"/>
      <c r="T2104" s="165" t="s">
        <v>91</v>
      </c>
      <c r="U2104" s="165"/>
      <c r="V2104" s="174" t="s">
        <v>109</v>
      </c>
      <c r="W2104" s="175" t="s">
        <v>432</v>
      </c>
      <c r="X2104" s="188" t="s">
        <v>311</v>
      </c>
      <c r="AQ2104" s="157"/>
    </row>
    <row r="2105" spans="5:43" ht="47.25" hidden="1">
      <c r="E2105" s="144" t="s">
        <v>1362</v>
      </c>
      <c r="F2105" s="169"/>
      <c r="L2105" s="185" t="s">
        <v>409</v>
      </c>
      <c r="M2105" s="185"/>
      <c r="N2105" s="185"/>
      <c r="O2105" s="186" t="s">
        <v>74</v>
      </c>
      <c r="P2105" s="186"/>
      <c r="Q2105" s="186"/>
      <c r="R2105" s="151" t="s">
        <v>67</v>
      </c>
      <c r="S2105" s="174"/>
      <c r="T2105" s="165" t="s">
        <v>81</v>
      </c>
      <c r="U2105" s="165"/>
      <c r="V2105" s="174" t="s">
        <v>71</v>
      </c>
      <c r="W2105" s="175"/>
      <c r="X2105" s="187" t="s">
        <v>64</v>
      </c>
      <c r="AQ2105" s="157"/>
    </row>
    <row r="2106" spans="5:43" ht="31.5" hidden="1">
      <c r="E2106" s="144" t="s">
        <v>1395</v>
      </c>
      <c r="F2106" s="160"/>
      <c r="L2106" s="185" t="s">
        <v>65</v>
      </c>
      <c r="M2106" s="185"/>
      <c r="N2106" s="185"/>
      <c r="O2106" s="186" t="s">
        <v>118</v>
      </c>
      <c r="P2106" s="186"/>
      <c r="Q2106" s="186"/>
      <c r="R2106" s="151" t="s">
        <v>138</v>
      </c>
      <c r="S2106" s="174"/>
      <c r="T2106" s="174" t="s">
        <v>43</v>
      </c>
      <c r="U2106" s="174"/>
      <c r="V2106" s="174" t="s">
        <v>110</v>
      </c>
      <c r="X2106" s="188" t="s">
        <v>354</v>
      </c>
      <c r="AQ2106" s="157"/>
    </row>
    <row r="2107" spans="5:43" ht="31.5" hidden="1">
      <c r="E2107" s="85" t="s">
        <v>1439</v>
      </c>
      <c r="F2107" s="85"/>
      <c r="L2107" s="185" t="s">
        <v>178</v>
      </c>
      <c r="M2107" s="185"/>
      <c r="N2107" s="185"/>
      <c r="O2107" s="186" t="s">
        <v>219</v>
      </c>
      <c r="P2107" s="186"/>
      <c r="Q2107" s="186"/>
      <c r="R2107" s="189"/>
      <c r="S2107" s="178"/>
      <c r="T2107" s="174" t="s">
        <v>253</v>
      </c>
      <c r="U2107" s="174"/>
      <c r="W2107" s="146" t="s">
        <v>73</v>
      </c>
      <c r="X2107" s="187" t="s">
        <v>99</v>
      </c>
      <c r="AQ2107" s="157"/>
    </row>
    <row r="2108" spans="5:43" ht="31.5" hidden="1">
      <c r="E2108" s="144" t="s">
        <v>1464</v>
      </c>
      <c r="F2108" s="85"/>
      <c r="L2108" s="190" t="s">
        <v>621</v>
      </c>
      <c r="O2108" s="174" t="s">
        <v>207</v>
      </c>
      <c r="P2108" s="174"/>
      <c r="Q2108" s="174"/>
      <c r="W2108" s="146" t="s">
        <v>120</v>
      </c>
      <c r="X2108" s="187" t="s">
        <v>88</v>
      </c>
      <c r="AQ2108" s="157"/>
    </row>
    <row r="2109" spans="5:43" ht="94.5" hidden="1">
      <c r="E2109" s="85" t="s">
        <v>1490</v>
      </c>
      <c r="F2109" s="85"/>
      <c r="L2109" s="190" t="s">
        <v>655</v>
      </c>
      <c r="O2109" s="174" t="s">
        <v>75</v>
      </c>
      <c r="P2109" s="174"/>
      <c r="Q2109" s="174"/>
      <c r="X2109" s="187" t="s">
        <v>204</v>
      </c>
    </row>
    <row r="2110" spans="5:43" ht="31.5" hidden="1">
      <c r="E2110" s="85" t="s">
        <v>1530</v>
      </c>
      <c r="F2110" s="92"/>
      <c r="L2110" s="190" t="s">
        <v>552</v>
      </c>
      <c r="O2110" s="174" t="s">
        <v>222</v>
      </c>
      <c r="P2110" s="174"/>
      <c r="Q2110" s="174"/>
      <c r="X2110" s="187" t="s">
        <v>1804</v>
      </c>
    </row>
    <row r="2111" spans="5:43" ht="30" hidden="1">
      <c r="E2111" s="85" t="s">
        <v>1562</v>
      </c>
      <c r="F2111" s="85"/>
      <c r="L2111" s="190" t="s">
        <v>89</v>
      </c>
      <c r="O2111" s="174" t="s">
        <v>1805</v>
      </c>
      <c r="P2111" s="174"/>
      <c r="Q2111" s="174"/>
    </row>
    <row r="2112" spans="5:43" ht="30" hidden="1">
      <c r="E2112" s="85" t="s">
        <v>1584</v>
      </c>
      <c r="F2112" s="85"/>
      <c r="L2112" s="190" t="s">
        <v>205</v>
      </c>
    </row>
    <row r="2113" spans="5:24" ht="15.75" hidden="1">
      <c r="E2113" s="85" t="s">
        <v>1619</v>
      </c>
      <c r="F2113" s="85"/>
      <c r="X2113" s="187"/>
    </row>
    <row r="2114" spans="5:24" ht="30" hidden="1">
      <c r="E2114" s="85" t="s">
        <v>1645</v>
      </c>
      <c r="F2114" s="85"/>
      <c r="L2114" s="180"/>
      <c r="X2114" s="181"/>
    </row>
    <row r="2115" spans="5:24" hidden="1">
      <c r="E2115" s="85" t="s">
        <v>1670</v>
      </c>
      <c r="F2115" s="85"/>
      <c r="L2115" s="182"/>
    </row>
    <row r="2116" spans="5:24" hidden="1">
      <c r="E2116" s="85" t="s">
        <v>1687</v>
      </c>
      <c r="F2116" s="85"/>
      <c r="L2116" s="180"/>
    </row>
    <row r="2117" spans="5:24" ht="15" hidden="1" customHeight="1">
      <c r="E2117" s="85" t="s">
        <v>1710</v>
      </c>
      <c r="F2117" s="183"/>
    </row>
    <row r="2118" spans="5:24" hidden="1">
      <c r="E2118" s="85" t="s">
        <v>1753</v>
      </c>
    </row>
    <row r="2119" spans="5:24" hidden="1">
      <c r="E2119" s="85" t="s">
        <v>1774</v>
      </c>
    </row>
    <row r="2120" spans="5:24" ht="405" hidden="1">
      <c r="E2120" s="85" t="s">
        <v>150</v>
      </c>
      <c r="F2120" s="160" t="s">
        <v>1806</v>
      </c>
    </row>
    <row r="2121" spans="5:24" ht="165" hidden="1">
      <c r="E2121" s="85" t="s">
        <v>227</v>
      </c>
      <c r="F2121" s="169" t="s">
        <v>1807</v>
      </c>
    </row>
    <row r="2122" spans="5:24" ht="285" hidden="1">
      <c r="E2122" s="85" t="s">
        <v>255</v>
      </c>
      <c r="F2122" s="169" t="s">
        <v>1808</v>
      </c>
    </row>
    <row r="2123" spans="5:24" ht="225" hidden="1">
      <c r="E2123" s="85" t="s">
        <v>315</v>
      </c>
      <c r="F2123" s="169" t="s">
        <v>1809</v>
      </c>
    </row>
    <row r="2124" spans="5:24" ht="409.5" hidden="1">
      <c r="E2124" s="85" t="s">
        <v>343</v>
      </c>
      <c r="F2124" s="169" t="s">
        <v>1810</v>
      </c>
    </row>
    <row r="2125" spans="5:24" ht="285" hidden="1">
      <c r="E2125" s="85" t="s">
        <v>525</v>
      </c>
      <c r="F2125" s="169" t="s">
        <v>526</v>
      </c>
    </row>
    <row r="2126" spans="5:24" ht="409.5" hidden="1">
      <c r="E2126" s="85" t="s">
        <v>580</v>
      </c>
      <c r="F2126" s="169" t="s">
        <v>581</v>
      </c>
    </row>
    <row r="2127" spans="5:24" ht="225" hidden="1">
      <c r="E2127" s="85" t="s">
        <v>633</v>
      </c>
      <c r="F2127" s="169" t="s">
        <v>634</v>
      </c>
    </row>
    <row r="2128" spans="5:24" ht="285" hidden="1">
      <c r="E2128" s="85" t="s">
        <v>663</v>
      </c>
      <c r="F2128" s="169" t="s">
        <v>664</v>
      </c>
    </row>
    <row r="2129" spans="5:6" ht="135" hidden="1">
      <c r="E2129" s="85" t="s">
        <v>723</v>
      </c>
      <c r="F2129" s="169" t="s">
        <v>724</v>
      </c>
    </row>
    <row r="2130" spans="5:6" ht="210" hidden="1">
      <c r="E2130" s="85" t="s">
        <v>479</v>
      </c>
      <c r="F2130" s="169" t="s">
        <v>1811</v>
      </c>
    </row>
    <row r="2131" spans="5:6" ht="75" hidden="1">
      <c r="E2131" s="85" t="s">
        <v>754</v>
      </c>
      <c r="F2131" s="169" t="s">
        <v>755</v>
      </c>
    </row>
    <row r="2132" spans="5:6" ht="409.5" hidden="1">
      <c r="E2132" s="85" t="s">
        <v>785</v>
      </c>
      <c r="F2132" s="169" t="s">
        <v>1812</v>
      </c>
    </row>
    <row r="2133" spans="5:6" ht="409.5" hidden="1">
      <c r="E2133" s="85" t="s">
        <v>845</v>
      </c>
      <c r="F2133" s="169" t="s">
        <v>1813</v>
      </c>
    </row>
    <row r="2134" spans="5:6" ht="285" hidden="1">
      <c r="E2134" s="85" t="s">
        <v>983</v>
      </c>
      <c r="F2134" s="169" t="s">
        <v>984</v>
      </c>
    </row>
    <row r="2135" spans="5:6" ht="210" hidden="1">
      <c r="E2135" s="85" t="s">
        <v>1127</v>
      </c>
      <c r="F2135" s="169" t="s">
        <v>1814</v>
      </c>
    </row>
    <row r="2136" spans="5:6" hidden="1"/>
    <row r="2138" spans="5:6" ht="30" customHeight="1"/>
  </sheetData>
  <sheetProtection algorithmName="SHA-512" hashValue="8G76dTNbzS1rT/lQ4/mU/IwCxZzofXEECf5fxkiCqbaFyZ5eOe6sSCkRVWIqL4STMuQkkwLI0nEegd59W0LBXw==" saltValue="1Szd7ab1U6rqtSWTqRcrsg==" spinCount="100000" sheet="1" objects="1" scenarios="1"/>
  <autoFilter ref="A7:AU551" xr:uid="{00000000-0001-0000-0000-000000000000}">
    <filterColumn colId="4" showButton="0"/>
    <filterColumn colId="5" showButton="0"/>
    <filterColumn colId="7" showButton="0"/>
    <filterColumn colId="8" showButton="0"/>
    <filterColumn colId="9" showButton="0"/>
  </autoFilter>
  <sortState xmlns:xlrd2="http://schemas.microsoft.com/office/spreadsheetml/2017/richdata2" ref="N2091:N2099">
    <sortCondition ref="N2091:N2099"/>
  </sortState>
  <mergeCells count="5601">
    <mergeCell ref="AD500:AD502"/>
    <mergeCell ref="AD503:AD504"/>
    <mergeCell ref="AD505:AD506"/>
    <mergeCell ref="AD507:AD508"/>
    <mergeCell ref="AD511:AD512"/>
    <mergeCell ref="AD513:AD514"/>
    <mergeCell ref="AD526:AD527"/>
    <mergeCell ref="AD529:AD531"/>
    <mergeCell ref="AD532:AD533"/>
    <mergeCell ref="AD534:AD536"/>
    <mergeCell ref="AD537:AD539"/>
    <mergeCell ref="AD540:AD541"/>
    <mergeCell ref="AD542:AD543"/>
    <mergeCell ref="AD544:AD545"/>
    <mergeCell ref="AD454:AD457"/>
    <mergeCell ref="AD459:AD461"/>
    <mergeCell ref="AD463:AD464"/>
    <mergeCell ref="AD465:AD466"/>
    <mergeCell ref="AD467:AD469"/>
    <mergeCell ref="AD470:AD471"/>
    <mergeCell ref="AD472:AD473"/>
    <mergeCell ref="AD474:AD476"/>
    <mergeCell ref="AD477:AD479"/>
    <mergeCell ref="AD481:AD482"/>
    <mergeCell ref="AD483:AD484"/>
    <mergeCell ref="AD487:AD488"/>
    <mergeCell ref="AD489:AD490"/>
    <mergeCell ref="AD492:AD494"/>
    <mergeCell ref="AD495:AD496"/>
    <mergeCell ref="AD497:AD499"/>
    <mergeCell ref="AT400:AT401"/>
    <mergeCell ref="AT432:AT434"/>
    <mergeCell ref="AT481:AT482"/>
    <mergeCell ref="AT492:AT494"/>
    <mergeCell ref="AT500:AT502"/>
    <mergeCell ref="AT505:AT506"/>
    <mergeCell ref="AT513:AT514"/>
    <mergeCell ref="AT529:AT531"/>
    <mergeCell ref="H202:H203"/>
    <mergeCell ref="I202:I203"/>
    <mergeCell ref="J202:J203"/>
    <mergeCell ref="K202:K203"/>
    <mergeCell ref="V202:V203"/>
    <mergeCell ref="AD388:AD390"/>
    <mergeCell ref="AD391:AD393"/>
    <mergeCell ref="AD394:AD396"/>
    <mergeCell ref="AD397:AD399"/>
    <mergeCell ref="AD400:AD401"/>
    <mergeCell ref="AD402:AD403"/>
    <mergeCell ref="AD404:AD405"/>
    <mergeCell ref="AD407:AD408"/>
    <mergeCell ref="AD411:AD412"/>
    <mergeCell ref="AD413:AD414"/>
    <mergeCell ref="AD415:AD417"/>
    <mergeCell ref="AD418:AD421"/>
    <mergeCell ref="AD422:AD424"/>
    <mergeCell ref="AD425:AD426"/>
    <mergeCell ref="AD432:AD434"/>
    <mergeCell ref="AD435:AD437"/>
    <mergeCell ref="AD438:AD440"/>
    <mergeCell ref="AD441:AD443"/>
    <mergeCell ref="AD444:AD446"/>
    <mergeCell ref="AQ501:AQ502"/>
    <mergeCell ref="AR501:AR502"/>
    <mergeCell ref="AS501:AS502"/>
    <mergeCell ref="AU501:AU502"/>
    <mergeCell ref="H544:H545"/>
    <mergeCell ref="I544:I545"/>
    <mergeCell ref="J544:J545"/>
    <mergeCell ref="K544:K545"/>
    <mergeCell ref="AT83:AT84"/>
    <mergeCell ref="AT78:AT79"/>
    <mergeCell ref="AT86:AT87"/>
    <mergeCell ref="AT88:AT89"/>
    <mergeCell ref="AT98:AT105"/>
    <mergeCell ref="AT121:AT123"/>
    <mergeCell ref="AT124:AT126"/>
    <mergeCell ref="AT130:AT131"/>
    <mergeCell ref="AT132:AT134"/>
    <mergeCell ref="AT135:AT137"/>
    <mergeCell ref="AT196:AT197"/>
    <mergeCell ref="AT202:AT203"/>
    <mergeCell ref="AT208:AT210"/>
    <mergeCell ref="AT211:AT213"/>
    <mergeCell ref="AT217:AT219"/>
    <mergeCell ref="AT287:AT291"/>
    <mergeCell ref="AT295:AT297"/>
    <mergeCell ref="AT350:AT352"/>
    <mergeCell ref="AP359:AP360"/>
    <mergeCell ref="AQ359:AQ360"/>
    <mergeCell ref="AT361:AT363"/>
    <mergeCell ref="AT364:AT366"/>
    <mergeCell ref="AO532:AO533"/>
    <mergeCell ref="AP532:AP533"/>
    <mergeCell ref="B544:B545"/>
    <mergeCell ref="A544:A545"/>
    <mergeCell ref="B542:B543"/>
    <mergeCell ref="A542:A543"/>
    <mergeCell ref="B540:B541"/>
    <mergeCell ref="A540:A541"/>
    <mergeCell ref="AO540:AO541"/>
    <mergeCell ref="AP540:AP541"/>
    <mergeCell ref="AQ540:AQ541"/>
    <mergeCell ref="AR540:AR541"/>
    <mergeCell ref="AS540:AS541"/>
    <mergeCell ref="AT540:AT541"/>
    <mergeCell ref="AU540:AU541"/>
    <mergeCell ref="AN542:AN543"/>
    <mergeCell ref="AO542:AO543"/>
    <mergeCell ref="AP542:AP543"/>
    <mergeCell ref="AQ542:AQ543"/>
    <mergeCell ref="AR542:AR543"/>
    <mergeCell ref="AS542:AS543"/>
    <mergeCell ref="AT542:AT543"/>
    <mergeCell ref="AU542:AU543"/>
    <mergeCell ref="AN544:AN545"/>
    <mergeCell ref="AO544:AO545"/>
    <mergeCell ref="AP544:AP545"/>
    <mergeCell ref="AQ544:AQ545"/>
    <mergeCell ref="AR544:AR545"/>
    <mergeCell ref="AS544:AS545"/>
    <mergeCell ref="AT544:AT545"/>
    <mergeCell ref="AU544:AU545"/>
    <mergeCell ref="C544:C545"/>
    <mergeCell ref="D544:D545"/>
    <mergeCell ref="E544:E545"/>
    <mergeCell ref="F544:F545"/>
    <mergeCell ref="G544:G545"/>
    <mergeCell ref="L544:L545"/>
    <mergeCell ref="M544:M545"/>
    <mergeCell ref="N544:N545"/>
    <mergeCell ref="O544:O545"/>
    <mergeCell ref="P544:P545"/>
    <mergeCell ref="Q544:Q545"/>
    <mergeCell ref="R544:R545"/>
    <mergeCell ref="S544:S545"/>
    <mergeCell ref="T544:T545"/>
    <mergeCell ref="U544:U545"/>
    <mergeCell ref="V544:V545"/>
    <mergeCell ref="AN540:AN541"/>
    <mergeCell ref="R540:R541"/>
    <mergeCell ref="S540:S541"/>
    <mergeCell ref="T540:T541"/>
    <mergeCell ref="U540:U541"/>
    <mergeCell ref="V540:V541"/>
    <mergeCell ref="T542:T543"/>
    <mergeCell ref="U542:U543"/>
    <mergeCell ref="V542:V543"/>
    <mergeCell ref="AI540:AI541"/>
    <mergeCell ref="AI542:AI543"/>
    <mergeCell ref="AI544:AI545"/>
    <mergeCell ref="C542:C543"/>
    <mergeCell ref="D542:D543"/>
    <mergeCell ref="E542:E543"/>
    <mergeCell ref="F542:F543"/>
    <mergeCell ref="G542:G543"/>
    <mergeCell ref="H542:H543"/>
    <mergeCell ref="I542:I543"/>
    <mergeCell ref="J542:J543"/>
    <mergeCell ref="K542:K543"/>
    <mergeCell ref="L542:L543"/>
    <mergeCell ref="M542:M543"/>
    <mergeCell ref="N542:N543"/>
    <mergeCell ref="O542:O543"/>
    <mergeCell ref="P542:P543"/>
    <mergeCell ref="Q542:Q543"/>
    <mergeCell ref="R542:R543"/>
    <mergeCell ref="S542:S543"/>
    <mergeCell ref="B537:B539"/>
    <mergeCell ref="B534:B536"/>
    <mergeCell ref="B532:B533"/>
    <mergeCell ref="A532:A533"/>
    <mergeCell ref="A534:A536"/>
    <mergeCell ref="A537:A539"/>
    <mergeCell ref="C540:C541"/>
    <mergeCell ref="D540:D541"/>
    <mergeCell ref="E540:E541"/>
    <mergeCell ref="F540:F541"/>
    <mergeCell ref="G540:G541"/>
    <mergeCell ref="L540:L541"/>
    <mergeCell ref="M540:M541"/>
    <mergeCell ref="N540:N541"/>
    <mergeCell ref="O540:O541"/>
    <mergeCell ref="P540:P541"/>
    <mergeCell ref="Q540:Q541"/>
    <mergeCell ref="C537:C539"/>
    <mergeCell ref="D537:D539"/>
    <mergeCell ref="E537:E539"/>
    <mergeCell ref="F537:F539"/>
    <mergeCell ref="G537:G539"/>
    <mergeCell ref="L537:L539"/>
    <mergeCell ref="M537:M539"/>
    <mergeCell ref="N537:N539"/>
    <mergeCell ref="O537:O539"/>
    <mergeCell ref="P537:P539"/>
    <mergeCell ref="Q537:Q539"/>
    <mergeCell ref="AQ532:AQ533"/>
    <mergeCell ref="AR532:AR533"/>
    <mergeCell ref="AS532:AS533"/>
    <mergeCell ref="AT532:AT533"/>
    <mergeCell ref="AU532:AU533"/>
    <mergeCell ref="AN534:AN536"/>
    <mergeCell ref="AO534:AO536"/>
    <mergeCell ref="AP534:AP536"/>
    <mergeCell ref="AQ534:AQ536"/>
    <mergeCell ref="AR534:AR536"/>
    <mergeCell ref="AS534:AS536"/>
    <mergeCell ref="AT534:AT536"/>
    <mergeCell ref="AU534:AU536"/>
    <mergeCell ref="AN537:AN539"/>
    <mergeCell ref="AO537:AO539"/>
    <mergeCell ref="AP537:AP539"/>
    <mergeCell ref="AQ537:AQ539"/>
    <mergeCell ref="AR537:AR539"/>
    <mergeCell ref="AS537:AS539"/>
    <mergeCell ref="AT537:AT539"/>
    <mergeCell ref="AU537:AU539"/>
    <mergeCell ref="R537:R539"/>
    <mergeCell ref="S537:S539"/>
    <mergeCell ref="T537:T539"/>
    <mergeCell ref="U537:U539"/>
    <mergeCell ref="V537:V539"/>
    <mergeCell ref="AN532:AN533"/>
    <mergeCell ref="T532:T533"/>
    <mergeCell ref="U532:U533"/>
    <mergeCell ref="V532:V533"/>
    <mergeCell ref="C534:C536"/>
    <mergeCell ref="D534:D536"/>
    <mergeCell ref="E534:E536"/>
    <mergeCell ref="F534:F536"/>
    <mergeCell ref="G534:G536"/>
    <mergeCell ref="H534:H536"/>
    <mergeCell ref="I534:I536"/>
    <mergeCell ref="J534:J536"/>
    <mergeCell ref="K534:K536"/>
    <mergeCell ref="L534:L536"/>
    <mergeCell ref="M534:M536"/>
    <mergeCell ref="N534:N536"/>
    <mergeCell ref="O534:O536"/>
    <mergeCell ref="P534:P536"/>
    <mergeCell ref="Q534:Q536"/>
    <mergeCell ref="R534:R536"/>
    <mergeCell ref="S534:S536"/>
    <mergeCell ref="T534:T536"/>
    <mergeCell ref="U534:U536"/>
    <mergeCell ref="V534:V536"/>
    <mergeCell ref="B529:B531"/>
    <mergeCell ref="A529:A531"/>
    <mergeCell ref="C532:C533"/>
    <mergeCell ref="D532:D533"/>
    <mergeCell ref="E532:E533"/>
    <mergeCell ref="F532:F533"/>
    <mergeCell ref="G532:G533"/>
    <mergeCell ref="L532:L533"/>
    <mergeCell ref="M532:M533"/>
    <mergeCell ref="N532:N533"/>
    <mergeCell ref="O532:O533"/>
    <mergeCell ref="P532:P533"/>
    <mergeCell ref="Q532:Q533"/>
    <mergeCell ref="R532:R533"/>
    <mergeCell ref="S532:S533"/>
    <mergeCell ref="W529:W531"/>
    <mergeCell ref="X529:X531"/>
    <mergeCell ref="C529:C531"/>
    <mergeCell ref="D529:D531"/>
    <mergeCell ref="E529:E531"/>
    <mergeCell ref="F529:F531"/>
    <mergeCell ref="G529:G531"/>
    <mergeCell ref="H529:H531"/>
    <mergeCell ref="I529:I531"/>
    <mergeCell ref="J529:J531"/>
    <mergeCell ref="K529:K531"/>
    <mergeCell ref="L529:L531"/>
    <mergeCell ref="M529:M531"/>
    <mergeCell ref="N529:N531"/>
    <mergeCell ref="O529:O531"/>
    <mergeCell ref="P529:P531"/>
    <mergeCell ref="Q529:Q531"/>
    <mergeCell ref="Y529:Y531"/>
    <mergeCell ref="Z529:Z531"/>
    <mergeCell ref="AA529:AA531"/>
    <mergeCell ref="AB529:AB531"/>
    <mergeCell ref="AC529:AC531"/>
    <mergeCell ref="AN526:AN527"/>
    <mergeCell ref="AO526:AO527"/>
    <mergeCell ref="AP526:AP527"/>
    <mergeCell ref="AQ526:AQ527"/>
    <mergeCell ref="AR526:AR527"/>
    <mergeCell ref="AS526:AS527"/>
    <mergeCell ref="AT526:AT527"/>
    <mergeCell ref="AU526:AU527"/>
    <mergeCell ref="AN529:AN531"/>
    <mergeCell ref="AO529:AO531"/>
    <mergeCell ref="AP529:AP531"/>
    <mergeCell ref="S526:S527"/>
    <mergeCell ref="T526:T527"/>
    <mergeCell ref="U526:U527"/>
    <mergeCell ref="V526:V527"/>
    <mergeCell ref="R529:R531"/>
    <mergeCell ref="S529:S531"/>
    <mergeCell ref="T529:T531"/>
    <mergeCell ref="U529:U531"/>
    <mergeCell ref="V529:V531"/>
    <mergeCell ref="B513:B514"/>
    <mergeCell ref="A513:A514"/>
    <mergeCell ref="B511:B512"/>
    <mergeCell ref="A511:A512"/>
    <mergeCell ref="K513:K514"/>
    <mergeCell ref="C526:C527"/>
    <mergeCell ref="D526:D527"/>
    <mergeCell ref="E526:E527"/>
    <mergeCell ref="F526:F527"/>
    <mergeCell ref="G526:G527"/>
    <mergeCell ref="L526:L527"/>
    <mergeCell ref="M526:M527"/>
    <mergeCell ref="N526:N527"/>
    <mergeCell ref="O526:O527"/>
    <mergeCell ref="P526:P527"/>
    <mergeCell ref="Q526:Q527"/>
    <mergeCell ref="R526:R527"/>
    <mergeCell ref="B526:B527"/>
    <mergeCell ref="A526:A527"/>
    <mergeCell ref="S511:S512"/>
    <mergeCell ref="T511:T512"/>
    <mergeCell ref="U511:U512"/>
    <mergeCell ref="V511:V512"/>
    <mergeCell ref="C513:C514"/>
    <mergeCell ref="D513:D514"/>
    <mergeCell ref="E513:E514"/>
    <mergeCell ref="F513:F514"/>
    <mergeCell ref="W513:W514"/>
    <mergeCell ref="X513:X514"/>
    <mergeCell ref="Y513:Y514"/>
    <mergeCell ref="Z513:Z514"/>
    <mergeCell ref="AA513:AA514"/>
    <mergeCell ref="AB513:AB514"/>
    <mergeCell ref="AC513:AC514"/>
    <mergeCell ref="AN511:AN512"/>
    <mergeCell ref="AO511:AO512"/>
    <mergeCell ref="AP511:AP512"/>
    <mergeCell ref="AQ511:AQ512"/>
    <mergeCell ref="AR511:AR512"/>
    <mergeCell ref="AS511:AS512"/>
    <mergeCell ref="AT511:AT512"/>
    <mergeCell ref="AU511:AU512"/>
    <mergeCell ref="AN513:AN514"/>
    <mergeCell ref="AO513:AO514"/>
    <mergeCell ref="AP513:AP514"/>
    <mergeCell ref="G513:G514"/>
    <mergeCell ref="H513:H514"/>
    <mergeCell ref="I513:I514"/>
    <mergeCell ref="J513:J514"/>
    <mergeCell ref="L513:L514"/>
    <mergeCell ref="M513:M514"/>
    <mergeCell ref="N513:N514"/>
    <mergeCell ref="O513:O514"/>
    <mergeCell ref="P513:P514"/>
    <mergeCell ref="Q513:Q514"/>
    <mergeCell ref="R513:R514"/>
    <mergeCell ref="S513:S514"/>
    <mergeCell ref="T513:T514"/>
    <mergeCell ref="U513:U514"/>
    <mergeCell ref="V513:V514"/>
    <mergeCell ref="B505:B506"/>
    <mergeCell ref="A503:A504"/>
    <mergeCell ref="A505:A506"/>
    <mergeCell ref="B507:B508"/>
    <mergeCell ref="A507:A508"/>
    <mergeCell ref="C511:C512"/>
    <mergeCell ref="D511:D512"/>
    <mergeCell ref="E511:E512"/>
    <mergeCell ref="F511:F512"/>
    <mergeCell ref="G511:G512"/>
    <mergeCell ref="L511:L512"/>
    <mergeCell ref="M511:M512"/>
    <mergeCell ref="N511:N512"/>
    <mergeCell ref="O511:O512"/>
    <mergeCell ref="P511:P512"/>
    <mergeCell ref="Q511:Q512"/>
    <mergeCell ref="R511:R512"/>
    <mergeCell ref="AN503:AN504"/>
    <mergeCell ref="AO503:AO504"/>
    <mergeCell ref="AP503:AP504"/>
    <mergeCell ref="AQ503:AQ504"/>
    <mergeCell ref="AR503:AR504"/>
    <mergeCell ref="AS503:AS504"/>
    <mergeCell ref="AT503:AT504"/>
    <mergeCell ref="AU503:AU504"/>
    <mergeCell ref="AN505:AN506"/>
    <mergeCell ref="AO505:AO506"/>
    <mergeCell ref="AP505:AP506"/>
    <mergeCell ref="AN507:AN508"/>
    <mergeCell ref="AO507:AO508"/>
    <mergeCell ref="AP507:AP508"/>
    <mergeCell ref="AQ507:AQ508"/>
    <mergeCell ref="AR507:AR508"/>
    <mergeCell ref="AS507:AS508"/>
    <mergeCell ref="AT507:AT508"/>
    <mergeCell ref="AU507:AU508"/>
    <mergeCell ref="W505:W506"/>
    <mergeCell ref="X505:X506"/>
    <mergeCell ref="Y505:Y506"/>
    <mergeCell ref="Z505:Z506"/>
    <mergeCell ref="AA505:AA506"/>
    <mergeCell ref="AB505:AB506"/>
    <mergeCell ref="AC505:AC506"/>
    <mergeCell ref="C507:C508"/>
    <mergeCell ref="D507:D508"/>
    <mergeCell ref="E507:E508"/>
    <mergeCell ref="F507:F508"/>
    <mergeCell ref="G507:G508"/>
    <mergeCell ref="L507:L508"/>
    <mergeCell ref="M507:M508"/>
    <mergeCell ref="N507:N508"/>
    <mergeCell ref="O507:O508"/>
    <mergeCell ref="P507:P508"/>
    <mergeCell ref="Q507:Q508"/>
    <mergeCell ref="R507:R508"/>
    <mergeCell ref="S507:S508"/>
    <mergeCell ref="T507:T508"/>
    <mergeCell ref="U507:U508"/>
    <mergeCell ref="V507:V508"/>
    <mergeCell ref="P503:P504"/>
    <mergeCell ref="Q503:Q504"/>
    <mergeCell ref="R503:R504"/>
    <mergeCell ref="S503:S504"/>
    <mergeCell ref="T503:T504"/>
    <mergeCell ref="U503:U504"/>
    <mergeCell ref="V503:V504"/>
    <mergeCell ref="C505:C506"/>
    <mergeCell ref="D505:D506"/>
    <mergeCell ref="E505:E506"/>
    <mergeCell ref="F505:F506"/>
    <mergeCell ref="G505:G506"/>
    <mergeCell ref="H505:H506"/>
    <mergeCell ref="I505:I506"/>
    <mergeCell ref="J505:J506"/>
    <mergeCell ref="K505:K506"/>
    <mergeCell ref="L505:L506"/>
    <mergeCell ref="M505:M506"/>
    <mergeCell ref="N505:N506"/>
    <mergeCell ref="O505:O506"/>
    <mergeCell ref="P505:P506"/>
    <mergeCell ref="Q505:Q506"/>
    <mergeCell ref="R505:R506"/>
    <mergeCell ref="S505:S506"/>
    <mergeCell ref="T505:T506"/>
    <mergeCell ref="U505:U506"/>
    <mergeCell ref="V505:V506"/>
    <mergeCell ref="A500:A502"/>
    <mergeCell ref="B500:B502"/>
    <mergeCell ref="B497:B499"/>
    <mergeCell ref="A497:A499"/>
    <mergeCell ref="B495:B496"/>
    <mergeCell ref="A495:A496"/>
    <mergeCell ref="A492:A494"/>
    <mergeCell ref="B492:B494"/>
    <mergeCell ref="C503:C504"/>
    <mergeCell ref="D503:D504"/>
    <mergeCell ref="E503:E504"/>
    <mergeCell ref="F503:F504"/>
    <mergeCell ref="G503:G504"/>
    <mergeCell ref="L503:L504"/>
    <mergeCell ref="M503:M504"/>
    <mergeCell ref="N503:N504"/>
    <mergeCell ref="O503:O504"/>
    <mergeCell ref="B503:B504"/>
    <mergeCell ref="C500:C502"/>
    <mergeCell ref="D500:D502"/>
    <mergeCell ref="E500:E502"/>
    <mergeCell ref="F500:F502"/>
    <mergeCell ref="H500:H502"/>
    <mergeCell ref="I500:I502"/>
    <mergeCell ref="J500:J502"/>
    <mergeCell ref="K500:K502"/>
    <mergeCell ref="L500:L502"/>
    <mergeCell ref="M500:M502"/>
    <mergeCell ref="N500:N502"/>
    <mergeCell ref="O500:O502"/>
    <mergeCell ref="AC492:AC494"/>
    <mergeCell ref="G495:G496"/>
    <mergeCell ref="V495:V496"/>
    <mergeCell ref="G497:G499"/>
    <mergeCell ref="AC497:AC499"/>
    <mergeCell ref="V500:V502"/>
    <mergeCell ref="AN492:AN494"/>
    <mergeCell ref="AO492:AO494"/>
    <mergeCell ref="AP492:AP494"/>
    <mergeCell ref="AU492:AU494"/>
    <mergeCell ref="AN495:AN496"/>
    <mergeCell ref="AO495:AO496"/>
    <mergeCell ref="AP495:AP496"/>
    <mergeCell ref="AQ495:AQ496"/>
    <mergeCell ref="AR495:AR496"/>
    <mergeCell ref="AS495:AS496"/>
    <mergeCell ref="AT495:AT496"/>
    <mergeCell ref="AU495:AU496"/>
    <mergeCell ref="AN497:AN499"/>
    <mergeCell ref="AO497:AO499"/>
    <mergeCell ref="AP497:AP499"/>
    <mergeCell ref="AR497:AR499"/>
    <mergeCell ref="AS497:AS499"/>
    <mergeCell ref="AT497:AT499"/>
    <mergeCell ref="AU497:AU499"/>
    <mergeCell ref="AN500:AN502"/>
    <mergeCell ref="AO500:AO502"/>
    <mergeCell ref="AP500:AP502"/>
    <mergeCell ref="Z497:Z499"/>
    <mergeCell ref="AA497:AA499"/>
    <mergeCell ref="AB497:AB499"/>
    <mergeCell ref="G500:G502"/>
    <mergeCell ref="T492:T494"/>
    <mergeCell ref="P500:P502"/>
    <mergeCell ref="Q500:Q502"/>
    <mergeCell ref="R500:R502"/>
    <mergeCell ref="S500:S502"/>
    <mergeCell ref="T500:T502"/>
    <mergeCell ref="U500:U502"/>
    <mergeCell ref="C497:C499"/>
    <mergeCell ref="D497:D499"/>
    <mergeCell ref="E497:E499"/>
    <mergeCell ref="F497:F499"/>
    <mergeCell ref="L497:L499"/>
    <mergeCell ref="M497:M499"/>
    <mergeCell ref="N497:N499"/>
    <mergeCell ref="O497:O499"/>
    <mergeCell ref="P497:P499"/>
    <mergeCell ref="Q497:Q499"/>
    <mergeCell ref="R497:R499"/>
    <mergeCell ref="S497:S499"/>
    <mergeCell ref="T497:T499"/>
    <mergeCell ref="U497:U499"/>
    <mergeCell ref="AP487:AP488"/>
    <mergeCell ref="V497:V499"/>
    <mergeCell ref="W497:W499"/>
    <mergeCell ref="U492:U494"/>
    <mergeCell ref="V492:V494"/>
    <mergeCell ref="W492:W494"/>
    <mergeCell ref="X492:X494"/>
    <mergeCell ref="Y492:Y494"/>
    <mergeCell ref="Z492:Z494"/>
    <mergeCell ref="AA492:AA494"/>
    <mergeCell ref="AB492:AB494"/>
    <mergeCell ref="C495:C496"/>
    <mergeCell ref="D495:D496"/>
    <mergeCell ref="E495:E496"/>
    <mergeCell ref="F495:F496"/>
    <mergeCell ref="L495:L496"/>
    <mergeCell ref="M495:M496"/>
    <mergeCell ref="N495:N496"/>
    <mergeCell ref="O495:O496"/>
    <mergeCell ref="P495:P496"/>
    <mergeCell ref="Q495:Q496"/>
    <mergeCell ref="R495:R496"/>
    <mergeCell ref="S495:S496"/>
    <mergeCell ref="T495:T496"/>
    <mergeCell ref="U495:U496"/>
    <mergeCell ref="G492:G494"/>
    <mergeCell ref="X497:X499"/>
    <mergeCell ref="Y497:Y499"/>
    <mergeCell ref="P492:P494"/>
    <mergeCell ref="Q492:Q494"/>
    <mergeCell ref="R492:R494"/>
    <mergeCell ref="S492:S494"/>
    <mergeCell ref="AQ487:AQ488"/>
    <mergeCell ref="AR487:AR488"/>
    <mergeCell ref="AS487:AS488"/>
    <mergeCell ref="AT487:AT488"/>
    <mergeCell ref="AU487:AU488"/>
    <mergeCell ref="AN489:AN490"/>
    <mergeCell ref="AO489:AO490"/>
    <mergeCell ref="AP489:AP490"/>
    <mergeCell ref="AQ489:AQ490"/>
    <mergeCell ref="AR489:AR490"/>
    <mergeCell ref="AS489:AS490"/>
    <mergeCell ref="AT489:AT490"/>
    <mergeCell ref="AU489:AU490"/>
    <mergeCell ref="V487:V488"/>
    <mergeCell ref="A487:A488"/>
    <mergeCell ref="A489:A490"/>
    <mergeCell ref="B489:B490"/>
    <mergeCell ref="T489:T490"/>
    <mergeCell ref="C489:C490"/>
    <mergeCell ref="D489:D490"/>
    <mergeCell ref="E489:E490"/>
    <mergeCell ref="F489:F490"/>
    <mergeCell ref="G489:G490"/>
    <mergeCell ref="H489:H490"/>
    <mergeCell ref="I489:I490"/>
    <mergeCell ref="J489:J490"/>
    <mergeCell ref="K489:K490"/>
    <mergeCell ref="L489:L490"/>
    <mergeCell ref="M489:M490"/>
    <mergeCell ref="N489:N490"/>
    <mergeCell ref="O489:O490"/>
    <mergeCell ref="P489:P490"/>
    <mergeCell ref="AN481:AN482"/>
    <mergeCell ref="AO481:AO482"/>
    <mergeCell ref="AP481:AP482"/>
    <mergeCell ref="AN483:AN484"/>
    <mergeCell ref="AO483:AO484"/>
    <mergeCell ref="AP483:AP484"/>
    <mergeCell ref="AQ483:AQ484"/>
    <mergeCell ref="AR483:AR484"/>
    <mergeCell ref="AS483:AS484"/>
    <mergeCell ref="AT483:AT484"/>
    <mergeCell ref="AU483:AU484"/>
    <mergeCell ref="B481:B482"/>
    <mergeCell ref="A481:A482"/>
    <mergeCell ref="B483:B484"/>
    <mergeCell ref="A483:A484"/>
    <mergeCell ref="C487:C488"/>
    <mergeCell ref="D487:D488"/>
    <mergeCell ref="E487:E488"/>
    <mergeCell ref="F487:F488"/>
    <mergeCell ref="G487:G488"/>
    <mergeCell ref="L487:L488"/>
    <mergeCell ref="M487:M488"/>
    <mergeCell ref="N487:N488"/>
    <mergeCell ref="O487:O488"/>
    <mergeCell ref="P487:P488"/>
    <mergeCell ref="Q487:Q488"/>
    <mergeCell ref="R487:R488"/>
    <mergeCell ref="S487:S488"/>
    <mergeCell ref="T487:T488"/>
    <mergeCell ref="U487:U488"/>
    <mergeCell ref="AN487:AN488"/>
    <mergeCell ref="AO487:AO488"/>
    <mergeCell ref="N481:N482"/>
    <mergeCell ref="O481:O482"/>
    <mergeCell ref="P481:P482"/>
    <mergeCell ref="Q481:Q482"/>
    <mergeCell ref="R481:R482"/>
    <mergeCell ref="S481:S482"/>
    <mergeCell ref="T481:T482"/>
    <mergeCell ref="U481:U482"/>
    <mergeCell ref="V481:V482"/>
    <mergeCell ref="C483:C484"/>
    <mergeCell ref="D483:D484"/>
    <mergeCell ref="E483:E484"/>
    <mergeCell ref="F483:F484"/>
    <mergeCell ref="G483:G484"/>
    <mergeCell ref="L483:L484"/>
    <mergeCell ref="M483:M484"/>
    <mergeCell ref="N483:N484"/>
    <mergeCell ref="O483:O484"/>
    <mergeCell ref="P483:P484"/>
    <mergeCell ref="Q483:Q484"/>
    <mergeCell ref="R483:R484"/>
    <mergeCell ref="S483:S484"/>
    <mergeCell ref="T483:T484"/>
    <mergeCell ref="U483:U484"/>
    <mergeCell ref="V483:V484"/>
    <mergeCell ref="B472:B473"/>
    <mergeCell ref="A472:A473"/>
    <mergeCell ref="B470:B471"/>
    <mergeCell ref="A470:A471"/>
    <mergeCell ref="B467:B469"/>
    <mergeCell ref="A467:A469"/>
    <mergeCell ref="C481:C482"/>
    <mergeCell ref="D481:D482"/>
    <mergeCell ref="E481:E482"/>
    <mergeCell ref="F481:F482"/>
    <mergeCell ref="G481:G482"/>
    <mergeCell ref="H481:H482"/>
    <mergeCell ref="I481:I482"/>
    <mergeCell ref="J481:J482"/>
    <mergeCell ref="K481:K482"/>
    <mergeCell ref="L481:L482"/>
    <mergeCell ref="M481:M482"/>
    <mergeCell ref="K477:K479"/>
    <mergeCell ref="L477:L479"/>
    <mergeCell ref="M477:M479"/>
    <mergeCell ref="J474:J476"/>
    <mergeCell ref="K474:K476"/>
    <mergeCell ref="L474:L476"/>
    <mergeCell ref="M474:M476"/>
    <mergeCell ref="AN474:AN476"/>
    <mergeCell ref="AO474:AO476"/>
    <mergeCell ref="AP474:AP476"/>
    <mergeCell ref="AQ474:AQ476"/>
    <mergeCell ref="AR474:AR476"/>
    <mergeCell ref="AS474:AS476"/>
    <mergeCell ref="AT474:AT476"/>
    <mergeCell ref="AU474:AU476"/>
    <mergeCell ref="AN477:AN479"/>
    <mergeCell ref="AO477:AO479"/>
    <mergeCell ref="AP477:AP479"/>
    <mergeCell ref="AQ477:AQ479"/>
    <mergeCell ref="AR477:AR479"/>
    <mergeCell ref="AS477:AS479"/>
    <mergeCell ref="AT477:AT479"/>
    <mergeCell ref="AU477:AU479"/>
    <mergeCell ref="A477:A479"/>
    <mergeCell ref="B477:B479"/>
    <mergeCell ref="B474:B476"/>
    <mergeCell ref="A474:A476"/>
    <mergeCell ref="S474:S476"/>
    <mergeCell ref="T474:T476"/>
    <mergeCell ref="U474:U476"/>
    <mergeCell ref="V474:V476"/>
    <mergeCell ref="C477:C479"/>
    <mergeCell ref="D477:D479"/>
    <mergeCell ref="E477:E479"/>
    <mergeCell ref="F477:F479"/>
    <mergeCell ref="G477:G479"/>
    <mergeCell ref="H477:H479"/>
    <mergeCell ref="I477:I479"/>
    <mergeCell ref="J477:J479"/>
    <mergeCell ref="AN467:AN469"/>
    <mergeCell ref="AO467:AO469"/>
    <mergeCell ref="AP467:AP469"/>
    <mergeCell ref="AQ467:AQ469"/>
    <mergeCell ref="AR467:AR469"/>
    <mergeCell ref="AS467:AS469"/>
    <mergeCell ref="AT467:AT469"/>
    <mergeCell ref="AU467:AU469"/>
    <mergeCell ref="AN470:AN471"/>
    <mergeCell ref="AO470:AO471"/>
    <mergeCell ref="AP470:AP471"/>
    <mergeCell ref="AQ470:AQ471"/>
    <mergeCell ref="AR470:AR471"/>
    <mergeCell ref="AS470:AS471"/>
    <mergeCell ref="AT470:AT471"/>
    <mergeCell ref="AU470:AU471"/>
    <mergeCell ref="AN472:AN473"/>
    <mergeCell ref="AO472:AO473"/>
    <mergeCell ref="AP472:AP473"/>
    <mergeCell ref="AQ472:AQ473"/>
    <mergeCell ref="AR472:AR473"/>
    <mergeCell ref="AS472:AS473"/>
    <mergeCell ref="AT472:AT473"/>
    <mergeCell ref="AU472:AU473"/>
    <mergeCell ref="N477:N479"/>
    <mergeCell ref="O477:O479"/>
    <mergeCell ref="P477:P479"/>
    <mergeCell ref="Q477:Q479"/>
    <mergeCell ref="R477:R479"/>
    <mergeCell ref="S477:S479"/>
    <mergeCell ref="T477:T479"/>
    <mergeCell ref="U477:U479"/>
    <mergeCell ref="V477:V479"/>
    <mergeCell ref="C472:C473"/>
    <mergeCell ref="D472:D473"/>
    <mergeCell ref="E472:E473"/>
    <mergeCell ref="F472:F473"/>
    <mergeCell ref="G472:G473"/>
    <mergeCell ref="L472:L473"/>
    <mergeCell ref="M472:M473"/>
    <mergeCell ref="N472:N473"/>
    <mergeCell ref="O472:O473"/>
    <mergeCell ref="P472:P473"/>
    <mergeCell ref="Q472:Q473"/>
    <mergeCell ref="R472:R473"/>
    <mergeCell ref="S472:S473"/>
    <mergeCell ref="T472:T473"/>
    <mergeCell ref="U472:U473"/>
    <mergeCell ref="V472:V473"/>
    <mergeCell ref="C474:C476"/>
    <mergeCell ref="D474:D476"/>
    <mergeCell ref="E474:E476"/>
    <mergeCell ref="F474:F476"/>
    <mergeCell ref="G474:G476"/>
    <mergeCell ref="H474:H476"/>
    <mergeCell ref="I474:I476"/>
    <mergeCell ref="N474:N476"/>
    <mergeCell ref="O474:O476"/>
    <mergeCell ref="P474:P476"/>
    <mergeCell ref="Q474:Q476"/>
    <mergeCell ref="R474:R476"/>
    <mergeCell ref="U467:U469"/>
    <mergeCell ref="V467:V469"/>
    <mergeCell ref="C470:C471"/>
    <mergeCell ref="D470:D471"/>
    <mergeCell ref="E470:E471"/>
    <mergeCell ref="F470:F471"/>
    <mergeCell ref="G470:G471"/>
    <mergeCell ref="L470:L471"/>
    <mergeCell ref="M470:M471"/>
    <mergeCell ref="N470:N471"/>
    <mergeCell ref="O470:O471"/>
    <mergeCell ref="P470:P471"/>
    <mergeCell ref="Q470:Q471"/>
    <mergeCell ref="R470:R471"/>
    <mergeCell ref="S470:S471"/>
    <mergeCell ref="T470:T471"/>
    <mergeCell ref="U470:U471"/>
    <mergeCell ref="V470:V471"/>
    <mergeCell ref="A465:A466"/>
    <mergeCell ref="B463:B464"/>
    <mergeCell ref="A463:A464"/>
    <mergeCell ref="C467:C469"/>
    <mergeCell ref="D467:D469"/>
    <mergeCell ref="E467:E469"/>
    <mergeCell ref="F467:F469"/>
    <mergeCell ref="G467:G469"/>
    <mergeCell ref="L467:L469"/>
    <mergeCell ref="M467:M469"/>
    <mergeCell ref="N467:N469"/>
    <mergeCell ref="O467:O469"/>
    <mergeCell ref="P467:P469"/>
    <mergeCell ref="Q467:Q469"/>
    <mergeCell ref="R467:R469"/>
    <mergeCell ref="S467:S469"/>
    <mergeCell ref="T467:T469"/>
    <mergeCell ref="O465:O466"/>
    <mergeCell ref="P465:P466"/>
    <mergeCell ref="Q465:Q466"/>
    <mergeCell ref="R465:R466"/>
    <mergeCell ref="S465:S466"/>
    <mergeCell ref="T465:T466"/>
    <mergeCell ref="AN463:AN464"/>
    <mergeCell ref="AO463:AO464"/>
    <mergeCell ref="AP463:AP464"/>
    <mergeCell ref="AQ463:AQ464"/>
    <mergeCell ref="AT463:AT464"/>
    <mergeCell ref="AU463:AU464"/>
    <mergeCell ref="AN465:AN466"/>
    <mergeCell ref="AO465:AO466"/>
    <mergeCell ref="AP465:AP466"/>
    <mergeCell ref="AQ465:AQ466"/>
    <mergeCell ref="AT465:AT466"/>
    <mergeCell ref="AU465:AU466"/>
    <mergeCell ref="AR463:AR464"/>
    <mergeCell ref="AS463:AS464"/>
    <mergeCell ref="AR465:AR466"/>
    <mergeCell ref="AS465:AS466"/>
    <mergeCell ref="B465:B466"/>
    <mergeCell ref="T463:T464"/>
    <mergeCell ref="U463:U464"/>
    <mergeCell ref="V463:V464"/>
    <mergeCell ref="C465:C466"/>
    <mergeCell ref="D465:D466"/>
    <mergeCell ref="E465:E466"/>
    <mergeCell ref="F465:F466"/>
    <mergeCell ref="G465:G466"/>
    <mergeCell ref="H465:H466"/>
    <mergeCell ref="I465:I466"/>
    <mergeCell ref="J465:J466"/>
    <mergeCell ref="K465:K466"/>
    <mergeCell ref="L465:L466"/>
    <mergeCell ref="M465:M466"/>
    <mergeCell ref="N465:N466"/>
    <mergeCell ref="U465:U466"/>
    <mergeCell ref="V465:V466"/>
    <mergeCell ref="B459:B461"/>
    <mergeCell ref="A459:A461"/>
    <mergeCell ref="B454:B457"/>
    <mergeCell ref="A454:A457"/>
    <mergeCell ref="C463:C464"/>
    <mergeCell ref="D463:D464"/>
    <mergeCell ref="E463:E464"/>
    <mergeCell ref="F463:F464"/>
    <mergeCell ref="G463:G464"/>
    <mergeCell ref="L463:L464"/>
    <mergeCell ref="M463:M464"/>
    <mergeCell ref="N463:N464"/>
    <mergeCell ref="O463:O464"/>
    <mergeCell ref="P463:P464"/>
    <mergeCell ref="Q463:Q464"/>
    <mergeCell ref="R463:R464"/>
    <mergeCell ref="S463:S464"/>
    <mergeCell ref="S459:S461"/>
    <mergeCell ref="T459:T461"/>
    <mergeCell ref="U459:U461"/>
    <mergeCell ref="V459:V461"/>
    <mergeCell ref="C459:C461"/>
    <mergeCell ref="D459:D461"/>
    <mergeCell ref="E459:E461"/>
    <mergeCell ref="F459:F461"/>
    <mergeCell ref="G459:G461"/>
    <mergeCell ref="H459:H461"/>
    <mergeCell ref="I459:I461"/>
    <mergeCell ref="J459:J461"/>
    <mergeCell ref="K459:K461"/>
    <mergeCell ref="AU454:AU457"/>
    <mergeCell ref="AN459:AN461"/>
    <mergeCell ref="AO459:AO461"/>
    <mergeCell ref="AP459:AP461"/>
    <mergeCell ref="AQ459:AQ461"/>
    <mergeCell ref="AR459:AR461"/>
    <mergeCell ref="AS459:AS461"/>
    <mergeCell ref="AT459:AT461"/>
    <mergeCell ref="AU459:AU461"/>
    <mergeCell ref="C454:C457"/>
    <mergeCell ref="D454:D457"/>
    <mergeCell ref="E454:E457"/>
    <mergeCell ref="F454:F457"/>
    <mergeCell ref="G454:G457"/>
    <mergeCell ref="L454:L457"/>
    <mergeCell ref="M454:M457"/>
    <mergeCell ref="N454:N457"/>
    <mergeCell ref="O454:O457"/>
    <mergeCell ref="P454:P457"/>
    <mergeCell ref="Q454:Q457"/>
    <mergeCell ref="R454:R457"/>
    <mergeCell ref="S454:S457"/>
    <mergeCell ref="T454:T457"/>
    <mergeCell ref="U454:U457"/>
    <mergeCell ref="V454:V457"/>
    <mergeCell ref="L459:L461"/>
    <mergeCell ref="M459:M461"/>
    <mergeCell ref="N459:N461"/>
    <mergeCell ref="O459:O461"/>
    <mergeCell ref="P459:P461"/>
    <mergeCell ref="Q459:Q461"/>
    <mergeCell ref="R459:R461"/>
    <mergeCell ref="AS449:AS451"/>
    <mergeCell ref="AT449:AT451"/>
    <mergeCell ref="AU449:AU451"/>
    <mergeCell ref="AN452:AN453"/>
    <mergeCell ref="AO452:AO453"/>
    <mergeCell ref="AP452:AP453"/>
    <mergeCell ref="AQ452:AQ453"/>
    <mergeCell ref="AR452:AR453"/>
    <mergeCell ref="AS452:AS453"/>
    <mergeCell ref="AT452:AT453"/>
    <mergeCell ref="AU452:AU453"/>
    <mergeCell ref="M452:M453"/>
    <mergeCell ref="N452:N453"/>
    <mergeCell ref="O452:O453"/>
    <mergeCell ref="P452:P453"/>
    <mergeCell ref="Q452:Q453"/>
    <mergeCell ref="R452:R453"/>
    <mergeCell ref="S452:S453"/>
    <mergeCell ref="P449:P451"/>
    <mergeCell ref="Q449:Q451"/>
    <mergeCell ref="R449:R451"/>
    <mergeCell ref="S449:S451"/>
    <mergeCell ref="T449:T451"/>
    <mergeCell ref="U449:U451"/>
    <mergeCell ref="V449:V451"/>
    <mergeCell ref="AD449:AD451"/>
    <mergeCell ref="AD452:AD453"/>
    <mergeCell ref="AN449:AN451"/>
    <mergeCell ref="AO449:AO451"/>
    <mergeCell ref="AP449:AP451"/>
    <mergeCell ref="AQ449:AQ451"/>
    <mergeCell ref="AR449:AR451"/>
    <mergeCell ref="AN454:AN457"/>
    <mergeCell ref="AO454:AO457"/>
    <mergeCell ref="AP454:AP457"/>
    <mergeCell ref="AQ454:AQ457"/>
    <mergeCell ref="AR454:AR457"/>
    <mergeCell ref="AS454:AS457"/>
    <mergeCell ref="AT454:AT457"/>
    <mergeCell ref="B452:B453"/>
    <mergeCell ref="A452:A453"/>
    <mergeCell ref="B449:B451"/>
    <mergeCell ref="A449:A451"/>
    <mergeCell ref="B444:B446"/>
    <mergeCell ref="B447:B448"/>
    <mergeCell ref="A444:A446"/>
    <mergeCell ref="A447:A448"/>
    <mergeCell ref="T452:T453"/>
    <mergeCell ref="U452:U453"/>
    <mergeCell ref="V452:V453"/>
    <mergeCell ref="R447:R448"/>
    <mergeCell ref="S447:S448"/>
    <mergeCell ref="T447:T448"/>
    <mergeCell ref="U447:U448"/>
    <mergeCell ref="V447:V448"/>
    <mergeCell ref="C449:C451"/>
    <mergeCell ref="D449:D451"/>
    <mergeCell ref="E449:E451"/>
    <mergeCell ref="F449:F451"/>
    <mergeCell ref="G449:G451"/>
    <mergeCell ref="L449:L451"/>
    <mergeCell ref="M449:M451"/>
    <mergeCell ref="N449:N451"/>
    <mergeCell ref="O449:O451"/>
    <mergeCell ref="C452:C453"/>
    <mergeCell ref="D452:D453"/>
    <mergeCell ref="E452:E453"/>
    <mergeCell ref="F452:F453"/>
    <mergeCell ref="G452:G453"/>
    <mergeCell ref="H452:H453"/>
    <mergeCell ref="I452:I453"/>
    <mergeCell ref="J452:J453"/>
    <mergeCell ref="K452:K453"/>
    <mergeCell ref="L452:L453"/>
    <mergeCell ref="C447:C448"/>
    <mergeCell ref="D447:D448"/>
    <mergeCell ref="E447:E448"/>
    <mergeCell ref="F447:F448"/>
    <mergeCell ref="G447:G448"/>
    <mergeCell ref="L447:L448"/>
    <mergeCell ref="M447:M448"/>
    <mergeCell ref="N447:N448"/>
    <mergeCell ref="O447:O448"/>
    <mergeCell ref="P447:P448"/>
    <mergeCell ref="Q447:Q448"/>
    <mergeCell ref="AD447:AD448"/>
    <mergeCell ref="AT441:AT443"/>
    <mergeCell ref="AU441:AU443"/>
    <mergeCell ref="AN444:AN446"/>
    <mergeCell ref="AO444:AO446"/>
    <mergeCell ref="AP444:AP446"/>
    <mergeCell ref="AQ444:AQ446"/>
    <mergeCell ref="AR444:AR446"/>
    <mergeCell ref="AS444:AS446"/>
    <mergeCell ref="AT444:AT446"/>
    <mergeCell ref="AU444:AU446"/>
    <mergeCell ref="AN447:AN448"/>
    <mergeCell ref="AO447:AO448"/>
    <mergeCell ref="AP447:AP448"/>
    <mergeCell ref="AQ447:AQ448"/>
    <mergeCell ref="AR447:AR448"/>
    <mergeCell ref="AS447:AS448"/>
    <mergeCell ref="AT447:AT448"/>
    <mergeCell ref="AU447:AU448"/>
    <mergeCell ref="AN441:AN443"/>
    <mergeCell ref="AO441:AO443"/>
    <mergeCell ref="AP441:AP443"/>
    <mergeCell ref="AQ441:AQ443"/>
    <mergeCell ref="AR441:AR443"/>
    <mergeCell ref="AS441:AS443"/>
    <mergeCell ref="R441:R443"/>
    <mergeCell ref="S441:S443"/>
    <mergeCell ref="T441:T443"/>
    <mergeCell ref="U441:U443"/>
    <mergeCell ref="V441:V443"/>
    <mergeCell ref="C444:C446"/>
    <mergeCell ref="D444:D446"/>
    <mergeCell ref="E444:E446"/>
    <mergeCell ref="F444:F446"/>
    <mergeCell ref="G444:G446"/>
    <mergeCell ref="L444:L446"/>
    <mergeCell ref="M444:M446"/>
    <mergeCell ref="N444:N446"/>
    <mergeCell ref="O444:O446"/>
    <mergeCell ref="P444:P446"/>
    <mergeCell ref="Q444:Q446"/>
    <mergeCell ref="R444:R446"/>
    <mergeCell ref="S444:S446"/>
    <mergeCell ref="T444:T446"/>
    <mergeCell ref="U444:U446"/>
    <mergeCell ref="V444:V446"/>
    <mergeCell ref="B438:B440"/>
    <mergeCell ref="A438:A440"/>
    <mergeCell ref="B435:B437"/>
    <mergeCell ref="A435:A437"/>
    <mergeCell ref="B432:B434"/>
    <mergeCell ref="A432:A434"/>
    <mergeCell ref="C441:C443"/>
    <mergeCell ref="D441:D443"/>
    <mergeCell ref="E441:E443"/>
    <mergeCell ref="F441:F443"/>
    <mergeCell ref="G441:G443"/>
    <mergeCell ref="L441:L443"/>
    <mergeCell ref="M441:M443"/>
    <mergeCell ref="N441:N443"/>
    <mergeCell ref="O441:O443"/>
    <mergeCell ref="P441:P443"/>
    <mergeCell ref="Q441:Q443"/>
    <mergeCell ref="B441:B443"/>
    <mergeCell ref="A441:A443"/>
    <mergeCell ref="C435:C437"/>
    <mergeCell ref="D435:D437"/>
    <mergeCell ref="E435:E437"/>
    <mergeCell ref="F435:F437"/>
    <mergeCell ref="G435:G437"/>
    <mergeCell ref="L435:L437"/>
    <mergeCell ref="M435:M437"/>
    <mergeCell ref="N435:N437"/>
    <mergeCell ref="O435:O437"/>
    <mergeCell ref="P435:P437"/>
    <mergeCell ref="Q435:Q437"/>
    <mergeCell ref="AO432:AO434"/>
    <mergeCell ref="AP432:AP434"/>
    <mergeCell ref="AN435:AN437"/>
    <mergeCell ref="AO435:AO437"/>
    <mergeCell ref="AP435:AP437"/>
    <mergeCell ref="AQ435:AQ437"/>
    <mergeCell ref="AR435:AR437"/>
    <mergeCell ref="AS435:AS437"/>
    <mergeCell ref="AT435:AT437"/>
    <mergeCell ref="AU435:AU437"/>
    <mergeCell ref="AN438:AN440"/>
    <mergeCell ref="AO438:AO440"/>
    <mergeCell ref="AP438:AP440"/>
    <mergeCell ref="AQ438:AQ440"/>
    <mergeCell ref="AR438:AR440"/>
    <mergeCell ref="AS438:AS440"/>
    <mergeCell ref="AT438:AT440"/>
    <mergeCell ref="AU438:AU440"/>
    <mergeCell ref="R435:R437"/>
    <mergeCell ref="S435:S437"/>
    <mergeCell ref="T435:T437"/>
    <mergeCell ref="U435:U437"/>
    <mergeCell ref="V435:V437"/>
    <mergeCell ref="C438:C440"/>
    <mergeCell ref="D438:D440"/>
    <mergeCell ref="E438:E440"/>
    <mergeCell ref="F438:F440"/>
    <mergeCell ref="G438:G440"/>
    <mergeCell ref="L438:L440"/>
    <mergeCell ref="M438:M440"/>
    <mergeCell ref="N438:N440"/>
    <mergeCell ref="O438:O440"/>
    <mergeCell ref="P438:P440"/>
    <mergeCell ref="Q438:Q440"/>
    <mergeCell ref="R438:R440"/>
    <mergeCell ref="S438:S440"/>
    <mergeCell ref="T438:T440"/>
    <mergeCell ref="U438:U440"/>
    <mergeCell ref="V438:V440"/>
    <mergeCell ref="AS425:AS426"/>
    <mergeCell ref="AT425:AT426"/>
    <mergeCell ref="AU425:AU426"/>
    <mergeCell ref="B425:B426"/>
    <mergeCell ref="A425:A426"/>
    <mergeCell ref="B422:B424"/>
    <mergeCell ref="A422:A424"/>
    <mergeCell ref="B418:B421"/>
    <mergeCell ref="A418:A421"/>
    <mergeCell ref="B415:B417"/>
    <mergeCell ref="A415:A417"/>
    <mergeCell ref="C432:C434"/>
    <mergeCell ref="D432:D434"/>
    <mergeCell ref="E432:E434"/>
    <mergeCell ref="F432:F434"/>
    <mergeCell ref="G432:G434"/>
    <mergeCell ref="H432:H434"/>
    <mergeCell ref="I432:I434"/>
    <mergeCell ref="J432:J434"/>
    <mergeCell ref="K432:K434"/>
    <mergeCell ref="L432:L434"/>
    <mergeCell ref="M432:M434"/>
    <mergeCell ref="N432:N434"/>
    <mergeCell ref="O432:O434"/>
    <mergeCell ref="P432:P434"/>
    <mergeCell ref="Q432:Q434"/>
    <mergeCell ref="R432:R434"/>
    <mergeCell ref="S432:S434"/>
    <mergeCell ref="T432:T434"/>
    <mergeCell ref="U432:U434"/>
    <mergeCell ref="V432:V434"/>
    <mergeCell ref="AN432:AN434"/>
    <mergeCell ref="T425:T426"/>
    <mergeCell ref="U425:U426"/>
    <mergeCell ref="V425:V426"/>
    <mergeCell ref="AN415:AN417"/>
    <mergeCell ref="AO415:AO417"/>
    <mergeCell ref="AP415:AP417"/>
    <mergeCell ref="AQ415:AQ417"/>
    <mergeCell ref="AR415:AR417"/>
    <mergeCell ref="AS415:AS417"/>
    <mergeCell ref="AT415:AT417"/>
    <mergeCell ref="AU415:AU417"/>
    <mergeCell ref="AN418:AN421"/>
    <mergeCell ref="AO418:AO421"/>
    <mergeCell ref="AP418:AP421"/>
    <mergeCell ref="AQ418:AQ421"/>
    <mergeCell ref="AR418:AR421"/>
    <mergeCell ref="AS418:AS421"/>
    <mergeCell ref="AT418:AT421"/>
    <mergeCell ref="AU418:AU421"/>
    <mergeCell ref="AN422:AN424"/>
    <mergeCell ref="AO422:AO424"/>
    <mergeCell ref="AP422:AP424"/>
    <mergeCell ref="AQ422:AQ424"/>
    <mergeCell ref="AR422:AR424"/>
    <mergeCell ref="AS422:AS424"/>
    <mergeCell ref="AT422:AT424"/>
    <mergeCell ref="AU422:AU424"/>
    <mergeCell ref="AN425:AN426"/>
    <mergeCell ref="AO425:AO426"/>
    <mergeCell ref="AP425:AP426"/>
    <mergeCell ref="AQ425:AQ426"/>
    <mergeCell ref="AR425:AR426"/>
    <mergeCell ref="C425:C426"/>
    <mergeCell ref="D425:D426"/>
    <mergeCell ref="E425:E426"/>
    <mergeCell ref="F425:F426"/>
    <mergeCell ref="G425:G426"/>
    <mergeCell ref="H425:H426"/>
    <mergeCell ref="I425:I426"/>
    <mergeCell ref="J425:J426"/>
    <mergeCell ref="K425:K426"/>
    <mergeCell ref="L425:L426"/>
    <mergeCell ref="M425:M426"/>
    <mergeCell ref="N425:N426"/>
    <mergeCell ref="O425:O426"/>
    <mergeCell ref="P425:P426"/>
    <mergeCell ref="Q425:Q426"/>
    <mergeCell ref="R425:R426"/>
    <mergeCell ref="S425:S426"/>
    <mergeCell ref="C418:C421"/>
    <mergeCell ref="D418:D421"/>
    <mergeCell ref="E418:E421"/>
    <mergeCell ref="F418:F421"/>
    <mergeCell ref="G418:G421"/>
    <mergeCell ref="L418:L421"/>
    <mergeCell ref="M418:M421"/>
    <mergeCell ref="N418:N421"/>
    <mergeCell ref="O418:O421"/>
    <mergeCell ref="P418:P421"/>
    <mergeCell ref="Q418:Q421"/>
    <mergeCell ref="R418:R421"/>
    <mergeCell ref="S418:S421"/>
    <mergeCell ref="T418:T421"/>
    <mergeCell ref="U418:U421"/>
    <mergeCell ref="V418:V421"/>
    <mergeCell ref="C422:C424"/>
    <mergeCell ref="D422:D424"/>
    <mergeCell ref="E422:E424"/>
    <mergeCell ref="F422:F424"/>
    <mergeCell ref="G422:G424"/>
    <mergeCell ref="L422:L424"/>
    <mergeCell ref="M422:M424"/>
    <mergeCell ref="N422:N424"/>
    <mergeCell ref="O422:O424"/>
    <mergeCell ref="P422:P424"/>
    <mergeCell ref="Q422:Q424"/>
    <mergeCell ref="R422:R424"/>
    <mergeCell ref="S422:S424"/>
    <mergeCell ref="T422:T424"/>
    <mergeCell ref="U422:U424"/>
    <mergeCell ref="V422:V424"/>
    <mergeCell ref="A413:A414"/>
    <mergeCell ref="C415:C417"/>
    <mergeCell ref="D415:D417"/>
    <mergeCell ref="E415:E417"/>
    <mergeCell ref="F415:F417"/>
    <mergeCell ref="G415:G417"/>
    <mergeCell ref="L415:L417"/>
    <mergeCell ref="M415:M417"/>
    <mergeCell ref="N415:N417"/>
    <mergeCell ref="O415:O417"/>
    <mergeCell ref="P415:P417"/>
    <mergeCell ref="Q415:Q417"/>
    <mergeCell ref="R415:R417"/>
    <mergeCell ref="S415:S417"/>
    <mergeCell ref="T415:T417"/>
    <mergeCell ref="U415:U417"/>
    <mergeCell ref="V415:V417"/>
    <mergeCell ref="H413:H414"/>
    <mergeCell ref="I413:I414"/>
    <mergeCell ref="J413:J414"/>
    <mergeCell ref="K413:K414"/>
    <mergeCell ref="L413:L414"/>
    <mergeCell ref="M413:M414"/>
    <mergeCell ref="N413:N414"/>
    <mergeCell ref="O413:O414"/>
    <mergeCell ref="P413:P414"/>
    <mergeCell ref="Q413:Q414"/>
    <mergeCell ref="R413:R414"/>
    <mergeCell ref="S413:S414"/>
    <mergeCell ref="T413:T414"/>
    <mergeCell ref="U413:U414"/>
    <mergeCell ref="V413:V414"/>
    <mergeCell ref="AN411:AN412"/>
    <mergeCell ref="AO411:AO412"/>
    <mergeCell ref="AP411:AP412"/>
    <mergeCell ref="AQ411:AQ412"/>
    <mergeCell ref="AR411:AR412"/>
    <mergeCell ref="AS411:AS412"/>
    <mergeCell ref="AT411:AT412"/>
    <mergeCell ref="AU411:AU412"/>
    <mergeCell ref="AN413:AN414"/>
    <mergeCell ref="AO413:AO414"/>
    <mergeCell ref="AP413:AP414"/>
    <mergeCell ref="AQ413:AQ414"/>
    <mergeCell ref="AR413:AR414"/>
    <mergeCell ref="AS413:AS414"/>
    <mergeCell ref="AT413:AT414"/>
    <mergeCell ref="AU413:AU414"/>
    <mergeCell ref="B411:B412"/>
    <mergeCell ref="B413:B414"/>
    <mergeCell ref="N411:N412"/>
    <mergeCell ref="O411:O412"/>
    <mergeCell ref="P411:P412"/>
    <mergeCell ref="Q411:Q412"/>
    <mergeCell ref="R411:R412"/>
    <mergeCell ref="S411:S412"/>
    <mergeCell ref="T411:T412"/>
    <mergeCell ref="U411:U412"/>
    <mergeCell ref="V411:V412"/>
    <mergeCell ref="C413:C414"/>
    <mergeCell ref="D413:D414"/>
    <mergeCell ref="E413:E414"/>
    <mergeCell ref="F413:F414"/>
    <mergeCell ref="G413:G414"/>
    <mergeCell ref="B407:B408"/>
    <mergeCell ref="A407:A408"/>
    <mergeCell ref="B404:B405"/>
    <mergeCell ref="A404:A405"/>
    <mergeCell ref="B402:B403"/>
    <mergeCell ref="A402:A403"/>
    <mergeCell ref="C411:C412"/>
    <mergeCell ref="D411:D412"/>
    <mergeCell ref="E411:E412"/>
    <mergeCell ref="F411:F412"/>
    <mergeCell ref="G411:G412"/>
    <mergeCell ref="H411:H412"/>
    <mergeCell ref="I411:I412"/>
    <mergeCell ref="J411:J412"/>
    <mergeCell ref="K411:K412"/>
    <mergeCell ref="L411:L412"/>
    <mergeCell ref="M411:M412"/>
    <mergeCell ref="A411:A412"/>
    <mergeCell ref="C407:C408"/>
    <mergeCell ref="D407:D408"/>
    <mergeCell ref="E407:E408"/>
    <mergeCell ref="F407:F408"/>
    <mergeCell ref="G407:G408"/>
    <mergeCell ref="H407:H408"/>
    <mergeCell ref="I407:I408"/>
    <mergeCell ref="J407:J408"/>
    <mergeCell ref="K407:K408"/>
    <mergeCell ref="L407:L408"/>
    <mergeCell ref="M407:M408"/>
    <mergeCell ref="AN402:AN403"/>
    <mergeCell ref="AO402:AO403"/>
    <mergeCell ref="AP402:AP403"/>
    <mergeCell ref="AQ402:AQ403"/>
    <mergeCell ref="AR402:AR403"/>
    <mergeCell ref="AS402:AS403"/>
    <mergeCell ref="AT402:AT403"/>
    <mergeCell ref="AU402:AU403"/>
    <mergeCell ref="AN404:AN405"/>
    <mergeCell ref="AO404:AO405"/>
    <mergeCell ref="AP404:AP405"/>
    <mergeCell ref="AQ404:AQ405"/>
    <mergeCell ref="AR404:AR405"/>
    <mergeCell ref="AS404:AS405"/>
    <mergeCell ref="AT404:AT405"/>
    <mergeCell ref="AU404:AU405"/>
    <mergeCell ref="AN407:AN408"/>
    <mergeCell ref="AO407:AO408"/>
    <mergeCell ref="AP407:AP408"/>
    <mergeCell ref="AQ407:AQ408"/>
    <mergeCell ref="AR407:AR408"/>
    <mergeCell ref="AS407:AS408"/>
    <mergeCell ref="AT407:AT408"/>
    <mergeCell ref="AU407:AU408"/>
    <mergeCell ref="N407:N408"/>
    <mergeCell ref="O407:O408"/>
    <mergeCell ref="P407:P408"/>
    <mergeCell ref="Q407:Q408"/>
    <mergeCell ref="R407:R408"/>
    <mergeCell ref="S407:S408"/>
    <mergeCell ref="U402:U403"/>
    <mergeCell ref="V402:V403"/>
    <mergeCell ref="C404:C405"/>
    <mergeCell ref="D404:D405"/>
    <mergeCell ref="E404:E405"/>
    <mergeCell ref="F404:F405"/>
    <mergeCell ref="G404:G405"/>
    <mergeCell ref="L404:L405"/>
    <mergeCell ref="M404:M405"/>
    <mergeCell ref="N404:N405"/>
    <mergeCell ref="O404:O405"/>
    <mergeCell ref="P404:P405"/>
    <mergeCell ref="Q404:Q405"/>
    <mergeCell ref="R404:R405"/>
    <mergeCell ref="S404:S405"/>
    <mergeCell ref="T404:T405"/>
    <mergeCell ref="U404:U405"/>
    <mergeCell ref="V404:V405"/>
    <mergeCell ref="T407:T408"/>
    <mergeCell ref="U407:U408"/>
    <mergeCell ref="V407:V408"/>
    <mergeCell ref="I400:I401"/>
    <mergeCell ref="J400:J401"/>
    <mergeCell ref="K400:K401"/>
    <mergeCell ref="C402:C403"/>
    <mergeCell ref="D402:D403"/>
    <mergeCell ref="E402:E403"/>
    <mergeCell ref="F402:F403"/>
    <mergeCell ref="G402:G403"/>
    <mergeCell ref="L402:L403"/>
    <mergeCell ref="M402:M403"/>
    <mergeCell ref="N402:N403"/>
    <mergeCell ref="O402:O403"/>
    <mergeCell ref="P402:P403"/>
    <mergeCell ref="Q402:Q403"/>
    <mergeCell ref="R402:R403"/>
    <mergeCell ref="S402:S403"/>
    <mergeCell ref="T402:T403"/>
    <mergeCell ref="AN400:AN401"/>
    <mergeCell ref="AO400:AO401"/>
    <mergeCell ref="AP400:AP401"/>
    <mergeCell ref="AQ389:AQ390"/>
    <mergeCell ref="AR389:AR390"/>
    <mergeCell ref="AS389:AS390"/>
    <mergeCell ref="AU389:AU390"/>
    <mergeCell ref="AQ398:AQ399"/>
    <mergeCell ref="AU398:AU399"/>
    <mergeCell ref="AR398:AR399"/>
    <mergeCell ref="AS398:AS399"/>
    <mergeCell ref="A388:A390"/>
    <mergeCell ref="B388:B390"/>
    <mergeCell ref="B391:B393"/>
    <mergeCell ref="A391:A393"/>
    <mergeCell ref="B394:B396"/>
    <mergeCell ref="A394:A396"/>
    <mergeCell ref="B397:B399"/>
    <mergeCell ref="A397:A399"/>
    <mergeCell ref="B400:B401"/>
    <mergeCell ref="A400:A401"/>
    <mergeCell ref="H394:H396"/>
    <mergeCell ref="I394:I396"/>
    <mergeCell ref="J394:J396"/>
    <mergeCell ref="K394:K396"/>
    <mergeCell ref="H397:H399"/>
    <mergeCell ref="I397:I399"/>
    <mergeCell ref="J397:J399"/>
    <mergeCell ref="K397:K399"/>
    <mergeCell ref="H400:H401"/>
    <mergeCell ref="AN388:AN390"/>
    <mergeCell ref="AO388:AO390"/>
    <mergeCell ref="AP388:AP390"/>
    <mergeCell ref="AN391:AN393"/>
    <mergeCell ref="AO391:AO393"/>
    <mergeCell ref="AP391:AP393"/>
    <mergeCell ref="AN394:AN396"/>
    <mergeCell ref="AO394:AO396"/>
    <mergeCell ref="AP394:AP396"/>
    <mergeCell ref="AQ394:AQ396"/>
    <mergeCell ref="AR394:AR396"/>
    <mergeCell ref="AS394:AS396"/>
    <mergeCell ref="AT394:AT396"/>
    <mergeCell ref="AU394:AU396"/>
    <mergeCell ref="AN397:AN399"/>
    <mergeCell ref="AO397:AO399"/>
    <mergeCell ref="AP397:AP399"/>
    <mergeCell ref="AT388:AT390"/>
    <mergeCell ref="AT391:AT393"/>
    <mergeCell ref="AT397:AT399"/>
    <mergeCell ref="C397:C399"/>
    <mergeCell ref="D397:D399"/>
    <mergeCell ref="E397:E399"/>
    <mergeCell ref="F397:F399"/>
    <mergeCell ref="G397:G399"/>
    <mergeCell ref="L397:L399"/>
    <mergeCell ref="M397:M399"/>
    <mergeCell ref="N397:N399"/>
    <mergeCell ref="O397:O399"/>
    <mergeCell ref="P397:P399"/>
    <mergeCell ref="Q397:Q399"/>
    <mergeCell ref="R397:R399"/>
    <mergeCell ref="S397:S399"/>
    <mergeCell ref="T397:T399"/>
    <mergeCell ref="U397:U399"/>
    <mergeCell ref="V397:V399"/>
    <mergeCell ref="C400:C401"/>
    <mergeCell ref="D400:D401"/>
    <mergeCell ref="E400:E401"/>
    <mergeCell ref="F400:F401"/>
    <mergeCell ref="G400:G401"/>
    <mergeCell ref="L400:L401"/>
    <mergeCell ref="M400:M401"/>
    <mergeCell ref="N400:N401"/>
    <mergeCell ref="O400:O401"/>
    <mergeCell ref="P400:P401"/>
    <mergeCell ref="Q400:Q401"/>
    <mergeCell ref="R400:R401"/>
    <mergeCell ref="S400:S401"/>
    <mergeCell ref="T400:T401"/>
    <mergeCell ref="U400:U401"/>
    <mergeCell ref="V400:V401"/>
    <mergeCell ref="C394:C396"/>
    <mergeCell ref="D394:D396"/>
    <mergeCell ref="E394:E396"/>
    <mergeCell ref="F394:F396"/>
    <mergeCell ref="G394:G396"/>
    <mergeCell ref="L394:L396"/>
    <mergeCell ref="M394:M396"/>
    <mergeCell ref="N394:N396"/>
    <mergeCell ref="O394:O396"/>
    <mergeCell ref="P394:P396"/>
    <mergeCell ref="Q394:Q396"/>
    <mergeCell ref="R394:R396"/>
    <mergeCell ref="S394:S396"/>
    <mergeCell ref="T394:T396"/>
    <mergeCell ref="U394:U396"/>
    <mergeCell ref="V394:V396"/>
    <mergeCell ref="C391:C393"/>
    <mergeCell ref="D391:D393"/>
    <mergeCell ref="E391:E393"/>
    <mergeCell ref="F391:F393"/>
    <mergeCell ref="G391:G393"/>
    <mergeCell ref="H391:H393"/>
    <mergeCell ref="I391:I393"/>
    <mergeCell ref="J391:J393"/>
    <mergeCell ref="K391:K393"/>
    <mergeCell ref="L391:L393"/>
    <mergeCell ref="M391:M393"/>
    <mergeCell ref="N391:N393"/>
    <mergeCell ref="O391:O393"/>
    <mergeCell ref="U364:U366"/>
    <mergeCell ref="V364:V366"/>
    <mergeCell ref="U367:U369"/>
    <mergeCell ref="V367:V369"/>
    <mergeCell ref="U359:U360"/>
    <mergeCell ref="V359:V360"/>
    <mergeCell ref="U361:U363"/>
    <mergeCell ref="V361:V363"/>
    <mergeCell ref="C388:C390"/>
    <mergeCell ref="D388:D390"/>
    <mergeCell ref="E388:E390"/>
    <mergeCell ref="F388:F390"/>
    <mergeCell ref="G388:G390"/>
    <mergeCell ref="H388:H390"/>
    <mergeCell ref="I388:I390"/>
    <mergeCell ref="J388:J390"/>
    <mergeCell ref="K388:K390"/>
    <mergeCell ref="L388:L390"/>
    <mergeCell ref="M388:M390"/>
    <mergeCell ref="N388:N390"/>
    <mergeCell ref="O388:O390"/>
    <mergeCell ref="P388:P390"/>
    <mergeCell ref="Q388:Q390"/>
    <mergeCell ref="R388:R390"/>
    <mergeCell ref="S388:S390"/>
    <mergeCell ref="G376:G379"/>
    <mergeCell ref="G380:G381"/>
    <mergeCell ref="N380:N381"/>
    <mergeCell ref="C373:C375"/>
    <mergeCell ref="G373:G375"/>
    <mergeCell ref="H373:H375"/>
    <mergeCell ref="I373:I375"/>
    <mergeCell ref="AD367:AD369"/>
    <mergeCell ref="AD373:AD375"/>
    <mergeCell ref="AD370:AD372"/>
    <mergeCell ref="P391:P393"/>
    <mergeCell ref="Q391:Q393"/>
    <mergeCell ref="R391:R393"/>
    <mergeCell ref="S391:S393"/>
    <mergeCell ref="AD380:AD381"/>
    <mergeCell ref="AD382:AD384"/>
    <mergeCell ref="AD385:AD387"/>
    <mergeCell ref="T388:T390"/>
    <mergeCell ref="U388:U390"/>
    <mergeCell ref="V388:V390"/>
    <mergeCell ref="T391:T393"/>
    <mergeCell ref="U391:U393"/>
    <mergeCell ref="V391:V393"/>
    <mergeCell ref="T370:T372"/>
    <mergeCell ref="V376:V379"/>
    <mergeCell ref="V380:V381"/>
    <mergeCell ref="AD319:AD320"/>
    <mergeCell ref="AD321:AD324"/>
    <mergeCell ref="AD325:AD326"/>
    <mergeCell ref="AD327:AD329"/>
    <mergeCell ref="AD330:AD332"/>
    <mergeCell ref="AD333:AD334"/>
    <mergeCell ref="AD335:AD337"/>
    <mergeCell ref="AD338:AD340"/>
    <mergeCell ref="AD341:AD343"/>
    <mergeCell ref="AD344:AD346"/>
    <mergeCell ref="AD347:AD349"/>
    <mergeCell ref="AD350:AD352"/>
    <mergeCell ref="AD353:AD355"/>
    <mergeCell ref="AD356:AD358"/>
    <mergeCell ref="AD359:AD360"/>
    <mergeCell ref="AD361:AD363"/>
    <mergeCell ref="AD364:AD366"/>
    <mergeCell ref="AD208:AD210"/>
    <mergeCell ref="AD211:AD213"/>
    <mergeCell ref="AD273:AD275"/>
    <mergeCell ref="AD276:AD279"/>
    <mergeCell ref="AD280:AD282"/>
    <mergeCell ref="AD283:AD286"/>
    <mergeCell ref="AD287:AD291"/>
    <mergeCell ref="AD292:AD294"/>
    <mergeCell ref="AD295:AD297"/>
    <mergeCell ref="AD298:AD300"/>
    <mergeCell ref="AD301:AD302"/>
    <mergeCell ref="AD303:AD304"/>
    <mergeCell ref="AD305:AD308"/>
    <mergeCell ref="AD309:AD311"/>
    <mergeCell ref="AD312:AD314"/>
    <mergeCell ref="AD315:AD316"/>
    <mergeCell ref="AD317:AD318"/>
    <mergeCell ref="AD214:AD216"/>
    <mergeCell ref="AD132:AD134"/>
    <mergeCell ref="AD135:AD137"/>
    <mergeCell ref="AD138:AD141"/>
    <mergeCell ref="AB196:AB197"/>
    <mergeCell ref="AC196:AC197"/>
    <mergeCell ref="AD157:AD158"/>
    <mergeCell ref="AD162:AD164"/>
    <mergeCell ref="AD165:AD167"/>
    <mergeCell ref="AD168:AD169"/>
    <mergeCell ref="AD173:AD174"/>
    <mergeCell ref="AD185:AD188"/>
    <mergeCell ref="AD189:AD191"/>
    <mergeCell ref="AD192:AD193"/>
    <mergeCell ref="AD194:AD195"/>
    <mergeCell ref="AD196:AD197"/>
    <mergeCell ref="AD198:AD200"/>
    <mergeCell ref="AD202:AD203"/>
    <mergeCell ref="AC155:AC156"/>
    <mergeCell ref="AB155:AB156"/>
    <mergeCell ref="AU276:AU279"/>
    <mergeCell ref="AQ273:AQ275"/>
    <mergeCell ref="AR273:AR275"/>
    <mergeCell ref="AS273:AS275"/>
    <mergeCell ref="AT273:AT275"/>
    <mergeCell ref="AU273:AU275"/>
    <mergeCell ref="AU268:AU269"/>
    <mergeCell ref="AU270:AU272"/>
    <mergeCell ref="AQ255:AQ258"/>
    <mergeCell ref="AU255:AU258"/>
    <mergeCell ref="AI90:AI91"/>
    <mergeCell ref="AD93:AD95"/>
    <mergeCell ref="AI93:AI95"/>
    <mergeCell ref="Y223:Y224"/>
    <mergeCell ref="Z223:Z224"/>
    <mergeCell ref="AA223:AA224"/>
    <mergeCell ref="AB223:AB224"/>
    <mergeCell ref="AC223:AC224"/>
    <mergeCell ref="AE223:AE224"/>
    <mergeCell ref="AF223:AF224"/>
    <mergeCell ref="AG223:AG224"/>
    <mergeCell ref="AH223:AH224"/>
    <mergeCell ref="AD96:AD97"/>
    <mergeCell ref="AD98:AD105"/>
    <mergeCell ref="AD106:AD109"/>
    <mergeCell ref="AD110:AD113"/>
    <mergeCell ref="AD114:AD116"/>
    <mergeCell ref="AD117:AD120"/>
    <mergeCell ref="AD121:AD123"/>
    <mergeCell ref="AD124:AD126"/>
    <mergeCell ref="AD127:AD129"/>
    <mergeCell ref="AD130:AD131"/>
    <mergeCell ref="AT333:AT334"/>
    <mergeCell ref="AR333:AR334"/>
    <mergeCell ref="AS333:AS334"/>
    <mergeCell ref="AR335:AR337"/>
    <mergeCell ref="AS335:AS337"/>
    <mergeCell ref="AT335:AT337"/>
    <mergeCell ref="AR338:AR340"/>
    <mergeCell ref="AS338:AS340"/>
    <mergeCell ref="AT338:AT340"/>
    <mergeCell ref="AT321:AT324"/>
    <mergeCell ref="AU321:AU324"/>
    <mergeCell ref="AT305:AT308"/>
    <mergeCell ref="AU305:AU308"/>
    <mergeCell ref="AT315:AT316"/>
    <mergeCell ref="AU315:AU316"/>
    <mergeCell ref="AT309:AT311"/>
    <mergeCell ref="AU309:AU311"/>
    <mergeCell ref="A376:A379"/>
    <mergeCell ref="B376:B379"/>
    <mergeCell ref="B380:B381"/>
    <mergeCell ref="A380:A381"/>
    <mergeCell ref="B382:B384"/>
    <mergeCell ref="A382:A384"/>
    <mergeCell ref="C385:C387"/>
    <mergeCell ref="B385:B387"/>
    <mergeCell ref="A385:A387"/>
    <mergeCell ref="AQ251:AQ254"/>
    <mergeCell ref="AR251:AR254"/>
    <mergeCell ref="AS251:AS254"/>
    <mergeCell ref="AT251:AT254"/>
    <mergeCell ref="AU251:AU254"/>
    <mergeCell ref="AR90:AR91"/>
    <mergeCell ref="AS90:AS91"/>
    <mergeCell ref="AT90:AT91"/>
    <mergeCell ref="AQ96:AQ97"/>
    <mergeCell ref="AR96:AR97"/>
    <mergeCell ref="AS96:AS97"/>
    <mergeCell ref="AT96:AT97"/>
    <mergeCell ref="AU96:AU97"/>
    <mergeCell ref="AQ185:AQ188"/>
    <mergeCell ref="AR185:AR188"/>
    <mergeCell ref="AS185:AS188"/>
    <mergeCell ref="AT185:AT188"/>
    <mergeCell ref="AU185:AU188"/>
    <mergeCell ref="AR189:AR191"/>
    <mergeCell ref="AS189:AS191"/>
    <mergeCell ref="AT189:AT191"/>
    <mergeCell ref="AR192:AR193"/>
    <mergeCell ref="AS192:AS193"/>
    <mergeCell ref="AR382:AR384"/>
    <mergeCell ref="AS382:AS384"/>
    <mergeCell ref="AT382:AT384"/>
    <mergeCell ref="AU382:AU384"/>
    <mergeCell ref="D385:D387"/>
    <mergeCell ref="E385:E387"/>
    <mergeCell ref="F385:F387"/>
    <mergeCell ref="G385:G387"/>
    <mergeCell ref="H385:H387"/>
    <mergeCell ref="I385:I387"/>
    <mergeCell ref="J385:J387"/>
    <mergeCell ref="K385:K387"/>
    <mergeCell ref="L385:L387"/>
    <mergeCell ref="M385:M387"/>
    <mergeCell ref="N385:N387"/>
    <mergeCell ref="O385:O387"/>
    <mergeCell ref="P385:P387"/>
    <mergeCell ref="Q385:Q387"/>
    <mergeCell ref="R385:R387"/>
    <mergeCell ref="S385:S387"/>
    <mergeCell ref="T385:T387"/>
    <mergeCell ref="U385:U387"/>
    <mergeCell ref="V385:V387"/>
    <mergeCell ref="AN385:AN387"/>
    <mergeCell ref="AO385:AO387"/>
    <mergeCell ref="AP385:AP387"/>
    <mergeCell ref="T382:T384"/>
    <mergeCell ref="U382:U384"/>
    <mergeCell ref="AT385:AT387"/>
    <mergeCell ref="V382:V384"/>
    <mergeCell ref="AN382:AN384"/>
    <mergeCell ref="AO382:AO384"/>
    <mergeCell ref="AN376:AN379"/>
    <mergeCell ref="AO376:AO379"/>
    <mergeCell ref="AP376:AP379"/>
    <mergeCell ref="AQ376:AQ377"/>
    <mergeCell ref="AR376:AR377"/>
    <mergeCell ref="AS376:AS377"/>
    <mergeCell ref="AT376:AT377"/>
    <mergeCell ref="AU376:AU377"/>
    <mergeCell ref="AQ378:AQ379"/>
    <mergeCell ref="AR378:AR379"/>
    <mergeCell ref="AS378:AS379"/>
    <mergeCell ref="AT378:AT379"/>
    <mergeCell ref="AU378:AU379"/>
    <mergeCell ref="AN380:AN381"/>
    <mergeCell ref="AO380:AO381"/>
    <mergeCell ref="AP380:AP381"/>
    <mergeCell ref="AQ380:AQ381"/>
    <mergeCell ref="AR380:AR381"/>
    <mergeCell ref="AS380:AS381"/>
    <mergeCell ref="AT380:AT381"/>
    <mergeCell ref="AU380:AU381"/>
    <mergeCell ref="AP382:AP384"/>
    <mergeCell ref="AQ382:AQ384"/>
    <mergeCell ref="L380:L381"/>
    <mergeCell ref="M380:M381"/>
    <mergeCell ref="O380:O381"/>
    <mergeCell ref="P380:P381"/>
    <mergeCell ref="Q380:Q381"/>
    <mergeCell ref="R380:R381"/>
    <mergeCell ref="S380:S381"/>
    <mergeCell ref="T380:T381"/>
    <mergeCell ref="U380:U381"/>
    <mergeCell ref="C382:C384"/>
    <mergeCell ref="D382:D384"/>
    <mergeCell ref="E382:E384"/>
    <mergeCell ref="F382:F384"/>
    <mergeCell ref="G382:G384"/>
    <mergeCell ref="H382:H384"/>
    <mergeCell ref="I382:I384"/>
    <mergeCell ref="J382:J384"/>
    <mergeCell ref="K382:K384"/>
    <mergeCell ref="L382:L384"/>
    <mergeCell ref="M382:M384"/>
    <mergeCell ref="N382:N384"/>
    <mergeCell ref="O382:O384"/>
    <mergeCell ref="P382:P384"/>
    <mergeCell ref="Q382:Q384"/>
    <mergeCell ref="R382:R384"/>
    <mergeCell ref="S382:S384"/>
    <mergeCell ref="C380:C381"/>
    <mergeCell ref="D380:D381"/>
    <mergeCell ref="E380:E381"/>
    <mergeCell ref="F380:F381"/>
    <mergeCell ref="AP370:AP372"/>
    <mergeCell ref="AQ370:AQ372"/>
    <mergeCell ref="AR370:AR372"/>
    <mergeCell ref="AS370:AS372"/>
    <mergeCell ref="AT370:AT372"/>
    <mergeCell ref="AU370:AU372"/>
    <mergeCell ref="AP373:AP375"/>
    <mergeCell ref="AQ373:AQ375"/>
    <mergeCell ref="AR373:AR375"/>
    <mergeCell ref="AS373:AS375"/>
    <mergeCell ref="AT373:AT375"/>
    <mergeCell ref="AU373:AU375"/>
    <mergeCell ref="C376:C379"/>
    <mergeCell ref="D376:D379"/>
    <mergeCell ref="E376:E379"/>
    <mergeCell ref="F376:F379"/>
    <mergeCell ref="L376:L379"/>
    <mergeCell ref="M376:M379"/>
    <mergeCell ref="N376:N379"/>
    <mergeCell ref="O376:O379"/>
    <mergeCell ref="P376:P379"/>
    <mergeCell ref="Q376:Q379"/>
    <mergeCell ref="R376:R379"/>
    <mergeCell ref="S376:S379"/>
    <mergeCell ref="T376:T379"/>
    <mergeCell ref="U376:U379"/>
    <mergeCell ref="AD376:AD379"/>
    <mergeCell ref="U370:U372"/>
    <mergeCell ref="V370:V372"/>
    <mergeCell ref="D373:D375"/>
    <mergeCell ref="E373:E375"/>
    <mergeCell ref="F373:F375"/>
    <mergeCell ref="AP356:AP358"/>
    <mergeCell ref="AQ356:AQ358"/>
    <mergeCell ref="AR356:AR358"/>
    <mergeCell ref="AS356:AS358"/>
    <mergeCell ref="AT356:AT358"/>
    <mergeCell ref="AU356:AU358"/>
    <mergeCell ref="AP361:AP363"/>
    <mergeCell ref="AQ362:AQ363"/>
    <mergeCell ref="AR362:AR363"/>
    <mergeCell ref="AS362:AS363"/>
    <mergeCell ref="AU362:AU363"/>
    <mergeCell ref="AP367:AP369"/>
    <mergeCell ref="AQ367:AQ369"/>
    <mergeCell ref="AR367:AR369"/>
    <mergeCell ref="AS367:AS369"/>
    <mergeCell ref="AT367:AT369"/>
    <mergeCell ref="AU367:AU369"/>
    <mergeCell ref="AR359:AR360"/>
    <mergeCell ref="AS359:AS360"/>
    <mergeCell ref="AT359:AT360"/>
    <mergeCell ref="AU347:AU349"/>
    <mergeCell ref="AP351:AP352"/>
    <mergeCell ref="AQ351:AQ352"/>
    <mergeCell ref="AU351:AU352"/>
    <mergeCell ref="AR351:AR352"/>
    <mergeCell ref="AS351:AS352"/>
    <mergeCell ref="AP353:AP355"/>
    <mergeCell ref="AQ353:AQ355"/>
    <mergeCell ref="AR353:AR355"/>
    <mergeCell ref="AS353:AS355"/>
    <mergeCell ref="AT353:AT355"/>
    <mergeCell ref="AU353:AU355"/>
    <mergeCell ref="AR341:AR343"/>
    <mergeCell ref="AS341:AS343"/>
    <mergeCell ref="AT341:AT343"/>
    <mergeCell ref="AR344:AR346"/>
    <mergeCell ref="AS344:AS346"/>
    <mergeCell ref="AT344:AT346"/>
    <mergeCell ref="AR347:AR349"/>
    <mergeCell ref="AS347:AS349"/>
    <mergeCell ref="AT347:AT349"/>
    <mergeCell ref="B373:B375"/>
    <mergeCell ref="A373:A375"/>
    <mergeCell ref="AP327:AP329"/>
    <mergeCell ref="AQ327:AQ329"/>
    <mergeCell ref="AR327:AR329"/>
    <mergeCell ref="AS327:AS329"/>
    <mergeCell ref="AT327:AT329"/>
    <mergeCell ref="AU327:AU329"/>
    <mergeCell ref="AP331:AP332"/>
    <mergeCell ref="AQ331:AQ332"/>
    <mergeCell ref="AU331:AU332"/>
    <mergeCell ref="AR331:AR332"/>
    <mergeCell ref="AS331:AS332"/>
    <mergeCell ref="AT331:AT332"/>
    <mergeCell ref="AP333:AP334"/>
    <mergeCell ref="AQ333:AQ334"/>
    <mergeCell ref="AP335:AP337"/>
    <mergeCell ref="AQ335:AQ337"/>
    <mergeCell ref="AP338:AP340"/>
    <mergeCell ref="AQ338:AQ340"/>
    <mergeCell ref="AU338:AU340"/>
    <mergeCell ref="AU335:AU337"/>
    <mergeCell ref="AU333:AU334"/>
    <mergeCell ref="AU341:AU343"/>
    <mergeCell ref="AQ341:AQ343"/>
    <mergeCell ref="AP341:AP343"/>
    <mergeCell ref="AQ344:AQ346"/>
    <mergeCell ref="AP344:AP346"/>
    <mergeCell ref="AU344:AU346"/>
    <mergeCell ref="AP347:AP349"/>
    <mergeCell ref="AQ347:AQ349"/>
    <mergeCell ref="C356:C358"/>
    <mergeCell ref="B356:B358"/>
    <mergeCell ref="A356:A358"/>
    <mergeCell ref="B359:B360"/>
    <mergeCell ref="C359:C360"/>
    <mergeCell ref="A359:A360"/>
    <mergeCell ref="C361:C363"/>
    <mergeCell ref="B361:B363"/>
    <mergeCell ref="A361:A363"/>
    <mergeCell ref="C364:C366"/>
    <mergeCell ref="B364:B366"/>
    <mergeCell ref="A364:A366"/>
    <mergeCell ref="C367:C369"/>
    <mergeCell ref="B367:B369"/>
    <mergeCell ref="A367:A369"/>
    <mergeCell ref="C370:C372"/>
    <mergeCell ref="B370:B372"/>
    <mergeCell ref="A370:A372"/>
    <mergeCell ref="A338:A340"/>
    <mergeCell ref="B333:B334"/>
    <mergeCell ref="C341:C343"/>
    <mergeCell ref="B341:B343"/>
    <mergeCell ref="A341:A343"/>
    <mergeCell ref="C344:C346"/>
    <mergeCell ref="B344:B346"/>
    <mergeCell ref="A344:A346"/>
    <mergeCell ref="C347:C349"/>
    <mergeCell ref="B347:B349"/>
    <mergeCell ref="A347:A349"/>
    <mergeCell ref="C350:C352"/>
    <mergeCell ref="B350:B352"/>
    <mergeCell ref="A350:A352"/>
    <mergeCell ref="C353:C355"/>
    <mergeCell ref="B353:B355"/>
    <mergeCell ref="A353:A355"/>
    <mergeCell ref="AN353:AN355"/>
    <mergeCell ref="AO353:AO355"/>
    <mergeCell ref="AN356:AN358"/>
    <mergeCell ref="AO356:AO358"/>
    <mergeCell ref="AN359:AN360"/>
    <mergeCell ref="AO359:AO360"/>
    <mergeCell ref="AN361:AN363"/>
    <mergeCell ref="AO361:AO363"/>
    <mergeCell ref="AN364:AN366"/>
    <mergeCell ref="AO364:AO366"/>
    <mergeCell ref="AN367:AN369"/>
    <mergeCell ref="AO367:AO369"/>
    <mergeCell ref="AN370:AN372"/>
    <mergeCell ref="AO370:AO372"/>
    <mergeCell ref="AN373:AN375"/>
    <mergeCell ref="AO373:AO375"/>
    <mergeCell ref="A325:A326"/>
    <mergeCell ref="B325:B326"/>
    <mergeCell ref="C325:C326"/>
    <mergeCell ref="C327:C329"/>
    <mergeCell ref="B327:B329"/>
    <mergeCell ref="A327:A329"/>
    <mergeCell ref="C330:C332"/>
    <mergeCell ref="B330:B332"/>
    <mergeCell ref="A330:A332"/>
    <mergeCell ref="C333:C334"/>
    <mergeCell ref="A333:A334"/>
    <mergeCell ref="C335:C337"/>
    <mergeCell ref="B335:B337"/>
    <mergeCell ref="A335:A337"/>
    <mergeCell ref="C338:C340"/>
    <mergeCell ref="B338:B340"/>
    <mergeCell ref="AN327:AN329"/>
    <mergeCell ref="AO327:AO329"/>
    <mergeCell ref="AN330:AN332"/>
    <mergeCell ref="AO330:AO332"/>
    <mergeCell ref="AN333:AN334"/>
    <mergeCell ref="AO333:AO334"/>
    <mergeCell ref="AN335:AN337"/>
    <mergeCell ref="AO335:AO337"/>
    <mergeCell ref="AN338:AN340"/>
    <mergeCell ref="AO338:AO340"/>
    <mergeCell ref="AN341:AN343"/>
    <mergeCell ref="AO341:AO343"/>
    <mergeCell ref="AN344:AN346"/>
    <mergeCell ref="AO344:AO346"/>
    <mergeCell ref="AN347:AN349"/>
    <mergeCell ref="AO347:AO349"/>
    <mergeCell ref="AN350:AN352"/>
    <mergeCell ref="AO350:AO352"/>
    <mergeCell ref="J373:J375"/>
    <mergeCell ref="K373:K375"/>
    <mergeCell ref="L373:L375"/>
    <mergeCell ref="M373:M375"/>
    <mergeCell ref="N373:N375"/>
    <mergeCell ref="O373:O375"/>
    <mergeCell ref="P373:P375"/>
    <mergeCell ref="Q373:Q375"/>
    <mergeCell ref="R373:R375"/>
    <mergeCell ref="S373:S375"/>
    <mergeCell ref="T373:T375"/>
    <mergeCell ref="U373:U375"/>
    <mergeCell ref="V373:V375"/>
    <mergeCell ref="D370:D372"/>
    <mergeCell ref="E370:E372"/>
    <mergeCell ref="F370:F372"/>
    <mergeCell ref="G370:G372"/>
    <mergeCell ref="H370:H372"/>
    <mergeCell ref="I370:I372"/>
    <mergeCell ref="J370:J372"/>
    <mergeCell ref="K370:K372"/>
    <mergeCell ref="L370:L372"/>
    <mergeCell ref="M370:M372"/>
    <mergeCell ref="N370:N372"/>
    <mergeCell ref="O370:O372"/>
    <mergeCell ref="P370:P372"/>
    <mergeCell ref="Q370:Q372"/>
    <mergeCell ref="R370:R372"/>
    <mergeCell ref="S370:S372"/>
    <mergeCell ref="D367:D369"/>
    <mergeCell ref="E367:E369"/>
    <mergeCell ref="F367:F369"/>
    <mergeCell ref="G367:G369"/>
    <mergeCell ref="H367:H369"/>
    <mergeCell ref="I367:I369"/>
    <mergeCell ref="J367:J369"/>
    <mergeCell ref="K367:K369"/>
    <mergeCell ref="L367:L369"/>
    <mergeCell ref="M367:M369"/>
    <mergeCell ref="N367:N369"/>
    <mergeCell ref="O367:O369"/>
    <mergeCell ref="P367:P369"/>
    <mergeCell ref="Q367:Q369"/>
    <mergeCell ref="R367:R369"/>
    <mergeCell ref="S367:S369"/>
    <mergeCell ref="T367:T369"/>
    <mergeCell ref="D364:D366"/>
    <mergeCell ref="E364:E366"/>
    <mergeCell ref="F364:F366"/>
    <mergeCell ref="G364:G366"/>
    <mergeCell ref="H364:H366"/>
    <mergeCell ref="I364:I366"/>
    <mergeCell ref="J364:J366"/>
    <mergeCell ref="K364:K366"/>
    <mergeCell ref="L364:L366"/>
    <mergeCell ref="M364:M366"/>
    <mergeCell ref="N364:N366"/>
    <mergeCell ref="O364:O366"/>
    <mergeCell ref="P364:P366"/>
    <mergeCell ref="Q364:Q366"/>
    <mergeCell ref="R364:R366"/>
    <mergeCell ref="S364:S366"/>
    <mergeCell ref="T364:T366"/>
    <mergeCell ref="D361:D363"/>
    <mergeCell ref="E361:E363"/>
    <mergeCell ref="F361:F363"/>
    <mergeCell ref="G361:G363"/>
    <mergeCell ref="H361:H363"/>
    <mergeCell ref="I361:I363"/>
    <mergeCell ref="J361:J363"/>
    <mergeCell ref="K361:K363"/>
    <mergeCell ref="L361:L363"/>
    <mergeCell ref="M361:M363"/>
    <mergeCell ref="N361:N363"/>
    <mergeCell ref="O361:O363"/>
    <mergeCell ref="P361:P363"/>
    <mergeCell ref="Q361:Q363"/>
    <mergeCell ref="R361:R363"/>
    <mergeCell ref="S361:S363"/>
    <mergeCell ref="T361:T363"/>
    <mergeCell ref="D359:D360"/>
    <mergeCell ref="E359:E360"/>
    <mergeCell ref="F359:F360"/>
    <mergeCell ref="G359:G360"/>
    <mergeCell ref="H359:H360"/>
    <mergeCell ref="I359:I360"/>
    <mergeCell ref="J359:J360"/>
    <mergeCell ref="K359:K360"/>
    <mergeCell ref="L359:L360"/>
    <mergeCell ref="M359:M360"/>
    <mergeCell ref="N359:N360"/>
    <mergeCell ref="O359:O360"/>
    <mergeCell ref="P359:P360"/>
    <mergeCell ref="Q359:Q360"/>
    <mergeCell ref="R359:R360"/>
    <mergeCell ref="S359:S360"/>
    <mergeCell ref="T359:T360"/>
    <mergeCell ref="U353:U355"/>
    <mergeCell ref="V353:V355"/>
    <mergeCell ref="D356:D358"/>
    <mergeCell ref="E356:E358"/>
    <mergeCell ref="F356:F358"/>
    <mergeCell ref="G356:G358"/>
    <mergeCell ref="H356:H358"/>
    <mergeCell ref="I356:I358"/>
    <mergeCell ref="J356:J358"/>
    <mergeCell ref="K356:K358"/>
    <mergeCell ref="L356:L358"/>
    <mergeCell ref="M356:M358"/>
    <mergeCell ref="N356:N358"/>
    <mergeCell ref="O356:O358"/>
    <mergeCell ref="P356:P358"/>
    <mergeCell ref="Q356:Q358"/>
    <mergeCell ref="R356:R358"/>
    <mergeCell ref="S356:S358"/>
    <mergeCell ref="T356:T358"/>
    <mergeCell ref="U356:U358"/>
    <mergeCell ref="V356:V358"/>
    <mergeCell ref="D353:D355"/>
    <mergeCell ref="E353:E355"/>
    <mergeCell ref="F353:F355"/>
    <mergeCell ref="G353:G355"/>
    <mergeCell ref="H353:H355"/>
    <mergeCell ref="I353:I355"/>
    <mergeCell ref="J353:J355"/>
    <mergeCell ref="K353:K355"/>
    <mergeCell ref="L353:L355"/>
    <mergeCell ref="M353:M355"/>
    <mergeCell ref="N353:N355"/>
    <mergeCell ref="O353:O355"/>
    <mergeCell ref="P353:P355"/>
    <mergeCell ref="Q353:Q355"/>
    <mergeCell ref="R353:R355"/>
    <mergeCell ref="S353:S355"/>
    <mergeCell ref="T353:T355"/>
    <mergeCell ref="U347:U349"/>
    <mergeCell ref="V347:V349"/>
    <mergeCell ref="D350:D352"/>
    <mergeCell ref="E350:E352"/>
    <mergeCell ref="F350:F352"/>
    <mergeCell ref="G350:G352"/>
    <mergeCell ref="H350:H352"/>
    <mergeCell ref="I350:I352"/>
    <mergeCell ref="J350:J352"/>
    <mergeCell ref="K350:K352"/>
    <mergeCell ref="L350:L352"/>
    <mergeCell ref="M350:M352"/>
    <mergeCell ref="N350:N352"/>
    <mergeCell ref="O350:O352"/>
    <mergeCell ref="P350:P352"/>
    <mergeCell ref="Q350:Q352"/>
    <mergeCell ref="R350:R352"/>
    <mergeCell ref="S350:S352"/>
    <mergeCell ref="T350:T352"/>
    <mergeCell ref="U350:U352"/>
    <mergeCell ref="V350:V352"/>
    <mergeCell ref="D347:D349"/>
    <mergeCell ref="E347:E349"/>
    <mergeCell ref="F347:F349"/>
    <mergeCell ref="G347:G349"/>
    <mergeCell ref="H347:H349"/>
    <mergeCell ref="I347:I349"/>
    <mergeCell ref="J347:J349"/>
    <mergeCell ref="K347:K349"/>
    <mergeCell ref="L347:L349"/>
    <mergeCell ref="M347:M349"/>
    <mergeCell ref="N347:N349"/>
    <mergeCell ref="O347:O349"/>
    <mergeCell ref="P347:P349"/>
    <mergeCell ref="Q347:Q349"/>
    <mergeCell ref="R347:R349"/>
    <mergeCell ref="S347:S349"/>
    <mergeCell ref="T347:T349"/>
    <mergeCell ref="U341:U343"/>
    <mergeCell ref="V341:V343"/>
    <mergeCell ref="D344:D346"/>
    <mergeCell ref="E344:E346"/>
    <mergeCell ref="F344:F346"/>
    <mergeCell ref="G344:G346"/>
    <mergeCell ref="H344:H346"/>
    <mergeCell ref="I344:I346"/>
    <mergeCell ref="J344:J346"/>
    <mergeCell ref="K344:K346"/>
    <mergeCell ref="L344:L346"/>
    <mergeCell ref="M344:M346"/>
    <mergeCell ref="N344:N346"/>
    <mergeCell ref="O344:O346"/>
    <mergeCell ref="P344:P346"/>
    <mergeCell ref="Q344:Q346"/>
    <mergeCell ref="R344:R346"/>
    <mergeCell ref="S344:S346"/>
    <mergeCell ref="T344:T346"/>
    <mergeCell ref="U344:U346"/>
    <mergeCell ref="V344:V346"/>
    <mergeCell ref="D341:D343"/>
    <mergeCell ref="E341:E343"/>
    <mergeCell ref="F341:F343"/>
    <mergeCell ref="G341:G343"/>
    <mergeCell ref="H341:H343"/>
    <mergeCell ref="I341:I343"/>
    <mergeCell ref="J341:J343"/>
    <mergeCell ref="K341:K343"/>
    <mergeCell ref="L341:L343"/>
    <mergeCell ref="M341:M343"/>
    <mergeCell ref="N341:N343"/>
    <mergeCell ref="O341:O343"/>
    <mergeCell ref="P341:P343"/>
    <mergeCell ref="Q341:Q343"/>
    <mergeCell ref="R341:R343"/>
    <mergeCell ref="S341:S343"/>
    <mergeCell ref="T341:T343"/>
    <mergeCell ref="U335:U337"/>
    <mergeCell ref="V335:V337"/>
    <mergeCell ref="D338:D340"/>
    <mergeCell ref="E338:E340"/>
    <mergeCell ref="F338:F340"/>
    <mergeCell ref="G338:G340"/>
    <mergeCell ref="H338:H340"/>
    <mergeCell ref="I338:I340"/>
    <mergeCell ref="J338:J340"/>
    <mergeCell ref="K338:K340"/>
    <mergeCell ref="L338:L340"/>
    <mergeCell ref="M338:M340"/>
    <mergeCell ref="N338:N340"/>
    <mergeCell ref="O338:O340"/>
    <mergeCell ref="P338:P340"/>
    <mergeCell ref="Q338:Q340"/>
    <mergeCell ref="R338:R340"/>
    <mergeCell ref="S338:S340"/>
    <mergeCell ref="T338:T340"/>
    <mergeCell ref="U338:U340"/>
    <mergeCell ref="V338:V340"/>
    <mergeCell ref="D335:D337"/>
    <mergeCell ref="E335:E337"/>
    <mergeCell ref="F335:F337"/>
    <mergeCell ref="G335:G337"/>
    <mergeCell ref="H335:H337"/>
    <mergeCell ref="I335:I337"/>
    <mergeCell ref="J335:J337"/>
    <mergeCell ref="K335:K337"/>
    <mergeCell ref="L335:L337"/>
    <mergeCell ref="M335:M337"/>
    <mergeCell ref="N335:N337"/>
    <mergeCell ref="O335:O337"/>
    <mergeCell ref="P335:P337"/>
    <mergeCell ref="Q335:Q337"/>
    <mergeCell ref="R335:R337"/>
    <mergeCell ref="S335:S337"/>
    <mergeCell ref="T335:T337"/>
    <mergeCell ref="U330:U332"/>
    <mergeCell ref="V330:V332"/>
    <mergeCell ref="D333:D334"/>
    <mergeCell ref="E333:E334"/>
    <mergeCell ref="F333:F334"/>
    <mergeCell ref="G333:G334"/>
    <mergeCell ref="H333:H334"/>
    <mergeCell ref="I333:I334"/>
    <mergeCell ref="J333:J334"/>
    <mergeCell ref="K333:K334"/>
    <mergeCell ref="L333:L334"/>
    <mergeCell ref="M333:M334"/>
    <mergeCell ref="N333:N334"/>
    <mergeCell ref="O333:O334"/>
    <mergeCell ref="P333:P334"/>
    <mergeCell ref="Q333:Q334"/>
    <mergeCell ref="R333:R334"/>
    <mergeCell ref="S333:S334"/>
    <mergeCell ref="T333:T334"/>
    <mergeCell ref="U333:U334"/>
    <mergeCell ref="V333:V334"/>
    <mergeCell ref="D330:D332"/>
    <mergeCell ref="E330:E332"/>
    <mergeCell ref="F330:F332"/>
    <mergeCell ref="G330:G332"/>
    <mergeCell ref="H330:H332"/>
    <mergeCell ref="I330:I332"/>
    <mergeCell ref="J330:J332"/>
    <mergeCell ref="K330:K332"/>
    <mergeCell ref="L330:L332"/>
    <mergeCell ref="M330:M332"/>
    <mergeCell ref="N330:N332"/>
    <mergeCell ref="O330:O332"/>
    <mergeCell ref="P330:P332"/>
    <mergeCell ref="Q330:Q332"/>
    <mergeCell ref="R330:R332"/>
    <mergeCell ref="S330:S332"/>
    <mergeCell ref="T330:T332"/>
    <mergeCell ref="T325:T326"/>
    <mergeCell ref="U325:U326"/>
    <mergeCell ref="V325:V326"/>
    <mergeCell ref="D327:D329"/>
    <mergeCell ref="E327:E329"/>
    <mergeCell ref="F327:F329"/>
    <mergeCell ref="G327:G329"/>
    <mergeCell ref="H327:H329"/>
    <mergeCell ref="I327:I329"/>
    <mergeCell ref="J327:J329"/>
    <mergeCell ref="K327:K329"/>
    <mergeCell ref="L327:L329"/>
    <mergeCell ref="M327:M329"/>
    <mergeCell ref="N327:N329"/>
    <mergeCell ref="O327:O329"/>
    <mergeCell ref="P327:P329"/>
    <mergeCell ref="Q327:Q329"/>
    <mergeCell ref="R327:R329"/>
    <mergeCell ref="S327:S329"/>
    <mergeCell ref="T327:T329"/>
    <mergeCell ref="U327:U329"/>
    <mergeCell ref="V327:V329"/>
    <mergeCell ref="L325:L326"/>
    <mergeCell ref="M325:M326"/>
    <mergeCell ref="N325:N326"/>
    <mergeCell ref="O325:O326"/>
    <mergeCell ref="F317:F318"/>
    <mergeCell ref="G317:G318"/>
    <mergeCell ref="F319:F320"/>
    <mergeCell ref="G319:G320"/>
    <mergeCell ref="H301:H302"/>
    <mergeCell ref="I301:I302"/>
    <mergeCell ref="J301:J302"/>
    <mergeCell ref="K301:K302"/>
    <mergeCell ref="H303:H304"/>
    <mergeCell ref="I303:I304"/>
    <mergeCell ref="J303:J304"/>
    <mergeCell ref="K303:K304"/>
    <mergeCell ref="P325:P326"/>
    <mergeCell ref="Q325:Q326"/>
    <mergeCell ref="R325:R326"/>
    <mergeCell ref="S325:S326"/>
    <mergeCell ref="G315:G316"/>
    <mergeCell ref="N321:N324"/>
    <mergeCell ref="O321:O324"/>
    <mergeCell ref="P321:P324"/>
    <mergeCell ref="Q321:Q324"/>
    <mergeCell ref="R321:R324"/>
    <mergeCell ref="S321:S324"/>
    <mergeCell ref="T321:T324"/>
    <mergeCell ref="U321:U324"/>
    <mergeCell ref="V321:V324"/>
    <mergeCell ref="D325:D326"/>
    <mergeCell ref="E325:E326"/>
    <mergeCell ref="F325:F326"/>
    <mergeCell ref="G325:G326"/>
    <mergeCell ref="H325:H326"/>
    <mergeCell ref="I325:I326"/>
    <mergeCell ref="J325:J326"/>
    <mergeCell ref="K325:K326"/>
    <mergeCell ref="H321:H324"/>
    <mergeCell ref="I321:I324"/>
    <mergeCell ref="J321:J324"/>
    <mergeCell ref="K321:K324"/>
    <mergeCell ref="H319:H320"/>
    <mergeCell ref="E321:E324"/>
    <mergeCell ref="F321:F324"/>
    <mergeCell ref="G321:G324"/>
    <mergeCell ref="E305:E308"/>
    <mergeCell ref="F305:F308"/>
    <mergeCell ref="G305:G308"/>
    <mergeCell ref="H305:H308"/>
    <mergeCell ref="I305:I308"/>
    <mergeCell ref="J305:J308"/>
    <mergeCell ref="K305:K308"/>
    <mergeCell ref="E309:E311"/>
    <mergeCell ref="F309:F311"/>
    <mergeCell ref="G309:G311"/>
    <mergeCell ref="H309:H311"/>
    <mergeCell ref="J312:J314"/>
    <mergeCell ref="K312:K314"/>
    <mergeCell ref="I315:I316"/>
    <mergeCell ref="K315:K316"/>
    <mergeCell ref="F315:F316"/>
    <mergeCell ref="AN317:AN318"/>
    <mergeCell ref="AO317:AO318"/>
    <mergeCell ref="AP317:AP318"/>
    <mergeCell ref="AQ317:AQ318"/>
    <mergeCell ref="AR317:AR318"/>
    <mergeCell ref="AS317:AS318"/>
    <mergeCell ref="AT317:AT318"/>
    <mergeCell ref="AU317:AU318"/>
    <mergeCell ref="AN319:AN320"/>
    <mergeCell ref="AO319:AO320"/>
    <mergeCell ref="AP319:AP320"/>
    <mergeCell ref="AQ319:AQ320"/>
    <mergeCell ref="AR319:AR320"/>
    <mergeCell ref="AS319:AS320"/>
    <mergeCell ref="AT319:AT320"/>
    <mergeCell ref="AU319:AU320"/>
    <mergeCell ref="AN325:AN326"/>
    <mergeCell ref="AO325:AO326"/>
    <mergeCell ref="AQ325:AQ326"/>
    <mergeCell ref="AR325:AR326"/>
    <mergeCell ref="AS325:AS326"/>
    <mergeCell ref="AT325:AT326"/>
    <mergeCell ref="AU325:AU326"/>
    <mergeCell ref="AN312:AN314"/>
    <mergeCell ref="AO312:AO314"/>
    <mergeCell ref="AP312:AP314"/>
    <mergeCell ref="AQ312:AQ314"/>
    <mergeCell ref="AR312:AR314"/>
    <mergeCell ref="AS312:AS314"/>
    <mergeCell ref="AT312:AT314"/>
    <mergeCell ref="AU312:AU314"/>
    <mergeCell ref="I319:I320"/>
    <mergeCell ref="K319:K320"/>
    <mergeCell ref="J319:J320"/>
    <mergeCell ref="I317:I318"/>
    <mergeCell ref="K317:K318"/>
    <mergeCell ref="N317:N318"/>
    <mergeCell ref="O317:O318"/>
    <mergeCell ref="P317:P318"/>
    <mergeCell ref="Q317:Q318"/>
    <mergeCell ref="R317:R318"/>
    <mergeCell ref="S317:S318"/>
    <mergeCell ref="T317:T318"/>
    <mergeCell ref="U317:U318"/>
    <mergeCell ref="V317:V318"/>
    <mergeCell ref="L319:L320"/>
    <mergeCell ref="M319:M320"/>
    <mergeCell ref="P319:P320"/>
    <mergeCell ref="Q319:Q320"/>
    <mergeCell ref="R319:R320"/>
    <mergeCell ref="S319:S320"/>
    <mergeCell ref="T319:T320"/>
    <mergeCell ref="U319:U320"/>
    <mergeCell ref="V319:V320"/>
    <mergeCell ref="P312:P314"/>
    <mergeCell ref="I309:I311"/>
    <mergeCell ref="J309:J311"/>
    <mergeCell ref="K309:K311"/>
    <mergeCell ref="I312:I314"/>
    <mergeCell ref="AN305:AN308"/>
    <mergeCell ref="AO305:AO308"/>
    <mergeCell ref="AP305:AP308"/>
    <mergeCell ref="AQ305:AQ308"/>
    <mergeCell ref="AR305:AR308"/>
    <mergeCell ref="AS305:AS308"/>
    <mergeCell ref="AN315:AN316"/>
    <mergeCell ref="AO315:AO316"/>
    <mergeCell ref="AP315:AP316"/>
    <mergeCell ref="AQ315:AQ316"/>
    <mergeCell ref="AR315:AR316"/>
    <mergeCell ref="AS315:AS316"/>
    <mergeCell ref="AN321:AN324"/>
    <mergeCell ref="AO321:AO324"/>
    <mergeCell ref="AP321:AP324"/>
    <mergeCell ref="AQ321:AQ324"/>
    <mergeCell ref="AR321:AR324"/>
    <mergeCell ref="AS321:AS324"/>
    <mergeCell ref="AN309:AN311"/>
    <mergeCell ref="AO309:AO311"/>
    <mergeCell ref="AP309:AP311"/>
    <mergeCell ref="AQ309:AQ311"/>
    <mergeCell ref="AR309:AR311"/>
    <mergeCell ref="AS309:AS311"/>
    <mergeCell ref="J315:J316"/>
    <mergeCell ref="J317:J318"/>
    <mergeCell ref="N319:N320"/>
    <mergeCell ref="O319:O320"/>
    <mergeCell ref="C298:C300"/>
    <mergeCell ref="B298:B300"/>
    <mergeCell ref="A298:A300"/>
    <mergeCell ref="C295:C297"/>
    <mergeCell ref="B295:B297"/>
    <mergeCell ref="A295:A297"/>
    <mergeCell ref="C292:C294"/>
    <mergeCell ref="B292:B294"/>
    <mergeCell ref="A292:A294"/>
    <mergeCell ref="C287:C291"/>
    <mergeCell ref="B287:B291"/>
    <mergeCell ref="A287:A291"/>
    <mergeCell ref="B283:B286"/>
    <mergeCell ref="C283:C286"/>
    <mergeCell ref="A283:A286"/>
    <mergeCell ref="B276:B279"/>
    <mergeCell ref="C276:C279"/>
    <mergeCell ref="A276:A279"/>
    <mergeCell ref="C280:C282"/>
    <mergeCell ref="B280:B282"/>
    <mergeCell ref="A280:A282"/>
    <mergeCell ref="A321:A324"/>
    <mergeCell ref="C321:C324"/>
    <mergeCell ref="C319:C320"/>
    <mergeCell ref="A319:A320"/>
    <mergeCell ref="C317:C318"/>
    <mergeCell ref="A317:A318"/>
    <mergeCell ref="C315:C316"/>
    <mergeCell ref="A315:A316"/>
    <mergeCell ref="C312:C314"/>
    <mergeCell ref="A312:A314"/>
    <mergeCell ref="A305:A311"/>
    <mergeCell ref="B303:B304"/>
    <mergeCell ref="C303:C304"/>
    <mergeCell ref="A303:A304"/>
    <mergeCell ref="A301:A302"/>
    <mergeCell ref="B301:B302"/>
    <mergeCell ref="C301:C302"/>
    <mergeCell ref="C305:C308"/>
    <mergeCell ref="C309:C311"/>
    <mergeCell ref="D305:D308"/>
    <mergeCell ref="D309:D311"/>
    <mergeCell ref="D312:D314"/>
    <mergeCell ref="D315:D316"/>
    <mergeCell ref="D317:D318"/>
    <mergeCell ref="D319:D320"/>
    <mergeCell ref="D321:D324"/>
    <mergeCell ref="B305:B311"/>
    <mergeCell ref="B312:B314"/>
    <mergeCell ref="B315:B316"/>
    <mergeCell ref="B317:B318"/>
    <mergeCell ref="B319:B320"/>
    <mergeCell ref="B321:B324"/>
    <mergeCell ref="E312:E314"/>
    <mergeCell ref="H312:H314"/>
    <mergeCell ref="G312:G314"/>
    <mergeCell ref="E315:E316"/>
    <mergeCell ref="H315:H316"/>
    <mergeCell ref="E317:E318"/>
    <mergeCell ref="H317:H318"/>
    <mergeCell ref="E319:E320"/>
    <mergeCell ref="Q312:Q314"/>
    <mergeCell ref="R312:R314"/>
    <mergeCell ref="S312:S314"/>
    <mergeCell ref="T312:T314"/>
    <mergeCell ref="U312:U314"/>
    <mergeCell ref="V312:V314"/>
    <mergeCell ref="L315:L316"/>
    <mergeCell ref="M315:M316"/>
    <mergeCell ref="N315:N316"/>
    <mergeCell ref="O315:O316"/>
    <mergeCell ref="P315:P316"/>
    <mergeCell ref="Q315:Q316"/>
    <mergeCell ref="R315:R316"/>
    <mergeCell ref="S315:S316"/>
    <mergeCell ref="T315:T316"/>
    <mergeCell ref="U315:U316"/>
    <mergeCell ref="V315:V316"/>
    <mergeCell ref="L305:L308"/>
    <mergeCell ref="M305:M308"/>
    <mergeCell ref="N305:N308"/>
    <mergeCell ref="O305:O308"/>
    <mergeCell ref="P305:P308"/>
    <mergeCell ref="Q305:Q308"/>
    <mergeCell ref="R305:R308"/>
    <mergeCell ref="S305:S308"/>
    <mergeCell ref="T305:T308"/>
    <mergeCell ref="U305:U308"/>
    <mergeCell ref="V305:V308"/>
    <mergeCell ref="L309:L311"/>
    <mergeCell ref="M309:M311"/>
    <mergeCell ref="N309:N311"/>
    <mergeCell ref="O309:O311"/>
    <mergeCell ref="P309:P311"/>
    <mergeCell ref="Q309:Q311"/>
    <mergeCell ref="R309:R311"/>
    <mergeCell ref="S309:S311"/>
    <mergeCell ref="T309:T311"/>
    <mergeCell ref="U309:U311"/>
    <mergeCell ref="V309:V311"/>
    <mergeCell ref="AO295:AO297"/>
    <mergeCell ref="AP295:AP297"/>
    <mergeCell ref="AN298:AN300"/>
    <mergeCell ref="AO298:AO300"/>
    <mergeCell ref="AP298:AP300"/>
    <mergeCell ref="AQ298:AQ300"/>
    <mergeCell ref="AR298:AR300"/>
    <mergeCell ref="AS298:AS300"/>
    <mergeCell ref="AT298:AT300"/>
    <mergeCell ref="AU298:AU300"/>
    <mergeCell ref="AN301:AN302"/>
    <mergeCell ref="AO301:AO302"/>
    <mergeCell ref="AP301:AP302"/>
    <mergeCell ref="AN303:AN304"/>
    <mergeCell ref="AO303:AO304"/>
    <mergeCell ref="AP303:AP304"/>
    <mergeCell ref="AQ303:AQ304"/>
    <mergeCell ref="AR303:AR304"/>
    <mergeCell ref="AS303:AS304"/>
    <mergeCell ref="AT303:AT304"/>
    <mergeCell ref="AU303:AU304"/>
    <mergeCell ref="AQ301:AQ302"/>
    <mergeCell ref="AR301:AR302"/>
    <mergeCell ref="AS301:AS302"/>
    <mergeCell ref="AT301:AT302"/>
    <mergeCell ref="AU301:AU302"/>
    <mergeCell ref="AN280:AN282"/>
    <mergeCell ref="AO280:AO282"/>
    <mergeCell ref="AP280:AP282"/>
    <mergeCell ref="AN283:AN286"/>
    <mergeCell ref="AO283:AO286"/>
    <mergeCell ref="AP283:AP286"/>
    <mergeCell ref="AQ283:AQ286"/>
    <mergeCell ref="AR283:AR286"/>
    <mergeCell ref="AS283:AS286"/>
    <mergeCell ref="AT283:AT286"/>
    <mergeCell ref="AU283:AU286"/>
    <mergeCell ref="AN287:AN291"/>
    <mergeCell ref="AO287:AO291"/>
    <mergeCell ref="AP287:AP291"/>
    <mergeCell ref="AN292:AN294"/>
    <mergeCell ref="AO292:AO294"/>
    <mergeCell ref="AP292:AP294"/>
    <mergeCell ref="AQ292:AQ294"/>
    <mergeCell ref="AR292:AR294"/>
    <mergeCell ref="AS292:AS294"/>
    <mergeCell ref="AT292:AT294"/>
    <mergeCell ref="AU292:AU294"/>
    <mergeCell ref="AQ280:AQ282"/>
    <mergeCell ref="AR280:AR282"/>
    <mergeCell ref="AS280:AS282"/>
    <mergeCell ref="AT280:AT282"/>
    <mergeCell ref="AU280:AU282"/>
    <mergeCell ref="S298:S300"/>
    <mergeCell ref="T298:T300"/>
    <mergeCell ref="U298:U300"/>
    <mergeCell ref="V298:V300"/>
    <mergeCell ref="S301:S302"/>
    <mergeCell ref="T301:T302"/>
    <mergeCell ref="U301:U302"/>
    <mergeCell ref="V301:V302"/>
    <mergeCell ref="S303:S304"/>
    <mergeCell ref="T303:T304"/>
    <mergeCell ref="U303:U304"/>
    <mergeCell ref="V303:V304"/>
    <mergeCell ref="AN276:AN279"/>
    <mergeCell ref="AN295:AN297"/>
    <mergeCell ref="S280:S282"/>
    <mergeCell ref="T280:T282"/>
    <mergeCell ref="U280:U282"/>
    <mergeCell ref="V280:V282"/>
    <mergeCell ref="S283:S286"/>
    <mergeCell ref="T283:T286"/>
    <mergeCell ref="U283:U286"/>
    <mergeCell ref="V283:V286"/>
    <mergeCell ref="S287:S291"/>
    <mergeCell ref="T287:T291"/>
    <mergeCell ref="U287:U291"/>
    <mergeCell ref="V287:V291"/>
    <mergeCell ref="S292:S294"/>
    <mergeCell ref="T292:T294"/>
    <mergeCell ref="U292:U294"/>
    <mergeCell ref="V292:V294"/>
    <mergeCell ref="S295:S297"/>
    <mergeCell ref="T295:T297"/>
    <mergeCell ref="U295:U297"/>
    <mergeCell ref="V295:V297"/>
    <mergeCell ref="L321:L324"/>
    <mergeCell ref="M321:M324"/>
    <mergeCell ref="L317:L318"/>
    <mergeCell ref="M317:M318"/>
    <mergeCell ref="L312:L314"/>
    <mergeCell ref="M312:M314"/>
    <mergeCell ref="N312:N314"/>
    <mergeCell ref="O312:O314"/>
    <mergeCell ref="D301:D302"/>
    <mergeCell ref="E301:E302"/>
    <mergeCell ref="F301:F302"/>
    <mergeCell ref="G301:G302"/>
    <mergeCell ref="L301:L302"/>
    <mergeCell ref="M301:M302"/>
    <mergeCell ref="N301:N302"/>
    <mergeCell ref="O301:O302"/>
    <mergeCell ref="P301:P302"/>
    <mergeCell ref="Q301:Q302"/>
    <mergeCell ref="R301:R302"/>
    <mergeCell ref="D303:D304"/>
    <mergeCell ref="E303:E304"/>
    <mergeCell ref="F303:F304"/>
    <mergeCell ref="G303:G304"/>
    <mergeCell ref="L303:L304"/>
    <mergeCell ref="M303:M304"/>
    <mergeCell ref="N303:N304"/>
    <mergeCell ref="O303:O304"/>
    <mergeCell ref="P303:P304"/>
    <mergeCell ref="Q303:Q304"/>
    <mergeCell ref="R303:R304"/>
    <mergeCell ref="D295:D297"/>
    <mergeCell ref="E295:E297"/>
    <mergeCell ref="F295:F297"/>
    <mergeCell ref="G295:G297"/>
    <mergeCell ref="H295:H297"/>
    <mergeCell ref="I295:I297"/>
    <mergeCell ref="J295:J297"/>
    <mergeCell ref="K295:K297"/>
    <mergeCell ref="L295:L297"/>
    <mergeCell ref="M295:M297"/>
    <mergeCell ref="N295:N297"/>
    <mergeCell ref="O295:O297"/>
    <mergeCell ref="P295:P297"/>
    <mergeCell ref="Q295:Q297"/>
    <mergeCell ref="R295:R297"/>
    <mergeCell ref="D298:D300"/>
    <mergeCell ref="E298:E300"/>
    <mergeCell ref="F298:F300"/>
    <mergeCell ref="G298:G300"/>
    <mergeCell ref="H298:H300"/>
    <mergeCell ref="I298:I300"/>
    <mergeCell ref="J298:J300"/>
    <mergeCell ref="K298:K300"/>
    <mergeCell ref="L298:L300"/>
    <mergeCell ref="M298:M300"/>
    <mergeCell ref="N298:N300"/>
    <mergeCell ref="O298:O300"/>
    <mergeCell ref="P298:P300"/>
    <mergeCell ref="Q298:Q300"/>
    <mergeCell ref="R298:R300"/>
    <mergeCell ref="D287:D291"/>
    <mergeCell ref="E287:E291"/>
    <mergeCell ref="F287:F291"/>
    <mergeCell ref="G287:G291"/>
    <mergeCell ref="H287:H291"/>
    <mergeCell ref="I287:I291"/>
    <mergeCell ref="J287:J291"/>
    <mergeCell ref="K287:K291"/>
    <mergeCell ref="L287:L291"/>
    <mergeCell ref="M287:M291"/>
    <mergeCell ref="N287:N291"/>
    <mergeCell ref="O287:O291"/>
    <mergeCell ref="P287:P291"/>
    <mergeCell ref="Q287:Q291"/>
    <mergeCell ref="R287:R291"/>
    <mergeCell ref="D292:D294"/>
    <mergeCell ref="E292:E294"/>
    <mergeCell ref="F292:F294"/>
    <mergeCell ref="G292:G294"/>
    <mergeCell ref="H292:H294"/>
    <mergeCell ref="I292:I294"/>
    <mergeCell ref="J292:J294"/>
    <mergeCell ref="K292:K294"/>
    <mergeCell ref="L292:L294"/>
    <mergeCell ref="M292:M294"/>
    <mergeCell ref="N292:N294"/>
    <mergeCell ref="O292:O294"/>
    <mergeCell ref="P292:P294"/>
    <mergeCell ref="Q292:Q294"/>
    <mergeCell ref="R292:R294"/>
    <mergeCell ref="D280:D282"/>
    <mergeCell ref="E280:E282"/>
    <mergeCell ref="F280:F282"/>
    <mergeCell ref="G280:G282"/>
    <mergeCell ref="H280:H282"/>
    <mergeCell ref="I280:I282"/>
    <mergeCell ref="J280:J282"/>
    <mergeCell ref="K280:K282"/>
    <mergeCell ref="L280:L282"/>
    <mergeCell ref="M280:M282"/>
    <mergeCell ref="N280:N282"/>
    <mergeCell ref="O280:O282"/>
    <mergeCell ref="P280:P282"/>
    <mergeCell ref="Q280:Q282"/>
    <mergeCell ref="R280:R282"/>
    <mergeCell ref="D283:D286"/>
    <mergeCell ref="E283:E286"/>
    <mergeCell ref="F283:F286"/>
    <mergeCell ref="G283:G286"/>
    <mergeCell ref="H283:H286"/>
    <mergeCell ref="I283:I286"/>
    <mergeCell ref="J283:J286"/>
    <mergeCell ref="K283:K286"/>
    <mergeCell ref="L283:L286"/>
    <mergeCell ref="M283:M286"/>
    <mergeCell ref="N283:N286"/>
    <mergeCell ref="O283:O286"/>
    <mergeCell ref="P283:P286"/>
    <mergeCell ref="Q283:Q286"/>
    <mergeCell ref="R283:R286"/>
    <mergeCell ref="A273:A275"/>
    <mergeCell ref="B273:B275"/>
    <mergeCell ref="C273:C275"/>
    <mergeCell ref="D276:D279"/>
    <mergeCell ref="E276:E279"/>
    <mergeCell ref="F276:F279"/>
    <mergeCell ref="G276:G279"/>
    <mergeCell ref="H276:H279"/>
    <mergeCell ref="I276:I279"/>
    <mergeCell ref="J276:J279"/>
    <mergeCell ref="K276:K279"/>
    <mergeCell ref="L276:L279"/>
    <mergeCell ref="M276:M279"/>
    <mergeCell ref="N276:N279"/>
    <mergeCell ref="O276:O279"/>
    <mergeCell ref="P276:P279"/>
    <mergeCell ref="Q276:Q279"/>
    <mergeCell ref="D273:D275"/>
    <mergeCell ref="E273:E275"/>
    <mergeCell ref="F273:F275"/>
    <mergeCell ref="G273:G275"/>
    <mergeCell ref="H273:H275"/>
    <mergeCell ref="I273:I275"/>
    <mergeCell ref="J273:J275"/>
    <mergeCell ref="K273:K275"/>
    <mergeCell ref="L273:L275"/>
    <mergeCell ref="M273:M275"/>
    <mergeCell ref="N273:N275"/>
    <mergeCell ref="O273:O275"/>
    <mergeCell ref="P273:P275"/>
    <mergeCell ref="Q273:Q275"/>
    <mergeCell ref="R276:R279"/>
    <mergeCell ref="S276:S279"/>
    <mergeCell ref="T276:T279"/>
    <mergeCell ref="U276:U279"/>
    <mergeCell ref="V276:V279"/>
    <mergeCell ref="AO276:AO279"/>
    <mergeCell ref="AP276:AP279"/>
    <mergeCell ref="AQ276:AQ279"/>
    <mergeCell ref="AR276:AR279"/>
    <mergeCell ref="AS276:AS279"/>
    <mergeCell ref="AQ268:AQ269"/>
    <mergeCell ref="AR268:AR269"/>
    <mergeCell ref="AS268:AS269"/>
    <mergeCell ref="AT268:AT269"/>
    <mergeCell ref="AR270:AR272"/>
    <mergeCell ref="AS270:AS272"/>
    <mergeCell ref="AT270:AT272"/>
    <mergeCell ref="AQ270:AQ272"/>
    <mergeCell ref="R273:R275"/>
    <mergeCell ref="S273:S275"/>
    <mergeCell ref="T273:T275"/>
    <mergeCell ref="U273:U275"/>
    <mergeCell ref="V273:V275"/>
    <mergeCell ref="AN273:AN275"/>
    <mergeCell ref="AO273:AO275"/>
    <mergeCell ref="AP273:AP275"/>
    <mergeCell ref="U270:U272"/>
    <mergeCell ref="V270:V272"/>
    <mergeCell ref="AT276:AT279"/>
    <mergeCell ref="AR255:AR258"/>
    <mergeCell ref="AS255:AS258"/>
    <mergeCell ref="AT255:AT258"/>
    <mergeCell ref="AQ259:AQ261"/>
    <mergeCell ref="AR259:AR261"/>
    <mergeCell ref="AS259:AS261"/>
    <mergeCell ref="AT259:AT261"/>
    <mergeCell ref="AU259:AU261"/>
    <mergeCell ref="AQ262:AQ264"/>
    <mergeCell ref="AR262:AR264"/>
    <mergeCell ref="AS262:AS264"/>
    <mergeCell ref="AT262:AT264"/>
    <mergeCell ref="AU262:AU264"/>
    <mergeCell ref="AQ265:AQ267"/>
    <mergeCell ref="AR265:AR267"/>
    <mergeCell ref="AS265:AS267"/>
    <mergeCell ref="AT265:AT267"/>
    <mergeCell ref="AU265:AU267"/>
    <mergeCell ref="AN251:AN254"/>
    <mergeCell ref="AO251:AO254"/>
    <mergeCell ref="AP251:AP254"/>
    <mergeCell ref="AN255:AN258"/>
    <mergeCell ref="AO255:AO258"/>
    <mergeCell ref="AP255:AP258"/>
    <mergeCell ref="AN268:AN269"/>
    <mergeCell ref="AO268:AO269"/>
    <mergeCell ref="AP268:AP269"/>
    <mergeCell ref="AN270:AN272"/>
    <mergeCell ref="AO270:AO272"/>
    <mergeCell ref="AP270:AP272"/>
    <mergeCell ref="A251:A254"/>
    <mergeCell ref="B251:B254"/>
    <mergeCell ref="C251:C254"/>
    <mergeCell ref="C255:C258"/>
    <mergeCell ref="B255:B258"/>
    <mergeCell ref="A255:A258"/>
    <mergeCell ref="C268:C269"/>
    <mergeCell ref="B268:B269"/>
    <mergeCell ref="A268:A269"/>
    <mergeCell ref="C270:C272"/>
    <mergeCell ref="B270:B272"/>
    <mergeCell ref="A270:A272"/>
    <mergeCell ref="AD251:AD254"/>
    <mergeCell ref="AD255:AD258"/>
    <mergeCell ref="AD262:AD264"/>
    <mergeCell ref="AD268:AD269"/>
    <mergeCell ref="AD270:AD272"/>
    <mergeCell ref="D270:D272"/>
    <mergeCell ref="E270:E272"/>
    <mergeCell ref="F270:F272"/>
    <mergeCell ref="G270:G272"/>
    <mergeCell ref="H270:H272"/>
    <mergeCell ref="I270:I272"/>
    <mergeCell ref="J270:J272"/>
    <mergeCell ref="K270:K272"/>
    <mergeCell ref="L270:L272"/>
    <mergeCell ref="M270:M272"/>
    <mergeCell ref="N270:N272"/>
    <mergeCell ref="O270:O272"/>
    <mergeCell ref="P270:P272"/>
    <mergeCell ref="Q270:Q272"/>
    <mergeCell ref="R270:R272"/>
    <mergeCell ref="S270:S272"/>
    <mergeCell ref="T270:T272"/>
    <mergeCell ref="N255:N258"/>
    <mergeCell ref="O255:O258"/>
    <mergeCell ref="P255:P258"/>
    <mergeCell ref="Q255:Q258"/>
    <mergeCell ref="R255:R258"/>
    <mergeCell ref="S255:S258"/>
    <mergeCell ref="T255:T258"/>
    <mergeCell ref="U255:U258"/>
    <mergeCell ref="V255:V258"/>
    <mergeCell ref="D268:D269"/>
    <mergeCell ref="E268:E269"/>
    <mergeCell ref="F268:F269"/>
    <mergeCell ref="G268:G269"/>
    <mergeCell ref="H268:H269"/>
    <mergeCell ref="I268:I269"/>
    <mergeCell ref="J268:J269"/>
    <mergeCell ref="K268:K269"/>
    <mergeCell ref="L268:L269"/>
    <mergeCell ref="M268:M269"/>
    <mergeCell ref="N268:N269"/>
    <mergeCell ref="O268:O269"/>
    <mergeCell ref="P268:P269"/>
    <mergeCell ref="Q268:Q269"/>
    <mergeCell ref="R268:R269"/>
    <mergeCell ref="S268:S269"/>
    <mergeCell ref="T268:T269"/>
    <mergeCell ref="U268:U269"/>
    <mergeCell ref="V268:V269"/>
    <mergeCell ref="S259:S261"/>
    <mergeCell ref="T259:T261"/>
    <mergeCell ref="U259:U261"/>
    <mergeCell ref="V259:V261"/>
    <mergeCell ref="J255:J258"/>
    <mergeCell ref="K255:K258"/>
    <mergeCell ref="L255:L258"/>
    <mergeCell ref="M255:M258"/>
    <mergeCell ref="AQ248:AQ250"/>
    <mergeCell ref="AR248:AR250"/>
    <mergeCell ref="AS248:AS250"/>
    <mergeCell ref="AT248:AT250"/>
    <mergeCell ref="AU248:AU250"/>
    <mergeCell ref="B248:B250"/>
    <mergeCell ref="A248:A250"/>
    <mergeCell ref="D251:D254"/>
    <mergeCell ref="E251:E254"/>
    <mergeCell ref="F251:F254"/>
    <mergeCell ref="G251:G254"/>
    <mergeCell ref="H251:H254"/>
    <mergeCell ref="I251:I254"/>
    <mergeCell ref="J251:J254"/>
    <mergeCell ref="K251:K254"/>
    <mergeCell ref="L251:L254"/>
    <mergeCell ref="M251:M254"/>
    <mergeCell ref="N251:N254"/>
    <mergeCell ref="O251:O254"/>
    <mergeCell ref="P251:P254"/>
    <mergeCell ref="Q251:Q254"/>
    <mergeCell ref="R251:R254"/>
    <mergeCell ref="S251:S254"/>
    <mergeCell ref="T251:T254"/>
    <mergeCell ref="U251:U254"/>
    <mergeCell ref="V251:V254"/>
    <mergeCell ref="AD248:AD250"/>
    <mergeCell ref="R248:R250"/>
    <mergeCell ref="S248:S250"/>
    <mergeCell ref="T248:T250"/>
    <mergeCell ref="U248:U250"/>
    <mergeCell ref="V248:V250"/>
    <mergeCell ref="B241:B242"/>
    <mergeCell ref="B243:B245"/>
    <mergeCell ref="B246:B247"/>
    <mergeCell ref="A241:A242"/>
    <mergeCell ref="A243:A245"/>
    <mergeCell ref="A246:A247"/>
    <mergeCell ref="C248:C250"/>
    <mergeCell ref="D248:D250"/>
    <mergeCell ref="E248:E250"/>
    <mergeCell ref="F248:F250"/>
    <mergeCell ref="G248:G250"/>
    <mergeCell ref="L248:L250"/>
    <mergeCell ref="M248:M250"/>
    <mergeCell ref="N248:N250"/>
    <mergeCell ref="O248:O250"/>
    <mergeCell ref="P248:P250"/>
    <mergeCell ref="Q248:Q250"/>
    <mergeCell ref="C241:C242"/>
    <mergeCell ref="D241:D242"/>
    <mergeCell ref="E241:E242"/>
    <mergeCell ref="F241:F242"/>
    <mergeCell ref="L241:L242"/>
    <mergeCell ref="M241:M242"/>
    <mergeCell ref="N241:N242"/>
    <mergeCell ref="O241:O242"/>
    <mergeCell ref="P241:P242"/>
    <mergeCell ref="Q241:Q242"/>
    <mergeCell ref="V243:V245"/>
    <mergeCell ref="V246:V247"/>
    <mergeCell ref="AN241:AN242"/>
    <mergeCell ref="AO241:AO242"/>
    <mergeCell ref="AP241:AP242"/>
    <mergeCell ref="AQ241:AQ242"/>
    <mergeCell ref="AR241:AR242"/>
    <mergeCell ref="AS241:AS242"/>
    <mergeCell ref="AT241:AT242"/>
    <mergeCell ref="AU241:AU242"/>
    <mergeCell ref="AN243:AN245"/>
    <mergeCell ref="AO243:AO245"/>
    <mergeCell ref="AP243:AP245"/>
    <mergeCell ref="AQ243:AQ245"/>
    <mergeCell ref="AR243:AR245"/>
    <mergeCell ref="AS243:AS245"/>
    <mergeCell ref="AT243:AT245"/>
    <mergeCell ref="AU243:AU245"/>
    <mergeCell ref="AN246:AN247"/>
    <mergeCell ref="AO246:AO247"/>
    <mergeCell ref="AP246:AP247"/>
    <mergeCell ref="AQ246:AQ247"/>
    <mergeCell ref="AR246:AR247"/>
    <mergeCell ref="AS246:AS247"/>
    <mergeCell ref="AT246:AT247"/>
    <mergeCell ref="AU246:AU247"/>
    <mergeCell ref="AD241:AD242"/>
    <mergeCell ref="AD243:AD245"/>
    <mergeCell ref="AD246:AD247"/>
    <mergeCell ref="R243:R245"/>
    <mergeCell ref="S243:S245"/>
    <mergeCell ref="T243:T245"/>
    <mergeCell ref="U243:U245"/>
    <mergeCell ref="C246:C247"/>
    <mergeCell ref="D246:D247"/>
    <mergeCell ref="E246:E247"/>
    <mergeCell ref="F246:F247"/>
    <mergeCell ref="G246:G247"/>
    <mergeCell ref="H246:H247"/>
    <mergeCell ref="I246:I247"/>
    <mergeCell ref="J246:J247"/>
    <mergeCell ref="K246:K247"/>
    <mergeCell ref="L246:L247"/>
    <mergeCell ref="M246:M247"/>
    <mergeCell ref="N246:N247"/>
    <mergeCell ref="O246:O247"/>
    <mergeCell ref="P246:P247"/>
    <mergeCell ref="Q246:Q247"/>
    <mergeCell ref="R246:R247"/>
    <mergeCell ref="S246:S247"/>
    <mergeCell ref="T246:T247"/>
    <mergeCell ref="U246:U247"/>
    <mergeCell ref="G243:G245"/>
    <mergeCell ref="R241:R242"/>
    <mergeCell ref="S241:S242"/>
    <mergeCell ref="T241:T242"/>
    <mergeCell ref="U241:U242"/>
    <mergeCell ref="G241:G242"/>
    <mergeCell ref="V241:V242"/>
    <mergeCell ref="AD217:AD219"/>
    <mergeCell ref="AD220:AD222"/>
    <mergeCell ref="AD223:AD224"/>
    <mergeCell ref="AD227:AD228"/>
    <mergeCell ref="AD229:AD230"/>
    <mergeCell ref="AD231:AD234"/>
    <mergeCell ref="AD235:AD238"/>
    <mergeCell ref="C220:C222"/>
    <mergeCell ref="D220:D222"/>
    <mergeCell ref="E220:E222"/>
    <mergeCell ref="F220:F222"/>
    <mergeCell ref="G220:G222"/>
    <mergeCell ref="H220:H222"/>
    <mergeCell ref="I220:I222"/>
    <mergeCell ref="V220:V222"/>
    <mergeCell ref="W220:W222"/>
    <mergeCell ref="X220:X222"/>
    <mergeCell ref="Y220:Y222"/>
    <mergeCell ref="Z220:Z222"/>
    <mergeCell ref="AA220:AA222"/>
    <mergeCell ref="D217:D219"/>
    <mergeCell ref="E217:E219"/>
    <mergeCell ref="F217:F219"/>
    <mergeCell ref="G217:G219"/>
    <mergeCell ref="H217:H219"/>
    <mergeCell ref="I217:I219"/>
    <mergeCell ref="A208:A210"/>
    <mergeCell ref="B208:B210"/>
    <mergeCell ref="B211:B213"/>
    <mergeCell ref="A211:A213"/>
    <mergeCell ref="C214:C216"/>
    <mergeCell ref="B214:B216"/>
    <mergeCell ref="A214:A216"/>
    <mergeCell ref="B217:B219"/>
    <mergeCell ref="A217:A219"/>
    <mergeCell ref="B220:B222"/>
    <mergeCell ref="A220:A222"/>
    <mergeCell ref="B223:B224"/>
    <mergeCell ref="A223:A224"/>
    <mergeCell ref="AO217:AO219"/>
    <mergeCell ref="AP217:AP219"/>
    <mergeCell ref="AU217:AU219"/>
    <mergeCell ref="AQ218:AQ219"/>
    <mergeCell ref="AN220:AN222"/>
    <mergeCell ref="AO220:AO222"/>
    <mergeCell ref="AP220:AP222"/>
    <mergeCell ref="AQ220:AQ222"/>
    <mergeCell ref="AR220:AR222"/>
    <mergeCell ref="AS220:AS222"/>
    <mergeCell ref="AT220:AT222"/>
    <mergeCell ref="AU220:AU222"/>
    <mergeCell ref="AN223:AN224"/>
    <mergeCell ref="AO223:AO224"/>
    <mergeCell ref="AP223:AP224"/>
    <mergeCell ref="AQ223:AQ224"/>
    <mergeCell ref="AR223:AR224"/>
    <mergeCell ref="AS223:AS224"/>
    <mergeCell ref="AT223:AT224"/>
    <mergeCell ref="AU223:AU224"/>
    <mergeCell ref="AU208:AU210"/>
    <mergeCell ref="AQ209:AQ210"/>
    <mergeCell ref="AR209:AR210"/>
    <mergeCell ref="AS209:AS210"/>
    <mergeCell ref="AN211:AN213"/>
    <mergeCell ref="AO211:AO213"/>
    <mergeCell ref="AP211:AP213"/>
    <mergeCell ref="AU211:AU213"/>
    <mergeCell ref="AQ212:AQ213"/>
    <mergeCell ref="AR212:AR213"/>
    <mergeCell ref="AS212:AS213"/>
    <mergeCell ref="AN214:AN216"/>
    <mergeCell ref="AO214:AO216"/>
    <mergeCell ref="AP214:AP216"/>
    <mergeCell ref="AQ214:AQ216"/>
    <mergeCell ref="AR214:AR216"/>
    <mergeCell ref="AS214:AS216"/>
    <mergeCell ref="AT214:AT216"/>
    <mergeCell ref="AU214:AU216"/>
    <mergeCell ref="AR218:AR219"/>
    <mergeCell ref="AS218:AS219"/>
    <mergeCell ref="AN217:AN219"/>
    <mergeCell ref="J223:J224"/>
    <mergeCell ref="K223:K224"/>
    <mergeCell ref="L223:L224"/>
    <mergeCell ref="M223:M224"/>
    <mergeCell ref="N223:N224"/>
    <mergeCell ref="O223:O224"/>
    <mergeCell ref="P223:P224"/>
    <mergeCell ref="Q223:Q224"/>
    <mergeCell ref="R223:R224"/>
    <mergeCell ref="S223:S224"/>
    <mergeCell ref="T223:T224"/>
    <mergeCell ref="U223:U224"/>
    <mergeCell ref="V223:V224"/>
    <mergeCell ref="W223:W224"/>
    <mergeCell ref="W218:W219"/>
    <mergeCell ref="X218:X219"/>
    <mergeCell ref="Y218:Y219"/>
    <mergeCell ref="Z218:Z219"/>
    <mergeCell ref="AA218:AA219"/>
    <mergeCell ref="AB218:AB219"/>
    <mergeCell ref="J220:J222"/>
    <mergeCell ref="K220:K222"/>
    <mergeCell ref="J217:J219"/>
    <mergeCell ref="K217:K219"/>
    <mergeCell ref="L217:L219"/>
    <mergeCell ref="M217:M219"/>
    <mergeCell ref="N217:N219"/>
    <mergeCell ref="O217:O219"/>
    <mergeCell ref="P217:P219"/>
    <mergeCell ref="Q217:Q219"/>
    <mergeCell ref="R217:R219"/>
    <mergeCell ref="S217:S219"/>
    <mergeCell ref="AA211:AA213"/>
    <mergeCell ref="AB211:AB213"/>
    <mergeCell ref="U214:U216"/>
    <mergeCell ref="V214:V216"/>
    <mergeCell ref="W214:W216"/>
    <mergeCell ref="J211:J213"/>
    <mergeCell ref="K211:K213"/>
    <mergeCell ref="L211:L213"/>
    <mergeCell ref="M211:M213"/>
    <mergeCell ref="N211:N213"/>
    <mergeCell ref="O211:O213"/>
    <mergeCell ref="P211:P213"/>
    <mergeCell ref="Q211:Q213"/>
    <mergeCell ref="R211:R213"/>
    <mergeCell ref="S211:S213"/>
    <mergeCell ref="T211:T213"/>
    <mergeCell ref="U211:U213"/>
    <mergeCell ref="D214:D216"/>
    <mergeCell ref="E214:E216"/>
    <mergeCell ref="F214:F216"/>
    <mergeCell ref="G214:G216"/>
    <mergeCell ref="H214:H216"/>
    <mergeCell ref="I214:I216"/>
    <mergeCell ref="J214:J216"/>
    <mergeCell ref="K214:K216"/>
    <mergeCell ref="L214:L216"/>
    <mergeCell ref="M214:M216"/>
    <mergeCell ref="N214:N216"/>
    <mergeCell ref="O214:O216"/>
    <mergeCell ref="P214:P216"/>
    <mergeCell ref="Q214:Q216"/>
    <mergeCell ref="R214:R216"/>
    <mergeCell ref="S214:S216"/>
    <mergeCell ref="T214:T216"/>
    <mergeCell ref="V211:V213"/>
    <mergeCell ref="W211:W213"/>
    <mergeCell ref="X211:X213"/>
    <mergeCell ref="Y211:Y213"/>
    <mergeCell ref="Z211:Z213"/>
    <mergeCell ref="B235:B238"/>
    <mergeCell ref="C235:C238"/>
    <mergeCell ref="A235:A238"/>
    <mergeCell ref="B231:B234"/>
    <mergeCell ref="C231:C234"/>
    <mergeCell ref="A231:A234"/>
    <mergeCell ref="B227:B228"/>
    <mergeCell ref="B229:B230"/>
    <mergeCell ref="C227:C228"/>
    <mergeCell ref="C229:C230"/>
    <mergeCell ref="F235:F238"/>
    <mergeCell ref="G235:G238"/>
    <mergeCell ref="L235:L238"/>
    <mergeCell ref="M235:M238"/>
    <mergeCell ref="N235:N238"/>
    <mergeCell ref="O235:O238"/>
    <mergeCell ref="P235:P238"/>
    <mergeCell ref="A229:A230"/>
    <mergeCell ref="G231:G234"/>
    <mergeCell ref="H231:H234"/>
    <mergeCell ref="I231:I234"/>
    <mergeCell ref="Q235:Q238"/>
    <mergeCell ref="R235:R238"/>
    <mergeCell ref="D231:D234"/>
    <mergeCell ref="E231:E234"/>
    <mergeCell ref="F231:F234"/>
    <mergeCell ref="S227:S228"/>
    <mergeCell ref="C208:C210"/>
    <mergeCell ref="D208:D210"/>
    <mergeCell ref="E208:E210"/>
    <mergeCell ref="F208:F210"/>
    <mergeCell ref="G208:G210"/>
    <mergeCell ref="H208:H210"/>
    <mergeCell ref="I208:I210"/>
    <mergeCell ref="J208:J210"/>
    <mergeCell ref="K208:K210"/>
    <mergeCell ref="L208:L210"/>
    <mergeCell ref="M208:M210"/>
    <mergeCell ref="N208:N210"/>
    <mergeCell ref="O208:O210"/>
    <mergeCell ref="P208:P210"/>
    <mergeCell ref="Q208:Q210"/>
    <mergeCell ref="R208:R210"/>
    <mergeCell ref="D229:D230"/>
    <mergeCell ref="E229:E230"/>
    <mergeCell ref="F229:F230"/>
    <mergeCell ref="G229:G230"/>
    <mergeCell ref="L229:L230"/>
    <mergeCell ref="M229:M230"/>
    <mergeCell ref="N229:N230"/>
    <mergeCell ref="O229:O230"/>
    <mergeCell ref="P229:P230"/>
    <mergeCell ref="Q229:Q230"/>
    <mergeCell ref="R229:R230"/>
    <mergeCell ref="Q227:Q228"/>
    <mergeCell ref="R227:R228"/>
    <mergeCell ref="C211:C213"/>
    <mergeCell ref="D211:D213"/>
    <mergeCell ref="E211:E213"/>
    <mergeCell ref="AN231:AN234"/>
    <mergeCell ref="AO231:AO234"/>
    <mergeCell ref="AP231:AP234"/>
    <mergeCell ref="AQ231:AQ234"/>
    <mergeCell ref="AR231:AR234"/>
    <mergeCell ref="AS231:AS234"/>
    <mergeCell ref="AT231:AT234"/>
    <mergeCell ref="AU231:AU234"/>
    <mergeCell ref="AN235:AN238"/>
    <mergeCell ref="AO235:AO238"/>
    <mergeCell ref="AP235:AP238"/>
    <mergeCell ref="AQ235:AQ238"/>
    <mergeCell ref="AR235:AR238"/>
    <mergeCell ref="AS235:AS238"/>
    <mergeCell ref="AT235:AT238"/>
    <mergeCell ref="AU235:AU238"/>
    <mergeCell ref="AP227:AP228"/>
    <mergeCell ref="AQ227:AQ228"/>
    <mergeCell ref="AN229:AN230"/>
    <mergeCell ref="AO229:AO230"/>
    <mergeCell ref="AP229:AP230"/>
    <mergeCell ref="AQ229:AQ230"/>
    <mergeCell ref="AU227:AU228"/>
    <mergeCell ref="AU229:AU230"/>
    <mergeCell ref="AR227:AR228"/>
    <mergeCell ref="AS227:AS228"/>
    <mergeCell ref="AT227:AT228"/>
    <mergeCell ref="AR229:AR230"/>
    <mergeCell ref="AS229:AS230"/>
    <mergeCell ref="AT229:AT230"/>
    <mergeCell ref="T227:T228"/>
    <mergeCell ref="U227:U228"/>
    <mergeCell ref="V227:V228"/>
    <mergeCell ref="W202:W203"/>
    <mergeCell ref="X202:X203"/>
    <mergeCell ref="Y202:Y203"/>
    <mergeCell ref="Z202:Z203"/>
    <mergeCell ref="AA202:AA203"/>
    <mergeCell ref="AP208:AP210"/>
    <mergeCell ref="AB202:AB203"/>
    <mergeCell ref="AC202:AC203"/>
    <mergeCell ref="AN202:AN203"/>
    <mergeCell ref="AO202:AO203"/>
    <mergeCell ref="AP202:AP203"/>
    <mergeCell ref="S208:S210"/>
    <mergeCell ref="T208:T210"/>
    <mergeCell ref="X214:X216"/>
    <mergeCell ref="Y214:Y216"/>
    <mergeCell ref="Z214:Z216"/>
    <mergeCell ref="AA214:AA216"/>
    <mergeCell ref="AB214:AB216"/>
    <mergeCell ref="V208:V210"/>
    <mergeCell ref="AC211:AC213"/>
    <mergeCell ref="AC214:AC216"/>
    <mergeCell ref="V217:V219"/>
    <mergeCell ref="AC218:AC219"/>
    <mergeCell ref="AC220:AC222"/>
    <mergeCell ref="X223:X224"/>
    <mergeCell ref="AN208:AN210"/>
    <mergeCell ref="AI220:AI222"/>
    <mergeCell ref="AI223:AI224"/>
    <mergeCell ref="AI227:AI228"/>
    <mergeCell ref="AQ198:AQ200"/>
    <mergeCell ref="AU198:AU200"/>
    <mergeCell ref="B196:B197"/>
    <mergeCell ref="C196:C197"/>
    <mergeCell ref="A196:A197"/>
    <mergeCell ref="B198:B200"/>
    <mergeCell ref="A198:A200"/>
    <mergeCell ref="C198:C200"/>
    <mergeCell ref="H196:H197"/>
    <mergeCell ref="I196:I197"/>
    <mergeCell ref="J196:J197"/>
    <mergeCell ref="K196:K197"/>
    <mergeCell ref="C202:C203"/>
    <mergeCell ref="D202:D203"/>
    <mergeCell ref="E202:E203"/>
    <mergeCell ref="F202:F203"/>
    <mergeCell ref="G202:G203"/>
    <mergeCell ref="L202:L203"/>
    <mergeCell ref="M202:M203"/>
    <mergeCell ref="N202:N203"/>
    <mergeCell ref="O202:O203"/>
    <mergeCell ref="P202:P203"/>
    <mergeCell ref="Q202:Q203"/>
    <mergeCell ref="R202:R203"/>
    <mergeCell ref="S202:S203"/>
    <mergeCell ref="T202:T203"/>
    <mergeCell ref="U202:U203"/>
    <mergeCell ref="AU202:AU203"/>
    <mergeCell ref="AR198:AR200"/>
    <mergeCell ref="AS198:AS200"/>
    <mergeCell ref="AT198:AT200"/>
    <mergeCell ref="U198:U200"/>
    <mergeCell ref="V198:V200"/>
    <mergeCell ref="AN196:AN197"/>
    <mergeCell ref="AO196:AO197"/>
    <mergeCell ref="AP196:AP197"/>
    <mergeCell ref="AN198:AN200"/>
    <mergeCell ref="AO198:AO200"/>
    <mergeCell ref="AP198:AP200"/>
    <mergeCell ref="O196:O197"/>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S198:S200"/>
    <mergeCell ref="T198:T200"/>
    <mergeCell ref="B185:B188"/>
    <mergeCell ref="B189:B191"/>
    <mergeCell ref="B192:B193"/>
    <mergeCell ref="B194:B195"/>
    <mergeCell ref="A182:A183"/>
    <mergeCell ref="A185:A188"/>
    <mergeCell ref="A189:A191"/>
    <mergeCell ref="A192:A193"/>
    <mergeCell ref="A194:A195"/>
    <mergeCell ref="D196:D197"/>
    <mergeCell ref="E196:E197"/>
    <mergeCell ref="F196:F197"/>
    <mergeCell ref="G196:G197"/>
    <mergeCell ref="L196:L197"/>
    <mergeCell ref="M196:M197"/>
    <mergeCell ref="N196:N197"/>
    <mergeCell ref="L192:L193"/>
    <mergeCell ref="M192:M193"/>
    <mergeCell ref="N192:N193"/>
    <mergeCell ref="G185:G188"/>
    <mergeCell ref="H185:H188"/>
    <mergeCell ref="I185:I188"/>
    <mergeCell ref="J185:J188"/>
    <mergeCell ref="K185:K188"/>
    <mergeCell ref="L185:L188"/>
    <mergeCell ref="M185:M188"/>
    <mergeCell ref="N185:N188"/>
    <mergeCell ref="AN185:AN188"/>
    <mergeCell ref="AO185:AO188"/>
    <mergeCell ref="AP185:AP188"/>
    <mergeCell ref="AN189:AN191"/>
    <mergeCell ref="AO189:AO191"/>
    <mergeCell ref="AP189:AP191"/>
    <mergeCell ref="AQ189:AQ191"/>
    <mergeCell ref="AN192:AN193"/>
    <mergeCell ref="AO192:AO193"/>
    <mergeCell ref="AP192:AP193"/>
    <mergeCell ref="AQ192:AQ193"/>
    <mergeCell ref="AN194:AN195"/>
    <mergeCell ref="AO194:AO195"/>
    <mergeCell ref="AP194:AP195"/>
    <mergeCell ref="AQ194:AQ195"/>
    <mergeCell ref="AU189:AU191"/>
    <mergeCell ref="AU194:AU195"/>
    <mergeCell ref="AT192:AT193"/>
    <mergeCell ref="AU192:AU193"/>
    <mergeCell ref="AR194:AR195"/>
    <mergeCell ref="AS194:AS195"/>
    <mergeCell ref="AT194:AT195"/>
    <mergeCell ref="T192:T193"/>
    <mergeCell ref="U192:U193"/>
    <mergeCell ref="V192:V193"/>
    <mergeCell ref="C194:C195"/>
    <mergeCell ref="D194:D195"/>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T194:T195"/>
    <mergeCell ref="U194:U195"/>
    <mergeCell ref="V194:V195"/>
    <mergeCell ref="C192:C193"/>
    <mergeCell ref="D192:D193"/>
    <mergeCell ref="E192:E193"/>
    <mergeCell ref="F192:F193"/>
    <mergeCell ref="G192:G193"/>
    <mergeCell ref="H192:H193"/>
    <mergeCell ref="I192:I193"/>
    <mergeCell ref="J192:J193"/>
    <mergeCell ref="K192:K193"/>
    <mergeCell ref="O192:O193"/>
    <mergeCell ref="P192:P193"/>
    <mergeCell ref="Q192:Q193"/>
    <mergeCell ref="R192:R193"/>
    <mergeCell ref="S192:S193"/>
    <mergeCell ref="T185:T188"/>
    <mergeCell ref="U185:U188"/>
    <mergeCell ref="V185:V188"/>
    <mergeCell ref="C189:C191"/>
    <mergeCell ref="D189:D191"/>
    <mergeCell ref="E189:E191"/>
    <mergeCell ref="F189:F191"/>
    <mergeCell ref="G189:G191"/>
    <mergeCell ref="H189:H191"/>
    <mergeCell ref="I189:I191"/>
    <mergeCell ref="J189:J191"/>
    <mergeCell ref="K189:K191"/>
    <mergeCell ref="L189:L191"/>
    <mergeCell ref="M189:M191"/>
    <mergeCell ref="N189:N191"/>
    <mergeCell ref="O189:O191"/>
    <mergeCell ref="P189:P191"/>
    <mergeCell ref="Q189:Q191"/>
    <mergeCell ref="R189:R191"/>
    <mergeCell ref="S189:S191"/>
    <mergeCell ref="T189:T191"/>
    <mergeCell ref="U189:U191"/>
    <mergeCell ref="V189:V191"/>
    <mergeCell ref="C185:C188"/>
    <mergeCell ref="D185:D188"/>
    <mergeCell ref="E185:E188"/>
    <mergeCell ref="F185:F188"/>
    <mergeCell ref="O185:O188"/>
    <mergeCell ref="P185:P188"/>
    <mergeCell ref="Q185:Q188"/>
    <mergeCell ref="R185:R188"/>
    <mergeCell ref="S185:S188"/>
    <mergeCell ref="AU179:AU181"/>
    <mergeCell ref="AR179:AR181"/>
    <mergeCell ref="AS179:AS181"/>
    <mergeCell ref="AT179:AT181"/>
    <mergeCell ref="C182:C183"/>
    <mergeCell ref="D182:D183"/>
    <mergeCell ref="E182:E183"/>
    <mergeCell ref="F182:F183"/>
    <mergeCell ref="G182:G183"/>
    <mergeCell ref="H182:H183"/>
    <mergeCell ref="I182:I183"/>
    <mergeCell ref="J182:J183"/>
    <mergeCell ref="K182:K183"/>
    <mergeCell ref="L182:L183"/>
    <mergeCell ref="M182:M183"/>
    <mergeCell ref="N182:N183"/>
    <mergeCell ref="O182:O183"/>
    <mergeCell ref="P182:P183"/>
    <mergeCell ref="Q182:Q183"/>
    <mergeCell ref="R182:R183"/>
    <mergeCell ref="S182:S183"/>
    <mergeCell ref="T182:T183"/>
    <mergeCell ref="U182:U183"/>
    <mergeCell ref="V182:V183"/>
    <mergeCell ref="AN182:AN183"/>
    <mergeCell ref="AO182:AO183"/>
    <mergeCell ref="AP182:AP183"/>
    <mergeCell ref="A162:A164"/>
    <mergeCell ref="A165:A167"/>
    <mergeCell ref="A168:A169"/>
    <mergeCell ref="A173:A174"/>
    <mergeCell ref="A175:A176"/>
    <mergeCell ref="A177:A178"/>
    <mergeCell ref="AQ179:AQ181"/>
    <mergeCell ref="AN177:AN178"/>
    <mergeCell ref="AO177:AO178"/>
    <mergeCell ref="AP177:AP178"/>
    <mergeCell ref="AQ177:AQ178"/>
    <mergeCell ref="AU162:AU164"/>
    <mergeCell ref="AU165:AU167"/>
    <mergeCell ref="AU168:AU169"/>
    <mergeCell ref="AU170:AU172"/>
    <mergeCell ref="AU173:AU174"/>
    <mergeCell ref="AU175:AU176"/>
    <mergeCell ref="AD175:AD176"/>
    <mergeCell ref="AD177:AD178"/>
    <mergeCell ref="AS175:AS176"/>
    <mergeCell ref="AT175:AT176"/>
    <mergeCell ref="AR177:AR178"/>
    <mergeCell ref="AS177:AS178"/>
    <mergeCell ref="AT177:AT178"/>
    <mergeCell ref="AU177:AU178"/>
    <mergeCell ref="AR162:AR164"/>
    <mergeCell ref="AS162:AS164"/>
    <mergeCell ref="AT162:AT164"/>
    <mergeCell ref="AR165:AR167"/>
    <mergeCell ref="AS165:AS167"/>
    <mergeCell ref="AT165:AT167"/>
    <mergeCell ref="AR168:AR169"/>
    <mergeCell ref="AQ182:AQ183"/>
    <mergeCell ref="AR182:AR183"/>
    <mergeCell ref="AS182:AS183"/>
    <mergeCell ref="AT182:AT183"/>
    <mergeCell ref="AU182:AU183"/>
    <mergeCell ref="B165:B167"/>
    <mergeCell ref="B168:B169"/>
    <mergeCell ref="B173:B174"/>
    <mergeCell ref="B175:B176"/>
    <mergeCell ref="B177:B178"/>
    <mergeCell ref="C165:C167"/>
    <mergeCell ref="C168:C169"/>
    <mergeCell ref="C173:C174"/>
    <mergeCell ref="C175:C176"/>
    <mergeCell ref="C177:C178"/>
    <mergeCell ref="B182:B183"/>
    <mergeCell ref="AD182:AD183"/>
    <mergeCell ref="AP165:AP167"/>
    <mergeCell ref="AQ165:AQ167"/>
    <mergeCell ref="AN168:AN169"/>
    <mergeCell ref="AO168:AO169"/>
    <mergeCell ref="AP168:AP169"/>
    <mergeCell ref="AQ168:AQ169"/>
    <mergeCell ref="AQ170:AQ172"/>
    <mergeCell ref="AN173:AN174"/>
    <mergeCell ref="AO173:AO174"/>
    <mergeCell ref="AP173:AP174"/>
    <mergeCell ref="AQ173:AQ174"/>
    <mergeCell ref="AN175:AN176"/>
    <mergeCell ref="AO175:AO176"/>
    <mergeCell ref="AP175:AP176"/>
    <mergeCell ref="AQ175:AQ176"/>
    <mergeCell ref="I168:I169"/>
    <mergeCell ref="AS168:AS169"/>
    <mergeCell ref="AT168:AT169"/>
    <mergeCell ref="AR170:AR172"/>
    <mergeCell ref="AS170:AS172"/>
    <mergeCell ref="AT170:AT172"/>
    <mergeCell ref="AR173:AR174"/>
    <mergeCell ref="AS173:AS174"/>
    <mergeCell ref="AT173:AT174"/>
    <mergeCell ref="AR175:AR176"/>
    <mergeCell ref="D177:D178"/>
    <mergeCell ref="E177:E178"/>
    <mergeCell ref="F177:F178"/>
    <mergeCell ref="G177:G178"/>
    <mergeCell ref="L177:L178"/>
    <mergeCell ref="M177:M178"/>
    <mergeCell ref="N177:N178"/>
    <mergeCell ref="O177:O178"/>
    <mergeCell ref="P177:P178"/>
    <mergeCell ref="Q177:Q178"/>
    <mergeCell ref="R177:R178"/>
    <mergeCell ref="S177:S178"/>
    <mergeCell ref="T177:T178"/>
    <mergeCell ref="U177:U178"/>
    <mergeCell ref="V177:V178"/>
    <mergeCell ref="L173:L174"/>
    <mergeCell ref="M173:M174"/>
    <mergeCell ref="N173:N174"/>
    <mergeCell ref="O173:O174"/>
    <mergeCell ref="P173:P174"/>
    <mergeCell ref="Q173:Q174"/>
    <mergeCell ref="R173:R174"/>
    <mergeCell ref="Y155:Y156"/>
    <mergeCell ref="AN165:AN167"/>
    <mergeCell ref="AO165:AO167"/>
    <mergeCell ref="R165:R167"/>
    <mergeCell ref="S165:S167"/>
    <mergeCell ref="T165:T167"/>
    <mergeCell ref="U165:U167"/>
    <mergeCell ref="V165:V167"/>
    <mergeCell ref="D168:D169"/>
    <mergeCell ref="E168:E169"/>
    <mergeCell ref="F168:F169"/>
    <mergeCell ref="G168:G169"/>
    <mergeCell ref="L168:L169"/>
    <mergeCell ref="M168:M169"/>
    <mergeCell ref="N168:N169"/>
    <mergeCell ref="O168:O169"/>
    <mergeCell ref="P168:P169"/>
    <mergeCell ref="Q168:Q169"/>
    <mergeCell ref="R168:R169"/>
    <mergeCell ref="S168:S169"/>
    <mergeCell ref="T168:T169"/>
    <mergeCell ref="U168:U169"/>
    <mergeCell ref="V168:V169"/>
    <mergeCell ref="D165:D167"/>
    <mergeCell ref="E165:E167"/>
    <mergeCell ref="F165:F167"/>
    <mergeCell ref="G165:G167"/>
    <mergeCell ref="H165:H167"/>
    <mergeCell ref="I165:I167"/>
    <mergeCell ref="J165:J167"/>
    <mergeCell ref="K165:K167"/>
    <mergeCell ref="H168:H169"/>
    <mergeCell ref="S151:S152"/>
    <mergeCell ref="AR133:AR134"/>
    <mergeCell ref="AS133:AS134"/>
    <mergeCell ref="AR136:AR137"/>
    <mergeCell ref="AS136:AS137"/>
    <mergeCell ref="AR127:AR129"/>
    <mergeCell ref="AS127:AS129"/>
    <mergeCell ref="AT127:AT129"/>
    <mergeCell ref="AR125:AR126"/>
    <mergeCell ref="AS125:AS126"/>
    <mergeCell ref="D162:D164"/>
    <mergeCell ref="E162:E164"/>
    <mergeCell ref="F162:F164"/>
    <mergeCell ref="G162:G164"/>
    <mergeCell ref="L162:L164"/>
    <mergeCell ref="M162:M164"/>
    <mergeCell ref="N162:N164"/>
    <mergeCell ref="O162:O164"/>
    <mergeCell ref="P162:P164"/>
    <mergeCell ref="Q162:Q164"/>
    <mergeCell ref="R162:R164"/>
    <mergeCell ref="S162:S164"/>
    <mergeCell ref="T162:T164"/>
    <mergeCell ref="U162:U164"/>
    <mergeCell ref="V162:V164"/>
    <mergeCell ref="AN162:AN164"/>
    <mergeCell ref="AO162:AO164"/>
    <mergeCell ref="AP162:AP164"/>
    <mergeCell ref="AQ162:AQ164"/>
    <mergeCell ref="AD142:AD145"/>
    <mergeCell ref="W155:W156"/>
    <mergeCell ref="X155:X156"/>
    <mergeCell ref="AP157:AP158"/>
    <mergeCell ref="AQ151:AQ152"/>
    <mergeCell ref="AU151:AU152"/>
    <mergeCell ref="AQ157:AQ158"/>
    <mergeCell ref="AU157:AU158"/>
    <mergeCell ref="AR151:AR152"/>
    <mergeCell ref="AS151:AS152"/>
    <mergeCell ref="AT151:AT152"/>
    <mergeCell ref="AT155:AT156"/>
    <mergeCell ref="AR157:AR158"/>
    <mergeCell ref="AS157:AS158"/>
    <mergeCell ref="AT157:AT158"/>
    <mergeCell ref="U157:U158"/>
    <mergeCell ref="V157:V158"/>
    <mergeCell ref="U151:U152"/>
    <mergeCell ref="V151:V152"/>
    <mergeCell ref="AI155:AI156"/>
    <mergeCell ref="AI157:AI158"/>
    <mergeCell ref="AA155:AA156"/>
    <mergeCell ref="Z155:Z156"/>
    <mergeCell ref="AE155:AE156"/>
    <mergeCell ref="AF155:AF156"/>
    <mergeCell ref="AG155:AG156"/>
    <mergeCell ref="AH155:AH156"/>
    <mergeCell ref="AJ155:AJ156"/>
    <mergeCell ref="AK155:AK156"/>
    <mergeCell ref="AL155:AL156"/>
    <mergeCell ref="AM155:AM156"/>
    <mergeCell ref="AD151:AD152"/>
    <mergeCell ref="AD155:AD156"/>
    <mergeCell ref="U155:U156"/>
    <mergeCell ref="V155:V156"/>
    <mergeCell ref="B138:B141"/>
    <mergeCell ref="A138:A141"/>
    <mergeCell ref="A142:A145"/>
    <mergeCell ref="B142:B145"/>
    <mergeCell ref="C146:C147"/>
    <mergeCell ref="B146:B147"/>
    <mergeCell ref="A146:A147"/>
    <mergeCell ref="C148:C150"/>
    <mergeCell ref="B148:B150"/>
    <mergeCell ref="A148:A150"/>
    <mergeCell ref="D148:D150"/>
    <mergeCell ref="E148:E150"/>
    <mergeCell ref="F148:F150"/>
    <mergeCell ref="G148:G150"/>
    <mergeCell ref="G155:G156"/>
    <mergeCell ref="H148:H150"/>
    <mergeCell ref="I148:I150"/>
    <mergeCell ref="B151:B152"/>
    <mergeCell ref="C151:C152"/>
    <mergeCell ref="C155:C156"/>
    <mergeCell ref="B155:B156"/>
    <mergeCell ref="AT142:AT145"/>
    <mergeCell ref="AR146:AR147"/>
    <mergeCell ref="AS146:AS147"/>
    <mergeCell ref="AT146:AT147"/>
    <mergeCell ref="AR148:AR150"/>
    <mergeCell ref="AS148:AS150"/>
    <mergeCell ref="AT148:AT150"/>
    <mergeCell ref="AD146:AD147"/>
    <mergeCell ref="AD148:AD150"/>
    <mergeCell ref="AQ148:AQ150"/>
    <mergeCell ref="T148:T150"/>
    <mergeCell ref="U148:U150"/>
    <mergeCell ref="V148:V150"/>
    <mergeCell ref="AN146:AN147"/>
    <mergeCell ref="AO146:AO147"/>
    <mergeCell ref="AP146:AP147"/>
    <mergeCell ref="H155:H156"/>
    <mergeCell ref="I155:I156"/>
    <mergeCell ref="J155:J156"/>
    <mergeCell ref="K155:K156"/>
    <mergeCell ref="L155:L156"/>
    <mergeCell ref="M155:M156"/>
    <mergeCell ref="N155:N156"/>
    <mergeCell ref="O155:O156"/>
    <mergeCell ref="P155:P156"/>
    <mergeCell ref="J148:J150"/>
    <mergeCell ref="T151:T152"/>
    <mergeCell ref="S155:S156"/>
    <mergeCell ref="T155:T156"/>
    <mergeCell ref="Q155:Q156"/>
    <mergeCell ref="R155:R156"/>
    <mergeCell ref="R151:R152"/>
    <mergeCell ref="AU135:AU137"/>
    <mergeCell ref="AU138:AU141"/>
    <mergeCell ref="AU142:AU145"/>
    <mergeCell ref="AU146:AU147"/>
    <mergeCell ref="AU148:AU150"/>
    <mergeCell ref="C86:C87"/>
    <mergeCell ref="B83:B84"/>
    <mergeCell ref="C83:C84"/>
    <mergeCell ref="A121:A123"/>
    <mergeCell ref="B121:B123"/>
    <mergeCell ref="C121:C123"/>
    <mergeCell ref="C124:C126"/>
    <mergeCell ref="B124:B126"/>
    <mergeCell ref="A124:A126"/>
    <mergeCell ref="A127:A129"/>
    <mergeCell ref="C130:C131"/>
    <mergeCell ref="B130:B131"/>
    <mergeCell ref="A130:A131"/>
    <mergeCell ref="C132:C134"/>
    <mergeCell ref="B132:B134"/>
    <mergeCell ref="A132:A134"/>
    <mergeCell ref="C135:C137"/>
    <mergeCell ref="B135:B137"/>
    <mergeCell ref="A135:A137"/>
    <mergeCell ref="C138:C141"/>
    <mergeCell ref="C142:C145"/>
    <mergeCell ref="S148:S150"/>
    <mergeCell ref="AR138:AR141"/>
    <mergeCell ref="AS138:AS141"/>
    <mergeCell ref="AT138:AT141"/>
    <mergeCell ref="AR142:AR145"/>
    <mergeCell ref="AS142:AS145"/>
    <mergeCell ref="AO124:AO126"/>
    <mergeCell ref="AP124:AP126"/>
    <mergeCell ref="AQ125:AQ126"/>
    <mergeCell ref="AN127:AN129"/>
    <mergeCell ref="AO127:AO129"/>
    <mergeCell ref="AP127:AP129"/>
    <mergeCell ref="AQ127:AQ129"/>
    <mergeCell ref="AN130:AN131"/>
    <mergeCell ref="AO130:AO131"/>
    <mergeCell ref="AP130:AP131"/>
    <mergeCell ref="AN132:AN134"/>
    <mergeCell ref="AO132:AO134"/>
    <mergeCell ref="AP132:AP134"/>
    <mergeCell ref="AQ133:AQ134"/>
    <mergeCell ref="AU121:AU123"/>
    <mergeCell ref="AU124:AU126"/>
    <mergeCell ref="AU127:AU129"/>
    <mergeCell ref="AU130:AU131"/>
    <mergeCell ref="AU132:AU134"/>
    <mergeCell ref="AN135:AN137"/>
    <mergeCell ref="AO135:AO137"/>
    <mergeCell ref="AP135:AP137"/>
    <mergeCell ref="AQ136:AQ137"/>
    <mergeCell ref="AN138:AN141"/>
    <mergeCell ref="AO138:AO141"/>
    <mergeCell ref="AP138:AP141"/>
    <mergeCell ref="AQ138:AQ141"/>
    <mergeCell ref="AQ142:AQ145"/>
    <mergeCell ref="AQ146:AQ147"/>
    <mergeCell ref="D138:D141"/>
    <mergeCell ref="E138:E141"/>
    <mergeCell ref="F138:F141"/>
    <mergeCell ref="G138:G141"/>
    <mergeCell ref="H138:H141"/>
    <mergeCell ref="I138:I141"/>
    <mergeCell ref="J138:J141"/>
    <mergeCell ref="K138:K141"/>
    <mergeCell ref="L138:L141"/>
    <mergeCell ref="M138:M141"/>
    <mergeCell ref="N138:N141"/>
    <mergeCell ref="O138:O141"/>
    <mergeCell ref="P138:P141"/>
    <mergeCell ref="Q138:Q141"/>
    <mergeCell ref="R138:R141"/>
    <mergeCell ref="S138:S141"/>
    <mergeCell ref="T138:T141"/>
    <mergeCell ref="U146:U147"/>
    <mergeCell ref="S142:S145"/>
    <mergeCell ref="T142:T145"/>
    <mergeCell ref="U142:U145"/>
    <mergeCell ref="V142:V145"/>
    <mergeCell ref="U132:U134"/>
    <mergeCell ref="V132:V134"/>
    <mergeCell ref="D135:D137"/>
    <mergeCell ref="E135:E137"/>
    <mergeCell ref="F135:F137"/>
    <mergeCell ref="G135:G137"/>
    <mergeCell ref="H135:H137"/>
    <mergeCell ref="I135:I137"/>
    <mergeCell ref="J135:J137"/>
    <mergeCell ref="K135:K137"/>
    <mergeCell ref="L135:L137"/>
    <mergeCell ref="M135:M137"/>
    <mergeCell ref="N135:N137"/>
    <mergeCell ref="O135:O137"/>
    <mergeCell ref="P135:P137"/>
    <mergeCell ref="Q135:Q137"/>
    <mergeCell ref="R135:R137"/>
    <mergeCell ref="S135:S137"/>
    <mergeCell ref="T135:T137"/>
    <mergeCell ref="U135:U137"/>
    <mergeCell ref="V135:V137"/>
    <mergeCell ref="AU110:AU113"/>
    <mergeCell ref="AQ114:AQ116"/>
    <mergeCell ref="AR114:AR116"/>
    <mergeCell ref="AS114:AS116"/>
    <mergeCell ref="AT114:AT116"/>
    <mergeCell ref="AU114:AU116"/>
    <mergeCell ref="AR117:AR120"/>
    <mergeCell ref="AS117:AS120"/>
    <mergeCell ref="AT117:AT120"/>
    <mergeCell ref="D124:D126"/>
    <mergeCell ref="E124:E126"/>
    <mergeCell ref="F124:F126"/>
    <mergeCell ref="G124:G126"/>
    <mergeCell ref="H124:H126"/>
    <mergeCell ref="I124:I126"/>
    <mergeCell ref="J124:J126"/>
    <mergeCell ref="K124:K126"/>
    <mergeCell ref="L124:L126"/>
    <mergeCell ref="M124:M126"/>
    <mergeCell ref="N124:N126"/>
    <mergeCell ref="O124:O126"/>
    <mergeCell ref="P124:P126"/>
    <mergeCell ref="Q124:Q126"/>
    <mergeCell ref="R124:R126"/>
    <mergeCell ref="S124:S126"/>
    <mergeCell ref="T124:T126"/>
    <mergeCell ref="U124:U126"/>
    <mergeCell ref="V124:V126"/>
    <mergeCell ref="AN121:AN123"/>
    <mergeCell ref="AO121:AO123"/>
    <mergeCell ref="AP121:AP123"/>
    <mergeCell ref="AN124:AN126"/>
    <mergeCell ref="AR106:AR109"/>
    <mergeCell ref="AS106:AS109"/>
    <mergeCell ref="AT106:AT109"/>
    <mergeCell ref="AU106:AU109"/>
    <mergeCell ref="AQ93:AQ95"/>
    <mergeCell ref="AU93:AU95"/>
    <mergeCell ref="AR93:AR95"/>
    <mergeCell ref="AS93:AS95"/>
    <mergeCell ref="AT93:AT95"/>
    <mergeCell ref="B98:B105"/>
    <mergeCell ref="A98:A105"/>
    <mergeCell ref="C98:C105"/>
    <mergeCell ref="AQ100:AQ101"/>
    <mergeCell ref="AR100:AR101"/>
    <mergeCell ref="AS100:AS101"/>
    <mergeCell ref="AU100:AU101"/>
    <mergeCell ref="AQ102:AQ103"/>
    <mergeCell ref="AU102:AU103"/>
    <mergeCell ref="AR102:AR103"/>
    <mergeCell ref="AS102:AS103"/>
    <mergeCell ref="AQ104:AQ105"/>
    <mergeCell ref="AR104:AR105"/>
    <mergeCell ref="AS104:AS105"/>
    <mergeCell ref="AU104:AU105"/>
    <mergeCell ref="B93:B95"/>
    <mergeCell ref="C93:C95"/>
    <mergeCell ref="A93:A95"/>
    <mergeCell ref="C96:C97"/>
    <mergeCell ref="B96:B97"/>
    <mergeCell ref="A96:A97"/>
    <mergeCell ref="AQ106:AQ109"/>
    <mergeCell ref="AN106:AN109"/>
    <mergeCell ref="AQ1989:AQ1991"/>
    <mergeCell ref="AQ1992:AQ1994"/>
    <mergeCell ref="AN2036:AN2039"/>
    <mergeCell ref="AO2036:AO2039"/>
    <mergeCell ref="AP2036:AP2039"/>
    <mergeCell ref="AQ2036:AQ2039"/>
    <mergeCell ref="AU2036:AU2039"/>
    <mergeCell ref="AN110:AN113"/>
    <mergeCell ref="AO110:AO113"/>
    <mergeCell ref="AP110:AP113"/>
    <mergeCell ref="AN114:AN116"/>
    <mergeCell ref="AO114:AO116"/>
    <mergeCell ref="AP114:AP116"/>
    <mergeCell ref="AN117:AN120"/>
    <mergeCell ref="AO117:AO120"/>
    <mergeCell ref="AP117:AP120"/>
    <mergeCell ref="AQ117:AQ120"/>
    <mergeCell ref="AU117:AU120"/>
    <mergeCell ref="AN148:AN150"/>
    <mergeCell ref="AO148:AO150"/>
    <mergeCell ref="AP148:AP150"/>
    <mergeCell ref="AN151:AN152"/>
    <mergeCell ref="AO151:AO152"/>
    <mergeCell ref="AP151:AP152"/>
    <mergeCell ref="AN155:AN156"/>
    <mergeCell ref="AO155:AO156"/>
    <mergeCell ref="AP155:AP156"/>
    <mergeCell ref="AN157:AN158"/>
    <mergeCell ref="AO157:AO158"/>
    <mergeCell ref="AR110:AR113"/>
    <mergeCell ref="AS110:AS113"/>
    <mergeCell ref="AT110:AT113"/>
    <mergeCell ref="E1993:E1994"/>
    <mergeCell ref="F1993:F1994"/>
    <mergeCell ref="D2036:D2039"/>
    <mergeCell ref="E2036:E2039"/>
    <mergeCell ref="F2036:F2039"/>
    <mergeCell ref="G2036:G2039"/>
    <mergeCell ref="H2036:H2039"/>
    <mergeCell ref="I2036:I2039"/>
    <mergeCell ref="J2036:J2039"/>
    <mergeCell ref="K2036:K2039"/>
    <mergeCell ref="L2036:L2039"/>
    <mergeCell ref="M2036:M2039"/>
    <mergeCell ref="N2036:N2039"/>
    <mergeCell ref="O2036:O2039"/>
    <mergeCell ref="P2036:P2039"/>
    <mergeCell ref="Q2036:Q2039"/>
    <mergeCell ref="R2036:R2039"/>
    <mergeCell ref="AQ110:AQ113"/>
    <mergeCell ref="V127:V129"/>
    <mergeCell ref="D130:D131"/>
    <mergeCell ref="E130:E131"/>
    <mergeCell ref="F130:F131"/>
    <mergeCell ref="G130:G131"/>
    <mergeCell ref="H130:H131"/>
    <mergeCell ref="I130:I131"/>
    <mergeCell ref="J130:J131"/>
    <mergeCell ref="K130:K131"/>
    <mergeCell ref="M142:M145"/>
    <mergeCell ref="N142:N145"/>
    <mergeCell ref="O142:O145"/>
    <mergeCell ref="P142:P145"/>
    <mergeCell ref="Q142:Q145"/>
    <mergeCell ref="R142:R145"/>
    <mergeCell ref="J127:J129"/>
    <mergeCell ref="K127:K129"/>
    <mergeCell ref="L127:L129"/>
    <mergeCell ref="AN142:AN145"/>
    <mergeCell ref="AO142:AO145"/>
    <mergeCell ref="AP142:AP145"/>
    <mergeCell ref="O127:O129"/>
    <mergeCell ref="P127:P129"/>
    <mergeCell ref="Q127:Q129"/>
    <mergeCell ref="P130:P131"/>
    <mergeCell ref="Q130:Q131"/>
    <mergeCell ref="R130:R131"/>
    <mergeCell ref="S130:S131"/>
    <mergeCell ref="T130:T131"/>
    <mergeCell ref="U130:U131"/>
    <mergeCell ref="V130:V131"/>
    <mergeCell ref="N127:N129"/>
    <mergeCell ref="J117:J120"/>
    <mergeCell ref="K117:K120"/>
    <mergeCell ref="L117:L120"/>
    <mergeCell ref="M117:M120"/>
    <mergeCell ref="N117:N120"/>
    <mergeCell ref="O117:O120"/>
    <mergeCell ref="P117:P120"/>
    <mergeCell ref="Q117:Q120"/>
    <mergeCell ref="R117:R120"/>
    <mergeCell ref="R127:R129"/>
    <mergeCell ref="S127:S129"/>
    <mergeCell ref="T127:T129"/>
    <mergeCell ref="U127:U129"/>
    <mergeCell ref="G117:G120"/>
    <mergeCell ref="H117:H120"/>
    <mergeCell ref="I117:I120"/>
    <mergeCell ref="E157:E158"/>
    <mergeCell ref="F157:F158"/>
    <mergeCell ref="G157:G158"/>
    <mergeCell ref="H157:H158"/>
    <mergeCell ref="K148:K150"/>
    <mergeCell ref="L148:L150"/>
    <mergeCell ref="M148:M150"/>
    <mergeCell ref="N148:N150"/>
    <mergeCell ref="O148:O150"/>
    <mergeCell ref="P148:P150"/>
    <mergeCell ref="Q148:Q150"/>
    <mergeCell ref="R148:R150"/>
    <mergeCell ref="J121:J123"/>
    <mergeCell ref="K121:K123"/>
    <mergeCell ref="L121:L123"/>
    <mergeCell ref="M121:M123"/>
    <mergeCell ref="N121:N123"/>
    <mergeCell ref="O121:O123"/>
    <mergeCell ref="P121:P123"/>
    <mergeCell ref="Q121:Q123"/>
    <mergeCell ref="R121:R123"/>
    <mergeCell ref="J142:J145"/>
    <mergeCell ref="K142:K145"/>
    <mergeCell ref="L142:L145"/>
    <mergeCell ref="L130:L131"/>
    <mergeCell ref="M130:M131"/>
    <mergeCell ref="N130:N131"/>
    <mergeCell ref="O130:O131"/>
    <mergeCell ref="M146:M147"/>
    <mergeCell ref="N146:N147"/>
    <mergeCell ref="O146:O147"/>
    <mergeCell ref="M127:M129"/>
    <mergeCell ref="D110:D113"/>
    <mergeCell ref="E110:E113"/>
    <mergeCell ref="F110:F113"/>
    <mergeCell ref="G110:G113"/>
    <mergeCell ref="H110:H113"/>
    <mergeCell ref="I110:I113"/>
    <mergeCell ref="C110:C113"/>
    <mergeCell ref="B110:B113"/>
    <mergeCell ref="D106:D109"/>
    <mergeCell ref="E106:E109"/>
    <mergeCell ref="F106:F109"/>
    <mergeCell ref="G106:G109"/>
    <mergeCell ref="H106:H109"/>
    <mergeCell ref="I106:I109"/>
    <mergeCell ref="D255:D258"/>
    <mergeCell ref="E255:E258"/>
    <mergeCell ref="F255:F258"/>
    <mergeCell ref="G255:G258"/>
    <mergeCell ref="H255:H258"/>
    <mergeCell ref="I255:I258"/>
    <mergeCell ref="C223:C224"/>
    <mergeCell ref="D223:D224"/>
    <mergeCell ref="E223:E224"/>
    <mergeCell ref="F223:F224"/>
    <mergeCell ref="G223:G224"/>
    <mergeCell ref="H223:H224"/>
    <mergeCell ref="I223:I224"/>
    <mergeCell ref="D235:D238"/>
    <mergeCell ref="E235:E238"/>
    <mergeCell ref="D117:D120"/>
    <mergeCell ref="E117:E120"/>
    <mergeCell ref="F117:F120"/>
    <mergeCell ref="G114:G116"/>
    <mergeCell ref="H114:H116"/>
    <mergeCell ref="I114:I116"/>
    <mergeCell ref="J114:J116"/>
    <mergeCell ref="K114:K116"/>
    <mergeCell ref="L114:L116"/>
    <mergeCell ref="M114:M116"/>
    <mergeCell ref="N114:N116"/>
    <mergeCell ref="O114:O116"/>
    <mergeCell ref="P114:P116"/>
    <mergeCell ref="J110:J113"/>
    <mergeCell ref="K110:K113"/>
    <mergeCell ref="L110:L113"/>
    <mergeCell ref="M110:M113"/>
    <mergeCell ref="N110:N113"/>
    <mergeCell ref="O110:O113"/>
    <mergeCell ref="P110:P113"/>
    <mergeCell ref="AU90:AU91"/>
    <mergeCell ref="C88:C89"/>
    <mergeCell ref="C90:C91"/>
    <mergeCell ref="B86:B87"/>
    <mergeCell ref="B88:B89"/>
    <mergeCell ref="B90:B91"/>
    <mergeCell ref="A83:A84"/>
    <mergeCell ref="A86:A87"/>
    <mergeCell ref="A88:A89"/>
    <mergeCell ref="A90:A91"/>
    <mergeCell ref="AQ80:AQ82"/>
    <mergeCell ref="AU80:AU82"/>
    <mergeCell ref="AR80:AR82"/>
    <mergeCell ref="AS80:AS82"/>
    <mergeCell ref="AT80:AT82"/>
    <mergeCell ref="D90:D91"/>
    <mergeCell ref="E90:E91"/>
    <mergeCell ref="F90:F91"/>
    <mergeCell ref="G90:G91"/>
    <mergeCell ref="H90:H91"/>
    <mergeCell ref="I90:I91"/>
    <mergeCell ref="J90:J91"/>
    <mergeCell ref="K90:K91"/>
    <mergeCell ref="L90:L91"/>
    <mergeCell ref="M90:M91"/>
    <mergeCell ref="N90:N91"/>
    <mergeCell ref="O90:O91"/>
    <mergeCell ref="P90:P91"/>
    <mergeCell ref="AD83:AD84"/>
    <mergeCell ref="AI83:AI84"/>
    <mergeCell ref="AR13:AR15"/>
    <mergeCell ref="V90:V91"/>
    <mergeCell ref="AN90:AN91"/>
    <mergeCell ref="AO90:AO91"/>
    <mergeCell ref="AP90:AP91"/>
    <mergeCell ref="AQ90:AQ91"/>
    <mergeCell ref="AQ44:AQ45"/>
    <mergeCell ref="AR44:AR45"/>
    <mergeCell ref="AS44:AS45"/>
    <mergeCell ref="AU44:AU45"/>
    <mergeCell ref="AQ48:AQ49"/>
    <mergeCell ref="AR48:AR49"/>
    <mergeCell ref="AS48:AS49"/>
    <mergeCell ref="AU48:AU49"/>
    <mergeCell ref="AT47:AT50"/>
    <mergeCell ref="AT44:AT46"/>
    <mergeCell ref="AO88:AO89"/>
    <mergeCell ref="AD86:AD87"/>
    <mergeCell ref="AI86:AI87"/>
    <mergeCell ref="AP83:AP84"/>
    <mergeCell ref="AQ51:AQ53"/>
    <mergeCell ref="AR51:AR53"/>
    <mergeCell ref="AS51:AS53"/>
    <mergeCell ref="AT51:AT53"/>
    <mergeCell ref="AU51:AU53"/>
    <mergeCell ref="AQ54:AQ55"/>
    <mergeCell ref="AR59:AR60"/>
    <mergeCell ref="AS59:AS60"/>
    <mergeCell ref="AT59:AT60"/>
    <mergeCell ref="AU59:AU60"/>
    <mergeCell ref="AD88:AD89"/>
    <mergeCell ref="AI88:AI89"/>
    <mergeCell ref="AR25:AR27"/>
    <mergeCell ref="AS25:AS27"/>
    <mergeCell ref="AT25:AT27"/>
    <mergeCell ref="AU25:AU27"/>
    <mergeCell ref="AQ28:AQ30"/>
    <mergeCell ref="AR28:AR30"/>
    <mergeCell ref="AS28:AS30"/>
    <mergeCell ref="AT28:AT30"/>
    <mergeCell ref="AT39:AT43"/>
    <mergeCell ref="AU28:AU30"/>
    <mergeCell ref="AQ31:AQ34"/>
    <mergeCell ref="AR31:AR34"/>
    <mergeCell ref="AS31:AS34"/>
    <mergeCell ref="AT31:AT34"/>
    <mergeCell ref="AU31:AU34"/>
    <mergeCell ref="AQ35:AQ38"/>
    <mergeCell ref="AR35:AR38"/>
    <mergeCell ref="AS35:AS38"/>
    <mergeCell ref="AT35:AT38"/>
    <mergeCell ref="AU35:AU38"/>
    <mergeCell ref="AQ39:AQ41"/>
    <mergeCell ref="AQ42:AQ43"/>
    <mergeCell ref="AR39:AR41"/>
    <mergeCell ref="AR42:AR43"/>
    <mergeCell ref="AS39:AS41"/>
    <mergeCell ref="AU39:AU41"/>
    <mergeCell ref="AS42:AS43"/>
    <mergeCell ref="AU42:AU43"/>
    <mergeCell ref="A265:A267"/>
    <mergeCell ref="B265:B267"/>
    <mergeCell ref="C265:C267"/>
    <mergeCell ref="D265:D267"/>
    <mergeCell ref="E265:E267"/>
    <mergeCell ref="F265:F267"/>
    <mergeCell ref="G265:G267"/>
    <mergeCell ref="H265:H267"/>
    <mergeCell ref="I265:I267"/>
    <mergeCell ref="S262:S264"/>
    <mergeCell ref="T262:T264"/>
    <mergeCell ref="U262:U264"/>
    <mergeCell ref="V262:V264"/>
    <mergeCell ref="AD265:AD267"/>
    <mergeCell ref="AN262:AN264"/>
    <mergeCell ref="AO262:AO264"/>
    <mergeCell ref="S265:S267"/>
    <mergeCell ref="T265:T267"/>
    <mergeCell ref="U265:U267"/>
    <mergeCell ref="V265:V267"/>
    <mergeCell ref="AN265:AN267"/>
    <mergeCell ref="AO265:AO267"/>
    <mergeCell ref="J265:J267"/>
    <mergeCell ref="K265:K267"/>
    <mergeCell ref="L265:L267"/>
    <mergeCell ref="M265:M267"/>
    <mergeCell ref="N265:N267"/>
    <mergeCell ref="O265:O267"/>
    <mergeCell ref="P265:P267"/>
    <mergeCell ref="Q265:Q267"/>
    <mergeCell ref="R265:R267"/>
    <mergeCell ref="A259:A261"/>
    <mergeCell ref="B259:B261"/>
    <mergeCell ref="C259:C261"/>
    <mergeCell ref="D259:D261"/>
    <mergeCell ref="E259:E261"/>
    <mergeCell ref="F259:F261"/>
    <mergeCell ref="G259:G261"/>
    <mergeCell ref="H259:H261"/>
    <mergeCell ref="I259:I261"/>
    <mergeCell ref="AD259:AD261"/>
    <mergeCell ref="AP262:AP264"/>
    <mergeCell ref="J262:J264"/>
    <mergeCell ref="K262:K264"/>
    <mergeCell ref="L262:L264"/>
    <mergeCell ref="M262:M264"/>
    <mergeCell ref="N262:N264"/>
    <mergeCell ref="O262:O264"/>
    <mergeCell ref="P262:P264"/>
    <mergeCell ref="Q262:Q264"/>
    <mergeCell ref="R262:R264"/>
    <mergeCell ref="A262:A264"/>
    <mergeCell ref="B262:B264"/>
    <mergeCell ref="C262:C264"/>
    <mergeCell ref="D262:D264"/>
    <mergeCell ref="E262:E264"/>
    <mergeCell ref="F262:F264"/>
    <mergeCell ref="G262:G264"/>
    <mergeCell ref="H262:H264"/>
    <mergeCell ref="I262:I264"/>
    <mergeCell ref="AN248:AN250"/>
    <mergeCell ref="AO248:AO250"/>
    <mergeCell ref="AP248:AP250"/>
    <mergeCell ref="C243:C245"/>
    <mergeCell ref="D243:D245"/>
    <mergeCell ref="E243:E245"/>
    <mergeCell ref="F243:F245"/>
    <mergeCell ref="S2036:S2039"/>
    <mergeCell ref="T2036:T2039"/>
    <mergeCell ref="U2036:U2039"/>
    <mergeCell ref="V2036:V2039"/>
    <mergeCell ref="L243:L245"/>
    <mergeCell ref="M243:M245"/>
    <mergeCell ref="N243:N245"/>
    <mergeCell ref="O243:O245"/>
    <mergeCell ref="P243:P245"/>
    <mergeCell ref="Q243:Q245"/>
    <mergeCell ref="AN259:AN261"/>
    <mergeCell ref="AO259:AO261"/>
    <mergeCell ref="AP259:AP261"/>
    <mergeCell ref="J259:J261"/>
    <mergeCell ref="K259:K261"/>
    <mergeCell ref="L259:L261"/>
    <mergeCell ref="M259:M261"/>
    <mergeCell ref="N259:N261"/>
    <mergeCell ref="O259:O261"/>
    <mergeCell ref="P259:P261"/>
    <mergeCell ref="Q259:Q261"/>
    <mergeCell ref="R259:R261"/>
    <mergeCell ref="AP265:AP267"/>
    <mergeCell ref="E1002:E1003"/>
    <mergeCell ref="F1002:F1003"/>
    <mergeCell ref="S235:S238"/>
    <mergeCell ref="T235:T238"/>
    <mergeCell ref="U235:U238"/>
    <mergeCell ref="V235:V238"/>
    <mergeCell ref="C217:C219"/>
    <mergeCell ref="J231:J234"/>
    <mergeCell ref="K231:K234"/>
    <mergeCell ref="L231:L234"/>
    <mergeCell ref="M231:M234"/>
    <mergeCell ref="N231:N234"/>
    <mergeCell ref="O231:O234"/>
    <mergeCell ref="P231:P234"/>
    <mergeCell ref="Q231:Q234"/>
    <mergeCell ref="R231:R234"/>
    <mergeCell ref="S231:S234"/>
    <mergeCell ref="T231:T234"/>
    <mergeCell ref="U231:U234"/>
    <mergeCell ref="V231:V234"/>
    <mergeCell ref="U217:U219"/>
    <mergeCell ref="H229:H230"/>
    <mergeCell ref="I229:I230"/>
    <mergeCell ref="T217:T219"/>
    <mergeCell ref="L220:L222"/>
    <mergeCell ref="M220:M222"/>
    <mergeCell ref="N220:N222"/>
    <mergeCell ref="O220:O222"/>
    <mergeCell ref="P220:P222"/>
    <mergeCell ref="Q220:Q222"/>
    <mergeCell ref="R220:R222"/>
    <mergeCell ref="S220:S222"/>
    <mergeCell ref="T220:T222"/>
    <mergeCell ref="U220:U222"/>
    <mergeCell ref="F211:F213"/>
    <mergeCell ref="G211:G213"/>
    <mergeCell ref="J227:J228"/>
    <mergeCell ref="K227:K228"/>
    <mergeCell ref="J229:J230"/>
    <mergeCell ref="K229:K230"/>
    <mergeCell ref="I227:I228"/>
    <mergeCell ref="AN227:AN228"/>
    <mergeCell ref="AO227:AO228"/>
    <mergeCell ref="A227:A228"/>
    <mergeCell ref="U208:U210"/>
    <mergeCell ref="H211:H213"/>
    <mergeCell ref="I211:I213"/>
    <mergeCell ref="AO208:AO210"/>
    <mergeCell ref="S229:S230"/>
    <mergeCell ref="T229:T230"/>
    <mergeCell ref="U229:U230"/>
    <mergeCell ref="V229:V230"/>
    <mergeCell ref="H227:H228"/>
    <mergeCell ref="AB220:AB222"/>
    <mergeCell ref="D227:D228"/>
    <mergeCell ref="E227:E228"/>
    <mergeCell ref="F227:F228"/>
    <mergeCell ref="G227:G228"/>
    <mergeCell ref="L227:L228"/>
    <mergeCell ref="M227:M228"/>
    <mergeCell ref="N227:N228"/>
    <mergeCell ref="O227:O228"/>
    <mergeCell ref="P227:P228"/>
    <mergeCell ref="AI211:AI213"/>
    <mergeCell ref="AI214:AI216"/>
    <mergeCell ref="AI217:AI219"/>
    <mergeCell ref="D198:D200"/>
    <mergeCell ref="E198:E200"/>
    <mergeCell ref="F198:F200"/>
    <mergeCell ref="G198:G200"/>
    <mergeCell ref="H198:H200"/>
    <mergeCell ref="I198:I200"/>
    <mergeCell ref="B202:B203"/>
    <mergeCell ref="A202:A203"/>
    <mergeCell ref="J198:J200"/>
    <mergeCell ref="K198:K200"/>
    <mergeCell ref="L198:L200"/>
    <mergeCell ref="M198:M200"/>
    <mergeCell ref="N198:N200"/>
    <mergeCell ref="O198:O200"/>
    <mergeCell ref="P198:P200"/>
    <mergeCell ref="Q198:Q200"/>
    <mergeCell ref="R198:R200"/>
    <mergeCell ref="T173:T174"/>
    <mergeCell ref="U173:U174"/>
    <mergeCell ref="V173:V174"/>
    <mergeCell ref="D173:D174"/>
    <mergeCell ref="E173:E174"/>
    <mergeCell ref="F173:F174"/>
    <mergeCell ref="G173:G174"/>
    <mergeCell ref="D175:D176"/>
    <mergeCell ref="E175:E176"/>
    <mergeCell ref="F175:F176"/>
    <mergeCell ref="G175:G176"/>
    <mergeCell ref="L175:L176"/>
    <mergeCell ref="M175:M176"/>
    <mergeCell ref="N175:N176"/>
    <mergeCell ref="O175:O176"/>
    <mergeCell ref="P175:P176"/>
    <mergeCell ref="Q175:Q176"/>
    <mergeCell ref="R175:R176"/>
    <mergeCell ref="S175:S176"/>
    <mergeCell ref="T175:T176"/>
    <mergeCell ref="U175:U176"/>
    <mergeCell ref="V175:V176"/>
    <mergeCell ref="S173:S174"/>
    <mergeCell ref="S179:S181"/>
    <mergeCell ref="T179:T181"/>
    <mergeCell ref="U179:U181"/>
    <mergeCell ref="V179:V181"/>
    <mergeCell ref="AD179:AD181"/>
    <mergeCell ref="AN179:AN181"/>
    <mergeCell ref="AO179:AO181"/>
    <mergeCell ref="AP179:AP181"/>
    <mergeCell ref="L179:L181"/>
    <mergeCell ref="M179:M181"/>
    <mergeCell ref="N179:N181"/>
    <mergeCell ref="O179:O181"/>
    <mergeCell ref="P179:P181"/>
    <mergeCell ref="Q179:Q181"/>
    <mergeCell ref="R179:R181"/>
    <mergeCell ref="A179:A181"/>
    <mergeCell ref="B179:B181"/>
    <mergeCell ref="C179:C181"/>
    <mergeCell ref="D179:D181"/>
    <mergeCell ref="E179:E181"/>
    <mergeCell ref="F179:F181"/>
    <mergeCell ref="G179:G181"/>
    <mergeCell ref="S170:S172"/>
    <mergeCell ref="T170:T172"/>
    <mergeCell ref="U170:U172"/>
    <mergeCell ref="V170:V172"/>
    <mergeCell ref="AD170:AD172"/>
    <mergeCell ref="AN170:AN172"/>
    <mergeCell ref="AO170:AO172"/>
    <mergeCell ref="AP170:AP172"/>
    <mergeCell ref="J170:J172"/>
    <mergeCell ref="K170:K172"/>
    <mergeCell ref="L170:L172"/>
    <mergeCell ref="M170:M172"/>
    <mergeCell ref="N170:N172"/>
    <mergeCell ref="O170:O172"/>
    <mergeCell ref="P170:P172"/>
    <mergeCell ref="Q170:Q172"/>
    <mergeCell ref="R170:R172"/>
    <mergeCell ref="A170:A172"/>
    <mergeCell ref="B170:B172"/>
    <mergeCell ref="C170:C172"/>
    <mergeCell ref="D170:D172"/>
    <mergeCell ref="E170:E172"/>
    <mergeCell ref="F170:F172"/>
    <mergeCell ref="G170:G172"/>
    <mergeCell ref="H170:H172"/>
    <mergeCell ref="I170:I172"/>
    <mergeCell ref="J151:J152"/>
    <mergeCell ref="K151:K152"/>
    <mergeCell ref="L151:L152"/>
    <mergeCell ref="M151:M152"/>
    <mergeCell ref="N151:N152"/>
    <mergeCell ref="O151:O152"/>
    <mergeCell ref="P151:P152"/>
    <mergeCell ref="Q151:Q152"/>
    <mergeCell ref="I157:I158"/>
    <mergeCell ref="J157:J158"/>
    <mergeCell ref="K157:K158"/>
    <mergeCell ref="L157:L158"/>
    <mergeCell ref="M157:M158"/>
    <mergeCell ref="N157:N158"/>
    <mergeCell ref="O157:O158"/>
    <mergeCell ref="P157:P158"/>
    <mergeCell ref="Q157:Q158"/>
    <mergeCell ref="L165:L167"/>
    <mergeCell ref="M165:M167"/>
    <mergeCell ref="N165:N167"/>
    <mergeCell ref="O165:O167"/>
    <mergeCell ref="P165:P167"/>
    <mergeCell ref="Q165:Q167"/>
    <mergeCell ref="D155:D156"/>
    <mergeCell ref="E155:E156"/>
    <mergeCell ref="F155:F156"/>
    <mergeCell ref="V146:V147"/>
    <mergeCell ref="D142:D145"/>
    <mergeCell ref="E142:E145"/>
    <mergeCell ref="F142:F145"/>
    <mergeCell ref="G142:G145"/>
    <mergeCell ref="H142:H145"/>
    <mergeCell ref="I142:I145"/>
    <mergeCell ref="B162:B164"/>
    <mergeCell ref="C162:C164"/>
    <mergeCell ref="D151:D152"/>
    <mergeCell ref="E151:E152"/>
    <mergeCell ref="F151:F152"/>
    <mergeCell ref="G151:G152"/>
    <mergeCell ref="H151:H152"/>
    <mergeCell ref="I151:I152"/>
    <mergeCell ref="D146:D147"/>
    <mergeCell ref="E146:E147"/>
    <mergeCell ref="F146:F147"/>
    <mergeCell ref="G146:G147"/>
    <mergeCell ref="H146:H147"/>
    <mergeCell ref="I146:I147"/>
    <mergeCell ref="J146:J147"/>
    <mergeCell ref="K146:K147"/>
    <mergeCell ref="L146:L147"/>
    <mergeCell ref="H162:H164"/>
    <mergeCell ref="I162:I164"/>
    <mergeCell ref="J162:J164"/>
    <mergeCell ref="K162:K164"/>
    <mergeCell ref="D157:D158"/>
    <mergeCell ref="A151:A152"/>
    <mergeCell ref="A155:A156"/>
    <mergeCell ref="C157:C158"/>
    <mergeCell ref="B157:B158"/>
    <mergeCell ref="A157:A158"/>
    <mergeCell ref="U138:U141"/>
    <mergeCell ref="V138:V141"/>
    <mergeCell ref="J132:J134"/>
    <mergeCell ref="K132:K134"/>
    <mergeCell ref="L132:L134"/>
    <mergeCell ref="M132:M134"/>
    <mergeCell ref="N132:N134"/>
    <mergeCell ref="O132:O134"/>
    <mergeCell ref="P132:P134"/>
    <mergeCell ref="Q132:Q134"/>
    <mergeCell ref="R132:R134"/>
    <mergeCell ref="S132:S134"/>
    <mergeCell ref="T132:T134"/>
    <mergeCell ref="D132:D134"/>
    <mergeCell ref="E132:E134"/>
    <mergeCell ref="F132:F134"/>
    <mergeCell ref="G132:G134"/>
    <mergeCell ref="H132:H134"/>
    <mergeCell ref="I132:I134"/>
    <mergeCell ref="P146:P147"/>
    <mergeCell ref="Q146:Q147"/>
    <mergeCell ref="R146:R147"/>
    <mergeCell ref="S146:S147"/>
    <mergeCell ref="T146:T147"/>
    <mergeCell ref="R157:R158"/>
    <mergeCell ref="S157:S158"/>
    <mergeCell ref="T157:T158"/>
    <mergeCell ref="B127:B129"/>
    <mergeCell ref="C127:C129"/>
    <mergeCell ref="D121:D123"/>
    <mergeCell ref="E121:E123"/>
    <mergeCell ref="F121:F123"/>
    <mergeCell ref="G121:G123"/>
    <mergeCell ref="H121:H123"/>
    <mergeCell ref="I121:I123"/>
    <mergeCell ref="I127:I129"/>
    <mergeCell ref="S117:S120"/>
    <mergeCell ref="T117:T120"/>
    <mergeCell ref="U117:U120"/>
    <mergeCell ref="V117:V120"/>
    <mergeCell ref="Q114:Q116"/>
    <mergeCell ref="R114:R116"/>
    <mergeCell ref="S114:S116"/>
    <mergeCell ref="T114:T116"/>
    <mergeCell ref="U114:U116"/>
    <mergeCell ref="V114:V116"/>
    <mergeCell ref="B114:B116"/>
    <mergeCell ref="C114:C116"/>
    <mergeCell ref="B117:B120"/>
    <mergeCell ref="C117:C120"/>
    <mergeCell ref="D127:D129"/>
    <mergeCell ref="E127:E129"/>
    <mergeCell ref="F127:F129"/>
    <mergeCell ref="G127:G129"/>
    <mergeCell ref="H127:H129"/>
    <mergeCell ref="S121:S123"/>
    <mergeCell ref="T121:T123"/>
    <mergeCell ref="U121:U123"/>
    <mergeCell ref="V121:V123"/>
    <mergeCell ref="A110:A113"/>
    <mergeCell ref="A114:A116"/>
    <mergeCell ref="A117:A120"/>
    <mergeCell ref="S106:S109"/>
    <mergeCell ref="T106:T109"/>
    <mergeCell ref="U106:U109"/>
    <mergeCell ref="V106:V109"/>
    <mergeCell ref="D98:D105"/>
    <mergeCell ref="E98:E105"/>
    <mergeCell ref="F98:F105"/>
    <mergeCell ref="G98:G105"/>
    <mergeCell ref="H98:H105"/>
    <mergeCell ref="I98:I105"/>
    <mergeCell ref="J98:J105"/>
    <mergeCell ref="K98:K105"/>
    <mergeCell ref="L98:L105"/>
    <mergeCell ref="M98:M105"/>
    <mergeCell ref="N98:N105"/>
    <mergeCell ref="O98:O105"/>
    <mergeCell ref="P98:P105"/>
    <mergeCell ref="Q98:Q105"/>
    <mergeCell ref="R98:R105"/>
    <mergeCell ref="S98:S105"/>
    <mergeCell ref="T98:T105"/>
    <mergeCell ref="U98:U105"/>
    <mergeCell ref="V98:V105"/>
    <mergeCell ref="R106:R109"/>
    <mergeCell ref="B106:B109"/>
    <mergeCell ref="C106:C109"/>
    <mergeCell ref="D114:D116"/>
    <mergeCell ref="E114:E116"/>
    <mergeCell ref="F114:F116"/>
    <mergeCell ref="A106:A109"/>
    <mergeCell ref="AP96:AP97"/>
    <mergeCell ref="J96:J97"/>
    <mergeCell ref="K96:K97"/>
    <mergeCell ref="L96:L97"/>
    <mergeCell ref="M96:M97"/>
    <mergeCell ref="N96:N97"/>
    <mergeCell ref="O96:O97"/>
    <mergeCell ref="P96:P97"/>
    <mergeCell ref="Q96:Q97"/>
    <mergeCell ref="R96:R97"/>
    <mergeCell ref="D96:D97"/>
    <mergeCell ref="E96:E97"/>
    <mergeCell ref="F96:F97"/>
    <mergeCell ref="G96:G97"/>
    <mergeCell ref="H96:H97"/>
    <mergeCell ref="I96:I97"/>
    <mergeCell ref="S96:S97"/>
    <mergeCell ref="T96:T97"/>
    <mergeCell ref="U96:U97"/>
    <mergeCell ref="V96:V97"/>
    <mergeCell ref="AN96:AN97"/>
    <mergeCell ref="AO106:AO109"/>
    <mergeCell ref="AP106:AP109"/>
    <mergeCell ref="J106:J109"/>
    <mergeCell ref="K106:K109"/>
    <mergeCell ref="L106:L109"/>
    <mergeCell ref="M106:M109"/>
    <mergeCell ref="N106:N109"/>
    <mergeCell ref="O106:O109"/>
    <mergeCell ref="P106:P109"/>
    <mergeCell ref="Q106:Q109"/>
    <mergeCell ref="T93:T95"/>
    <mergeCell ref="U93:U95"/>
    <mergeCell ref="V93:V95"/>
    <mergeCell ref="AN93:AN95"/>
    <mergeCell ref="AO93:AO95"/>
    <mergeCell ref="Q90:Q91"/>
    <mergeCell ref="R90:R91"/>
    <mergeCell ref="S90:S91"/>
    <mergeCell ref="T90:T91"/>
    <mergeCell ref="U90:U91"/>
    <mergeCell ref="AN98:AN105"/>
    <mergeCell ref="AO98:AO105"/>
    <mergeCell ref="AP98:AP105"/>
    <mergeCell ref="Q110:Q113"/>
    <mergeCell ref="R110:R113"/>
    <mergeCell ref="S110:S113"/>
    <mergeCell ref="T110:T113"/>
    <mergeCell ref="U110:U113"/>
    <mergeCell ref="V110:V113"/>
    <mergeCell ref="AD90:AD91"/>
    <mergeCell ref="AI96:AI97"/>
    <mergeCell ref="AI98:AI105"/>
    <mergeCell ref="AI106:AI109"/>
    <mergeCell ref="AI110:AI113"/>
    <mergeCell ref="D86:D87"/>
    <mergeCell ref="D93:D95"/>
    <mergeCell ref="E93:E95"/>
    <mergeCell ref="F93:F95"/>
    <mergeCell ref="G93:G95"/>
    <mergeCell ref="H93:H95"/>
    <mergeCell ref="I93:I95"/>
    <mergeCell ref="J93:J95"/>
    <mergeCell ref="K93:K95"/>
    <mergeCell ref="L93:L95"/>
    <mergeCell ref="M93:M95"/>
    <mergeCell ref="N93:N95"/>
    <mergeCell ref="O93:O95"/>
    <mergeCell ref="P93:P95"/>
    <mergeCell ref="Q93:Q95"/>
    <mergeCell ref="R93:R95"/>
    <mergeCell ref="S93:S95"/>
    <mergeCell ref="AO83:AO84"/>
    <mergeCell ref="D88:D89"/>
    <mergeCell ref="E88:E89"/>
    <mergeCell ref="F88:F89"/>
    <mergeCell ref="G88:G89"/>
    <mergeCell ref="H88:H89"/>
    <mergeCell ref="I88:I89"/>
    <mergeCell ref="AP86:AP87"/>
    <mergeCell ref="J86:J87"/>
    <mergeCell ref="K86:K87"/>
    <mergeCell ref="L86:L87"/>
    <mergeCell ref="M86:M87"/>
    <mergeCell ref="N86:N87"/>
    <mergeCell ref="O86:O87"/>
    <mergeCell ref="P86:P87"/>
    <mergeCell ref="Q86:Q87"/>
    <mergeCell ref="R86:R87"/>
    <mergeCell ref="AP88:AP89"/>
    <mergeCell ref="J88:J89"/>
    <mergeCell ref="K88:K89"/>
    <mergeCell ref="L88:L89"/>
    <mergeCell ref="M88:M89"/>
    <mergeCell ref="N88:N89"/>
    <mergeCell ref="O88:O89"/>
    <mergeCell ref="P88:P89"/>
    <mergeCell ref="Q88:Q89"/>
    <mergeCell ref="R88:R89"/>
    <mergeCell ref="S88:S89"/>
    <mergeCell ref="T88:T89"/>
    <mergeCell ref="U88:U89"/>
    <mergeCell ref="V88:V89"/>
    <mergeCell ref="AN88:AN89"/>
    <mergeCell ref="AD78:AD79"/>
    <mergeCell ref="AI78:AI79"/>
    <mergeCell ref="AN78:AN79"/>
    <mergeCell ref="Q75:Q77"/>
    <mergeCell ref="Q78:Q79"/>
    <mergeCell ref="Q80:Q82"/>
    <mergeCell ref="V80:V82"/>
    <mergeCell ref="E86:E87"/>
    <mergeCell ref="F86:F87"/>
    <mergeCell ref="G86:G87"/>
    <mergeCell ref="H86:H87"/>
    <mergeCell ref="I86:I87"/>
    <mergeCell ref="S86:S87"/>
    <mergeCell ref="T86:T87"/>
    <mergeCell ref="U86:U87"/>
    <mergeCell ref="V86:V87"/>
    <mergeCell ref="AN86:AN87"/>
    <mergeCell ref="S83:S84"/>
    <mergeCell ref="T83:T84"/>
    <mergeCell ref="U83:U84"/>
    <mergeCell ref="V83:V84"/>
    <mergeCell ref="AN83:AN84"/>
    <mergeCell ref="R83:R84"/>
    <mergeCell ref="R59:R60"/>
    <mergeCell ref="S59:S60"/>
    <mergeCell ref="T59:T60"/>
    <mergeCell ref="U59:U60"/>
    <mergeCell ref="V59:V60"/>
    <mergeCell ref="D83:D84"/>
    <mergeCell ref="E83:E84"/>
    <mergeCell ref="F83:F84"/>
    <mergeCell ref="G83:G84"/>
    <mergeCell ref="H83:H84"/>
    <mergeCell ref="I83:I84"/>
    <mergeCell ref="J83:J84"/>
    <mergeCell ref="K83:K84"/>
    <mergeCell ref="L83:L84"/>
    <mergeCell ref="M83:M84"/>
    <mergeCell ref="N83:N84"/>
    <mergeCell ref="O83:O84"/>
    <mergeCell ref="P83:P84"/>
    <mergeCell ref="Q83:Q84"/>
    <mergeCell ref="O78:O79"/>
    <mergeCell ref="R78:R79"/>
    <mergeCell ref="S78:S79"/>
    <mergeCell ref="T78:T79"/>
    <mergeCell ref="U78:U79"/>
    <mergeCell ref="V78:V79"/>
    <mergeCell ref="R69:R71"/>
    <mergeCell ref="A78:A79"/>
    <mergeCell ref="E78:E79"/>
    <mergeCell ref="F78:F79"/>
    <mergeCell ref="G78:G79"/>
    <mergeCell ref="L78:L79"/>
    <mergeCell ref="P78:P79"/>
    <mergeCell ref="A80:A82"/>
    <mergeCell ref="E80:E82"/>
    <mergeCell ref="F80:F82"/>
    <mergeCell ref="G80:G82"/>
    <mergeCell ref="L80:L82"/>
    <mergeCell ref="P80:P82"/>
    <mergeCell ref="D78:D79"/>
    <mergeCell ref="D80:D82"/>
    <mergeCell ref="M78:M79"/>
    <mergeCell ref="M80:M82"/>
    <mergeCell ref="N78:N79"/>
    <mergeCell ref="N80:N82"/>
    <mergeCell ref="B78:B79"/>
    <mergeCell ref="C78:C79"/>
    <mergeCell ref="I78:I79"/>
    <mergeCell ref="J78:J79"/>
    <mergeCell ref="K78:K79"/>
    <mergeCell ref="B80:B82"/>
    <mergeCell ref="C80:C82"/>
    <mergeCell ref="AD80:AD82"/>
    <mergeCell ref="AI80:AI82"/>
    <mergeCell ref="AN80:AN82"/>
    <mergeCell ref="AO80:AO82"/>
    <mergeCell ref="O80:O82"/>
    <mergeCell ref="R80:R82"/>
    <mergeCell ref="S80:S82"/>
    <mergeCell ref="T80:T82"/>
    <mergeCell ref="U80:U82"/>
    <mergeCell ref="A75:A77"/>
    <mergeCell ref="E75:E77"/>
    <mergeCell ref="F75:F77"/>
    <mergeCell ref="G75:G77"/>
    <mergeCell ref="L75:L77"/>
    <mergeCell ref="V73:V74"/>
    <mergeCell ref="AD73:AD74"/>
    <mergeCell ref="AI73:AI74"/>
    <mergeCell ref="AN73:AN74"/>
    <mergeCell ref="P75:P77"/>
    <mergeCell ref="V75:V77"/>
    <mergeCell ref="AD75:AD77"/>
    <mergeCell ref="AI75:AI77"/>
    <mergeCell ref="AN75:AN77"/>
    <mergeCell ref="Q73:Q74"/>
    <mergeCell ref="D75:D77"/>
    <mergeCell ref="M75:M77"/>
    <mergeCell ref="N73:N74"/>
    <mergeCell ref="N75:N77"/>
    <mergeCell ref="B75:B77"/>
    <mergeCell ref="C75:C77"/>
    <mergeCell ref="AO75:AO77"/>
    <mergeCell ref="H78:H79"/>
    <mergeCell ref="H73:H74"/>
    <mergeCell ref="I73:I74"/>
    <mergeCell ref="J73:J74"/>
    <mergeCell ref="K73:K74"/>
    <mergeCell ref="O69:O71"/>
    <mergeCell ref="H75:H77"/>
    <mergeCell ref="I75:I77"/>
    <mergeCell ref="J75:J77"/>
    <mergeCell ref="O73:O74"/>
    <mergeCell ref="R73:R74"/>
    <mergeCell ref="S73:S74"/>
    <mergeCell ref="T73:T74"/>
    <mergeCell ref="U73:U74"/>
    <mergeCell ref="A73:A74"/>
    <mergeCell ref="E73:E74"/>
    <mergeCell ref="F73:F74"/>
    <mergeCell ref="G73:G74"/>
    <mergeCell ref="L73:L74"/>
    <mergeCell ref="P73:P74"/>
    <mergeCell ref="D73:D74"/>
    <mergeCell ref="M73:M74"/>
    <mergeCell ref="B73:B74"/>
    <mergeCell ref="C73:C74"/>
    <mergeCell ref="K75:K77"/>
    <mergeCell ref="O75:O77"/>
    <mergeCell ref="R75:R77"/>
    <mergeCell ref="S75:S77"/>
    <mergeCell ref="T75:T77"/>
    <mergeCell ref="U75:U77"/>
    <mergeCell ref="S69:S71"/>
    <mergeCell ref="T69:T71"/>
    <mergeCell ref="U69:U71"/>
    <mergeCell ref="G67:G68"/>
    <mergeCell ref="L67:L68"/>
    <mergeCell ref="J69:J71"/>
    <mergeCell ref="K69:K71"/>
    <mergeCell ref="P67:P68"/>
    <mergeCell ref="V67:V68"/>
    <mergeCell ref="AD67:AD68"/>
    <mergeCell ref="AI67:AI68"/>
    <mergeCell ref="AN67:AN68"/>
    <mergeCell ref="A69:A71"/>
    <mergeCell ref="E69:E71"/>
    <mergeCell ref="F69:F71"/>
    <mergeCell ref="G69:G71"/>
    <mergeCell ref="L69:L71"/>
    <mergeCell ref="P69:P71"/>
    <mergeCell ref="D69:D71"/>
    <mergeCell ref="M69:M71"/>
    <mergeCell ref="N69:N71"/>
    <mergeCell ref="B69:B71"/>
    <mergeCell ref="C69:C71"/>
    <mergeCell ref="H69:H71"/>
    <mergeCell ref="I69:I71"/>
    <mergeCell ref="O67:O68"/>
    <mergeCell ref="R67:R68"/>
    <mergeCell ref="V69:V71"/>
    <mergeCell ref="AD69:AD71"/>
    <mergeCell ref="AI69:AI71"/>
    <mergeCell ref="AN69:AN71"/>
    <mergeCell ref="Q67:Q68"/>
    <mergeCell ref="Q69:Q71"/>
    <mergeCell ref="J64:J66"/>
    <mergeCell ref="K64:K66"/>
    <mergeCell ref="V64:V66"/>
    <mergeCell ref="AD64:AD66"/>
    <mergeCell ref="AI64:AI66"/>
    <mergeCell ref="AN64:AN66"/>
    <mergeCell ref="A61:A63"/>
    <mergeCell ref="E61:E63"/>
    <mergeCell ref="F61:F63"/>
    <mergeCell ref="Q64:Q66"/>
    <mergeCell ref="D67:D68"/>
    <mergeCell ref="M67:M68"/>
    <mergeCell ref="N64:N66"/>
    <mergeCell ref="N67:N68"/>
    <mergeCell ref="B67:B68"/>
    <mergeCell ref="C67:C68"/>
    <mergeCell ref="AO64:AO66"/>
    <mergeCell ref="O64:O66"/>
    <mergeCell ref="R64:R66"/>
    <mergeCell ref="S64:S66"/>
    <mergeCell ref="T64:T66"/>
    <mergeCell ref="U64:U66"/>
    <mergeCell ref="H67:H68"/>
    <mergeCell ref="I67:I68"/>
    <mergeCell ref="J67:J68"/>
    <mergeCell ref="K67:K68"/>
    <mergeCell ref="S67:S68"/>
    <mergeCell ref="T67:T68"/>
    <mergeCell ref="U67:U68"/>
    <mergeCell ref="A67:A68"/>
    <mergeCell ref="E67:E68"/>
    <mergeCell ref="F67:F68"/>
    <mergeCell ref="AD59:AD60"/>
    <mergeCell ref="AI59:AI60"/>
    <mergeCell ref="AN59:AN60"/>
    <mergeCell ref="Q59:Q60"/>
    <mergeCell ref="N59:N60"/>
    <mergeCell ref="A64:A66"/>
    <mergeCell ref="E64:E66"/>
    <mergeCell ref="F64:F66"/>
    <mergeCell ref="G64:G66"/>
    <mergeCell ref="L64:L66"/>
    <mergeCell ref="P64:P66"/>
    <mergeCell ref="D64:D66"/>
    <mergeCell ref="M64:M66"/>
    <mergeCell ref="B64:B66"/>
    <mergeCell ref="C64:C66"/>
    <mergeCell ref="V61:V63"/>
    <mergeCell ref="AD61:AD63"/>
    <mergeCell ref="AI61:AI63"/>
    <mergeCell ref="AN61:AN63"/>
    <mergeCell ref="O61:O63"/>
    <mergeCell ref="R61:R63"/>
    <mergeCell ref="S61:S63"/>
    <mergeCell ref="T61:T63"/>
    <mergeCell ref="U61:U63"/>
    <mergeCell ref="Q61:Q63"/>
    <mergeCell ref="H64:H66"/>
    <mergeCell ref="I64:I66"/>
    <mergeCell ref="M59:M60"/>
    <mergeCell ref="A59:A60"/>
    <mergeCell ref="E59:E60"/>
    <mergeCell ref="F59:F60"/>
    <mergeCell ref="G59:G60"/>
    <mergeCell ref="L59:L60"/>
    <mergeCell ref="P59:P60"/>
    <mergeCell ref="N54:N55"/>
    <mergeCell ref="G61:G63"/>
    <mergeCell ref="L61:L63"/>
    <mergeCell ref="P61:P63"/>
    <mergeCell ref="D59:D60"/>
    <mergeCell ref="D61:D63"/>
    <mergeCell ref="M61:M63"/>
    <mergeCell ref="N61:N63"/>
    <mergeCell ref="B59:B60"/>
    <mergeCell ref="C59:C60"/>
    <mergeCell ref="B61:B63"/>
    <mergeCell ref="C61:C63"/>
    <mergeCell ref="H61:H63"/>
    <mergeCell ref="I61:I63"/>
    <mergeCell ref="J61:J63"/>
    <mergeCell ref="K61:K63"/>
    <mergeCell ref="O59:O60"/>
    <mergeCell ref="O54:O55"/>
    <mergeCell ref="R54:R55"/>
    <mergeCell ref="S54:S55"/>
    <mergeCell ref="T54:T55"/>
    <mergeCell ref="U54:U55"/>
    <mergeCell ref="V54:V55"/>
    <mergeCell ref="AD54:AD55"/>
    <mergeCell ref="AI54:AI55"/>
    <mergeCell ref="AN54:AN55"/>
    <mergeCell ref="Q51:Q53"/>
    <mergeCell ref="Q54:Q55"/>
    <mergeCell ref="A54:A55"/>
    <mergeCell ref="E54:E55"/>
    <mergeCell ref="F54:F55"/>
    <mergeCell ref="G54:G55"/>
    <mergeCell ref="L54:L55"/>
    <mergeCell ref="P54:P55"/>
    <mergeCell ref="D54:D55"/>
    <mergeCell ref="B54:B55"/>
    <mergeCell ref="C54:C55"/>
    <mergeCell ref="H54:H55"/>
    <mergeCell ref="I54:I55"/>
    <mergeCell ref="J54:J55"/>
    <mergeCell ref="K54:K55"/>
    <mergeCell ref="M54:M55"/>
    <mergeCell ref="A51:A53"/>
    <mergeCell ref="E51:E53"/>
    <mergeCell ref="F51:F53"/>
    <mergeCell ref="G51:G53"/>
    <mergeCell ref="L51:L53"/>
    <mergeCell ref="V47:V50"/>
    <mergeCell ref="AD47:AD50"/>
    <mergeCell ref="AI47:AI50"/>
    <mergeCell ref="AN47:AN50"/>
    <mergeCell ref="P51:P53"/>
    <mergeCell ref="V51:V53"/>
    <mergeCell ref="AD51:AD53"/>
    <mergeCell ref="AI51:AI53"/>
    <mergeCell ref="AN51:AN53"/>
    <mergeCell ref="Q47:Q50"/>
    <mergeCell ref="D51:D53"/>
    <mergeCell ref="B51:B53"/>
    <mergeCell ref="C51:C53"/>
    <mergeCell ref="H51:H53"/>
    <mergeCell ref="I51:I53"/>
    <mergeCell ref="J51:J53"/>
    <mergeCell ref="K51:K53"/>
    <mergeCell ref="M51:M53"/>
    <mergeCell ref="N47:N50"/>
    <mergeCell ref="N51:N53"/>
    <mergeCell ref="O51:O53"/>
    <mergeCell ref="R51:R53"/>
    <mergeCell ref="S51:S53"/>
    <mergeCell ref="T51:T53"/>
    <mergeCell ref="U51:U53"/>
    <mergeCell ref="O47:O50"/>
    <mergeCell ref="R47:R50"/>
    <mergeCell ref="S47:S50"/>
    <mergeCell ref="T47:T50"/>
    <mergeCell ref="U47:U50"/>
    <mergeCell ref="A47:A50"/>
    <mergeCell ref="E47:E50"/>
    <mergeCell ref="F47:F50"/>
    <mergeCell ref="G47:G50"/>
    <mergeCell ref="L47:L50"/>
    <mergeCell ref="D47:D50"/>
    <mergeCell ref="B47:B50"/>
    <mergeCell ref="C47:C50"/>
    <mergeCell ref="H47:H50"/>
    <mergeCell ref="I47:I50"/>
    <mergeCell ref="J47:J50"/>
    <mergeCell ref="K47:K50"/>
    <mergeCell ref="M47:M50"/>
    <mergeCell ref="V44:V46"/>
    <mergeCell ref="A39:A43"/>
    <mergeCell ref="E39:E43"/>
    <mergeCell ref="F39:F43"/>
    <mergeCell ref="G39:G43"/>
    <mergeCell ref="L39:L43"/>
    <mergeCell ref="A44:A46"/>
    <mergeCell ref="E44:E46"/>
    <mergeCell ref="F44:F46"/>
    <mergeCell ref="G44:G46"/>
    <mergeCell ref="L44:L46"/>
    <mergeCell ref="D39:D43"/>
    <mergeCell ref="D44:D46"/>
    <mergeCell ref="B39:B43"/>
    <mergeCell ref="C39:C43"/>
    <mergeCell ref="B44:B46"/>
    <mergeCell ref="C44:C46"/>
    <mergeCell ref="H39:H43"/>
    <mergeCell ref="M44:M46"/>
    <mergeCell ref="J39:J43"/>
    <mergeCell ref="K39:K43"/>
    <mergeCell ref="H44:H46"/>
    <mergeCell ref="N39:N43"/>
    <mergeCell ref="N44:N46"/>
    <mergeCell ref="O44:O46"/>
    <mergeCell ref="R44:R46"/>
    <mergeCell ref="S44:S46"/>
    <mergeCell ref="T44:T46"/>
    <mergeCell ref="U44:U46"/>
    <mergeCell ref="A31:A34"/>
    <mergeCell ref="E31:E34"/>
    <mergeCell ref="F31:F34"/>
    <mergeCell ref="G31:G34"/>
    <mergeCell ref="L31:L34"/>
    <mergeCell ref="B31:B34"/>
    <mergeCell ref="C31:C34"/>
    <mergeCell ref="H31:H34"/>
    <mergeCell ref="I31:I34"/>
    <mergeCell ref="J31:J34"/>
    <mergeCell ref="K31:K34"/>
    <mergeCell ref="A35:A38"/>
    <mergeCell ref="E35:E38"/>
    <mergeCell ref="F35:F38"/>
    <mergeCell ref="G35:G38"/>
    <mergeCell ref="L35:L38"/>
    <mergeCell ref="O35:O38"/>
    <mergeCell ref="R35:R38"/>
    <mergeCell ref="S35:S38"/>
    <mergeCell ref="T35:T38"/>
    <mergeCell ref="A25:A27"/>
    <mergeCell ref="E25:E27"/>
    <mergeCell ref="F25:F27"/>
    <mergeCell ref="G25:G27"/>
    <mergeCell ref="L25:L27"/>
    <mergeCell ref="A28:A30"/>
    <mergeCell ref="E28:E30"/>
    <mergeCell ref="F28:F30"/>
    <mergeCell ref="G28:G30"/>
    <mergeCell ref="L28:L30"/>
    <mergeCell ref="B25:B27"/>
    <mergeCell ref="C25:C27"/>
    <mergeCell ref="B28:B30"/>
    <mergeCell ref="C28:C30"/>
    <mergeCell ref="H25:H27"/>
    <mergeCell ref="I25:I27"/>
    <mergeCell ref="E2096:E2097"/>
    <mergeCell ref="F2096:F2097"/>
    <mergeCell ref="AQ2095:AQ2097"/>
    <mergeCell ref="AQ2092:AQ2094"/>
    <mergeCell ref="E9:E10"/>
    <mergeCell ref="F9:F10"/>
    <mergeCell ref="G9:G10"/>
    <mergeCell ref="L9:L10"/>
    <mergeCell ref="O9:O10"/>
    <mergeCell ref="R9:R10"/>
    <mergeCell ref="S9:S10"/>
    <mergeCell ref="T9:T10"/>
    <mergeCell ref="P25:P27"/>
    <mergeCell ref="P28:P30"/>
    <mergeCell ref="P31:P34"/>
    <mergeCell ref="P35:P38"/>
    <mergeCell ref="P39:P43"/>
    <mergeCell ref="P44:P46"/>
    <mergeCell ref="P47:P50"/>
    <mergeCell ref="T11:T12"/>
    <mergeCell ref="AD28:AD30"/>
    <mergeCell ref="AI28:AI30"/>
    <mergeCell ref="AN28:AN30"/>
    <mergeCell ref="AO28:AO30"/>
    <mergeCell ref="O28:O30"/>
    <mergeCell ref="V31:V34"/>
    <mergeCell ref="V35:V38"/>
    <mergeCell ref="Q31:Q34"/>
    <mergeCell ref="M35:M38"/>
    <mergeCell ref="N35:N38"/>
    <mergeCell ref="H35:H38"/>
    <mergeCell ref="I35:I38"/>
    <mergeCell ref="M39:M43"/>
    <mergeCell ref="V28:V30"/>
    <mergeCell ref="T25:T27"/>
    <mergeCell ref="U25:U27"/>
    <mergeCell ref="V25:V27"/>
    <mergeCell ref="A9:A10"/>
    <mergeCell ref="U9:U10"/>
    <mergeCell ref="V9:V10"/>
    <mergeCell ref="AD9:AD10"/>
    <mergeCell ref="AI9:AI10"/>
    <mergeCell ref="AN9:AN10"/>
    <mergeCell ref="AO9:AO10"/>
    <mergeCell ref="Q9:Q10"/>
    <mergeCell ref="D9:D10"/>
    <mergeCell ref="M9:M10"/>
    <mergeCell ref="N9:N10"/>
    <mergeCell ref="B9:B10"/>
    <mergeCell ref="C9:C10"/>
    <mergeCell ref="AO13:AO15"/>
    <mergeCell ref="U13:U15"/>
    <mergeCell ref="V11:V12"/>
    <mergeCell ref="AD11:AD12"/>
    <mergeCell ref="AI11:AI12"/>
    <mergeCell ref="AN11:AN12"/>
    <mergeCell ref="V13:V15"/>
    <mergeCell ref="AD13:AD15"/>
    <mergeCell ref="AO11:AO12"/>
    <mergeCell ref="O11:O12"/>
    <mergeCell ref="R11:R12"/>
    <mergeCell ref="S11:S12"/>
    <mergeCell ref="J25:J27"/>
    <mergeCell ref="K25:K27"/>
    <mergeCell ref="A11:A12"/>
    <mergeCell ref="A13:A15"/>
    <mergeCell ref="E13:E15"/>
    <mergeCell ref="F13:F15"/>
    <mergeCell ref="G13:G15"/>
    <mergeCell ref="L13:L15"/>
    <mergeCell ref="D31:D34"/>
    <mergeCell ref="M25:M27"/>
    <mergeCell ref="M28:M30"/>
    <mergeCell ref="M31:M34"/>
    <mergeCell ref="R28:R30"/>
    <mergeCell ref="S28:S30"/>
    <mergeCell ref="T28:T30"/>
    <mergeCell ref="U28:U30"/>
    <mergeCell ref="Q28:Q30"/>
    <mergeCell ref="I11:I12"/>
    <mergeCell ref="J11:J12"/>
    <mergeCell ref="K11:K12"/>
    <mergeCell ref="H13:H15"/>
    <mergeCell ref="I13:I15"/>
    <mergeCell ref="J13:J15"/>
    <mergeCell ref="K13:K15"/>
    <mergeCell ref="G11:G12"/>
    <mergeCell ref="L11:L12"/>
    <mergeCell ref="K28:K30"/>
    <mergeCell ref="Q25:Q27"/>
    <mergeCell ref="O31:O34"/>
    <mergeCell ref="R31:R34"/>
    <mergeCell ref="S31:S34"/>
    <mergeCell ref="T31:T34"/>
    <mergeCell ref="U31:U34"/>
    <mergeCell ref="N25:N27"/>
    <mergeCell ref="C7:C8"/>
    <mergeCell ref="D7:D8"/>
    <mergeCell ref="E7:G7"/>
    <mergeCell ref="H7:K7"/>
    <mergeCell ref="L7:L8"/>
    <mergeCell ref="M7:M8"/>
    <mergeCell ref="N7:N8"/>
    <mergeCell ref="AN7:AN8"/>
    <mergeCell ref="AO7:AO8"/>
    <mergeCell ref="M11:M12"/>
    <mergeCell ref="M13:M15"/>
    <mergeCell ref="N11:N12"/>
    <mergeCell ref="N13:N15"/>
    <mergeCell ref="O25:O27"/>
    <mergeCell ref="R25:R27"/>
    <mergeCell ref="S25:S27"/>
    <mergeCell ref="D22:D23"/>
    <mergeCell ref="S22:S23"/>
    <mergeCell ref="T22:T23"/>
    <mergeCell ref="U22:U23"/>
    <mergeCell ref="V22:V23"/>
    <mergeCell ref="AD22:AD23"/>
    <mergeCell ref="AI22:AI23"/>
    <mergeCell ref="AN22:AN23"/>
    <mergeCell ref="AO22:AO23"/>
    <mergeCell ref="Q11:Q12"/>
    <mergeCell ref="Q13:Q15"/>
    <mergeCell ref="D25:D27"/>
    <mergeCell ref="B11:B12"/>
    <mergeCell ref="C11:C12"/>
    <mergeCell ref="U11:U12"/>
    <mergeCell ref="E11:E12"/>
    <mergeCell ref="F11:F12"/>
    <mergeCell ref="B13:B15"/>
    <mergeCell ref="C13:C15"/>
    <mergeCell ref="H11:H12"/>
    <mergeCell ref="H9:H10"/>
    <mergeCell ref="I9:I10"/>
    <mergeCell ref="J9:J10"/>
    <mergeCell ref="K9:K10"/>
    <mergeCell ref="P9:P10"/>
    <mergeCell ref="T13:T15"/>
    <mergeCell ref="AI13:AI15"/>
    <mergeCell ref="AN13:AN15"/>
    <mergeCell ref="P11:P12"/>
    <mergeCell ref="P13:P15"/>
    <mergeCell ref="O13:O15"/>
    <mergeCell ref="D11:D12"/>
    <mergeCell ref="D13:D15"/>
    <mergeCell ref="R13:R15"/>
    <mergeCell ref="S13:S15"/>
    <mergeCell ref="AR6:AS6"/>
    <mergeCell ref="A1:C4"/>
    <mergeCell ref="D1:AQ1"/>
    <mergeCell ref="D2:AQ2"/>
    <mergeCell ref="D3:AQ3"/>
    <mergeCell ref="AR1:AU1"/>
    <mergeCell ref="AR2:AU2"/>
    <mergeCell ref="AR3:AU3"/>
    <mergeCell ref="A5:C5"/>
    <mergeCell ref="AR4:AU5"/>
    <mergeCell ref="R7:R8"/>
    <mergeCell ref="S7:S8"/>
    <mergeCell ref="T7:T8"/>
    <mergeCell ref="U7:U8"/>
    <mergeCell ref="V7:V8"/>
    <mergeCell ref="W7:W8"/>
    <mergeCell ref="A7:A8"/>
    <mergeCell ref="E6:AO6"/>
    <mergeCell ref="AU7:AU8"/>
    <mergeCell ref="X7:X8"/>
    <mergeCell ref="Y7:Y8"/>
    <mergeCell ref="Z7:Z8"/>
    <mergeCell ref="AA7:AA8"/>
    <mergeCell ref="AB7:AB8"/>
    <mergeCell ref="AC7:AC8"/>
    <mergeCell ref="AD7:AD8"/>
    <mergeCell ref="AE7:AE8"/>
    <mergeCell ref="AI7:AI8"/>
    <mergeCell ref="O7:O8"/>
    <mergeCell ref="P7:P8"/>
    <mergeCell ref="Q7:Q8"/>
    <mergeCell ref="B7:B8"/>
    <mergeCell ref="AT75:AT77"/>
    <mergeCell ref="I44:I46"/>
    <mergeCell ref="J44:J46"/>
    <mergeCell ref="K44:K46"/>
    <mergeCell ref="AD25:AD27"/>
    <mergeCell ref="AI25:AI27"/>
    <mergeCell ref="AN25:AN27"/>
    <mergeCell ref="AO31:AO34"/>
    <mergeCell ref="AD31:AD34"/>
    <mergeCell ref="AI31:AI34"/>
    <mergeCell ref="AN31:AN34"/>
    <mergeCell ref="AD35:AD38"/>
    <mergeCell ref="AI35:AI38"/>
    <mergeCell ref="AN35:AN38"/>
    <mergeCell ref="AO35:AO38"/>
    <mergeCell ref="U35:U38"/>
    <mergeCell ref="AO39:AO43"/>
    <mergeCell ref="O39:O43"/>
    <mergeCell ref="Q35:Q38"/>
    <mergeCell ref="Q39:Q43"/>
    <mergeCell ref="R39:R43"/>
    <mergeCell ref="S39:S43"/>
    <mergeCell ref="T39:T43"/>
    <mergeCell ref="U39:U43"/>
    <mergeCell ref="V39:V43"/>
    <mergeCell ref="AD39:AD43"/>
    <mergeCell ref="AD44:AD46"/>
    <mergeCell ref="AI44:AI46"/>
    <mergeCell ref="Q44:Q46"/>
    <mergeCell ref="AQ59:AQ60"/>
    <mergeCell ref="N28:N30"/>
    <mergeCell ref="N31:N34"/>
    <mergeCell ref="AU75:AU77"/>
    <mergeCell ref="AQ61:AQ63"/>
    <mergeCell ref="AQ64:AQ66"/>
    <mergeCell ref="AQ67:AQ68"/>
    <mergeCell ref="AQ69:AQ71"/>
    <mergeCell ref="AQ73:AQ74"/>
    <mergeCell ref="AQ75:AQ77"/>
    <mergeCell ref="AR61:AR63"/>
    <mergeCell ref="AS61:AS63"/>
    <mergeCell ref="AT61:AT63"/>
    <mergeCell ref="AU61:AU63"/>
    <mergeCell ref="AR54:AR55"/>
    <mergeCell ref="AS54:AS55"/>
    <mergeCell ref="AT54:AT55"/>
    <mergeCell ref="AU54:AU55"/>
    <mergeCell ref="AR64:AR66"/>
    <mergeCell ref="AS64:AS66"/>
    <mergeCell ref="AT64:AT66"/>
    <mergeCell ref="AU64:AU66"/>
    <mergeCell ref="AR67:AR68"/>
    <mergeCell ref="AR75:AR77"/>
    <mergeCell ref="AS75:AS77"/>
    <mergeCell ref="AT67:AT68"/>
    <mergeCell ref="AU67:AU68"/>
    <mergeCell ref="AR69:AR71"/>
    <mergeCell ref="AS69:AS71"/>
    <mergeCell ref="AT69:AT71"/>
    <mergeCell ref="AU69:AU71"/>
    <mergeCell ref="AR73:AR74"/>
    <mergeCell ref="AS73:AS74"/>
    <mergeCell ref="AT73:AT74"/>
    <mergeCell ref="AU73:AU74"/>
    <mergeCell ref="AT7:AT8"/>
    <mergeCell ref="AP11:AP12"/>
    <mergeCell ref="AP13:AP15"/>
    <mergeCell ref="AP73:AP74"/>
    <mergeCell ref="AQ9:AQ10"/>
    <mergeCell ref="AQ11:AQ12"/>
    <mergeCell ref="AQ13:AQ15"/>
    <mergeCell ref="AU9:AU10"/>
    <mergeCell ref="AU11:AU12"/>
    <mergeCell ref="AU13:AU15"/>
    <mergeCell ref="AR9:AR10"/>
    <mergeCell ref="AS9:AS10"/>
    <mergeCell ref="AT9:AT10"/>
    <mergeCell ref="AT13:AT15"/>
    <mergeCell ref="AT11:AT12"/>
    <mergeCell ref="AQ25:AQ27"/>
    <mergeCell ref="AS13:AS15"/>
    <mergeCell ref="AP22:AP23"/>
    <mergeCell ref="AQ22:AQ23"/>
    <mergeCell ref="AR22:AR23"/>
    <mergeCell ref="AS22:AS23"/>
    <mergeCell ref="AT22:AT23"/>
    <mergeCell ref="AU22:AU23"/>
    <mergeCell ref="AP59:AP60"/>
    <mergeCell ref="AP61:AP63"/>
    <mergeCell ref="AP64:AP66"/>
    <mergeCell ref="AP67:AP68"/>
    <mergeCell ref="AP69:AP71"/>
    <mergeCell ref="AP25:AP27"/>
    <mergeCell ref="AP28:AP30"/>
    <mergeCell ref="AP31:AP34"/>
    <mergeCell ref="AP35:AP38"/>
    <mergeCell ref="AN44:AN46"/>
    <mergeCell ref="AO44:AO46"/>
    <mergeCell ref="AS67:AS68"/>
    <mergeCell ref="AO25:AO27"/>
    <mergeCell ref="AO47:AO50"/>
    <mergeCell ref="AI39:AI43"/>
    <mergeCell ref="AN39:AN43"/>
    <mergeCell ref="AO51:AO53"/>
    <mergeCell ref="AO54:AO55"/>
    <mergeCell ref="AO59:AO60"/>
    <mergeCell ref="AO61:AO63"/>
    <mergeCell ref="AO78:AO79"/>
    <mergeCell ref="AP93:AP95"/>
    <mergeCell ref="AO96:AO97"/>
    <mergeCell ref="AQ78:AQ79"/>
    <mergeCell ref="AP9:AP10"/>
    <mergeCell ref="AP7:AP8"/>
    <mergeCell ref="AQ7:AQ8"/>
    <mergeCell ref="AR7:AR8"/>
    <mergeCell ref="AS7:AS8"/>
    <mergeCell ref="AP39:AP43"/>
    <mergeCell ref="AP44:AP46"/>
    <mergeCell ref="AP47:AP50"/>
    <mergeCell ref="AP51:AP53"/>
    <mergeCell ref="AP54:AP55"/>
    <mergeCell ref="AO73:AO74"/>
    <mergeCell ref="AO67:AO68"/>
    <mergeCell ref="AO69:AO71"/>
    <mergeCell ref="AP75:AP77"/>
    <mergeCell ref="AP78:AP79"/>
    <mergeCell ref="AP80:AP82"/>
    <mergeCell ref="AO86:AO87"/>
    <mergeCell ref="AI177:AI178"/>
    <mergeCell ref="AI179:AI181"/>
    <mergeCell ref="AI182:AI183"/>
    <mergeCell ref="AI185:AI188"/>
    <mergeCell ref="AI189:AI191"/>
    <mergeCell ref="AI192:AI193"/>
    <mergeCell ref="AI194:AI195"/>
    <mergeCell ref="AI196:AI197"/>
    <mergeCell ref="AI198:AI200"/>
    <mergeCell ref="AI202:AI203"/>
    <mergeCell ref="AI208:AI210"/>
    <mergeCell ref="AI114:AI116"/>
    <mergeCell ref="AI117:AI120"/>
    <mergeCell ref="AI121:AI123"/>
    <mergeCell ref="AI127:AI129"/>
    <mergeCell ref="AI130:AI131"/>
    <mergeCell ref="AI132:AI134"/>
    <mergeCell ref="AI135:AI137"/>
    <mergeCell ref="AI138:AI141"/>
    <mergeCell ref="AI142:AI145"/>
    <mergeCell ref="AI146:AI147"/>
    <mergeCell ref="AI148:AI150"/>
    <mergeCell ref="AI151:AI152"/>
    <mergeCell ref="AI124:AI126"/>
    <mergeCell ref="AI229:AI230"/>
    <mergeCell ref="AI231:AI234"/>
    <mergeCell ref="AI235:AI238"/>
    <mergeCell ref="AI241:AI242"/>
    <mergeCell ref="AI243:AI245"/>
    <mergeCell ref="AI246:AI247"/>
    <mergeCell ref="AI248:AI250"/>
    <mergeCell ref="AI251:AI254"/>
    <mergeCell ref="AI255:AI258"/>
    <mergeCell ref="AI259:AI261"/>
    <mergeCell ref="AI262:AI264"/>
    <mergeCell ref="AI265:AI267"/>
    <mergeCell ref="AI268:AI269"/>
    <mergeCell ref="AI270:AI272"/>
    <mergeCell ref="AI273:AI275"/>
    <mergeCell ref="AI276:AI279"/>
    <mergeCell ref="AI280:AI282"/>
    <mergeCell ref="AI283:AI286"/>
    <mergeCell ref="AI287:AI291"/>
    <mergeCell ref="AI292:AI294"/>
    <mergeCell ref="AI295:AI297"/>
    <mergeCell ref="AI298:AI300"/>
    <mergeCell ref="AI301:AI302"/>
    <mergeCell ref="AI303:AI304"/>
    <mergeCell ref="AI305:AI308"/>
    <mergeCell ref="AI309:AI311"/>
    <mergeCell ref="AI312:AI314"/>
    <mergeCell ref="AI315:AI316"/>
    <mergeCell ref="AI317:AI318"/>
    <mergeCell ref="AI319:AI320"/>
    <mergeCell ref="AI321:AI324"/>
    <mergeCell ref="AI325:AI326"/>
    <mergeCell ref="AI327:AI329"/>
    <mergeCell ref="AI330:AI332"/>
    <mergeCell ref="AI333:AI334"/>
    <mergeCell ref="AI335:AI337"/>
    <mergeCell ref="AI338:AI340"/>
    <mergeCell ref="AI341:AI343"/>
    <mergeCell ref="AI344:AI346"/>
    <mergeCell ref="AI347:AI349"/>
    <mergeCell ref="AI350:AI352"/>
    <mergeCell ref="AI353:AI355"/>
    <mergeCell ref="AI356:AI358"/>
    <mergeCell ref="AI359:AI360"/>
    <mergeCell ref="AI361:AI363"/>
    <mergeCell ref="AI364:AI366"/>
    <mergeCell ref="AI367:AI369"/>
    <mergeCell ref="AI370:AI372"/>
    <mergeCell ref="AI373:AI375"/>
    <mergeCell ref="AI376:AI379"/>
    <mergeCell ref="AI380:AI381"/>
    <mergeCell ref="AI477:AI479"/>
    <mergeCell ref="AI481:AI482"/>
    <mergeCell ref="AI382:AI384"/>
    <mergeCell ref="AI385:AI387"/>
    <mergeCell ref="AI388:AI390"/>
    <mergeCell ref="AI391:AI393"/>
    <mergeCell ref="AI394:AI396"/>
    <mergeCell ref="AI397:AI399"/>
    <mergeCell ref="AI400:AI401"/>
    <mergeCell ref="AI402:AI403"/>
    <mergeCell ref="AI404:AI405"/>
    <mergeCell ref="AI407:AI408"/>
    <mergeCell ref="AI411:AI412"/>
    <mergeCell ref="AI413:AI414"/>
    <mergeCell ref="AI415:AI417"/>
    <mergeCell ref="AI418:AI421"/>
    <mergeCell ref="AI422:AI424"/>
    <mergeCell ref="AI425:AI426"/>
    <mergeCell ref="AI432:AI434"/>
    <mergeCell ref="A546:A551"/>
    <mergeCell ref="AI483:AI484"/>
    <mergeCell ref="AI487:AI488"/>
    <mergeCell ref="AI489:AI490"/>
    <mergeCell ref="AI492:AI494"/>
    <mergeCell ref="AI495:AI496"/>
    <mergeCell ref="AI497:AI499"/>
    <mergeCell ref="AI500:AI502"/>
    <mergeCell ref="AI503:AI504"/>
    <mergeCell ref="AI505:AI506"/>
    <mergeCell ref="AI507:AI508"/>
    <mergeCell ref="AI511:AI512"/>
    <mergeCell ref="AI513:AI514"/>
    <mergeCell ref="AI526:AI527"/>
    <mergeCell ref="AI529:AI531"/>
    <mergeCell ref="AI532:AI533"/>
    <mergeCell ref="AI534:AI536"/>
    <mergeCell ref="AI537:AI539"/>
    <mergeCell ref="B487:B488"/>
    <mergeCell ref="R489:R490"/>
    <mergeCell ref="S489:S490"/>
    <mergeCell ref="U489:U490"/>
    <mergeCell ref="V489:V490"/>
    <mergeCell ref="C492:C494"/>
    <mergeCell ref="D492:D494"/>
    <mergeCell ref="E492:E494"/>
    <mergeCell ref="F492:F494"/>
    <mergeCell ref="L492:L494"/>
    <mergeCell ref="M492:M494"/>
    <mergeCell ref="N492:N494"/>
    <mergeCell ref="O492:O494"/>
    <mergeCell ref="Q489:Q490"/>
    <mergeCell ref="AT546:AT551"/>
    <mergeCell ref="C546:C551"/>
    <mergeCell ref="D546:D551"/>
    <mergeCell ref="E546:E551"/>
    <mergeCell ref="F546:F551"/>
    <mergeCell ref="G546:G551"/>
    <mergeCell ref="H546:H551"/>
    <mergeCell ref="I546:I551"/>
    <mergeCell ref="J546:J551"/>
    <mergeCell ref="K546:K551"/>
    <mergeCell ref="L546:L551"/>
    <mergeCell ref="M546:M551"/>
    <mergeCell ref="N546:N551"/>
    <mergeCell ref="O546:O551"/>
    <mergeCell ref="P546:P551"/>
    <mergeCell ref="Q546:Q551"/>
    <mergeCell ref="B546:B551"/>
    <mergeCell ref="L22:L23"/>
    <mergeCell ref="M22:M23"/>
    <mergeCell ref="N22:N23"/>
    <mergeCell ref="O22:O23"/>
    <mergeCell ref="P22:P23"/>
    <mergeCell ref="Q22:Q23"/>
    <mergeCell ref="R22:R23"/>
    <mergeCell ref="R546:R551"/>
    <mergeCell ref="S546:S551"/>
    <mergeCell ref="T546:T551"/>
    <mergeCell ref="U546:U551"/>
    <mergeCell ref="V546:V551"/>
    <mergeCell ref="AD546:AD551"/>
    <mergeCell ref="AI546:AI551"/>
    <mergeCell ref="AN546:AN551"/>
    <mergeCell ref="AO546:AO551"/>
    <mergeCell ref="AP546:AP551"/>
    <mergeCell ref="AI435:AI437"/>
    <mergeCell ref="AI438:AI440"/>
    <mergeCell ref="AI441:AI443"/>
    <mergeCell ref="AI444:AI446"/>
    <mergeCell ref="AI447:AI448"/>
    <mergeCell ref="AI449:AI451"/>
    <mergeCell ref="AI452:AI453"/>
    <mergeCell ref="AI454:AI457"/>
    <mergeCell ref="AI459:AI461"/>
    <mergeCell ref="AI463:AI464"/>
    <mergeCell ref="AI465:AI466"/>
    <mergeCell ref="AI467:AI469"/>
    <mergeCell ref="AI470:AI471"/>
    <mergeCell ref="AI472:AI473"/>
    <mergeCell ref="AI474:AI476"/>
    <mergeCell ref="H241:H242"/>
    <mergeCell ref="I241:I242"/>
    <mergeCell ref="J241:J242"/>
    <mergeCell ref="K241:K242"/>
    <mergeCell ref="H243:H245"/>
    <mergeCell ref="I243:I245"/>
    <mergeCell ref="J243:J245"/>
    <mergeCell ref="K243:K245"/>
    <mergeCell ref="H248:H250"/>
    <mergeCell ref="I248:I250"/>
    <mergeCell ref="J248:J250"/>
    <mergeCell ref="K248:K250"/>
    <mergeCell ref="B22:B23"/>
    <mergeCell ref="C22:C23"/>
    <mergeCell ref="A22:A23"/>
    <mergeCell ref="E22:E23"/>
    <mergeCell ref="F22:F23"/>
    <mergeCell ref="G22:G23"/>
    <mergeCell ref="H22:H23"/>
    <mergeCell ref="I22:I23"/>
    <mergeCell ref="J22:J23"/>
    <mergeCell ref="K22:K23"/>
    <mergeCell ref="H28:H30"/>
    <mergeCell ref="I28:I30"/>
    <mergeCell ref="J28:J30"/>
    <mergeCell ref="D28:D30"/>
    <mergeCell ref="D35:D38"/>
    <mergeCell ref="B35:B38"/>
    <mergeCell ref="C35:C38"/>
    <mergeCell ref="J35:J38"/>
    <mergeCell ref="K35:K38"/>
    <mergeCell ref="I39:I43"/>
    <mergeCell ref="A206:A207"/>
    <mergeCell ref="B206:B207"/>
    <mergeCell ref="C206:C207"/>
    <mergeCell ref="D206:D207"/>
    <mergeCell ref="E206:E207"/>
    <mergeCell ref="F206:F207"/>
    <mergeCell ref="G206:G207"/>
    <mergeCell ref="H206:H207"/>
    <mergeCell ref="I206:I207"/>
    <mergeCell ref="J206:J207"/>
    <mergeCell ref="K206:K207"/>
    <mergeCell ref="L206:L207"/>
    <mergeCell ref="M206:M207"/>
    <mergeCell ref="N206:N207"/>
    <mergeCell ref="O206:O207"/>
    <mergeCell ref="P206:P207"/>
    <mergeCell ref="Q206:Q207"/>
    <mergeCell ref="AU78:AU79"/>
    <mergeCell ref="R206:R207"/>
    <mergeCell ref="S206:S207"/>
    <mergeCell ref="T206:T207"/>
    <mergeCell ref="U206:U207"/>
    <mergeCell ref="V206:V207"/>
    <mergeCell ref="AD206:AD207"/>
    <mergeCell ref="AI206:AI207"/>
    <mergeCell ref="AN206:AN207"/>
    <mergeCell ref="AO206:AO207"/>
    <mergeCell ref="AP206:AP207"/>
    <mergeCell ref="AR206:AR207"/>
    <mergeCell ref="AS206:AS207"/>
    <mergeCell ref="AT206:AT207"/>
    <mergeCell ref="AU206:AU207"/>
    <mergeCell ref="AQ206:AQ207"/>
    <mergeCell ref="H80:H82"/>
    <mergeCell ref="I80:I82"/>
    <mergeCell ref="J80:J82"/>
    <mergeCell ref="K80:K82"/>
    <mergeCell ref="J168:J169"/>
    <mergeCell ref="K168:K169"/>
    <mergeCell ref="H179:H181"/>
    <mergeCell ref="I179:I181"/>
    <mergeCell ref="J179:J181"/>
    <mergeCell ref="K179:K181"/>
    <mergeCell ref="AI162:AI164"/>
    <mergeCell ref="AI165:AI167"/>
    <mergeCell ref="AI168:AI169"/>
    <mergeCell ref="AI170:AI172"/>
    <mergeCell ref="AI173:AI174"/>
    <mergeCell ref="AI175:AI176"/>
  </mergeCells>
  <conditionalFormatting sqref="G47">
    <cfRule type="containsText" dxfId="555" priority="617" operator="containsText" text="Bajo">
      <formula>NOT(ISERROR(SEARCH("Bajo",G47)))</formula>
    </cfRule>
    <cfRule type="containsText" dxfId="554" priority="620" operator="containsText" text="Extremo">
      <formula>NOT(ISERROR(SEARCH("Extremo",G47)))</formula>
    </cfRule>
    <cfRule type="containsText" dxfId="553" priority="619" operator="containsText" text="Alto">
      <formula>NOT(ISERROR(SEARCH("Alto",G47)))</formula>
    </cfRule>
    <cfRule type="containsText" dxfId="552" priority="618" operator="containsText" text="Moderado">
      <formula>NOT(ISERROR(SEARCH("Moderado",G47)))</formula>
    </cfRule>
  </conditionalFormatting>
  <conditionalFormatting sqref="G361">
    <cfRule type="containsText" dxfId="551" priority="337" operator="containsText" text="Bajo">
      <formula>NOT(ISERROR(SEARCH("Bajo",G361)))</formula>
    </cfRule>
    <cfRule type="containsText" dxfId="550" priority="338" operator="containsText" text="Moderado">
      <formula>NOT(ISERROR(SEARCH("Moderado",G361)))</formula>
    </cfRule>
    <cfRule type="containsText" dxfId="549" priority="339" operator="containsText" text="Alto">
      <formula>NOT(ISERROR(SEARCH("Alto",G361)))</formula>
    </cfRule>
    <cfRule type="containsText" dxfId="548" priority="340" operator="containsText" text="Extremo">
      <formula>NOT(ISERROR(SEARCH("Extremo",G361)))</formula>
    </cfRule>
  </conditionalFormatting>
  <conditionalFormatting sqref="G364">
    <cfRule type="containsText" dxfId="547" priority="335" operator="containsText" text="Alto">
      <formula>NOT(ISERROR(SEARCH("Alto",G364)))</formula>
    </cfRule>
    <cfRule type="containsText" dxfId="546" priority="334" operator="containsText" text="Moderado">
      <formula>NOT(ISERROR(SEARCH("Moderado",G364)))</formula>
    </cfRule>
    <cfRule type="containsText" dxfId="545" priority="333" operator="containsText" text="Bajo">
      <formula>NOT(ISERROR(SEARCH("Bajo",G364)))</formula>
    </cfRule>
    <cfRule type="containsText" dxfId="544" priority="336" operator="containsText" text="Extremo">
      <formula>NOT(ISERROR(SEARCH("Extremo",G364)))</formula>
    </cfRule>
  </conditionalFormatting>
  <conditionalFormatting sqref="G367">
    <cfRule type="containsText" dxfId="543" priority="332" operator="containsText" text="Extremo">
      <formula>NOT(ISERROR(SEARCH("Extremo",G367)))</formula>
    </cfRule>
    <cfRule type="containsText" dxfId="542" priority="331" operator="containsText" text="Alto">
      <formula>NOT(ISERROR(SEARCH("Alto",G367)))</formula>
    </cfRule>
    <cfRule type="containsText" dxfId="541" priority="330" operator="containsText" text="Moderado">
      <formula>NOT(ISERROR(SEARCH("Moderado",G367)))</formula>
    </cfRule>
    <cfRule type="containsText" dxfId="540" priority="329" operator="containsText" text="Bajo">
      <formula>NOT(ISERROR(SEARCH("Bajo",G367)))</formula>
    </cfRule>
  </conditionalFormatting>
  <conditionalFormatting sqref="V9 V11 V13 V28 V31 V35 V39 V44 V47 V51 V54 V56:V59 V61 V64 V67 V69 V72:V73 V75 V78 V80:V81 V2040 V2043 V2046 V2049 V2052 V2055 V2058">
    <cfRule type="containsText" dxfId="539" priority="636" operator="containsText" text="Extremo">
      <formula>NOT(ISERROR(SEARCH("Extremo",V9)))</formula>
    </cfRule>
    <cfRule type="containsText" dxfId="538" priority="635" operator="containsText" text="Alto">
      <formula>NOT(ISERROR(SEARCH("Alto",V9)))</formula>
    </cfRule>
    <cfRule type="containsText" dxfId="537" priority="634" operator="containsText" text="Moderado">
      <formula>NOT(ISERROR(SEARCH("Moderado",V9)))</formula>
    </cfRule>
    <cfRule type="containsText" dxfId="536" priority="633" operator="containsText" text="Bajo">
      <formula>NOT(ISERROR(SEARCH("Bajo",V9)))</formula>
    </cfRule>
  </conditionalFormatting>
  <conditionalFormatting sqref="V16:V22">
    <cfRule type="containsText" dxfId="535" priority="11" operator="containsText" text="Alto">
      <formula>NOT(ISERROR(SEARCH("Alto",V16)))</formula>
    </cfRule>
    <cfRule type="containsText" dxfId="534" priority="9" operator="containsText" text="Bajo">
      <formula>NOT(ISERROR(SEARCH("Bajo",V16)))</formula>
    </cfRule>
    <cfRule type="containsText" dxfId="533" priority="10" operator="containsText" text="Moderado">
      <formula>NOT(ISERROR(SEARCH("Moderado",V16)))</formula>
    </cfRule>
    <cfRule type="containsText" dxfId="532" priority="12" operator="containsText" text="Extremo">
      <formula>NOT(ISERROR(SEARCH("Extremo",V16)))</formula>
    </cfRule>
  </conditionalFormatting>
  <conditionalFormatting sqref="V24:V25">
    <cfRule type="containsText" dxfId="531" priority="6" operator="containsText" text="Moderado">
      <formula>NOT(ISERROR(SEARCH("Moderado",V24)))</formula>
    </cfRule>
    <cfRule type="containsText" dxfId="530" priority="8" operator="containsText" text="Extremo">
      <formula>NOT(ISERROR(SEARCH("Extremo",V24)))</formula>
    </cfRule>
    <cfRule type="containsText" dxfId="529" priority="7" operator="containsText" text="Alto">
      <formula>NOT(ISERROR(SEARCH("Alto",V24)))</formula>
    </cfRule>
    <cfRule type="containsText" dxfId="528" priority="5" operator="containsText" text="Bajo">
      <formula>NOT(ISERROR(SEARCH("Bajo",V24)))</formula>
    </cfRule>
  </conditionalFormatting>
  <conditionalFormatting sqref="V83 V85:V86">
    <cfRule type="containsText" dxfId="527" priority="613" operator="containsText" text="Bajo">
      <formula>NOT(ISERROR(SEARCH("Bajo",V83)))</formula>
    </cfRule>
    <cfRule type="containsText" dxfId="526" priority="614" operator="containsText" text="Moderado">
      <formula>NOT(ISERROR(SEARCH("Moderado",V83)))</formula>
    </cfRule>
    <cfRule type="containsText" dxfId="525" priority="615" operator="containsText" text="Alto">
      <formula>NOT(ISERROR(SEARCH("Alto",V83)))</formula>
    </cfRule>
    <cfRule type="containsText" dxfId="524" priority="616" operator="containsText" text="Extremo">
      <formula>NOT(ISERROR(SEARCH("Extremo",V83)))</formula>
    </cfRule>
  </conditionalFormatting>
  <conditionalFormatting sqref="V88">
    <cfRule type="containsText" dxfId="523" priority="609" operator="containsText" text="Bajo">
      <formula>NOT(ISERROR(SEARCH("Bajo",V88)))</formula>
    </cfRule>
    <cfRule type="containsText" dxfId="522" priority="610" operator="containsText" text="Moderado">
      <formula>NOT(ISERROR(SEARCH("Moderado",V88)))</formula>
    </cfRule>
    <cfRule type="containsText" dxfId="521" priority="611" operator="containsText" text="Alto">
      <formula>NOT(ISERROR(SEARCH("Alto",V88)))</formula>
    </cfRule>
    <cfRule type="containsText" dxfId="520" priority="612" operator="containsText" text="Extremo">
      <formula>NOT(ISERROR(SEARCH("Extremo",V88)))</formula>
    </cfRule>
  </conditionalFormatting>
  <conditionalFormatting sqref="V90">
    <cfRule type="containsText" dxfId="519" priority="605" operator="containsText" text="Bajo">
      <formula>NOT(ISERROR(SEARCH("Bajo",V90)))</formula>
    </cfRule>
    <cfRule type="containsText" dxfId="518" priority="606" operator="containsText" text="Moderado">
      <formula>NOT(ISERROR(SEARCH("Moderado",V90)))</formula>
    </cfRule>
    <cfRule type="containsText" dxfId="517" priority="607" operator="containsText" text="Alto">
      <formula>NOT(ISERROR(SEARCH("Alto",V90)))</formula>
    </cfRule>
    <cfRule type="containsText" dxfId="516" priority="608" operator="containsText" text="Extremo">
      <formula>NOT(ISERROR(SEARCH("Extremo",V90)))</formula>
    </cfRule>
  </conditionalFormatting>
  <conditionalFormatting sqref="V92:V93 V96 V98:V101 V106">
    <cfRule type="containsText" dxfId="515" priority="589" operator="containsText" text="Bajo">
      <formula>NOT(ISERROR(SEARCH("Bajo",V92)))</formula>
    </cfRule>
    <cfRule type="containsText" dxfId="514" priority="591" operator="containsText" text="Alto">
      <formula>NOT(ISERROR(SEARCH("Alto",V92)))</formula>
    </cfRule>
    <cfRule type="containsText" dxfId="513" priority="592" operator="containsText" text="Extremo">
      <formula>NOT(ISERROR(SEARCH("Extremo",V92)))</formula>
    </cfRule>
    <cfRule type="containsText" dxfId="512" priority="590" operator="containsText" text="Moderado">
      <formula>NOT(ISERROR(SEARCH("Moderado",V92)))</formula>
    </cfRule>
  </conditionalFormatting>
  <conditionalFormatting sqref="V110 V114">
    <cfRule type="containsText" dxfId="511" priority="556" operator="containsText" text="Extremo">
      <formula>NOT(ISERROR(SEARCH("Extremo",V110)))</formula>
    </cfRule>
    <cfRule type="containsText" dxfId="510" priority="555" operator="containsText" text="Alto">
      <formula>NOT(ISERROR(SEARCH("Alto",V110)))</formula>
    </cfRule>
    <cfRule type="containsText" dxfId="509" priority="553" operator="containsText" text="Bajo">
      <formula>NOT(ISERROR(SEARCH("Bajo",V110)))</formula>
    </cfRule>
    <cfRule type="containsText" dxfId="508" priority="554" operator="containsText" text="Moderado">
      <formula>NOT(ISERROR(SEARCH("Moderado",V110)))</formula>
    </cfRule>
  </conditionalFormatting>
  <conditionalFormatting sqref="V117:V118">
    <cfRule type="containsText" dxfId="507" priority="540" operator="containsText" text="Extremo">
      <formula>NOT(ISERROR(SEARCH("Extremo",V117)))</formula>
    </cfRule>
    <cfRule type="containsText" dxfId="506" priority="539" operator="containsText" text="Alto">
      <formula>NOT(ISERROR(SEARCH("Alto",V117)))</formula>
    </cfRule>
    <cfRule type="containsText" dxfId="505" priority="538" operator="containsText" text="Moderado">
      <formula>NOT(ISERROR(SEARCH("Moderado",V117)))</formula>
    </cfRule>
    <cfRule type="containsText" dxfId="504" priority="537" operator="containsText" text="Bajo">
      <formula>NOT(ISERROR(SEARCH("Bajo",V117)))</formula>
    </cfRule>
  </conditionalFormatting>
  <conditionalFormatting sqref="V121 V124 V127 V130 V132">
    <cfRule type="containsText" dxfId="503" priority="532" operator="containsText" text="Extremo">
      <formula>NOT(ISERROR(SEARCH("Extremo",V121)))</formula>
    </cfRule>
    <cfRule type="containsText" dxfId="502" priority="529" operator="containsText" text="Bajo">
      <formula>NOT(ISERROR(SEARCH("Bajo",V121)))</formula>
    </cfRule>
    <cfRule type="containsText" dxfId="501" priority="530" operator="containsText" text="Moderado">
      <formula>NOT(ISERROR(SEARCH("Moderado",V121)))</formula>
    </cfRule>
    <cfRule type="containsText" dxfId="500" priority="531" operator="containsText" text="Alto">
      <formula>NOT(ISERROR(SEARCH("Alto",V121)))</formula>
    </cfRule>
  </conditionalFormatting>
  <conditionalFormatting sqref="V135">
    <cfRule type="containsText" dxfId="499" priority="528" operator="containsText" text="Extremo">
      <formula>NOT(ISERROR(SEARCH("Extremo",V135)))</formula>
    </cfRule>
    <cfRule type="containsText" dxfId="498" priority="527" operator="containsText" text="Alto">
      <formula>NOT(ISERROR(SEARCH("Alto",V135)))</formula>
    </cfRule>
    <cfRule type="containsText" dxfId="497" priority="526" operator="containsText" text="Moderado">
      <formula>NOT(ISERROR(SEARCH("Moderado",V135)))</formula>
    </cfRule>
    <cfRule type="containsText" dxfId="496" priority="525" operator="containsText" text="Bajo">
      <formula>NOT(ISERROR(SEARCH("Bajo",V135)))</formula>
    </cfRule>
  </conditionalFormatting>
  <conditionalFormatting sqref="V138">
    <cfRule type="containsText" dxfId="495" priority="509" operator="containsText" text="Bajo">
      <formula>NOT(ISERROR(SEARCH("Bajo",V138)))</formula>
    </cfRule>
    <cfRule type="containsText" dxfId="494" priority="510" operator="containsText" text="Moderado">
      <formula>NOT(ISERROR(SEARCH("Moderado",V138)))</formula>
    </cfRule>
    <cfRule type="containsText" dxfId="493" priority="511" operator="containsText" text="Alto">
      <formula>NOT(ISERROR(SEARCH("Alto",V138)))</formula>
    </cfRule>
    <cfRule type="containsText" dxfId="492" priority="512" operator="containsText" text="Extremo">
      <formula>NOT(ISERROR(SEARCH("Extremo",V138)))</formula>
    </cfRule>
  </conditionalFormatting>
  <conditionalFormatting sqref="V142">
    <cfRule type="containsText" dxfId="491" priority="513" operator="containsText" text="Bajo">
      <formula>NOT(ISERROR(SEARCH("Bajo",V142)))</formula>
    </cfRule>
    <cfRule type="containsText" dxfId="490" priority="514" operator="containsText" text="Moderado">
      <formula>NOT(ISERROR(SEARCH("Moderado",V142)))</formula>
    </cfRule>
    <cfRule type="containsText" dxfId="489" priority="515" operator="containsText" text="Alto">
      <formula>NOT(ISERROR(SEARCH("Alto",V142)))</formula>
    </cfRule>
    <cfRule type="containsText" dxfId="488" priority="516" operator="containsText" text="Extremo">
      <formula>NOT(ISERROR(SEARCH("Extremo",V142)))</formula>
    </cfRule>
  </conditionalFormatting>
  <conditionalFormatting sqref="V146">
    <cfRule type="containsText" dxfId="487" priority="520" operator="containsText" text="Extremo">
      <formula>NOT(ISERROR(SEARCH("Extremo",V146)))</formula>
    </cfRule>
    <cfRule type="containsText" dxfId="486" priority="519" operator="containsText" text="Alto">
      <formula>NOT(ISERROR(SEARCH("Alto",V146)))</formula>
    </cfRule>
    <cfRule type="containsText" dxfId="485" priority="518" operator="containsText" text="Moderado">
      <formula>NOT(ISERROR(SEARCH("Moderado",V146)))</formula>
    </cfRule>
    <cfRule type="containsText" dxfId="484" priority="517" operator="containsText" text="Bajo">
      <formula>NOT(ISERROR(SEARCH("Bajo",V146)))</formula>
    </cfRule>
  </conditionalFormatting>
  <conditionalFormatting sqref="V148">
    <cfRule type="containsText" dxfId="483" priority="524" operator="containsText" text="Extremo">
      <formula>NOT(ISERROR(SEARCH("Extremo",V148)))</formula>
    </cfRule>
    <cfRule type="containsText" dxfId="482" priority="523" operator="containsText" text="Alto">
      <formula>NOT(ISERROR(SEARCH("Alto",V148)))</formula>
    </cfRule>
    <cfRule type="containsText" dxfId="481" priority="521" operator="containsText" text="Bajo">
      <formula>NOT(ISERROR(SEARCH("Bajo",V148)))</formula>
    </cfRule>
    <cfRule type="containsText" dxfId="480" priority="522" operator="containsText" text="Moderado">
      <formula>NOT(ISERROR(SEARCH("Moderado",V148)))</formula>
    </cfRule>
  </conditionalFormatting>
  <conditionalFormatting sqref="V151 V157">
    <cfRule type="containsText" dxfId="479" priority="484" operator="containsText" text="Extremo">
      <formula>NOT(ISERROR(SEARCH("Extremo",V151)))</formula>
    </cfRule>
    <cfRule type="containsText" dxfId="478" priority="482" operator="containsText" text="Moderado">
      <formula>NOT(ISERROR(SEARCH("Moderado",V151)))</formula>
    </cfRule>
    <cfRule type="containsText" dxfId="477" priority="481" operator="containsText" text="Bajo">
      <formula>NOT(ISERROR(SEARCH("Bajo",V151)))</formula>
    </cfRule>
    <cfRule type="containsText" dxfId="476" priority="483" operator="containsText" text="Alto">
      <formula>NOT(ISERROR(SEARCH("Alto",V151)))</formula>
    </cfRule>
  </conditionalFormatting>
  <conditionalFormatting sqref="V153:V155">
    <cfRule type="containsText" dxfId="475" priority="2" operator="containsText" text="Moderado">
      <formula>NOT(ISERROR(SEARCH("Moderado",V153)))</formula>
    </cfRule>
    <cfRule type="containsText" dxfId="474" priority="3" operator="containsText" text="Alto">
      <formula>NOT(ISERROR(SEARCH("Alto",V153)))</formula>
    </cfRule>
    <cfRule type="containsText" dxfId="473" priority="4" operator="containsText" text="Extremo">
      <formula>NOT(ISERROR(SEARCH("Extremo",V153)))</formula>
    </cfRule>
    <cfRule type="containsText" dxfId="472" priority="1" operator="containsText" text="Bajo">
      <formula>NOT(ISERROR(SEARCH("Bajo",V153)))</formula>
    </cfRule>
  </conditionalFormatting>
  <conditionalFormatting sqref="V159:V162 V165 V168 V170 V173 V175 V177">
    <cfRule type="containsText" dxfId="471" priority="476" operator="containsText" text="Extremo">
      <formula>NOT(ISERROR(SEARCH("Extremo",V159)))</formula>
    </cfRule>
    <cfRule type="containsText" dxfId="470" priority="474" operator="containsText" text="Moderado">
      <formula>NOT(ISERROR(SEARCH("Moderado",V159)))</formula>
    </cfRule>
    <cfRule type="containsText" dxfId="469" priority="473" operator="containsText" text="Bajo">
      <formula>NOT(ISERROR(SEARCH("Bajo",V159)))</formula>
    </cfRule>
    <cfRule type="containsText" dxfId="468" priority="475" operator="containsText" text="Alto">
      <formula>NOT(ISERROR(SEARCH("Alto",V159)))</formula>
    </cfRule>
  </conditionalFormatting>
  <conditionalFormatting sqref="V179">
    <cfRule type="containsText" dxfId="467" priority="468" operator="containsText" text="Extremo">
      <formula>NOT(ISERROR(SEARCH("Extremo",V179)))</formula>
    </cfRule>
    <cfRule type="containsText" dxfId="466" priority="467" operator="containsText" text="Alto">
      <formula>NOT(ISERROR(SEARCH("Alto",V179)))</formula>
    </cfRule>
    <cfRule type="containsText" dxfId="465" priority="466" operator="containsText" text="Moderado">
      <formula>NOT(ISERROR(SEARCH("Moderado",V179)))</formula>
    </cfRule>
    <cfRule type="containsText" dxfId="464" priority="465" operator="containsText" text="Bajo">
      <formula>NOT(ISERROR(SEARCH("Bajo",V179)))</formula>
    </cfRule>
  </conditionalFormatting>
  <conditionalFormatting sqref="V182:V185 V189 V192 V194">
    <cfRule type="containsText" dxfId="463" priority="460" operator="containsText" text="Extremo">
      <formula>NOT(ISERROR(SEARCH("Extremo",V182)))</formula>
    </cfRule>
    <cfRule type="containsText" dxfId="462" priority="459" operator="containsText" text="Alto">
      <formula>NOT(ISERROR(SEARCH("Alto",V182)))</formula>
    </cfRule>
    <cfRule type="containsText" dxfId="461" priority="458" operator="containsText" text="Moderado">
      <formula>NOT(ISERROR(SEARCH("Moderado",V182)))</formula>
    </cfRule>
    <cfRule type="containsText" dxfId="460" priority="457" operator="containsText" text="Bajo">
      <formula>NOT(ISERROR(SEARCH("Bajo",V182)))</formula>
    </cfRule>
  </conditionalFormatting>
  <conditionalFormatting sqref="V196">
    <cfRule type="containsText" dxfId="459" priority="448" operator="containsText" text="Extremo">
      <formula>NOT(ISERROR(SEARCH("Extremo",V196)))</formula>
    </cfRule>
    <cfRule type="containsText" dxfId="458" priority="447" operator="containsText" text="Alto">
      <formula>NOT(ISERROR(SEARCH("Alto",V196)))</formula>
    </cfRule>
    <cfRule type="containsText" dxfId="457" priority="446" operator="containsText" text="Moderado">
      <formula>NOT(ISERROR(SEARCH("Moderado",V196)))</formula>
    </cfRule>
    <cfRule type="containsText" dxfId="456" priority="445" operator="containsText" text="Bajo">
      <formula>NOT(ISERROR(SEARCH("Bajo",V196)))</formula>
    </cfRule>
  </conditionalFormatting>
  <conditionalFormatting sqref="V198">
    <cfRule type="containsText" dxfId="455" priority="452" operator="containsText" text="Extremo">
      <formula>NOT(ISERROR(SEARCH("Extremo",V198)))</formula>
    </cfRule>
    <cfRule type="containsText" dxfId="454" priority="451" operator="containsText" text="Alto">
      <formula>NOT(ISERROR(SEARCH("Alto",V198)))</formula>
    </cfRule>
    <cfRule type="containsText" dxfId="453" priority="450" operator="containsText" text="Moderado">
      <formula>NOT(ISERROR(SEARCH("Moderado",V198)))</formula>
    </cfRule>
    <cfRule type="containsText" dxfId="452" priority="449" operator="containsText" text="Bajo">
      <formula>NOT(ISERROR(SEARCH("Bajo",V198)))</formula>
    </cfRule>
  </conditionalFormatting>
  <conditionalFormatting sqref="V201:V202">
    <cfRule type="containsText" dxfId="451" priority="440" operator="containsText" text="Extremo">
      <formula>NOT(ISERROR(SEARCH("Extremo",V201)))</formula>
    </cfRule>
    <cfRule type="containsText" dxfId="450" priority="438" operator="containsText" text="Moderado">
      <formula>NOT(ISERROR(SEARCH("Moderado",V201)))</formula>
    </cfRule>
    <cfRule type="containsText" dxfId="449" priority="437" operator="containsText" text="Bajo">
      <formula>NOT(ISERROR(SEARCH("Bajo",V201)))</formula>
    </cfRule>
    <cfRule type="containsText" dxfId="448" priority="439" operator="containsText" text="Alto">
      <formula>NOT(ISERROR(SEARCH("Alto",V201)))</formula>
    </cfRule>
  </conditionalFormatting>
  <conditionalFormatting sqref="V204:V206 V208 V211 V214 V217 V220 V223 V225:V227">
    <cfRule type="containsText" dxfId="447" priority="396" operator="containsText" text="Extremo">
      <formula>NOT(ISERROR(SEARCH("Extremo",V204)))</formula>
    </cfRule>
    <cfRule type="containsText" dxfId="446" priority="395" operator="containsText" text="Alto">
      <formula>NOT(ISERROR(SEARCH("Alto",V204)))</formula>
    </cfRule>
    <cfRule type="containsText" dxfId="445" priority="394" operator="containsText" text="Moderado">
      <formula>NOT(ISERROR(SEARCH("Moderado",V204)))</formula>
    </cfRule>
    <cfRule type="containsText" dxfId="444" priority="393" operator="containsText" text="Bajo">
      <formula>NOT(ISERROR(SEARCH("Bajo",V204)))</formula>
    </cfRule>
  </conditionalFormatting>
  <conditionalFormatting sqref="V229">
    <cfRule type="containsText" dxfId="443" priority="419" operator="containsText" text="Alto">
      <formula>NOT(ISERROR(SEARCH("Alto",V229)))</formula>
    </cfRule>
    <cfRule type="containsText" dxfId="442" priority="418" operator="containsText" text="Moderado">
      <formula>NOT(ISERROR(SEARCH("Moderado",V229)))</formula>
    </cfRule>
    <cfRule type="containsText" dxfId="441" priority="417" operator="containsText" text="Bajo">
      <formula>NOT(ISERROR(SEARCH("Bajo",V229)))</formula>
    </cfRule>
    <cfRule type="containsText" dxfId="440" priority="420" operator="containsText" text="Extremo">
      <formula>NOT(ISERROR(SEARCH("Extremo",V229)))</formula>
    </cfRule>
  </conditionalFormatting>
  <conditionalFormatting sqref="V231 V235">
    <cfRule type="containsText" dxfId="439" priority="412" operator="containsText" text="Extremo">
      <formula>NOT(ISERROR(SEARCH("Extremo",V231)))</formula>
    </cfRule>
    <cfRule type="containsText" dxfId="438" priority="411" operator="containsText" text="Alto">
      <formula>NOT(ISERROR(SEARCH("Alto",V231)))</formula>
    </cfRule>
    <cfRule type="containsText" dxfId="437" priority="409" operator="containsText" text="Bajo">
      <formula>NOT(ISERROR(SEARCH("Bajo",V231)))</formula>
    </cfRule>
    <cfRule type="containsText" dxfId="436" priority="410" operator="containsText" text="Moderado">
      <formula>NOT(ISERROR(SEARCH("Moderado",V231)))</formula>
    </cfRule>
  </conditionalFormatting>
  <conditionalFormatting sqref="V239:V241 V243 V246">
    <cfRule type="containsText" dxfId="435" priority="388" operator="containsText" text="Extremo">
      <formula>NOT(ISERROR(SEARCH("Extremo",V239)))</formula>
    </cfRule>
    <cfRule type="containsText" dxfId="434" priority="387" operator="containsText" text="Alto">
      <formula>NOT(ISERROR(SEARCH("Alto",V239)))</formula>
    </cfRule>
    <cfRule type="containsText" dxfId="433" priority="386" operator="containsText" text="Moderado">
      <formula>NOT(ISERROR(SEARCH("Moderado",V239)))</formula>
    </cfRule>
    <cfRule type="containsText" dxfId="432" priority="385" operator="containsText" text="Bajo">
      <formula>NOT(ISERROR(SEARCH("Bajo",V239)))</formula>
    </cfRule>
  </conditionalFormatting>
  <conditionalFormatting sqref="V248">
    <cfRule type="containsText" dxfId="431" priority="378" operator="containsText" text="Moderado">
      <formula>NOT(ISERROR(SEARCH("Moderado",V248)))</formula>
    </cfRule>
    <cfRule type="containsText" dxfId="430" priority="379" operator="containsText" text="Alto">
      <formula>NOT(ISERROR(SEARCH("Alto",V248)))</formula>
    </cfRule>
    <cfRule type="containsText" dxfId="429" priority="380" operator="containsText" text="Extremo">
      <formula>NOT(ISERROR(SEARCH("Extremo",V248)))</formula>
    </cfRule>
    <cfRule type="containsText" dxfId="428" priority="377" operator="containsText" text="Bajo">
      <formula>NOT(ISERROR(SEARCH("Bajo",V248)))</formula>
    </cfRule>
  </conditionalFormatting>
  <conditionalFormatting sqref="V251 V255 V259 V262 V265 V268 V270">
    <cfRule type="containsText" dxfId="427" priority="370" operator="containsText" text="Moderado">
      <formula>NOT(ISERROR(SEARCH("Moderado",V251)))</formula>
    </cfRule>
    <cfRule type="containsText" dxfId="426" priority="372" operator="containsText" text="Extremo">
      <formula>NOT(ISERROR(SEARCH("Extremo",V251)))</formula>
    </cfRule>
    <cfRule type="containsText" dxfId="425" priority="369" operator="containsText" text="Bajo">
      <formula>NOT(ISERROR(SEARCH("Bajo",V251)))</formula>
    </cfRule>
    <cfRule type="containsText" dxfId="424" priority="371" operator="containsText" text="Alto">
      <formula>NOT(ISERROR(SEARCH("Alto",V251)))</formula>
    </cfRule>
  </conditionalFormatting>
  <conditionalFormatting sqref="V273">
    <cfRule type="containsText" dxfId="423" priority="361" operator="containsText" text="Bajo">
      <formula>NOT(ISERROR(SEARCH("Bajo",V273)))</formula>
    </cfRule>
    <cfRule type="containsText" dxfId="422" priority="362" operator="containsText" text="Moderado">
      <formula>NOT(ISERROR(SEARCH("Moderado",V273)))</formula>
    </cfRule>
    <cfRule type="containsText" dxfId="421" priority="363" operator="containsText" text="Alto">
      <formula>NOT(ISERROR(SEARCH("Alto",V273)))</formula>
    </cfRule>
    <cfRule type="containsText" dxfId="420" priority="364" operator="containsText" text="Extremo">
      <formula>NOT(ISERROR(SEARCH("Extremo",V273)))</formula>
    </cfRule>
  </conditionalFormatting>
  <conditionalFormatting sqref="V276:V277 V280 V283:V284 V287:V289 V292 V295 V298 V301 V303">
    <cfRule type="containsText" dxfId="419" priority="353" operator="containsText" text="Bajo">
      <formula>NOT(ISERROR(SEARCH("Bajo",V276)))</formula>
    </cfRule>
    <cfRule type="containsText" dxfId="418" priority="354" operator="containsText" text="Moderado">
      <formula>NOT(ISERROR(SEARCH("Moderado",V276)))</formula>
    </cfRule>
    <cfRule type="containsText" dxfId="417" priority="355" operator="containsText" text="Alto">
      <formula>NOT(ISERROR(SEARCH("Alto",V276)))</formula>
    </cfRule>
    <cfRule type="containsText" dxfId="416" priority="356" operator="containsText" text="Extremo">
      <formula>NOT(ISERROR(SEARCH("Extremo",V276)))</formula>
    </cfRule>
  </conditionalFormatting>
  <conditionalFormatting sqref="V305:V306 V309 V312 V315 V317 V319 V321:V322">
    <cfRule type="containsText" dxfId="415" priority="345" operator="containsText" text="Bajo">
      <formula>NOT(ISERROR(SEARCH("Bajo",V305)))</formula>
    </cfRule>
    <cfRule type="containsText" dxfId="414" priority="346" operator="containsText" text="Moderado">
      <formula>NOT(ISERROR(SEARCH("Moderado",V305)))</formula>
    </cfRule>
    <cfRule type="containsText" dxfId="413" priority="347" operator="containsText" text="Alto">
      <formula>NOT(ISERROR(SEARCH("Alto",V305)))</formula>
    </cfRule>
    <cfRule type="containsText" dxfId="412" priority="348" operator="containsText" text="Extremo">
      <formula>NOT(ISERROR(SEARCH("Extremo",V305)))</formula>
    </cfRule>
  </conditionalFormatting>
  <conditionalFormatting sqref="V325">
    <cfRule type="containsText" dxfId="411" priority="328" operator="containsText" text="Extremo">
      <formula>NOT(ISERROR(SEARCH("Extremo",V325)))</formula>
    </cfRule>
    <cfRule type="containsText" dxfId="410" priority="327" operator="containsText" text="Alto">
      <formula>NOT(ISERROR(SEARCH("Alto",V325)))</formula>
    </cfRule>
    <cfRule type="containsText" dxfId="409" priority="326" operator="containsText" text="Moderado">
      <formula>NOT(ISERROR(SEARCH("Moderado",V325)))</formula>
    </cfRule>
    <cfRule type="containsText" dxfId="408" priority="325" operator="containsText" text="Bajo">
      <formula>NOT(ISERROR(SEARCH("Bajo",V325)))</formula>
    </cfRule>
  </conditionalFormatting>
  <conditionalFormatting sqref="V327">
    <cfRule type="containsText" dxfId="407" priority="324" operator="containsText" text="Extremo">
      <formula>NOT(ISERROR(SEARCH("Extremo",V327)))</formula>
    </cfRule>
    <cfRule type="containsText" dxfId="406" priority="321" operator="containsText" text="Bajo">
      <formula>NOT(ISERROR(SEARCH("Bajo",V327)))</formula>
    </cfRule>
    <cfRule type="containsText" dxfId="405" priority="322" operator="containsText" text="Moderado">
      <formula>NOT(ISERROR(SEARCH("Moderado",V327)))</formula>
    </cfRule>
    <cfRule type="containsText" dxfId="404" priority="323" operator="containsText" text="Alto">
      <formula>NOT(ISERROR(SEARCH("Alto",V327)))</formula>
    </cfRule>
  </conditionalFormatting>
  <conditionalFormatting sqref="V330">
    <cfRule type="containsText" dxfId="403" priority="319" operator="containsText" text="Alto">
      <formula>NOT(ISERROR(SEARCH("Alto",V330)))</formula>
    </cfRule>
    <cfRule type="containsText" dxfId="402" priority="318" operator="containsText" text="Moderado">
      <formula>NOT(ISERROR(SEARCH("Moderado",V330)))</formula>
    </cfRule>
    <cfRule type="containsText" dxfId="401" priority="317" operator="containsText" text="Bajo">
      <formula>NOT(ISERROR(SEARCH("Bajo",V330)))</formula>
    </cfRule>
    <cfRule type="containsText" dxfId="400" priority="320" operator="containsText" text="Extremo">
      <formula>NOT(ISERROR(SEARCH("Extremo",V330)))</formula>
    </cfRule>
  </conditionalFormatting>
  <conditionalFormatting sqref="V333">
    <cfRule type="containsText" dxfId="399" priority="316" operator="containsText" text="Extremo">
      <formula>NOT(ISERROR(SEARCH("Extremo",V333)))</formula>
    </cfRule>
    <cfRule type="containsText" dxfId="398" priority="315" operator="containsText" text="Alto">
      <formula>NOT(ISERROR(SEARCH("Alto",V333)))</formula>
    </cfRule>
    <cfRule type="containsText" dxfId="397" priority="314" operator="containsText" text="Moderado">
      <formula>NOT(ISERROR(SEARCH("Moderado",V333)))</formula>
    </cfRule>
    <cfRule type="containsText" dxfId="396" priority="313" operator="containsText" text="Bajo">
      <formula>NOT(ISERROR(SEARCH("Bajo",V333)))</formula>
    </cfRule>
  </conditionalFormatting>
  <conditionalFormatting sqref="V335">
    <cfRule type="containsText" dxfId="395" priority="309" operator="containsText" text="Bajo">
      <formula>NOT(ISERROR(SEARCH("Bajo",V335)))</formula>
    </cfRule>
    <cfRule type="containsText" dxfId="394" priority="312" operator="containsText" text="Extremo">
      <formula>NOT(ISERROR(SEARCH("Extremo",V335)))</formula>
    </cfRule>
    <cfRule type="containsText" dxfId="393" priority="311" operator="containsText" text="Alto">
      <formula>NOT(ISERROR(SEARCH("Alto",V335)))</formula>
    </cfRule>
    <cfRule type="containsText" dxfId="392" priority="310" operator="containsText" text="Moderado">
      <formula>NOT(ISERROR(SEARCH("Moderado",V335)))</formula>
    </cfRule>
  </conditionalFormatting>
  <conditionalFormatting sqref="V338">
    <cfRule type="containsText" dxfId="391" priority="308" operator="containsText" text="Extremo">
      <formula>NOT(ISERROR(SEARCH("Extremo",V338)))</formula>
    </cfRule>
    <cfRule type="containsText" dxfId="390" priority="307" operator="containsText" text="Alto">
      <formula>NOT(ISERROR(SEARCH("Alto",V338)))</formula>
    </cfRule>
    <cfRule type="containsText" dxfId="389" priority="306" operator="containsText" text="Moderado">
      <formula>NOT(ISERROR(SEARCH("Moderado",V338)))</formula>
    </cfRule>
    <cfRule type="containsText" dxfId="388" priority="305" operator="containsText" text="Bajo">
      <formula>NOT(ISERROR(SEARCH("Bajo",V338)))</formula>
    </cfRule>
  </conditionalFormatting>
  <conditionalFormatting sqref="V341">
    <cfRule type="containsText" dxfId="387" priority="301" operator="containsText" text="Bajo">
      <formula>NOT(ISERROR(SEARCH("Bajo",V341)))</formula>
    </cfRule>
    <cfRule type="containsText" dxfId="386" priority="302" operator="containsText" text="Moderado">
      <formula>NOT(ISERROR(SEARCH("Moderado",V341)))</formula>
    </cfRule>
    <cfRule type="containsText" dxfId="385" priority="303" operator="containsText" text="Alto">
      <formula>NOT(ISERROR(SEARCH("Alto",V341)))</formula>
    </cfRule>
    <cfRule type="containsText" dxfId="384" priority="304" operator="containsText" text="Extremo">
      <formula>NOT(ISERROR(SEARCH("Extremo",V341)))</formula>
    </cfRule>
  </conditionalFormatting>
  <conditionalFormatting sqref="V344">
    <cfRule type="containsText" dxfId="383" priority="300" operator="containsText" text="Extremo">
      <formula>NOT(ISERROR(SEARCH("Extremo",V344)))</formula>
    </cfRule>
    <cfRule type="containsText" dxfId="382" priority="298" operator="containsText" text="Moderado">
      <formula>NOT(ISERROR(SEARCH("Moderado",V344)))</formula>
    </cfRule>
    <cfRule type="containsText" dxfId="381" priority="297" operator="containsText" text="Bajo">
      <formula>NOT(ISERROR(SEARCH("Bajo",V344)))</formula>
    </cfRule>
    <cfRule type="containsText" dxfId="380" priority="299" operator="containsText" text="Alto">
      <formula>NOT(ISERROR(SEARCH("Alto",V344)))</formula>
    </cfRule>
  </conditionalFormatting>
  <conditionalFormatting sqref="V347">
    <cfRule type="containsText" dxfId="379" priority="295" operator="containsText" text="Alto">
      <formula>NOT(ISERROR(SEARCH("Alto",V347)))</formula>
    </cfRule>
    <cfRule type="containsText" dxfId="378" priority="294" operator="containsText" text="Moderado">
      <formula>NOT(ISERROR(SEARCH("Moderado",V347)))</formula>
    </cfRule>
    <cfRule type="containsText" dxfId="377" priority="293" operator="containsText" text="Bajo">
      <formula>NOT(ISERROR(SEARCH("Bajo",V347)))</formula>
    </cfRule>
    <cfRule type="containsText" dxfId="376" priority="296" operator="containsText" text="Extremo">
      <formula>NOT(ISERROR(SEARCH("Extremo",V347)))</formula>
    </cfRule>
  </conditionalFormatting>
  <conditionalFormatting sqref="V350">
    <cfRule type="containsText" dxfId="375" priority="289" operator="containsText" text="Bajo">
      <formula>NOT(ISERROR(SEARCH("Bajo",V350)))</formula>
    </cfRule>
    <cfRule type="containsText" dxfId="374" priority="290" operator="containsText" text="Moderado">
      <formula>NOT(ISERROR(SEARCH("Moderado",V350)))</formula>
    </cfRule>
    <cfRule type="containsText" dxfId="373" priority="291" operator="containsText" text="Alto">
      <formula>NOT(ISERROR(SEARCH("Alto",V350)))</formula>
    </cfRule>
    <cfRule type="containsText" dxfId="372" priority="292" operator="containsText" text="Extremo">
      <formula>NOT(ISERROR(SEARCH("Extremo",V350)))</formula>
    </cfRule>
  </conditionalFormatting>
  <conditionalFormatting sqref="V353">
    <cfRule type="containsText" dxfId="371" priority="287" operator="containsText" text="Alto">
      <formula>NOT(ISERROR(SEARCH("Alto",V353)))</formula>
    </cfRule>
    <cfRule type="containsText" dxfId="370" priority="288" operator="containsText" text="Extremo">
      <formula>NOT(ISERROR(SEARCH("Extremo",V353)))</formula>
    </cfRule>
    <cfRule type="containsText" dxfId="369" priority="285" operator="containsText" text="Bajo">
      <formula>NOT(ISERROR(SEARCH("Bajo",V353)))</formula>
    </cfRule>
    <cfRule type="containsText" dxfId="368" priority="286" operator="containsText" text="Moderado">
      <formula>NOT(ISERROR(SEARCH("Moderado",V353)))</formula>
    </cfRule>
  </conditionalFormatting>
  <conditionalFormatting sqref="V356">
    <cfRule type="containsText" dxfId="367" priority="281" operator="containsText" text="Bajo">
      <formula>NOT(ISERROR(SEARCH("Bajo",V356)))</formula>
    </cfRule>
    <cfRule type="containsText" dxfId="366" priority="282" operator="containsText" text="Moderado">
      <formula>NOT(ISERROR(SEARCH("Moderado",V356)))</formula>
    </cfRule>
    <cfRule type="containsText" dxfId="365" priority="283" operator="containsText" text="Alto">
      <formula>NOT(ISERROR(SEARCH("Alto",V356)))</formula>
    </cfRule>
    <cfRule type="containsText" dxfId="364" priority="284" operator="containsText" text="Extremo">
      <formula>NOT(ISERROR(SEARCH("Extremo",V356)))</formula>
    </cfRule>
  </conditionalFormatting>
  <conditionalFormatting sqref="V359">
    <cfRule type="containsText" dxfId="363" priority="277" operator="containsText" text="Bajo">
      <formula>NOT(ISERROR(SEARCH("Bajo",V359)))</formula>
    </cfRule>
    <cfRule type="containsText" dxfId="362" priority="278" operator="containsText" text="Moderado">
      <formula>NOT(ISERROR(SEARCH("Moderado",V359)))</formula>
    </cfRule>
    <cfRule type="containsText" dxfId="361" priority="279" operator="containsText" text="Alto">
      <formula>NOT(ISERROR(SEARCH("Alto",V359)))</formula>
    </cfRule>
    <cfRule type="containsText" dxfId="360" priority="280" operator="containsText" text="Extremo">
      <formula>NOT(ISERROR(SEARCH("Extremo",V359)))</formula>
    </cfRule>
  </conditionalFormatting>
  <conditionalFormatting sqref="V361">
    <cfRule type="containsText" dxfId="359" priority="274" operator="containsText" text="Moderado">
      <formula>NOT(ISERROR(SEARCH("Moderado",V361)))</formula>
    </cfRule>
    <cfRule type="containsText" dxfId="358" priority="273" operator="containsText" text="Bajo">
      <formula>NOT(ISERROR(SEARCH("Bajo",V361)))</formula>
    </cfRule>
    <cfRule type="containsText" dxfId="357" priority="275" operator="containsText" text="Alto">
      <formula>NOT(ISERROR(SEARCH("Alto",V361)))</formula>
    </cfRule>
    <cfRule type="containsText" dxfId="356" priority="276" operator="containsText" text="Extremo">
      <formula>NOT(ISERROR(SEARCH("Extremo",V361)))</formula>
    </cfRule>
  </conditionalFormatting>
  <conditionalFormatting sqref="V364">
    <cfRule type="containsText" dxfId="355" priority="269" operator="containsText" text="Bajo">
      <formula>NOT(ISERROR(SEARCH("Bajo",V364)))</formula>
    </cfRule>
    <cfRule type="containsText" dxfId="354" priority="270" operator="containsText" text="Moderado">
      <formula>NOT(ISERROR(SEARCH("Moderado",V364)))</formula>
    </cfRule>
    <cfRule type="containsText" dxfId="353" priority="271" operator="containsText" text="Alto">
      <formula>NOT(ISERROR(SEARCH("Alto",V364)))</formula>
    </cfRule>
    <cfRule type="containsText" dxfId="352" priority="272" operator="containsText" text="Extremo">
      <formula>NOT(ISERROR(SEARCH("Extremo",V364)))</formula>
    </cfRule>
  </conditionalFormatting>
  <conditionalFormatting sqref="V367">
    <cfRule type="containsText" dxfId="351" priority="265" operator="containsText" text="Bajo">
      <formula>NOT(ISERROR(SEARCH("Bajo",V367)))</formula>
    </cfRule>
    <cfRule type="containsText" dxfId="350" priority="266" operator="containsText" text="Moderado">
      <formula>NOT(ISERROR(SEARCH("Moderado",V367)))</formula>
    </cfRule>
    <cfRule type="containsText" dxfId="349" priority="267" operator="containsText" text="Alto">
      <formula>NOT(ISERROR(SEARCH("Alto",V367)))</formula>
    </cfRule>
    <cfRule type="containsText" dxfId="348" priority="268" operator="containsText" text="Extremo">
      <formula>NOT(ISERROR(SEARCH("Extremo",V367)))</formula>
    </cfRule>
  </conditionalFormatting>
  <conditionalFormatting sqref="V370">
    <cfRule type="containsText" dxfId="347" priority="261" operator="containsText" text="Bajo">
      <formula>NOT(ISERROR(SEARCH("Bajo",V370)))</formula>
    </cfRule>
    <cfRule type="containsText" dxfId="346" priority="263" operator="containsText" text="Alto">
      <formula>NOT(ISERROR(SEARCH("Alto",V370)))</formula>
    </cfRule>
    <cfRule type="containsText" dxfId="345" priority="264" operator="containsText" text="Extremo">
      <formula>NOT(ISERROR(SEARCH("Extremo",V370)))</formula>
    </cfRule>
    <cfRule type="containsText" dxfId="344" priority="262" operator="containsText" text="Moderado">
      <formula>NOT(ISERROR(SEARCH("Moderado",V370)))</formula>
    </cfRule>
  </conditionalFormatting>
  <conditionalFormatting sqref="V373">
    <cfRule type="containsText" dxfId="343" priority="260" operator="containsText" text="Extremo">
      <formula>NOT(ISERROR(SEARCH("Extremo",V373)))</formula>
    </cfRule>
    <cfRule type="containsText" dxfId="342" priority="259" operator="containsText" text="Alto">
      <formula>NOT(ISERROR(SEARCH("Alto",V373)))</formula>
    </cfRule>
    <cfRule type="containsText" dxfId="341" priority="258" operator="containsText" text="Moderado">
      <formula>NOT(ISERROR(SEARCH("Moderado",V373)))</formula>
    </cfRule>
    <cfRule type="containsText" dxfId="340" priority="257" operator="containsText" text="Bajo">
      <formula>NOT(ISERROR(SEARCH("Bajo",V373)))</formula>
    </cfRule>
  </conditionalFormatting>
  <conditionalFormatting sqref="V376 V380 V382">
    <cfRule type="containsText" dxfId="339" priority="181" operator="containsText" text="Bajo">
      <formula>NOT(ISERROR(SEARCH("Bajo",V376)))</formula>
    </cfRule>
    <cfRule type="containsText" dxfId="338" priority="184" operator="containsText" text="Extremo">
      <formula>NOT(ISERROR(SEARCH("Extremo",V376)))</formula>
    </cfRule>
    <cfRule type="containsText" dxfId="337" priority="183" operator="containsText" text="Alto">
      <formula>NOT(ISERROR(SEARCH("Alto",V376)))</formula>
    </cfRule>
    <cfRule type="containsText" dxfId="336" priority="182" operator="containsText" text="Moderado">
      <formula>NOT(ISERROR(SEARCH("Moderado",V376)))</formula>
    </cfRule>
  </conditionalFormatting>
  <conditionalFormatting sqref="V385">
    <cfRule type="containsText" dxfId="335" priority="176" operator="containsText" text="Extremo">
      <formula>NOT(ISERROR(SEARCH("Extremo",V385)))</formula>
    </cfRule>
    <cfRule type="containsText" dxfId="334" priority="175" operator="containsText" text="Alto">
      <formula>NOT(ISERROR(SEARCH("Alto",V385)))</formula>
    </cfRule>
    <cfRule type="containsText" dxfId="333" priority="174" operator="containsText" text="Moderado">
      <formula>NOT(ISERROR(SEARCH("Moderado",V385)))</formula>
    </cfRule>
    <cfRule type="containsText" dxfId="332" priority="173" operator="containsText" text="Bajo">
      <formula>NOT(ISERROR(SEARCH("Bajo",V385)))</formula>
    </cfRule>
  </conditionalFormatting>
  <conditionalFormatting sqref="V388 V391 V394 V397 V400">
    <cfRule type="containsText" dxfId="331" priority="168" operator="containsText" text="Extremo">
      <formula>NOT(ISERROR(SEARCH("Extremo",V388)))</formula>
    </cfRule>
    <cfRule type="containsText" dxfId="330" priority="167" operator="containsText" text="Alto">
      <formula>NOT(ISERROR(SEARCH("Alto",V388)))</formula>
    </cfRule>
    <cfRule type="containsText" dxfId="329" priority="165" operator="containsText" text="Bajo">
      <formula>NOT(ISERROR(SEARCH("Bajo",V388)))</formula>
    </cfRule>
    <cfRule type="containsText" dxfId="328" priority="166" operator="containsText" text="Moderado">
      <formula>NOT(ISERROR(SEARCH("Moderado",V388)))</formula>
    </cfRule>
  </conditionalFormatting>
  <conditionalFormatting sqref="V402 V404 V406:V407">
    <cfRule type="containsText" dxfId="327" priority="159" operator="containsText" text="Alto">
      <formula>NOT(ISERROR(SEARCH("Alto",V402)))</formula>
    </cfRule>
    <cfRule type="containsText" dxfId="326" priority="160" operator="containsText" text="Extremo">
      <formula>NOT(ISERROR(SEARCH("Extremo",V402)))</formula>
    </cfRule>
    <cfRule type="containsText" dxfId="325" priority="157" operator="containsText" text="Bajo">
      <formula>NOT(ISERROR(SEARCH("Bajo",V402)))</formula>
    </cfRule>
    <cfRule type="containsText" dxfId="324" priority="158" operator="containsText" text="Moderado">
      <formula>NOT(ISERROR(SEARCH("Moderado",V402)))</formula>
    </cfRule>
  </conditionalFormatting>
  <conditionalFormatting sqref="V409:V411 V413">
    <cfRule type="containsText" dxfId="323" priority="149" operator="containsText" text="Bajo">
      <formula>NOT(ISERROR(SEARCH("Bajo",V409)))</formula>
    </cfRule>
    <cfRule type="containsText" dxfId="322" priority="150" operator="containsText" text="Moderado">
      <formula>NOT(ISERROR(SEARCH("Moderado",V409)))</formula>
    </cfRule>
    <cfRule type="containsText" dxfId="321" priority="152" operator="containsText" text="Extremo">
      <formula>NOT(ISERROR(SEARCH("Extremo",V409)))</formula>
    </cfRule>
    <cfRule type="containsText" dxfId="320" priority="151" operator="containsText" text="Alto">
      <formula>NOT(ISERROR(SEARCH("Alto",V409)))</formula>
    </cfRule>
  </conditionalFormatting>
  <conditionalFormatting sqref="V415 V418 V422 V425">
    <cfRule type="containsText" dxfId="319" priority="144" operator="containsText" text="Extremo">
      <formula>NOT(ISERROR(SEARCH("Extremo",V415)))</formula>
    </cfRule>
    <cfRule type="containsText" dxfId="318" priority="142" operator="containsText" text="Moderado">
      <formula>NOT(ISERROR(SEARCH("Moderado",V415)))</formula>
    </cfRule>
    <cfRule type="containsText" dxfId="317" priority="143" operator="containsText" text="Alto">
      <formula>NOT(ISERROR(SEARCH("Alto",V415)))</formula>
    </cfRule>
    <cfRule type="containsText" dxfId="316" priority="141" operator="containsText" text="Bajo">
      <formula>NOT(ISERROR(SEARCH("Bajo",V415)))</formula>
    </cfRule>
  </conditionalFormatting>
  <conditionalFormatting sqref="V427:V432 V435 V438">
    <cfRule type="containsText" dxfId="315" priority="127" operator="containsText" text="Alto">
      <formula>NOT(ISERROR(SEARCH("Alto",V427)))</formula>
    </cfRule>
    <cfRule type="containsText" dxfId="314" priority="126" operator="containsText" text="Moderado">
      <formula>NOT(ISERROR(SEARCH("Moderado",V427)))</formula>
    </cfRule>
    <cfRule type="containsText" dxfId="313" priority="128" operator="containsText" text="Extremo">
      <formula>NOT(ISERROR(SEARCH("Extremo",V427)))</formula>
    </cfRule>
    <cfRule type="containsText" dxfId="312" priority="125" operator="containsText" text="Bajo">
      <formula>NOT(ISERROR(SEARCH("Bajo",V427)))</formula>
    </cfRule>
  </conditionalFormatting>
  <conditionalFormatting sqref="V441 V444 V447 V449 V452">
    <cfRule type="containsText" dxfId="311" priority="118" operator="containsText" text="Moderado">
      <formula>NOT(ISERROR(SEARCH("Moderado",V441)))</formula>
    </cfRule>
    <cfRule type="containsText" dxfId="310" priority="117" operator="containsText" text="Bajo">
      <formula>NOT(ISERROR(SEARCH("Bajo",V441)))</formula>
    </cfRule>
    <cfRule type="containsText" dxfId="309" priority="119" operator="containsText" text="Alto">
      <formula>NOT(ISERROR(SEARCH("Alto",V441)))</formula>
    </cfRule>
    <cfRule type="containsText" dxfId="308" priority="120" operator="containsText" text="Extremo">
      <formula>NOT(ISERROR(SEARCH("Extremo",V441)))</formula>
    </cfRule>
  </conditionalFormatting>
  <conditionalFormatting sqref="V454 V458:V459">
    <cfRule type="containsText" dxfId="307" priority="109" operator="containsText" text="Bajo">
      <formula>NOT(ISERROR(SEARCH("Bajo",V454)))</formula>
    </cfRule>
    <cfRule type="containsText" dxfId="306" priority="110" operator="containsText" text="Moderado">
      <formula>NOT(ISERROR(SEARCH("Moderado",V454)))</formula>
    </cfRule>
    <cfRule type="containsText" dxfId="305" priority="111" operator="containsText" text="Alto">
      <formula>NOT(ISERROR(SEARCH("Alto",V454)))</formula>
    </cfRule>
    <cfRule type="containsText" dxfId="304" priority="112" operator="containsText" text="Extremo">
      <formula>NOT(ISERROR(SEARCH("Extremo",V454)))</formula>
    </cfRule>
  </conditionalFormatting>
  <conditionalFormatting sqref="V462:V463 V465">
    <cfRule type="containsText" dxfId="303" priority="101" operator="containsText" text="Bajo">
      <formula>NOT(ISERROR(SEARCH("Bajo",V462)))</formula>
    </cfRule>
    <cfRule type="containsText" dxfId="302" priority="102" operator="containsText" text="Moderado">
      <formula>NOT(ISERROR(SEARCH("Moderado",V462)))</formula>
    </cfRule>
    <cfRule type="containsText" dxfId="301" priority="103" operator="containsText" text="Alto">
      <formula>NOT(ISERROR(SEARCH("Alto",V462)))</formula>
    </cfRule>
    <cfRule type="containsText" dxfId="300" priority="104" operator="containsText" text="Extremo">
      <formula>NOT(ISERROR(SEARCH("Extremo",V462)))</formula>
    </cfRule>
  </conditionalFormatting>
  <conditionalFormatting sqref="V467 V470 V472 V474 V477">
    <cfRule type="containsText" dxfId="299" priority="95" operator="containsText" text="Alto">
      <formula>NOT(ISERROR(SEARCH("Alto",V467)))</formula>
    </cfRule>
    <cfRule type="containsText" dxfId="298" priority="94" operator="containsText" text="Moderado">
      <formula>NOT(ISERROR(SEARCH("Moderado",V467)))</formula>
    </cfRule>
    <cfRule type="containsText" dxfId="297" priority="96" operator="containsText" text="Extremo">
      <formula>NOT(ISERROR(SEARCH("Extremo",V467)))</formula>
    </cfRule>
    <cfRule type="containsText" dxfId="296" priority="93" operator="containsText" text="Bajo">
      <formula>NOT(ISERROR(SEARCH("Bajo",V467)))</formula>
    </cfRule>
  </conditionalFormatting>
  <conditionalFormatting sqref="V480:V481 V483">
    <cfRule type="containsText" dxfId="295" priority="87" operator="containsText" text="Alto">
      <formula>NOT(ISERROR(SEARCH("Alto",V480)))</formula>
    </cfRule>
    <cfRule type="containsText" dxfId="294" priority="88" operator="containsText" text="Extremo">
      <formula>NOT(ISERROR(SEARCH("Extremo",V480)))</formula>
    </cfRule>
    <cfRule type="containsText" dxfId="293" priority="86" operator="containsText" text="Moderado">
      <formula>NOT(ISERROR(SEARCH("Moderado",V480)))</formula>
    </cfRule>
    <cfRule type="containsText" dxfId="292" priority="85" operator="containsText" text="Bajo">
      <formula>NOT(ISERROR(SEARCH("Bajo",V480)))</formula>
    </cfRule>
  </conditionalFormatting>
  <conditionalFormatting sqref="V485:V487 V489">
    <cfRule type="containsText" dxfId="291" priority="79" operator="containsText" text="Alto">
      <formula>NOT(ISERROR(SEARCH("Alto",V485)))</formula>
    </cfRule>
    <cfRule type="containsText" dxfId="290" priority="78" operator="containsText" text="Moderado">
      <formula>NOT(ISERROR(SEARCH("Moderado",V485)))</formula>
    </cfRule>
    <cfRule type="containsText" dxfId="289" priority="77" operator="containsText" text="Bajo">
      <formula>NOT(ISERROR(SEARCH("Bajo",V485)))</formula>
    </cfRule>
    <cfRule type="containsText" dxfId="288" priority="80" operator="containsText" text="Extremo">
      <formula>NOT(ISERROR(SEARCH("Extremo",V485)))</formula>
    </cfRule>
  </conditionalFormatting>
  <conditionalFormatting sqref="V491:V492 V495 V497 V500">
    <cfRule type="containsText" dxfId="287" priority="71" operator="containsText" text="Alto">
      <formula>NOT(ISERROR(SEARCH("Alto",V491)))</formula>
    </cfRule>
    <cfRule type="containsText" dxfId="286" priority="70" operator="containsText" text="Moderado">
      <formula>NOT(ISERROR(SEARCH("Moderado",V491)))</formula>
    </cfRule>
    <cfRule type="containsText" dxfId="285" priority="69" operator="containsText" text="Bajo">
      <formula>NOT(ISERROR(SEARCH("Bajo",V491)))</formula>
    </cfRule>
    <cfRule type="containsText" dxfId="284" priority="72" operator="containsText" text="Extremo">
      <formula>NOT(ISERROR(SEARCH("Extremo",V491)))</formula>
    </cfRule>
  </conditionalFormatting>
  <conditionalFormatting sqref="V503 V505 V507">
    <cfRule type="containsText" dxfId="283" priority="64" operator="containsText" text="Extremo">
      <formula>NOT(ISERROR(SEARCH("Extremo",V503)))</formula>
    </cfRule>
    <cfRule type="containsText" dxfId="282" priority="63" operator="containsText" text="Alto">
      <formula>NOT(ISERROR(SEARCH("Alto",V503)))</formula>
    </cfRule>
    <cfRule type="containsText" dxfId="281" priority="62" operator="containsText" text="Moderado">
      <formula>NOT(ISERROR(SEARCH("Moderado",V503)))</formula>
    </cfRule>
    <cfRule type="containsText" dxfId="280" priority="61" operator="containsText" text="Bajo">
      <formula>NOT(ISERROR(SEARCH("Bajo",V503)))</formula>
    </cfRule>
  </conditionalFormatting>
  <conditionalFormatting sqref="V509:V511 V513">
    <cfRule type="containsText" dxfId="279" priority="56" operator="containsText" text="Extremo">
      <formula>NOT(ISERROR(SEARCH("Extremo",V509)))</formula>
    </cfRule>
    <cfRule type="containsText" dxfId="278" priority="54" operator="containsText" text="Moderado">
      <formula>NOT(ISERROR(SEARCH("Moderado",V509)))</formula>
    </cfRule>
    <cfRule type="containsText" dxfId="277" priority="53" operator="containsText" text="Bajo">
      <formula>NOT(ISERROR(SEARCH("Bajo",V509)))</formula>
    </cfRule>
    <cfRule type="containsText" dxfId="276" priority="55" operator="containsText" text="Alto">
      <formula>NOT(ISERROR(SEARCH("Alto",V509)))</formula>
    </cfRule>
  </conditionalFormatting>
  <conditionalFormatting sqref="V515:V526 V528:V529">
    <cfRule type="containsText" dxfId="275" priority="32" operator="containsText" text="Extremo">
      <formula>NOT(ISERROR(SEARCH("Extremo",V515)))</formula>
    </cfRule>
    <cfRule type="containsText" dxfId="274" priority="31" operator="containsText" text="Alto">
      <formula>NOT(ISERROR(SEARCH("Alto",V515)))</formula>
    </cfRule>
    <cfRule type="containsText" dxfId="273" priority="30" operator="containsText" text="Moderado">
      <formula>NOT(ISERROR(SEARCH("Moderado",V515)))</formula>
    </cfRule>
    <cfRule type="containsText" dxfId="272" priority="29" operator="containsText" text="Bajo">
      <formula>NOT(ISERROR(SEARCH("Bajo",V515)))</formula>
    </cfRule>
  </conditionalFormatting>
  <conditionalFormatting sqref="V532 V534 V537">
    <cfRule type="containsText" dxfId="271" priority="21" operator="containsText" text="Bajo">
      <formula>NOT(ISERROR(SEARCH("Bajo",V532)))</formula>
    </cfRule>
    <cfRule type="containsText" dxfId="270" priority="22" operator="containsText" text="Moderado">
      <formula>NOT(ISERROR(SEARCH("Moderado",V532)))</formula>
    </cfRule>
    <cfRule type="containsText" dxfId="269" priority="24" operator="containsText" text="Extremo">
      <formula>NOT(ISERROR(SEARCH("Extremo",V532)))</formula>
    </cfRule>
    <cfRule type="containsText" dxfId="268" priority="23" operator="containsText" text="Alto">
      <formula>NOT(ISERROR(SEARCH("Alto",V532)))</formula>
    </cfRule>
  </conditionalFormatting>
  <conditionalFormatting sqref="V546:V551">
    <cfRule type="containsText" dxfId="267" priority="16" operator="containsText" text="Extremo">
      <formula>NOT(ISERROR(SEARCH("Extremo",V546)))</formula>
    </cfRule>
    <cfRule type="containsText" dxfId="266" priority="13" operator="containsText" text="Bajo">
      <formula>NOT(ISERROR(SEARCH("Bajo",V546)))</formula>
    </cfRule>
    <cfRule type="containsText" dxfId="265" priority="15" operator="containsText" text="Alto">
      <formula>NOT(ISERROR(SEARCH("Alto",V546)))</formula>
    </cfRule>
    <cfRule type="containsText" dxfId="264" priority="14" operator="containsText" text="Moderado">
      <formula>NOT(ISERROR(SEARCH("Moderado",V546)))</formula>
    </cfRule>
  </conditionalFormatting>
  <conditionalFormatting sqref="V2036:V2037">
    <cfRule type="containsText" dxfId="263" priority="574" operator="containsText" text="Moderado">
      <formula>NOT(ISERROR(SEARCH("Moderado",V2036)))</formula>
    </cfRule>
    <cfRule type="containsText" dxfId="262" priority="575" operator="containsText" text="Alto">
      <formula>NOT(ISERROR(SEARCH("Alto",V2036)))</formula>
    </cfRule>
    <cfRule type="containsText" dxfId="261" priority="576" operator="containsText" text="Extremo">
      <formula>NOT(ISERROR(SEARCH("Extremo",V2036)))</formula>
    </cfRule>
    <cfRule type="containsText" dxfId="260" priority="573" operator="containsText" text="Bajo">
      <formula>NOT(ISERROR(SEARCH("Bajo",V2036)))</formula>
    </cfRule>
  </conditionalFormatting>
  <conditionalFormatting sqref="AN9 AN11 AN13 AN16:AN22 AN24:AN25 AN28 AN31 AN35 AN39 AN44 AN47 AN51 AN54 AN56:AN59 AN61 AN64 AN67 AN69 AN72:AN73 AN75 AN78 AN80:AN81 AN2040 AN2043 AN2046 AN2049 AN2052 AN2055 AN2058">
    <cfRule type="containsText" dxfId="259" priority="629" operator="containsText" text="Bajo">
      <formula>NOT(ISERROR(SEARCH("Bajo",AN9)))</formula>
    </cfRule>
    <cfRule type="containsText" dxfId="258" priority="632" operator="containsText" text="Extremo">
      <formula>NOT(ISERROR(SEARCH("Extremo",AN9)))</formula>
    </cfRule>
    <cfRule type="containsText" dxfId="257" priority="631" operator="containsText" text="Alto">
      <formula>NOT(ISERROR(SEARCH("Alto",AN9)))</formula>
    </cfRule>
    <cfRule type="containsText" dxfId="256" priority="630" operator="containsText" text="Moderado">
      <formula>NOT(ISERROR(SEARCH("Moderado",AN9)))</formula>
    </cfRule>
  </conditionalFormatting>
  <conditionalFormatting sqref="AN83 AN85:AN86">
    <cfRule type="containsText" dxfId="255" priority="601" operator="containsText" text="Bajo">
      <formula>NOT(ISERROR(SEARCH("Bajo",AN83)))</formula>
    </cfRule>
    <cfRule type="containsText" dxfId="254" priority="602" operator="containsText" text="Moderado">
      <formula>NOT(ISERROR(SEARCH("Moderado",AN83)))</formula>
    </cfRule>
    <cfRule type="containsText" dxfId="253" priority="603" operator="containsText" text="Alto">
      <formula>NOT(ISERROR(SEARCH("Alto",AN83)))</formula>
    </cfRule>
    <cfRule type="containsText" dxfId="252" priority="604" operator="containsText" text="Extremo">
      <formula>NOT(ISERROR(SEARCH("Extremo",AN83)))</formula>
    </cfRule>
  </conditionalFormatting>
  <conditionalFormatting sqref="AN88">
    <cfRule type="containsText" dxfId="251" priority="599" operator="containsText" text="Alto">
      <formula>NOT(ISERROR(SEARCH("Alto",AN88)))</formula>
    </cfRule>
    <cfRule type="containsText" dxfId="250" priority="597" operator="containsText" text="Bajo">
      <formula>NOT(ISERROR(SEARCH("Bajo",AN88)))</formula>
    </cfRule>
    <cfRule type="containsText" dxfId="249" priority="598" operator="containsText" text="Moderado">
      <formula>NOT(ISERROR(SEARCH("Moderado",AN88)))</formula>
    </cfRule>
    <cfRule type="containsText" dxfId="248" priority="600" operator="containsText" text="Extremo">
      <formula>NOT(ISERROR(SEARCH("Extremo",AN88)))</formula>
    </cfRule>
  </conditionalFormatting>
  <conditionalFormatting sqref="AN90">
    <cfRule type="containsText" dxfId="247" priority="593" operator="containsText" text="Bajo">
      <formula>NOT(ISERROR(SEARCH("Bajo",AN90)))</formula>
    </cfRule>
    <cfRule type="containsText" dxfId="246" priority="594" operator="containsText" text="Moderado">
      <formula>NOT(ISERROR(SEARCH("Moderado",AN90)))</formula>
    </cfRule>
    <cfRule type="containsText" dxfId="245" priority="595" operator="containsText" text="Alto">
      <formula>NOT(ISERROR(SEARCH("Alto",AN90)))</formula>
    </cfRule>
    <cfRule type="containsText" dxfId="244" priority="596" operator="containsText" text="Extremo">
      <formula>NOT(ISERROR(SEARCH("Extremo",AN90)))</formula>
    </cfRule>
  </conditionalFormatting>
  <conditionalFormatting sqref="AN92:AN93 AN96 AN98:AN101 AN106">
    <cfRule type="containsText" dxfId="243" priority="572" operator="containsText" text="Extremo">
      <formula>NOT(ISERROR(SEARCH("Extremo",AN92)))</formula>
    </cfRule>
    <cfRule type="containsText" dxfId="242" priority="570" operator="containsText" text="Moderado">
      <formula>NOT(ISERROR(SEARCH("Moderado",AN92)))</formula>
    </cfRule>
    <cfRule type="containsText" dxfId="241" priority="569" operator="containsText" text="Bajo">
      <formula>NOT(ISERROR(SEARCH("Bajo",AN92)))</formula>
    </cfRule>
    <cfRule type="containsText" dxfId="240" priority="571" operator="containsText" text="Alto">
      <formula>NOT(ISERROR(SEARCH("Alto",AN92)))</formula>
    </cfRule>
  </conditionalFormatting>
  <conditionalFormatting sqref="AN110 AN114">
    <cfRule type="containsText" dxfId="239" priority="547" operator="containsText" text="Alto">
      <formula>NOT(ISERROR(SEARCH("Alto",AN110)))</formula>
    </cfRule>
    <cfRule type="containsText" dxfId="238" priority="546" operator="containsText" text="Moderado">
      <formula>NOT(ISERROR(SEARCH("Moderado",AN110)))</formula>
    </cfRule>
    <cfRule type="containsText" dxfId="237" priority="548" operator="containsText" text="Extremo">
      <formula>NOT(ISERROR(SEARCH("Extremo",AN110)))</formula>
    </cfRule>
    <cfRule type="containsText" dxfId="236" priority="545" operator="containsText" text="Bajo">
      <formula>NOT(ISERROR(SEARCH("Bajo",AN110)))</formula>
    </cfRule>
  </conditionalFormatting>
  <conditionalFormatting sqref="AN117:AN118">
    <cfRule type="containsText" dxfId="235" priority="536" operator="containsText" text="Extremo">
      <formula>NOT(ISERROR(SEARCH("Extremo",AN117)))</formula>
    </cfRule>
    <cfRule type="containsText" dxfId="234" priority="535" operator="containsText" text="Alto">
      <formula>NOT(ISERROR(SEARCH("Alto",AN117)))</formula>
    </cfRule>
    <cfRule type="containsText" dxfId="233" priority="534" operator="containsText" text="Moderado">
      <formula>NOT(ISERROR(SEARCH("Moderado",AN117)))</formula>
    </cfRule>
    <cfRule type="containsText" dxfId="232" priority="533" operator="containsText" text="Bajo">
      <formula>NOT(ISERROR(SEARCH("Bajo",AN117)))</formula>
    </cfRule>
  </conditionalFormatting>
  <conditionalFormatting sqref="AN121 AN124 AN127 AN130 AN132">
    <cfRule type="containsText" dxfId="231" priority="505" operator="containsText" text="Bajo">
      <formula>NOT(ISERROR(SEARCH("Bajo",AN121)))</formula>
    </cfRule>
    <cfRule type="containsText" dxfId="230" priority="508" operator="containsText" text="Extremo">
      <formula>NOT(ISERROR(SEARCH("Extremo",AN121)))</formula>
    </cfRule>
    <cfRule type="containsText" dxfId="229" priority="507" operator="containsText" text="Alto">
      <formula>NOT(ISERROR(SEARCH("Alto",AN121)))</formula>
    </cfRule>
    <cfRule type="containsText" dxfId="228" priority="506" operator="containsText" text="Moderado">
      <formula>NOT(ISERROR(SEARCH("Moderado",AN121)))</formula>
    </cfRule>
  </conditionalFormatting>
  <conditionalFormatting sqref="AN135">
    <cfRule type="containsText" dxfId="227" priority="504" operator="containsText" text="Extremo">
      <formula>NOT(ISERROR(SEARCH("Extremo",AN135)))</formula>
    </cfRule>
    <cfRule type="containsText" dxfId="226" priority="503" operator="containsText" text="Alto">
      <formula>NOT(ISERROR(SEARCH("Alto",AN135)))</formula>
    </cfRule>
    <cfRule type="containsText" dxfId="225" priority="502" operator="containsText" text="Moderado">
      <formula>NOT(ISERROR(SEARCH("Moderado",AN135)))</formula>
    </cfRule>
    <cfRule type="containsText" dxfId="224" priority="501" operator="containsText" text="Bajo">
      <formula>NOT(ISERROR(SEARCH("Bajo",AN135)))</formula>
    </cfRule>
  </conditionalFormatting>
  <conditionalFormatting sqref="AN138">
    <cfRule type="containsText" dxfId="223" priority="485" operator="containsText" text="Bajo">
      <formula>NOT(ISERROR(SEARCH("Bajo",AN138)))</formula>
    </cfRule>
    <cfRule type="containsText" dxfId="222" priority="488" operator="containsText" text="Extremo">
      <formula>NOT(ISERROR(SEARCH("Extremo",AN138)))</formula>
    </cfRule>
    <cfRule type="containsText" dxfId="221" priority="487" operator="containsText" text="Alto">
      <formula>NOT(ISERROR(SEARCH("Alto",AN138)))</formula>
    </cfRule>
    <cfRule type="containsText" dxfId="220" priority="486" operator="containsText" text="Moderado">
      <formula>NOT(ISERROR(SEARCH("Moderado",AN138)))</formula>
    </cfRule>
  </conditionalFormatting>
  <conditionalFormatting sqref="AN142">
    <cfRule type="containsText" dxfId="219" priority="492" operator="containsText" text="Extremo">
      <formula>NOT(ISERROR(SEARCH("Extremo",AN142)))</formula>
    </cfRule>
    <cfRule type="containsText" dxfId="218" priority="491" operator="containsText" text="Alto">
      <formula>NOT(ISERROR(SEARCH("Alto",AN142)))</formula>
    </cfRule>
    <cfRule type="containsText" dxfId="217" priority="490" operator="containsText" text="Moderado">
      <formula>NOT(ISERROR(SEARCH("Moderado",AN142)))</formula>
    </cfRule>
    <cfRule type="containsText" dxfId="216" priority="489" operator="containsText" text="Bajo">
      <formula>NOT(ISERROR(SEARCH("Bajo",AN142)))</formula>
    </cfRule>
  </conditionalFormatting>
  <conditionalFormatting sqref="AN146">
    <cfRule type="containsText" dxfId="215" priority="496" operator="containsText" text="Extremo">
      <formula>NOT(ISERROR(SEARCH("Extremo",AN146)))</formula>
    </cfRule>
    <cfRule type="containsText" dxfId="214" priority="495" operator="containsText" text="Alto">
      <formula>NOT(ISERROR(SEARCH("Alto",AN146)))</formula>
    </cfRule>
    <cfRule type="containsText" dxfId="213" priority="494" operator="containsText" text="Moderado">
      <formula>NOT(ISERROR(SEARCH("Moderado",AN146)))</formula>
    </cfRule>
    <cfRule type="containsText" dxfId="212" priority="493" operator="containsText" text="Bajo">
      <formula>NOT(ISERROR(SEARCH("Bajo",AN146)))</formula>
    </cfRule>
  </conditionalFormatting>
  <conditionalFormatting sqref="AN148">
    <cfRule type="containsText" dxfId="211" priority="500" operator="containsText" text="Extremo">
      <formula>NOT(ISERROR(SEARCH("Extremo",AN148)))</formula>
    </cfRule>
    <cfRule type="containsText" dxfId="210" priority="498" operator="containsText" text="Moderado">
      <formula>NOT(ISERROR(SEARCH("Moderado",AN148)))</formula>
    </cfRule>
    <cfRule type="containsText" dxfId="209" priority="497" operator="containsText" text="Bajo">
      <formula>NOT(ISERROR(SEARCH("Bajo",AN148)))</formula>
    </cfRule>
    <cfRule type="containsText" dxfId="208" priority="499" operator="containsText" text="Alto">
      <formula>NOT(ISERROR(SEARCH("Alto",AN148)))</formula>
    </cfRule>
  </conditionalFormatting>
  <conditionalFormatting sqref="AN151 AN153:AN155 AN157">
    <cfRule type="containsText" dxfId="207" priority="477" operator="containsText" text="Bajo">
      <formula>NOT(ISERROR(SEARCH("Bajo",AN151)))</formula>
    </cfRule>
    <cfRule type="containsText" dxfId="206" priority="480" operator="containsText" text="Extremo">
      <formula>NOT(ISERROR(SEARCH("Extremo",AN151)))</formula>
    </cfRule>
    <cfRule type="containsText" dxfId="205" priority="479" operator="containsText" text="Alto">
      <formula>NOT(ISERROR(SEARCH("Alto",AN151)))</formula>
    </cfRule>
    <cfRule type="containsText" dxfId="204" priority="478" operator="containsText" text="Moderado">
      <formula>NOT(ISERROR(SEARCH("Moderado",AN151)))</formula>
    </cfRule>
  </conditionalFormatting>
  <conditionalFormatting sqref="AN159:AN162 AN165 AN168 AN170 AN173 AN175 AN177">
    <cfRule type="containsText" dxfId="203" priority="469" operator="containsText" text="Bajo">
      <formula>NOT(ISERROR(SEARCH("Bajo",AN159)))</formula>
    </cfRule>
    <cfRule type="containsText" dxfId="202" priority="470" operator="containsText" text="Moderado">
      <formula>NOT(ISERROR(SEARCH("Moderado",AN159)))</formula>
    </cfRule>
    <cfRule type="containsText" dxfId="201" priority="471" operator="containsText" text="Alto">
      <formula>NOT(ISERROR(SEARCH("Alto",AN159)))</formula>
    </cfRule>
    <cfRule type="containsText" dxfId="200" priority="472" operator="containsText" text="Extremo">
      <formula>NOT(ISERROR(SEARCH("Extremo",AN159)))</formula>
    </cfRule>
  </conditionalFormatting>
  <conditionalFormatting sqref="AN179">
    <cfRule type="containsText" dxfId="199" priority="462" operator="containsText" text="Moderado">
      <formula>NOT(ISERROR(SEARCH("Moderado",AN179)))</formula>
    </cfRule>
    <cfRule type="containsText" dxfId="198" priority="461" operator="containsText" text="Bajo">
      <formula>NOT(ISERROR(SEARCH("Bajo",AN179)))</formula>
    </cfRule>
    <cfRule type="containsText" dxfId="197" priority="463" operator="containsText" text="Alto">
      <formula>NOT(ISERROR(SEARCH("Alto",AN179)))</formula>
    </cfRule>
    <cfRule type="containsText" dxfId="196" priority="464" operator="containsText" text="Extremo">
      <formula>NOT(ISERROR(SEARCH("Extremo",AN179)))</formula>
    </cfRule>
  </conditionalFormatting>
  <conditionalFormatting sqref="AN182:AN185 AN189 AN192 AN194">
    <cfRule type="containsText" dxfId="195" priority="453" operator="containsText" text="Bajo">
      <formula>NOT(ISERROR(SEARCH("Bajo",AN182)))</formula>
    </cfRule>
    <cfRule type="containsText" dxfId="194" priority="454" operator="containsText" text="Moderado">
      <formula>NOT(ISERROR(SEARCH("Moderado",AN182)))</formula>
    </cfRule>
    <cfRule type="containsText" dxfId="193" priority="456" operator="containsText" text="Extremo">
      <formula>NOT(ISERROR(SEARCH("Extremo",AN182)))</formula>
    </cfRule>
    <cfRule type="containsText" dxfId="192" priority="455" operator="containsText" text="Alto">
      <formula>NOT(ISERROR(SEARCH("Alto",AN182)))</formula>
    </cfRule>
  </conditionalFormatting>
  <conditionalFormatting sqref="AN196 AN198">
    <cfRule type="containsText" dxfId="191" priority="443" operator="containsText" text="Alto">
      <formula>NOT(ISERROR(SEARCH("Alto",AN196)))</formula>
    </cfRule>
    <cfRule type="containsText" dxfId="190" priority="442" operator="containsText" text="Moderado">
      <formula>NOT(ISERROR(SEARCH("Moderado",AN196)))</formula>
    </cfRule>
    <cfRule type="containsText" dxfId="189" priority="441" operator="containsText" text="Bajo">
      <formula>NOT(ISERROR(SEARCH("Bajo",AN196)))</formula>
    </cfRule>
    <cfRule type="containsText" dxfId="188" priority="444" operator="containsText" text="Extremo">
      <formula>NOT(ISERROR(SEARCH("Extremo",AN196)))</formula>
    </cfRule>
  </conditionalFormatting>
  <conditionalFormatting sqref="AN201:AN202">
    <cfRule type="containsText" dxfId="187" priority="433" operator="containsText" text="Bajo">
      <formula>NOT(ISERROR(SEARCH("Bajo",AN201)))</formula>
    </cfRule>
    <cfRule type="containsText" dxfId="186" priority="436" operator="containsText" text="Extremo">
      <formula>NOT(ISERROR(SEARCH("Extremo",AN201)))</formula>
    </cfRule>
    <cfRule type="containsText" dxfId="185" priority="435" operator="containsText" text="Alto">
      <formula>NOT(ISERROR(SEARCH("Alto",AN201)))</formula>
    </cfRule>
    <cfRule type="containsText" dxfId="184" priority="434" operator="containsText" text="Moderado">
      <formula>NOT(ISERROR(SEARCH("Moderado",AN201)))</formula>
    </cfRule>
  </conditionalFormatting>
  <conditionalFormatting sqref="AN204:AN206 AN208 AN211 AN214 AN217 AN220 AN223 AN225:AN227">
    <cfRule type="containsText" dxfId="183" priority="392" operator="containsText" text="Extremo">
      <formula>NOT(ISERROR(SEARCH("Extremo",AN204)))</formula>
    </cfRule>
    <cfRule type="containsText" dxfId="182" priority="391" operator="containsText" text="Alto">
      <formula>NOT(ISERROR(SEARCH("Alto",AN204)))</formula>
    </cfRule>
    <cfRule type="containsText" dxfId="181" priority="389" operator="containsText" text="Bajo">
      <formula>NOT(ISERROR(SEARCH("Bajo",AN204)))</formula>
    </cfRule>
    <cfRule type="containsText" dxfId="180" priority="390" operator="containsText" text="Moderado">
      <formula>NOT(ISERROR(SEARCH("Moderado",AN204)))</formula>
    </cfRule>
  </conditionalFormatting>
  <conditionalFormatting sqref="AN229">
    <cfRule type="containsText" dxfId="179" priority="414" operator="containsText" text="Moderado">
      <formula>NOT(ISERROR(SEARCH("Moderado",AN229)))</formula>
    </cfRule>
    <cfRule type="containsText" dxfId="178" priority="415" operator="containsText" text="Alto">
      <formula>NOT(ISERROR(SEARCH("Alto",AN229)))</formula>
    </cfRule>
    <cfRule type="containsText" dxfId="177" priority="413" operator="containsText" text="Bajo">
      <formula>NOT(ISERROR(SEARCH("Bajo",AN229)))</formula>
    </cfRule>
    <cfRule type="containsText" dxfId="176" priority="416" operator="containsText" text="Extremo">
      <formula>NOT(ISERROR(SEARCH("Extremo",AN229)))</formula>
    </cfRule>
  </conditionalFormatting>
  <conditionalFormatting sqref="AN231 AN235">
    <cfRule type="containsText" dxfId="175" priority="407" operator="containsText" text="Alto">
      <formula>NOT(ISERROR(SEARCH("Alto",AN231)))</formula>
    </cfRule>
    <cfRule type="containsText" dxfId="174" priority="408" operator="containsText" text="Extremo">
      <formula>NOT(ISERROR(SEARCH("Extremo",AN231)))</formula>
    </cfRule>
    <cfRule type="containsText" dxfId="173" priority="405" operator="containsText" text="Bajo">
      <formula>NOT(ISERROR(SEARCH("Bajo",AN231)))</formula>
    </cfRule>
    <cfRule type="containsText" dxfId="172" priority="406" operator="containsText" text="Moderado">
      <formula>NOT(ISERROR(SEARCH("Moderado",AN231)))</formula>
    </cfRule>
  </conditionalFormatting>
  <conditionalFormatting sqref="AN239:AN241 AN243 AN246">
    <cfRule type="containsText" dxfId="171" priority="384" operator="containsText" text="Extremo">
      <formula>NOT(ISERROR(SEARCH("Extremo",AN239)))</formula>
    </cfRule>
    <cfRule type="containsText" dxfId="170" priority="383" operator="containsText" text="Alto">
      <formula>NOT(ISERROR(SEARCH("Alto",AN239)))</formula>
    </cfRule>
    <cfRule type="containsText" dxfId="169" priority="382" operator="containsText" text="Moderado">
      <formula>NOT(ISERROR(SEARCH("Moderado",AN239)))</formula>
    </cfRule>
    <cfRule type="containsText" dxfId="168" priority="381" operator="containsText" text="Bajo">
      <formula>NOT(ISERROR(SEARCH("Bajo",AN239)))</formula>
    </cfRule>
  </conditionalFormatting>
  <conditionalFormatting sqref="AN248">
    <cfRule type="containsText" dxfId="167" priority="374" operator="containsText" text="Moderado">
      <formula>NOT(ISERROR(SEARCH("Moderado",AN248)))</formula>
    </cfRule>
    <cfRule type="containsText" dxfId="166" priority="373" operator="containsText" text="Bajo">
      <formula>NOT(ISERROR(SEARCH("Bajo",AN248)))</formula>
    </cfRule>
    <cfRule type="containsText" dxfId="165" priority="375" operator="containsText" text="Alto">
      <formula>NOT(ISERROR(SEARCH("Alto",AN248)))</formula>
    </cfRule>
    <cfRule type="containsText" dxfId="164" priority="376" operator="containsText" text="Extremo">
      <formula>NOT(ISERROR(SEARCH("Extremo",AN248)))</formula>
    </cfRule>
  </conditionalFormatting>
  <conditionalFormatting sqref="AN251 AN255 AN259 AN262 AN265 AN268 AN270">
    <cfRule type="containsText" dxfId="163" priority="368" operator="containsText" text="Extremo">
      <formula>NOT(ISERROR(SEARCH("Extremo",AN251)))</formula>
    </cfRule>
    <cfRule type="containsText" dxfId="162" priority="367" operator="containsText" text="Alto">
      <formula>NOT(ISERROR(SEARCH("Alto",AN251)))</formula>
    </cfRule>
    <cfRule type="containsText" dxfId="161" priority="366" operator="containsText" text="Moderado">
      <formula>NOT(ISERROR(SEARCH("Moderado",AN251)))</formula>
    </cfRule>
    <cfRule type="containsText" dxfId="160" priority="365" operator="containsText" text="Bajo">
      <formula>NOT(ISERROR(SEARCH("Bajo",AN251)))</formula>
    </cfRule>
  </conditionalFormatting>
  <conditionalFormatting sqref="AN273">
    <cfRule type="containsText" dxfId="159" priority="359" operator="containsText" text="Alto">
      <formula>NOT(ISERROR(SEARCH("Alto",AN273)))</formula>
    </cfRule>
    <cfRule type="containsText" dxfId="158" priority="357" operator="containsText" text="Bajo">
      <formula>NOT(ISERROR(SEARCH("Bajo",AN273)))</formula>
    </cfRule>
    <cfRule type="containsText" dxfId="157" priority="360" operator="containsText" text="Extremo">
      <formula>NOT(ISERROR(SEARCH("Extremo",AN273)))</formula>
    </cfRule>
    <cfRule type="containsText" dxfId="156" priority="358" operator="containsText" text="Moderado">
      <formula>NOT(ISERROR(SEARCH("Moderado",AN273)))</formula>
    </cfRule>
  </conditionalFormatting>
  <conditionalFormatting sqref="AN276:AN277 AN280 AN283:AN284 AN287:AN289 AN292 AN295 AN298 AN301 AN303">
    <cfRule type="containsText" dxfId="155" priority="349" operator="containsText" text="Bajo">
      <formula>NOT(ISERROR(SEARCH("Bajo",AN276)))</formula>
    </cfRule>
    <cfRule type="containsText" dxfId="154" priority="350" operator="containsText" text="Moderado">
      <formula>NOT(ISERROR(SEARCH("Moderado",AN276)))</formula>
    </cfRule>
    <cfRule type="containsText" dxfId="153" priority="351" operator="containsText" text="Alto">
      <formula>NOT(ISERROR(SEARCH("Alto",AN276)))</formula>
    </cfRule>
    <cfRule type="containsText" dxfId="152" priority="352" operator="containsText" text="Extremo">
      <formula>NOT(ISERROR(SEARCH("Extremo",AN276)))</formula>
    </cfRule>
  </conditionalFormatting>
  <conditionalFormatting sqref="AN305:AN306 AN309 AN312 AN315 AN317 AN319 AN321:AN322">
    <cfRule type="containsText" dxfId="151" priority="342" operator="containsText" text="Moderado">
      <formula>NOT(ISERROR(SEARCH("Moderado",AN305)))</formula>
    </cfRule>
    <cfRule type="containsText" dxfId="150" priority="341" operator="containsText" text="Bajo">
      <formula>NOT(ISERROR(SEARCH("Bajo",AN305)))</formula>
    </cfRule>
    <cfRule type="containsText" dxfId="149" priority="344" operator="containsText" text="Extremo">
      <formula>NOT(ISERROR(SEARCH("Extremo",AN305)))</formula>
    </cfRule>
    <cfRule type="containsText" dxfId="148" priority="343" operator="containsText" text="Alto">
      <formula>NOT(ISERROR(SEARCH("Alto",AN305)))</formula>
    </cfRule>
  </conditionalFormatting>
  <conditionalFormatting sqref="AN325">
    <cfRule type="containsText" dxfId="147" priority="256" operator="containsText" text="Extremo">
      <formula>NOT(ISERROR(SEARCH("Extremo",AN325)))</formula>
    </cfRule>
    <cfRule type="containsText" dxfId="146" priority="254" operator="containsText" text="Moderado">
      <formula>NOT(ISERROR(SEARCH("Moderado",AN325)))</formula>
    </cfRule>
    <cfRule type="containsText" dxfId="145" priority="255" operator="containsText" text="Alto">
      <formula>NOT(ISERROR(SEARCH("Alto",AN325)))</formula>
    </cfRule>
    <cfRule type="containsText" dxfId="144" priority="253" operator="containsText" text="Bajo">
      <formula>NOT(ISERROR(SEARCH("Bajo",AN325)))</formula>
    </cfRule>
  </conditionalFormatting>
  <conditionalFormatting sqref="AN327">
    <cfRule type="containsText" dxfId="143" priority="252" operator="containsText" text="Extremo">
      <formula>NOT(ISERROR(SEARCH("Extremo",AN327)))</formula>
    </cfRule>
    <cfRule type="containsText" dxfId="142" priority="250" operator="containsText" text="Moderado">
      <formula>NOT(ISERROR(SEARCH("Moderado",AN327)))</formula>
    </cfRule>
    <cfRule type="containsText" dxfId="141" priority="251" operator="containsText" text="Alto">
      <formula>NOT(ISERROR(SEARCH("Alto",AN327)))</formula>
    </cfRule>
    <cfRule type="containsText" dxfId="140" priority="249" operator="containsText" text="Bajo">
      <formula>NOT(ISERROR(SEARCH("Bajo",AN327)))</formula>
    </cfRule>
  </conditionalFormatting>
  <conditionalFormatting sqref="AN330">
    <cfRule type="containsText" dxfId="139" priority="247" operator="containsText" text="Alto">
      <formula>NOT(ISERROR(SEARCH("Alto",AN330)))</formula>
    </cfRule>
    <cfRule type="containsText" dxfId="138" priority="245" operator="containsText" text="Bajo">
      <formula>NOT(ISERROR(SEARCH("Bajo",AN330)))</formula>
    </cfRule>
    <cfRule type="containsText" dxfId="137" priority="248" operator="containsText" text="Extremo">
      <formula>NOT(ISERROR(SEARCH("Extremo",AN330)))</formula>
    </cfRule>
    <cfRule type="containsText" dxfId="136" priority="246" operator="containsText" text="Moderado">
      <formula>NOT(ISERROR(SEARCH("Moderado",AN330)))</formula>
    </cfRule>
  </conditionalFormatting>
  <conditionalFormatting sqref="AN333">
    <cfRule type="containsText" dxfId="135" priority="241" operator="containsText" text="Bajo">
      <formula>NOT(ISERROR(SEARCH("Bajo",AN333)))</formula>
    </cfRule>
    <cfRule type="containsText" dxfId="134" priority="242" operator="containsText" text="Moderado">
      <formula>NOT(ISERROR(SEARCH("Moderado",AN333)))</formula>
    </cfRule>
    <cfRule type="containsText" dxfId="133" priority="243" operator="containsText" text="Alto">
      <formula>NOT(ISERROR(SEARCH("Alto",AN333)))</formula>
    </cfRule>
    <cfRule type="containsText" dxfId="132" priority="244" operator="containsText" text="Extremo">
      <formula>NOT(ISERROR(SEARCH("Extremo",AN333)))</formula>
    </cfRule>
  </conditionalFormatting>
  <conditionalFormatting sqref="AN335">
    <cfRule type="containsText" dxfId="131" priority="237" operator="containsText" text="Bajo">
      <formula>NOT(ISERROR(SEARCH("Bajo",AN335)))</formula>
    </cfRule>
    <cfRule type="containsText" dxfId="130" priority="238" operator="containsText" text="Moderado">
      <formula>NOT(ISERROR(SEARCH("Moderado",AN335)))</formula>
    </cfRule>
    <cfRule type="containsText" dxfId="129" priority="239" operator="containsText" text="Alto">
      <formula>NOT(ISERROR(SEARCH("Alto",AN335)))</formula>
    </cfRule>
    <cfRule type="containsText" dxfId="128" priority="240" operator="containsText" text="Extremo">
      <formula>NOT(ISERROR(SEARCH("Extremo",AN335)))</formula>
    </cfRule>
  </conditionalFormatting>
  <conditionalFormatting sqref="AN338">
    <cfRule type="containsText" dxfId="127" priority="233" operator="containsText" text="Bajo">
      <formula>NOT(ISERROR(SEARCH("Bajo",AN338)))</formula>
    </cfRule>
    <cfRule type="containsText" dxfId="126" priority="235" operator="containsText" text="Alto">
      <formula>NOT(ISERROR(SEARCH("Alto",AN338)))</formula>
    </cfRule>
    <cfRule type="containsText" dxfId="125" priority="236" operator="containsText" text="Extremo">
      <formula>NOT(ISERROR(SEARCH("Extremo",AN338)))</formula>
    </cfRule>
    <cfRule type="containsText" dxfId="124" priority="234" operator="containsText" text="Moderado">
      <formula>NOT(ISERROR(SEARCH("Moderado",AN338)))</formula>
    </cfRule>
  </conditionalFormatting>
  <conditionalFormatting sqref="AN341">
    <cfRule type="containsText" dxfId="123" priority="230" operator="containsText" text="Moderado">
      <formula>NOT(ISERROR(SEARCH("Moderado",AN341)))</formula>
    </cfRule>
    <cfRule type="containsText" dxfId="122" priority="229" operator="containsText" text="Bajo">
      <formula>NOT(ISERROR(SEARCH("Bajo",AN341)))</formula>
    </cfRule>
    <cfRule type="containsText" dxfId="121" priority="232" operator="containsText" text="Extremo">
      <formula>NOT(ISERROR(SEARCH("Extremo",AN341)))</formula>
    </cfRule>
    <cfRule type="containsText" dxfId="120" priority="231" operator="containsText" text="Alto">
      <formula>NOT(ISERROR(SEARCH("Alto",AN341)))</formula>
    </cfRule>
  </conditionalFormatting>
  <conditionalFormatting sqref="AN344">
    <cfRule type="containsText" dxfId="119" priority="227" operator="containsText" text="Alto">
      <formula>NOT(ISERROR(SEARCH("Alto",AN344)))</formula>
    </cfRule>
    <cfRule type="containsText" dxfId="118" priority="228" operator="containsText" text="Extremo">
      <formula>NOT(ISERROR(SEARCH("Extremo",AN344)))</formula>
    </cfRule>
    <cfRule type="containsText" dxfId="117" priority="226" operator="containsText" text="Moderado">
      <formula>NOT(ISERROR(SEARCH("Moderado",AN344)))</formula>
    </cfRule>
    <cfRule type="containsText" dxfId="116" priority="225" operator="containsText" text="Bajo">
      <formula>NOT(ISERROR(SEARCH("Bajo",AN344)))</formula>
    </cfRule>
  </conditionalFormatting>
  <conditionalFormatting sqref="AN347">
    <cfRule type="containsText" dxfId="115" priority="224" operator="containsText" text="Extremo">
      <formula>NOT(ISERROR(SEARCH("Extremo",AN347)))</formula>
    </cfRule>
    <cfRule type="containsText" dxfId="114" priority="223" operator="containsText" text="Alto">
      <formula>NOT(ISERROR(SEARCH("Alto",AN347)))</formula>
    </cfRule>
    <cfRule type="containsText" dxfId="113" priority="222" operator="containsText" text="Moderado">
      <formula>NOT(ISERROR(SEARCH("Moderado",AN347)))</formula>
    </cfRule>
    <cfRule type="containsText" dxfId="112" priority="221" operator="containsText" text="Bajo">
      <formula>NOT(ISERROR(SEARCH("Bajo",AN347)))</formula>
    </cfRule>
  </conditionalFormatting>
  <conditionalFormatting sqref="AN350">
    <cfRule type="containsText" dxfId="111" priority="220" operator="containsText" text="Extremo">
      <formula>NOT(ISERROR(SEARCH("Extremo",AN350)))</formula>
    </cfRule>
    <cfRule type="containsText" dxfId="110" priority="219" operator="containsText" text="Alto">
      <formula>NOT(ISERROR(SEARCH("Alto",AN350)))</formula>
    </cfRule>
    <cfRule type="containsText" dxfId="109" priority="218" operator="containsText" text="Moderado">
      <formula>NOT(ISERROR(SEARCH("Moderado",AN350)))</formula>
    </cfRule>
    <cfRule type="containsText" dxfId="108" priority="217" operator="containsText" text="Bajo">
      <formula>NOT(ISERROR(SEARCH("Bajo",AN350)))</formula>
    </cfRule>
  </conditionalFormatting>
  <conditionalFormatting sqref="AN353">
    <cfRule type="containsText" dxfId="107" priority="213" operator="containsText" text="Bajo">
      <formula>NOT(ISERROR(SEARCH("Bajo",AN353)))</formula>
    </cfRule>
    <cfRule type="containsText" dxfId="106" priority="216" operator="containsText" text="Extremo">
      <formula>NOT(ISERROR(SEARCH("Extremo",AN353)))</formula>
    </cfRule>
    <cfRule type="containsText" dxfId="105" priority="215" operator="containsText" text="Alto">
      <formula>NOT(ISERROR(SEARCH("Alto",AN353)))</formula>
    </cfRule>
    <cfRule type="containsText" dxfId="104" priority="214" operator="containsText" text="Moderado">
      <formula>NOT(ISERROR(SEARCH("Moderado",AN353)))</formula>
    </cfRule>
  </conditionalFormatting>
  <conditionalFormatting sqref="AN356">
    <cfRule type="containsText" dxfId="103" priority="211" operator="containsText" text="Alto">
      <formula>NOT(ISERROR(SEARCH("Alto",AN356)))</formula>
    </cfRule>
    <cfRule type="containsText" dxfId="102" priority="210" operator="containsText" text="Moderado">
      <formula>NOT(ISERROR(SEARCH("Moderado",AN356)))</formula>
    </cfRule>
    <cfRule type="containsText" dxfId="101" priority="209" operator="containsText" text="Bajo">
      <formula>NOT(ISERROR(SEARCH("Bajo",AN356)))</formula>
    </cfRule>
    <cfRule type="containsText" dxfId="100" priority="212" operator="containsText" text="Extremo">
      <formula>NOT(ISERROR(SEARCH("Extremo",AN356)))</formula>
    </cfRule>
  </conditionalFormatting>
  <conditionalFormatting sqref="AN359">
    <cfRule type="containsText" dxfId="99" priority="208" operator="containsText" text="Extremo">
      <formula>NOT(ISERROR(SEARCH("Extremo",AN359)))</formula>
    </cfRule>
    <cfRule type="containsText" dxfId="98" priority="207" operator="containsText" text="Alto">
      <formula>NOT(ISERROR(SEARCH("Alto",AN359)))</formula>
    </cfRule>
    <cfRule type="containsText" dxfId="97" priority="206" operator="containsText" text="Moderado">
      <formula>NOT(ISERROR(SEARCH("Moderado",AN359)))</formula>
    </cfRule>
    <cfRule type="containsText" dxfId="96" priority="205" operator="containsText" text="Bajo">
      <formula>NOT(ISERROR(SEARCH("Bajo",AN359)))</formula>
    </cfRule>
  </conditionalFormatting>
  <conditionalFormatting sqref="AN361">
    <cfRule type="containsText" dxfId="95" priority="201" operator="containsText" text="Bajo">
      <formula>NOT(ISERROR(SEARCH("Bajo",AN361)))</formula>
    </cfRule>
    <cfRule type="containsText" dxfId="94" priority="202" operator="containsText" text="Moderado">
      <formula>NOT(ISERROR(SEARCH("Moderado",AN361)))</formula>
    </cfRule>
    <cfRule type="containsText" dxfId="93" priority="203" operator="containsText" text="Alto">
      <formula>NOT(ISERROR(SEARCH("Alto",AN361)))</formula>
    </cfRule>
    <cfRule type="containsText" dxfId="92" priority="204" operator="containsText" text="Extremo">
      <formula>NOT(ISERROR(SEARCH("Extremo",AN361)))</formula>
    </cfRule>
  </conditionalFormatting>
  <conditionalFormatting sqref="AN364">
    <cfRule type="containsText" dxfId="91" priority="197" operator="containsText" text="Bajo">
      <formula>NOT(ISERROR(SEARCH("Bajo",AN364)))</formula>
    </cfRule>
    <cfRule type="containsText" dxfId="90" priority="200" operator="containsText" text="Extremo">
      <formula>NOT(ISERROR(SEARCH("Extremo",AN364)))</formula>
    </cfRule>
    <cfRule type="containsText" dxfId="89" priority="199" operator="containsText" text="Alto">
      <formula>NOT(ISERROR(SEARCH("Alto",AN364)))</formula>
    </cfRule>
    <cfRule type="containsText" dxfId="88" priority="198" operator="containsText" text="Moderado">
      <formula>NOT(ISERROR(SEARCH("Moderado",AN364)))</formula>
    </cfRule>
  </conditionalFormatting>
  <conditionalFormatting sqref="AN367">
    <cfRule type="containsText" dxfId="87" priority="195" operator="containsText" text="Alto">
      <formula>NOT(ISERROR(SEARCH("Alto",AN367)))</formula>
    </cfRule>
    <cfRule type="containsText" dxfId="86" priority="194" operator="containsText" text="Moderado">
      <formula>NOT(ISERROR(SEARCH("Moderado",AN367)))</formula>
    </cfRule>
    <cfRule type="containsText" dxfId="85" priority="193" operator="containsText" text="Bajo">
      <formula>NOT(ISERROR(SEARCH("Bajo",AN367)))</formula>
    </cfRule>
    <cfRule type="containsText" dxfId="84" priority="196" operator="containsText" text="Extremo">
      <formula>NOT(ISERROR(SEARCH("Extremo",AN367)))</formula>
    </cfRule>
  </conditionalFormatting>
  <conditionalFormatting sqref="AN370">
    <cfRule type="containsText" dxfId="83" priority="191" operator="containsText" text="Alto">
      <formula>NOT(ISERROR(SEARCH("Alto",AN370)))</formula>
    </cfRule>
    <cfRule type="containsText" dxfId="82" priority="190" operator="containsText" text="Moderado">
      <formula>NOT(ISERROR(SEARCH("Moderado",AN370)))</formula>
    </cfRule>
    <cfRule type="containsText" dxfId="81" priority="189" operator="containsText" text="Bajo">
      <formula>NOT(ISERROR(SEARCH("Bajo",AN370)))</formula>
    </cfRule>
    <cfRule type="containsText" dxfId="80" priority="192" operator="containsText" text="Extremo">
      <formula>NOT(ISERROR(SEARCH("Extremo",AN370)))</formula>
    </cfRule>
  </conditionalFormatting>
  <conditionalFormatting sqref="AN373">
    <cfRule type="containsText" dxfId="79" priority="188" operator="containsText" text="Extremo">
      <formula>NOT(ISERROR(SEARCH("Extremo",AN373)))</formula>
    </cfRule>
    <cfRule type="containsText" dxfId="78" priority="187" operator="containsText" text="Alto">
      <formula>NOT(ISERROR(SEARCH("Alto",AN373)))</formula>
    </cfRule>
    <cfRule type="containsText" dxfId="77" priority="186" operator="containsText" text="Moderado">
      <formula>NOT(ISERROR(SEARCH("Moderado",AN373)))</formula>
    </cfRule>
    <cfRule type="containsText" dxfId="76" priority="185" operator="containsText" text="Bajo">
      <formula>NOT(ISERROR(SEARCH("Bajo",AN373)))</formula>
    </cfRule>
  </conditionalFormatting>
  <conditionalFormatting sqref="AN376 AN380 AN382">
    <cfRule type="containsText" dxfId="75" priority="180" operator="containsText" text="Extremo">
      <formula>NOT(ISERROR(SEARCH("Extremo",AN376)))</formula>
    </cfRule>
    <cfRule type="containsText" dxfId="74" priority="179" operator="containsText" text="Alto">
      <formula>NOT(ISERROR(SEARCH("Alto",AN376)))</formula>
    </cfRule>
    <cfRule type="containsText" dxfId="73" priority="178" operator="containsText" text="Moderado">
      <formula>NOT(ISERROR(SEARCH("Moderado",AN376)))</formula>
    </cfRule>
    <cfRule type="containsText" dxfId="72" priority="177" operator="containsText" text="Bajo">
      <formula>NOT(ISERROR(SEARCH("Bajo",AN376)))</formula>
    </cfRule>
  </conditionalFormatting>
  <conditionalFormatting sqref="AN385">
    <cfRule type="containsText" dxfId="71" priority="172" operator="containsText" text="Extremo">
      <formula>NOT(ISERROR(SEARCH("Extremo",AN385)))</formula>
    </cfRule>
    <cfRule type="containsText" dxfId="70" priority="171" operator="containsText" text="Alto">
      <formula>NOT(ISERROR(SEARCH("Alto",AN385)))</formula>
    </cfRule>
    <cfRule type="containsText" dxfId="69" priority="170" operator="containsText" text="Moderado">
      <formula>NOT(ISERROR(SEARCH("Moderado",AN385)))</formula>
    </cfRule>
    <cfRule type="containsText" dxfId="68" priority="169" operator="containsText" text="Bajo">
      <formula>NOT(ISERROR(SEARCH("Bajo",AN385)))</formula>
    </cfRule>
  </conditionalFormatting>
  <conditionalFormatting sqref="AN388 AN391 AN394 AN397 AN400">
    <cfRule type="containsText" dxfId="67" priority="164" operator="containsText" text="Extremo">
      <formula>NOT(ISERROR(SEARCH("Extremo",AN388)))</formula>
    </cfRule>
    <cfRule type="containsText" dxfId="66" priority="163" operator="containsText" text="Alto">
      <formula>NOT(ISERROR(SEARCH("Alto",AN388)))</formula>
    </cfRule>
    <cfRule type="containsText" dxfId="65" priority="162" operator="containsText" text="Moderado">
      <formula>NOT(ISERROR(SEARCH("Moderado",AN388)))</formula>
    </cfRule>
    <cfRule type="containsText" dxfId="64" priority="161" operator="containsText" text="Bajo">
      <formula>NOT(ISERROR(SEARCH("Bajo",AN388)))</formula>
    </cfRule>
  </conditionalFormatting>
  <conditionalFormatting sqref="AN402 AN404 AN406:AN407">
    <cfRule type="containsText" dxfId="63" priority="156" operator="containsText" text="Extremo">
      <formula>NOT(ISERROR(SEARCH("Extremo",AN402)))</formula>
    </cfRule>
    <cfRule type="containsText" dxfId="62" priority="155" operator="containsText" text="Alto">
      <formula>NOT(ISERROR(SEARCH("Alto",AN402)))</formula>
    </cfRule>
    <cfRule type="containsText" dxfId="61" priority="154" operator="containsText" text="Moderado">
      <formula>NOT(ISERROR(SEARCH("Moderado",AN402)))</formula>
    </cfRule>
    <cfRule type="containsText" dxfId="60" priority="153" operator="containsText" text="Bajo">
      <formula>NOT(ISERROR(SEARCH("Bajo",AN402)))</formula>
    </cfRule>
  </conditionalFormatting>
  <conditionalFormatting sqref="AN409:AN411 AN413">
    <cfRule type="containsText" dxfId="59" priority="145" operator="containsText" text="Bajo">
      <formula>NOT(ISERROR(SEARCH("Bajo",AN409)))</formula>
    </cfRule>
    <cfRule type="containsText" dxfId="58" priority="146" operator="containsText" text="Moderado">
      <formula>NOT(ISERROR(SEARCH("Moderado",AN409)))</formula>
    </cfRule>
    <cfRule type="containsText" dxfId="57" priority="148" operator="containsText" text="Extremo">
      <formula>NOT(ISERROR(SEARCH("Extremo",AN409)))</formula>
    </cfRule>
    <cfRule type="containsText" dxfId="56" priority="147" operator="containsText" text="Alto">
      <formula>NOT(ISERROR(SEARCH("Alto",AN409)))</formula>
    </cfRule>
  </conditionalFormatting>
  <conditionalFormatting sqref="AN415 AN418 AN422 AN425">
    <cfRule type="containsText" dxfId="55" priority="140" operator="containsText" text="Extremo">
      <formula>NOT(ISERROR(SEARCH("Extremo",AN415)))</formula>
    </cfRule>
    <cfRule type="containsText" dxfId="54" priority="139" operator="containsText" text="Alto">
      <formula>NOT(ISERROR(SEARCH("Alto",AN415)))</formula>
    </cfRule>
    <cfRule type="containsText" dxfId="53" priority="138" operator="containsText" text="Moderado">
      <formula>NOT(ISERROR(SEARCH("Moderado",AN415)))</formula>
    </cfRule>
    <cfRule type="containsText" dxfId="52" priority="137" operator="containsText" text="Bajo">
      <formula>NOT(ISERROR(SEARCH("Bajo",AN415)))</formula>
    </cfRule>
  </conditionalFormatting>
  <conditionalFormatting sqref="AN427:AN432 AN435 AN438">
    <cfRule type="containsText" dxfId="51" priority="124" operator="containsText" text="Extremo">
      <formula>NOT(ISERROR(SEARCH("Extremo",AN427)))</formula>
    </cfRule>
    <cfRule type="containsText" dxfId="50" priority="123" operator="containsText" text="Alto">
      <formula>NOT(ISERROR(SEARCH("Alto",AN427)))</formula>
    </cfRule>
    <cfRule type="containsText" dxfId="49" priority="122" operator="containsText" text="Moderado">
      <formula>NOT(ISERROR(SEARCH("Moderado",AN427)))</formula>
    </cfRule>
    <cfRule type="containsText" dxfId="48" priority="121" operator="containsText" text="Bajo">
      <formula>NOT(ISERROR(SEARCH("Bajo",AN427)))</formula>
    </cfRule>
  </conditionalFormatting>
  <conditionalFormatting sqref="AN441 AN444 AN447 AN449 AN452">
    <cfRule type="containsText" dxfId="47" priority="116" operator="containsText" text="Extremo">
      <formula>NOT(ISERROR(SEARCH("Extremo",AN441)))</formula>
    </cfRule>
    <cfRule type="containsText" dxfId="46" priority="115" operator="containsText" text="Alto">
      <formula>NOT(ISERROR(SEARCH("Alto",AN441)))</formula>
    </cfRule>
    <cfRule type="containsText" dxfId="45" priority="114" operator="containsText" text="Moderado">
      <formula>NOT(ISERROR(SEARCH("Moderado",AN441)))</formula>
    </cfRule>
    <cfRule type="containsText" dxfId="44" priority="113" operator="containsText" text="Bajo">
      <formula>NOT(ISERROR(SEARCH("Bajo",AN441)))</formula>
    </cfRule>
  </conditionalFormatting>
  <conditionalFormatting sqref="AN454 AN458:AN459">
    <cfRule type="containsText" dxfId="43" priority="108" operator="containsText" text="Extremo">
      <formula>NOT(ISERROR(SEARCH("Extremo",AN454)))</formula>
    </cfRule>
    <cfRule type="containsText" dxfId="42" priority="107" operator="containsText" text="Alto">
      <formula>NOT(ISERROR(SEARCH("Alto",AN454)))</formula>
    </cfRule>
    <cfRule type="containsText" dxfId="41" priority="106" operator="containsText" text="Moderado">
      <formula>NOT(ISERROR(SEARCH("Moderado",AN454)))</formula>
    </cfRule>
    <cfRule type="containsText" dxfId="40" priority="105" operator="containsText" text="Bajo">
      <formula>NOT(ISERROR(SEARCH("Bajo",AN454)))</formula>
    </cfRule>
  </conditionalFormatting>
  <conditionalFormatting sqref="AN462:AN463 AN465">
    <cfRule type="containsText" dxfId="39" priority="100" operator="containsText" text="Extremo">
      <formula>NOT(ISERROR(SEARCH("Extremo",AN462)))</formula>
    </cfRule>
    <cfRule type="containsText" dxfId="38" priority="99" operator="containsText" text="Alto">
      <formula>NOT(ISERROR(SEARCH("Alto",AN462)))</formula>
    </cfRule>
    <cfRule type="containsText" dxfId="37" priority="98" operator="containsText" text="Moderado">
      <formula>NOT(ISERROR(SEARCH("Moderado",AN462)))</formula>
    </cfRule>
    <cfRule type="containsText" dxfId="36" priority="97" operator="containsText" text="Bajo">
      <formula>NOT(ISERROR(SEARCH("Bajo",AN462)))</formula>
    </cfRule>
  </conditionalFormatting>
  <conditionalFormatting sqref="AN467 AN470 AN472 AN474 AN477">
    <cfRule type="containsText" dxfId="35" priority="92" operator="containsText" text="Extremo">
      <formula>NOT(ISERROR(SEARCH("Extremo",AN467)))</formula>
    </cfRule>
    <cfRule type="containsText" dxfId="34" priority="91" operator="containsText" text="Alto">
      <formula>NOT(ISERROR(SEARCH("Alto",AN467)))</formula>
    </cfRule>
    <cfRule type="containsText" dxfId="33" priority="90" operator="containsText" text="Moderado">
      <formula>NOT(ISERROR(SEARCH("Moderado",AN467)))</formula>
    </cfRule>
    <cfRule type="containsText" dxfId="32" priority="89" operator="containsText" text="Bajo">
      <formula>NOT(ISERROR(SEARCH("Bajo",AN467)))</formula>
    </cfRule>
  </conditionalFormatting>
  <conditionalFormatting sqref="AN480:AN481 AN483">
    <cfRule type="containsText" dxfId="31" priority="84" operator="containsText" text="Extremo">
      <formula>NOT(ISERROR(SEARCH("Extremo",AN480)))</formula>
    </cfRule>
    <cfRule type="containsText" dxfId="30" priority="83" operator="containsText" text="Alto">
      <formula>NOT(ISERROR(SEARCH("Alto",AN480)))</formula>
    </cfRule>
    <cfRule type="containsText" dxfId="29" priority="82" operator="containsText" text="Moderado">
      <formula>NOT(ISERROR(SEARCH("Moderado",AN480)))</formula>
    </cfRule>
    <cfRule type="containsText" dxfId="28" priority="81" operator="containsText" text="Bajo">
      <formula>NOT(ISERROR(SEARCH("Bajo",AN480)))</formula>
    </cfRule>
  </conditionalFormatting>
  <conditionalFormatting sqref="AN485:AN487 AN489">
    <cfRule type="containsText" dxfId="27" priority="76" operator="containsText" text="Extremo">
      <formula>NOT(ISERROR(SEARCH("Extremo",AN485)))</formula>
    </cfRule>
    <cfRule type="containsText" dxfId="26" priority="75" operator="containsText" text="Alto">
      <formula>NOT(ISERROR(SEARCH("Alto",AN485)))</formula>
    </cfRule>
    <cfRule type="containsText" dxfId="25" priority="74" operator="containsText" text="Moderado">
      <formula>NOT(ISERROR(SEARCH("Moderado",AN485)))</formula>
    </cfRule>
    <cfRule type="containsText" dxfId="24" priority="73" operator="containsText" text="Bajo">
      <formula>NOT(ISERROR(SEARCH("Bajo",AN485)))</formula>
    </cfRule>
  </conditionalFormatting>
  <conditionalFormatting sqref="AN491:AN492 AN495 AN497 AN500">
    <cfRule type="containsText" dxfId="23" priority="66" operator="containsText" text="Moderado">
      <formula>NOT(ISERROR(SEARCH("Moderado",AN491)))</formula>
    </cfRule>
    <cfRule type="containsText" dxfId="22" priority="68" operator="containsText" text="Extremo">
      <formula>NOT(ISERROR(SEARCH("Extremo",AN491)))</formula>
    </cfRule>
    <cfRule type="containsText" dxfId="21" priority="67" operator="containsText" text="Alto">
      <formula>NOT(ISERROR(SEARCH("Alto",AN491)))</formula>
    </cfRule>
    <cfRule type="containsText" dxfId="20" priority="65" operator="containsText" text="Bajo">
      <formula>NOT(ISERROR(SEARCH("Bajo",AN491)))</formula>
    </cfRule>
  </conditionalFormatting>
  <conditionalFormatting sqref="AN503 AN505 AN507">
    <cfRule type="containsText" dxfId="19" priority="60" operator="containsText" text="Extremo">
      <formula>NOT(ISERROR(SEARCH("Extremo",AN503)))</formula>
    </cfRule>
    <cfRule type="containsText" dxfId="18" priority="59" operator="containsText" text="Alto">
      <formula>NOT(ISERROR(SEARCH("Alto",AN503)))</formula>
    </cfRule>
    <cfRule type="containsText" dxfId="17" priority="58" operator="containsText" text="Moderado">
      <formula>NOT(ISERROR(SEARCH("Moderado",AN503)))</formula>
    </cfRule>
    <cfRule type="containsText" dxfId="16" priority="57" operator="containsText" text="Bajo">
      <formula>NOT(ISERROR(SEARCH("Bajo",AN503)))</formula>
    </cfRule>
  </conditionalFormatting>
  <conditionalFormatting sqref="AN509:AN511 AN513">
    <cfRule type="containsText" dxfId="15" priority="51" operator="containsText" text="Alto">
      <formula>NOT(ISERROR(SEARCH("Alto",AN509)))</formula>
    </cfRule>
    <cfRule type="containsText" dxfId="14" priority="52" operator="containsText" text="Extremo">
      <formula>NOT(ISERROR(SEARCH("Extremo",AN509)))</formula>
    </cfRule>
    <cfRule type="containsText" dxfId="13" priority="50" operator="containsText" text="Moderado">
      <formula>NOT(ISERROR(SEARCH("Moderado",AN509)))</formula>
    </cfRule>
    <cfRule type="containsText" dxfId="12" priority="49" operator="containsText" text="Bajo">
      <formula>NOT(ISERROR(SEARCH("Bajo",AN509)))</formula>
    </cfRule>
  </conditionalFormatting>
  <conditionalFormatting sqref="AN515:AN526 AN528:AN529">
    <cfRule type="containsText" dxfId="11" priority="25" operator="containsText" text="Bajo">
      <formula>NOT(ISERROR(SEARCH("Bajo",AN515)))</formula>
    </cfRule>
    <cfRule type="containsText" dxfId="10" priority="28" operator="containsText" text="Extremo">
      <formula>NOT(ISERROR(SEARCH("Extremo",AN515)))</formula>
    </cfRule>
    <cfRule type="containsText" dxfId="9" priority="27" operator="containsText" text="Alto">
      <formula>NOT(ISERROR(SEARCH("Alto",AN515)))</formula>
    </cfRule>
    <cfRule type="containsText" dxfId="8" priority="26" operator="containsText" text="Moderado">
      <formula>NOT(ISERROR(SEARCH("Moderado",AN515)))</formula>
    </cfRule>
  </conditionalFormatting>
  <conditionalFormatting sqref="AN532 AN534 AN537">
    <cfRule type="containsText" dxfId="7" priority="19" operator="containsText" text="Alto">
      <formula>NOT(ISERROR(SEARCH("Alto",AN532)))</formula>
    </cfRule>
    <cfRule type="containsText" dxfId="6" priority="18" operator="containsText" text="Moderado">
      <formula>NOT(ISERROR(SEARCH("Moderado",AN532)))</formula>
    </cfRule>
    <cfRule type="containsText" dxfId="5" priority="20" operator="containsText" text="Extremo">
      <formula>NOT(ISERROR(SEARCH("Extremo",AN532)))</formula>
    </cfRule>
    <cfRule type="containsText" dxfId="4" priority="17" operator="containsText" text="Bajo">
      <formula>NOT(ISERROR(SEARCH("Bajo",AN532)))</formula>
    </cfRule>
  </conditionalFormatting>
  <conditionalFormatting sqref="AN2036:AN2037">
    <cfRule type="containsText" dxfId="3" priority="565" operator="containsText" text="Bajo">
      <formula>NOT(ISERROR(SEARCH("Bajo",AN2036)))</formula>
    </cfRule>
    <cfRule type="containsText" dxfId="2" priority="566" operator="containsText" text="Moderado">
      <formula>NOT(ISERROR(SEARCH("Moderado",AN2036)))</formula>
    </cfRule>
    <cfRule type="containsText" dxfId="1" priority="567" operator="containsText" text="Alto">
      <formula>NOT(ISERROR(SEARCH("Alto",AN2036)))</formula>
    </cfRule>
    <cfRule type="containsText" dxfId="0" priority="568" operator="containsText" text="Extremo">
      <formula>NOT(ISERROR(SEARCH("Extremo",AN2036)))</formula>
    </cfRule>
  </conditionalFormatting>
  <dataValidations count="248">
    <dataValidation type="list" allowBlank="1" showInputMessage="1" showErrorMessage="1" sqref="O2058 O25 O16:O21 O2052 O2046 O2040 O56:O58 O13 O11 O35 O61 O72:O73 O2055 O2049 O2043 O31 O28 O47 O44 O39 O54 O51 O75 O67 O64 O69 O9" xr:uid="{00000000-0002-0000-0000-000000000000}">
      <formula1>$L$2098:$L$2102</formula1>
    </dataValidation>
    <dataValidation type="list" allowBlank="1" showInputMessage="1" showErrorMessage="1" sqref="T9 T25 T16:T21 T2052 T2046 T2040 T56:T58 T2058 T13 T11 T64 T61 T2055 T2049 T2043 T35 T31 T28 T47 T44 T39 T54 T51 T75 T67 T72:T73 T69" xr:uid="{00000000-0002-0000-0000-000002000000}">
      <formula1>$O$2103:$O$2107</formula1>
    </dataValidation>
    <dataValidation type="list" allowBlank="1" showInputMessage="1" showErrorMessage="1" sqref="V9 V25 AN16:AN22 V16:V21 AN2052 AN2046 AN2040 AN24:AN25 AN2058 AN13 V13 AN11 V80:V81 AN78 AN2055 AN2049 AN2043 V2043 V11 AN9 AN35 V35 AN31 V31 AN28 V28 AN47 V47 AN69 V69 V2055 V2049 AN72:AN73 V72:V73 V2058 V2052 V2046 V2040 AN44 V44 AN39 V39 AN54 V54 AN51 V51 AN56:AN59 V56:V59 AN67 V67 AN64 V64 AN61 V61 V78 AN75 AN80:AN81 V75" xr:uid="{00000000-0002-0000-0000-000003000000}">
      <formula1>$R$2103:$R$2106</formula1>
    </dataValidation>
    <dataValidation type="list" allowBlank="1" showInputMessage="1" showErrorMessage="1" sqref="AO2058 AO24:AO25 AO16:AO21 AO2052 AO2046 AO2040 AO56:AO58 AO13 AO11 AO35 AO61 AO72:AO73 AO2055 AO2049 AO2043 AO31 AO28 AO47 AO44 AO39 AO54 AO51 AO75 AO67 AO64 AO69 AO9" xr:uid="{00000000-0002-0000-0000-000009000000}">
      <formula1>$O$2108:$O$2111</formula1>
    </dataValidation>
    <dataValidation type="list" allowBlank="1" showInputMessage="1" showErrorMessage="1" sqref="AA61:AA77 AA25:AA58 AA9:AA21 AA2040:AA2090" xr:uid="{00000000-0002-0000-0000-000007000000}">
      <formula1>$V$2105:$V$2106</formula1>
    </dataValidation>
    <dataValidation type="list" allowBlank="1" showInputMessage="1" showErrorMessage="1" sqref="Y61:Y77 Y25:Y58 Y9:Y21 Y2040:Y2090" xr:uid="{00000000-0002-0000-0000-000004000000}">
      <formula1>$T$2103:$T$2105</formula1>
    </dataValidation>
    <dataValidation type="list" allowBlank="1" showInputMessage="1" showErrorMessage="1" sqref="Z61:Z77 Z25:Z58 Z9:Z21 Z2040:Z2090" xr:uid="{00000000-0002-0000-0000-000006000000}">
      <formula1>$V$2103:$V$2104</formula1>
    </dataValidation>
    <dataValidation type="list" allowBlank="1" showInputMessage="1" showErrorMessage="1" sqref="AC61:AC77 AC25:AC58 AC9:AC21 AC2040:AC2090" xr:uid="{00000000-0002-0000-0000-000008000000}">
      <formula1>$W$2107:$W$2108</formula1>
    </dataValidation>
    <dataValidation type="list" allowBlank="1" showInputMessage="1" showErrorMessage="1" sqref="AB61:AB77 AB25:AB58 AB9:AB21 AB2040:AB2090" xr:uid="{00000000-0002-0000-0000-00000C000000}">
      <formula1>$W$2103:$W$2104</formula1>
    </dataValidation>
    <dataValidation type="list" allowBlank="1" showInputMessage="1" showErrorMessage="1" sqref="P61:P77 P25:P58 P9:P21 P2040:P2090" xr:uid="{0108D111-60DC-4332-85D9-18E53FF54371}">
      <formula1>$X$2103:$X$2110</formula1>
    </dataValidation>
    <dataValidation type="list" allowBlank="1" showInputMessage="1" showErrorMessage="1" sqref="B542 B24:B58 B9:B22 B540 B544 B335 B532 B537 B534 B528:B529 B515:B526 B509:B511 B513 B507 B505 B503 B491:B492 B497 B500 B495 B489 B485:B487 B483 B480:B481 B467 B472 B474 B477 B470 B462:B463 B465 B454 B458:B459 B441 B447 B449 B452 B444 B427:B432 B438 B435 B415 B422 B425 B418 B413 B409:B411 B402 B406:B407 B404 B400 B397 B394 B391 B388 B333 B373 B370 B367 B364 B361 B359 B356 B353 B350 B347 B344 B341 B338 B330 B327 B325 B280 B276 B287 B292 B295 B298 B301 B303 B305 B321 B319 B317 B315 B312 B283 B273 B270 B268 B265 B262 B259 B255 B251 B248 B246 B243 B239:B241 B225:B227 B223 B220 B217 B214 B211 B552:B2090 B231 B235 B229 B85:B86 B201:B202 B198 B196 B194 B192 B189 B184:B185 B182 B179 B177 B175 B173 B170 B168 B165 B159:B162 B157 B153:B155 B151 B88 B90 B92:B93 B96 B98 B106 B110 B114 B117 B61:B83 B121 B124 B127 B130 B132 B135 B138 B142 B146 B148 B376 B380 B382 B385 B204:B206 B208" xr:uid="{BC8B7508-23C3-444E-B82C-9F9FA1BBD51B}">
      <formula1>$E$2098:$E$2135</formula1>
    </dataValidation>
    <dataValidation type="list" allowBlank="1" showInputMessage="1" showErrorMessage="1" sqref="M61:M77 M25:M58 M9:M21 M2040:M2090" xr:uid="{1F0A28A5-8C64-43AB-8393-F0ACD5B04C45}">
      <formula1>$M$2091:$M$2098</formula1>
    </dataValidation>
    <dataValidation type="list" allowBlank="1" showInputMessage="1" showErrorMessage="1" sqref="E61:E77 E25:E58 E9:E22 E2040:E2090" xr:uid="{749AF15F-15FA-4DFB-A29B-480449F0441B}">
      <formula1>$N$2091:$N$2099</formula1>
    </dataValidation>
    <dataValidation type="list" allowBlank="1" showInputMessage="1" showErrorMessage="1" sqref="R61:R77 R25:R58 R9:R21 R2040:R2090" xr:uid="{036934B2-4ECB-4393-BB3E-0D57C5DEF084}">
      <formula1>$L$2103:$L$2112</formula1>
    </dataValidation>
    <dataValidation type="list" allowBlank="1" showInputMessage="1" showErrorMessage="1" sqref="B59:B60" xr:uid="{980D68AE-CA41-4327-9515-8F47260425FC}">
      <formula1>$E$2660:$E$2697</formula1>
    </dataValidation>
    <dataValidation type="list" allowBlank="1" showInputMessage="1" showErrorMessage="1" sqref="E90:E91" xr:uid="{87FDAD57-2B87-48F7-A17D-8DC6BC24C656}">
      <formula1>$N$86:$N$91</formula1>
    </dataValidation>
    <dataValidation type="list" allowBlank="1" showInputMessage="1" showErrorMessage="1" sqref="M90:M91" xr:uid="{E6C2C7D4-B704-431C-BA29-E81BAAD13093}">
      <formula1>$M$86:$M$90</formula1>
    </dataValidation>
    <dataValidation type="list" allowBlank="1" showInputMessage="1" showErrorMessage="1" sqref="Z90:Z91" xr:uid="{5830FC54-FA4E-4671-85F6-EAB820A91B90}">
      <formula1>$V$93:$V$94</formula1>
    </dataValidation>
    <dataValidation type="list" allowBlank="1" showInputMessage="1" showErrorMessage="1" sqref="Y90:Y91" xr:uid="{91ED657B-AAFB-470B-83EE-6F02B566D8B3}">
      <formula1>$T$93:$T$95</formula1>
    </dataValidation>
    <dataValidation type="list" allowBlank="1" showInputMessage="1" showErrorMessage="1" sqref="AC83:AC89" xr:uid="{22BAB3BD-B876-4BED-8F7D-6DBF20E22B46}">
      <formula1>$W$96:$W$97</formula1>
    </dataValidation>
    <dataValidation type="list" allowBlank="1" showInputMessage="1" showErrorMessage="1" sqref="M83:M89" xr:uid="{D40C63ED-B8A9-45D4-BDF8-A127004D0156}">
      <formula1>$M$87:$M$92</formula1>
    </dataValidation>
    <dataValidation type="list" allowBlank="1" showInputMessage="1" showErrorMessage="1" sqref="O114 O110 T114 T110 V114 AN110:AO110 AN114:AO114 V110 Y110:Z113 AB110:AB113 AC110:AC116 AA110:AA116 R182:R195 Y92:AC109 AA83:AA89 O2036:O2037 O106 O98:O101 O96 O92:O93 T2036:T2037 T106 T98:T101 T96 T92:T93 AN2036:AO2037 V106 V98:V101 V96 V92:V93 V2036:V2037 AN106:AO106 AN98:AN101 AN96 AN92:AO93 P2036:P2039 P92:P116 P1045:P1987 R2036:R2039 R92:R116 R1045:R1987 Z1045:AC1987 Y2036:AC2039 Z117:Z120 E182:E188 E192:E195 O194 O182:O185 O189 O192 T194 T182:T185 T189 T192 V182:V185 V189 V192 V194 Y182:AC195 P182:P195 M182:M195 AN194:AO194 Y202:AC202 AN189:AO189 AN192:AO192 E202 P202:P203 M202:M203 T202 R202 O202 AO182:AO185 AN184:AN185" xr:uid="{D0B1B00D-2390-4F8F-92C9-75E5EF9015C3}">
      <formula1>#REF!</formula1>
    </dataValidation>
    <dataValidation type="list" allowBlank="1" showInputMessage="1" showErrorMessage="1" sqref="E2036:E2037 E92:E109 E1045:E1987" xr:uid="{429F1B41-21C7-403E-AD61-8C151E520594}">
      <formula1>$N$109:$N$109</formula1>
    </dataValidation>
    <dataValidation type="list" allowBlank="1" showInputMessage="1" showErrorMessage="1" sqref="M2036 M92:M109 M1045:M1987" xr:uid="{3970DDEF-09DD-4E0F-B498-737AC9D809C2}">
      <formula1>$M$109:$M$109</formula1>
    </dataValidation>
    <dataValidation type="list" allowBlank="1" showInputMessage="1" showErrorMessage="1" sqref="AO88 AO83 AO85:AO86" xr:uid="{A03204A1-F144-47DC-9929-074DA91E30E2}">
      <formula1>$O$97:$O$99</formula1>
    </dataValidation>
    <dataValidation type="list" allowBlank="1" showInputMessage="1" showErrorMessage="1" sqref="O90" xr:uid="{91D746A7-30C3-4EDF-873E-67F97F007A12}">
      <formula1>$L$90:$L$92</formula1>
    </dataValidation>
    <dataValidation type="list" allowBlank="1" showInputMessage="1" showErrorMessage="1" sqref="O88 O83 O85:O86" xr:uid="{13DE9935-B121-4362-873C-E51CB089EAC9}">
      <formula1>$L$92:$L$94</formula1>
    </dataValidation>
    <dataValidation type="list" allowBlank="1" showInputMessage="1" showErrorMessage="1" sqref="E83:E89" xr:uid="{1AF77178-023E-4A2A-BA8B-5B1AC4B423A3}">
      <formula1>$N$87:$N$92</formula1>
    </dataValidation>
    <dataValidation type="list" allowBlank="1" showInputMessage="1" showErrorMessage="1" sqref="AC90:AC91" xr:uid="{E9DE9B72-CD2B-4AE3-81C9-90B69A5446E3}">
      <formula1>$W$94:$W$95</formula1>
    </dataValidation>
    <dataValidation type="list" allowBlank="1" showInputMessage="1" showErrorMessage="1" sqref="AB90:AB91" xr:uid="{CBEC8DD5-9680-40E5-8540-FB3F384A50D1}">
      <formula1>$W$93:$W$93</formula1>
    </dataValidation>
    <dataValidation type="list" allowBlank="1" showInputMessage="1" showErrorMessage="1" sqref="P90:P91" xr:uid="{AD3E8EFA-3F68-4D60-AB3A-AF5CD8A9A232}">
      <formula1>$X$93:$X$97</formula1>
    </dataValidation>
    <dataValidation type="list" allowBlank="1" showInputMessage="1" showErrorMessage="1" sqref="V90 AN90" xr:uid="{CC312E32-37B1-4014-BFE8-86A9B607D705}">
      <formula1>$R$93:$R$95</formula1>
    </dataValidation>
    <dataValidation type="list" allowBlank="1" showInputMessage="1" showErrorMessage="1" sqref="T90" xr:uid="{6A9C52FA-1874-4A75-858B-4AAA272F2D6B}">
      <formula1>$O$93:$O$95</formula1>
    </dataValidation>
    <dataValidation type="list" allowBlank="1" showInputMessage="1" showErrorMessage="1" sqref="AA90:AA91 Z83:Z89" xr:uid="{5E7E87A4-147F-403D-847F-26EF4A10E6D7}">
      <formula1>$V$95:$V$95</formula1>
    </dataValidation>
    <dataValidation type="list" allowBlank="1" showInputMessage="1" showErrorMessage="1" sqref="V83 V88 V85:V86 AN88 AN85:AN86 AN83" xr:uid="{DA336263-6E9C-40B2-9D69-94AE3A5C78C6}">
      <formula1>$R$95:$R$95</formula1>
    </dataValidation>
    <dataValidation type="list" allowBlank="1" showInputMessage="1" showErrorMessage="1" sqref="T83 T88 T85:T86" xr:uid="{E8C77436-0238-48E9-9D56-B735428BB625}">
      <formula1>$O$95:$O$96</formula1>
    </dataValidation>
    <dataValidation type="list" allowBlank="1" showInputMessage="1" showErrorMessage="1" sqref="Y83:Y89" xr:uid="{9F0F2D63-608F-4981-8261-B4A0B9FF90FC}">
      <formula1>$T$95:$T$95</formula1>
    </dataValidation>
    <dataValidation type="list" allowBlank="1" showInputMessage="1" showErrorMessage="1" sqref="R90:R91" xr:uid="{13036F79-4BBA-4AD0-96E4-19C6B277A87A}">
      <formula1>$L$93:$L$98</formula1>
    </dataValidation>
    <dataValidation type="list" allowBlank="1" showInputMessage="1" showErrorMessage="1" sqref="AO90" xr:uid="{84FAB88D-B356-4C43-8C8B-22FDAD26CB91}">
      <formula1>$O$96:$O$97</formula1>
    </dataValidation>
    <dataValidation type="list" allowBlank="1" showInputMessage="1" showErrorMessage="1" sqref="R83:R89" xr:uid="{635D7A9B-875A-4F53-9F3F-21EC94E0C732}">
      <formula1>$L$95:$L$100</formula1>
    </dataValidation>
    <dataValidation type="list" allowBlank="1" showInputMessage="1" showErrorMessage="1" sqref="P83:P89" xr:uid="{C61473D4-FBE2-48A2-AEC2-54FABDA81828}">
      <formula1>$X$95:$X$98</formula1>
    </dataValidation>
    <dataValidation type="list" allowBlank="1" showInputMessage="1" showErrorMessage="1" sqref="AB83:AB89" xr:uid="{B46C458A-7364-4849-B76F-DC0FE316CD42}">
      <formula1>$W$93:$W$95</formula1>
    </dataValidation>
    <dataValidation type="list" allowBlank="1" showInputMessage="1" showErrorMessage="1" sqref="Y1045:Y1987 Y552:Y996 Y114:Y116" xr:uid="{9D1EE2A3-F9C8-4120-B506-2CDD1855F4C8}">
      <formula1>$P$42:$P$42</formula1>
    </dataValidation>
    <dataValidation type="list" allowBlank="1" showInputMessage="1" showErrorMessage="1" sqref="Y117:Y120" xr:uid="{895E5A60-B9ED-448D-902B-C6036E609514}">
      <formula1>$T$120:$T$122</formula1>
    </dataValidation>
    <dataValidation type="list" allowBlank="1" showInputMessage="1" showErrorMessage="1" sqref="AA117:AA120" xr:uid="{03D33BF0-ACAC-4BEF-82C6-87BD9331396B}">
      <formula1>$V$122:$V$123</formula1>
    </dataValidation>
    <dataValidation type="list" allowBlank="1" showInputMessage="1" showErrorMessage="1" sqref="AC117:AC120" xr:uid="{D04F6383-721A-4532-85A0-B2B35719B7F4}">
      <formula1>$W$124:$W$125</formula1>
    </dataValidation>
    <dataValidation type="list" allowBlank="1" showInputMessage="1" showErrorMessage="1" sqref="AB117:AB120 AC325:AC375" xr:uid="{119800D7-E38F-463B-AF7C-16DF01FB29CE}">
      <formula1>$W$120:$W$121</formula1>
    </dataValidation>
    <dataValidation type="list" allowBlank="1" showInputMessage="1" showErrorMessage="1" sqref="R117:R120" xr:uid="{D1705170-9C35-4693-8FBF-BA524254AAC0}">
      <formula1>$L$127:$L$136</formula1>
    </dataValidation>
    <dataValidation type="list" allowBlank="1" showInputMessage="1" showErrorMessage="1" sqref="E117:E118" xr:uid="{EE06FD7A-F0B9-4182-85AB-28181D79B5F0}">
      <formula1>$N$115:$N$123</formula1>
    </dataValidation>
    <dataValidation type="list" allowBlank="1" showInputMessage="1" showErrorMessage="1" sqref="M117" xr:uid="{255ECA86-C9DD-4776-B420-EA3B9F980184}">
      <formula1>$M$115:$M$122</formula1>
    </dataValidation>
    <dataValidation type="list" allowBlank="1" showInputMessage="1" showErrorMessage="1" sqref="P117:P120" xr:uid="{4867F0E3-7654-498D-AB1A-F806E7F3CC9D}">
      <formula1>$X$127:$X$134</formula1>
    </dataValidation>
    <dataValidation type="list" allowBlank="1" showInputMessage="1" showErrorMessage="1" sqref="V117:V118 AN117:AN118" xr:uid="{E997803B-8244-40E1-BA76-6CCADB024243}">
      <formula1>$R$127:$R$130</formula1>
    </dataValidation>
    <dataValidation type="list" allowBlank="1" showInputMessage="1" showErrorMessage="1" sqref="T117:T118" xr:uid="{1BC41253-667B-464B-BA4C-9253DA00EDF9}">
      <formula1>$O$127:$O$131</formula1>
    </dataValidation>
    <dataValidation type="list" allowBlank="1" showInputMessage="1" showErrorMessage="1" sqref="O117:O118" xr:uid="{E8A0C1C8-DBAC-43A0-923E-D774ECD501FC}">
      <formula1>$L$122:$L$126</formula1>
    </dataValidation>
    <dataValidation type="list" allowBlank="1" showInputMessage="1" showErrorMessage="1" sqref="AO117:AO118" xr:uid="{A82E424E-9479-4C6D-8B8C-ABE51F867DC2}">
      <formula1>$O$132:$O$135</formula1>
    </dataValidation>
    <dataValidation type="list" allowBlank="1" showInputMessage="1" showErrorMessage="1" sqref="R121:R150" xr:uid="{5B401D6D-0A75-487F-B74C-B08B6724F473}">
      <formula1>$L$54:$L$63</formula1>
    </dataValidation>
    <dataValidation type="list" allowBlank="1" showInputMessage="1" showErrorMessage="1" sqref="E121:E150" xr:uid="{AEFDFBE4-89FA-4DE3-952F-ADAA6C88582B}">
      <formula1>$N$42:$N$50</formula1>
    </dataValidation>
    <dataValidation type="list" allowBlank="1" showInputMessage="1" showErrorMessage="1" sqref="M121:M150" xr:uid="{EC2040E7-2661-4FE3-8D2B-12B321AD22E9}">
      <formula1>$M$42:$M$49</formula1>
    </dataValidation>
    <dataValidation type="list" allowBlank="1" showInputMessage="1" showErrorMessage="1" sqref="P121:P150" xr:uid="{C481DB53-7508-4193-9C58-46ABAF1D082C}">
      <formula1>$X$54:$X$61</formula1>
    </dataValidation>
    <dataValidation type="list" allowBlank="1" showInputMessage="1" showErrorMessage="1" sqref="V142 AN138 AN121 AN130 AN132 AN124 AN127 AN135 AN148 V146 V138 V121 V130 V132 V124 V127 V135 V148" xr:uid="{DC881E37-03D0-4523-93F1-F89513671E94}">
      <formula1>$R$54:$R$57</formula1>
    </dataValidation>
    <dataValidation type="list" allowBlank="1" showInputMessage="1" showErrorMessage="1" sqref="T142 T146 T138 T121 T130 T132 T124 T127 T135 T148" xr:uid="{931AF5F2-83EB-4E01-9D94-F038AFC5BD97}">
      <formula1>$O$54:$O$58</formula1>
    </dataValidation>
    <dataValidation type="list" allowBlank="1" showInputMessage="1" showErrorMessage="1" sqref="O142 O146 O138 O121 O130 O132 O124 O127 O135 O148" xr:uid="{E3C41F00-CC8D-4866-8511-DA35FE91F687}">
      <formula1>$L$49:$L$53</formula1>
    </dataValidation>
    <dataValidation type="list" allowBlank="1" showInputMessage="1" showErrorMessage="1" sqref="AO142 AO138 AO121 AO130 AO132 AO124 AO127 AO135 AO148" xr:uid="{C393C6D7-8E87-442B-84EC-CCFC4A9D702B}">
      <formula1>$O$59:$O$62</formula1>
    </dataValidation>
    <dataValidation type="list" allowBlank="1" showInputMessage="1" showErrorMessage="1" sqref="V151 AN151 V157 V155 V159 AN159:AN161 AN157 AN153:AN155" xr:uid="{AC55FD9D-3B34-4679-9FE6-36A8ADC0FFEB}">
      <formula1>$R$118:$R$121</formula1>
    </dataValidation>
    <dataValidation type="list" allowBlank="1" showInputMessage="1" showErrorMessage="1" sqref="T151 T159:T161 T157 T155" xr:uid="{A3695F80-5329-47F5-A65E-EF17AE34EEE0}">
      <formula1>$O$118:$O$122</formula1>
    </dataValidation>
    <dataValidation type="list" allowBlank="1" showInputMessage="1" showErrorMessage="1" sqref="O159:O161 O157 O155 O151" xr:uid="{37C9FDF5-5301-42A3-9793-4B3651BC95D6}">
      <formula1>$L$113:$L$117</formula1>
    </dataValidation>
    <dataValidation type="list" allowBlank="1" showInputMessage="1" showErrorMessage="1" sqref="AB121:AB150" xr:uid="{A20E1835-5C95-4130-B0A9-EB10E85E4842}">
      <formula1>$W$54:$W$55</formula1>
    </dataValidation>
    <dataValidation type="list" allowBlank="1" showInputMessage="1" showErrorMessage="1" sqref="AC121:AC150" xr:uid="{26106DC5-06E1-43D8-93DA-146057356224}">
      <formula1>$W$58:$W$59</formula1>
    </dataValidation>
    <dataValidation type="list" allowBlank="1" showInputMessage="1" showErrorMessage="1" sqref="AA121:AA150" xr:uid="{F17F4894-1F6F-429B-BDFE-52331EA5E119}">
      <formula1>$V$56:$V$57</formula1>
    </dataValidation>
    <dataValidation type="list" allowBlank="1" showInputMessage="1" showErrorMessage="1" sqref="Z121:Z150" xr:uid="{F10DCCD4-4A31-46BC-9864-A274F62E4F76}">
      <formula1>$V$54:$V$55</formula1>
    </dataValidation>
    <dataValidation type="list" allowBlank="1" showInputMessage="1" showErrorMessage="1" sqref="Y121:Y150" xr:uid="{554E19F9-6A09-4407-8ABB-DCF9BAE17E08}">
      <formula1>$T$54:$T$56</formula1>
    </dataValidation>
    <dataValidation type="list" allowBlank="1" showInputMessage="1" showErrorMessage="1" sqref="AO159:AO161 AO157 AO153:AO155 AO151" xr:uid="{20DECBB5-8651-49A9-B5B7-3AE1E667706A}">
      <formula1>$O$123:$O$126</formula1>
    </dataValidation>
    <dataValidation type="list" allowBlank="1" showInputMessage="1" showErrorMessage="1" sqref="AB157:AB161 AB151:AB152 AB155" xr:uid="{FD31643A-8543-43B6-8E61-DD03CE675C95}">
      <formula1>$W$118:$W$119</formula1>
    </dataValidation>
    <dataValidation type="list" allowBlank="1" showInputMessage="1" showErrorMessage="1" sqref="AC157:AC161 AC151:AC152 AC155" xr:uid="{49AD1763-8041-464D-8D35-501C19FA1CE5}">
      <formula1>$W$122:$W$123</formula1>
    </dataValidation>
    <dataValidation type="list" allowBlank="1" showInputMessage="1" showErrorMessage="1" sqref="AA157:AA161 AA151:AA152 AA155" xr:uid="{61565F49-6DA3-4305-8120-54CCB6099F66}">
      <formula1>$V$120:$V$121</formula1>
    </dataValidation>
    <dataValidation type="list" allowBlank="1" showInputMessage="1" showErrorMessage="1" sqref="Z157:Z161 AA325:AA375 Z151:Z152 Z155" xr:uid="{44B480D3-AD99-4669-AD8B-93A2EDE74D89}">
      <formula1>$V$118:$V$119</formula1>
    </dataValidation>
    <dataValidation type="list" allowBlank="1" showInputMessage="1" showErrorMessage="1" sqref="Y157:Y161 Y151:Y152 Y155" xr:uid="{50A16B31-1312-4297-913F-5E0E2594E6D5}">
      <formula1>$T$118:$T$120</formula1>
    </dataValidation>
    <dataValidation type="list" allowBlank="1" showInputMessage="1" showErrorMessage="1" sqref="R198:R200 R196" xr:uid="{B69D85F0-B1B7-4ACD-AAA6-C256B1DBE4DC}">
      <formula1>$L$29:$L$38</formula1>
    </dataValidation>
    <dataValidation type="list" allowBlank="1" showInputMessage="1" showErrorMessage="1" sqref="E198:E200 E196" xr:uid="{FDFE9B51-48B4-48A5-B5EC-3C107F9EEABA}">
      <formula1>$N$14:$N$25</formula1>
    </dataValidation>
    <dataValidation type="list" allowBlank="1" showInputMessage="1" showErrorMessage="1" sqref="M198:M200 M196" xr:uid="{F46AE582-2B9A-4375-B3BB-5479FE8D3A0E}">
      <formula1>$M$14:$M$21</formula1>
    </dataValidation>
    <dataValidation type="list" allowBlank="1" showInputMessage="1" showErrorMessage="1" sqref="P198:P200 P196" xr:uid="{D21D075B-3BFE-4D9A-B3FA-22349B92E86D}">
      <formula1>$X$29:$X$36</formula1>
    </dataValidation>
    <dataValidation type="list" allowBlank="1" showInputMessage="1" showErrorMessage="1" sqref="AB198:AB200 AB196" xr:uid="{E0BFF355-449A-4698-AD30-47891F06A837}">
      <formula1>$W$29:$W$30</formula1>
    </dataValidation>
    <dataValidation type="list" allowBlank="1" showInputMessage="1" showErrorMessage="1" sqref="AC198:AC200 AC196" xr:uid="{952EEE05-318E-408B-B19D-B536E07357A2}">
      <formula1>$W$33:$W$34</formula1>
    </dataValidation>
    <dataValidation type="list" allowBlank="1" showInputMessage="1" showErrorMessage="1" sqref="AA198:AA200 AA196" xr:uid="{74441450-ADA8-4E58-8B0A-BD33DCA3CD63}">
      <formula1>$V$31:$V$32</formula1>
    </dataValidation>
    <dataValidation type="list" allowBlank="1" showInputMessage="1" showErrorMessage="1" sqref="Z198:Z200 AA385:AA387 AA273:AA275 Z196" xr:uid="{273E6030-8A30-4D06-A2F8-FAB97003E6F2}">
      <formula1>$V$29:$V$30</formula1>
    </dataValidation>
    <dataValidation type="list" allowBlank="1" showInputMessage="1" showErrorMessage="1" sqref="Y198:Y200 Y196" xr:uid="{7A765E0A-EBAB-4560-8586-4A7E5649D95B}">
      <formula1>$T$29:$T$31</formula1>
    </dataValidation>
    <dataValidation type="list" allowBlank="1" showInputMessage="1" showErrorMessage="1" sqref="V196 AN196 AN198 V198" xr:uid="{E7D3A6DD-521E-4940-A0FA-5452F1B728BC}">
      <formula1>$R$29:$R$32</formula1>
    </dataValidation>
    <dataValidation type="list" allowBlank="1" showInputMessage="1" showErrorMessage="1" sqref="T198 T196" xr:uid="{863740D8-DD52-4E2B-B20E-212177005D2D}">
      <formula1>$O$29:$O$33</formula1>
    </dataValidation>
    <dataValidation type="list" allowBlank="1" showInputMessage="1" showErrorMessage="1" sqref="O198 O196" xr:uid="{425C3D3F-86FA-4134-A44F-ABC500F41F4C}">
      <formula1>$L$21:$L$28</formula1>
    </dataValidation>
    <dataValidation type="list" allowBlank="1" showInputMessage="1" showErrorMessage="1" sqref="AO196" xr:uid="{6B527D02-AC6D-4436-975B-E437290815DF}">
      <formula1>$O$34:$O$37</formula1>
    </dataValidation>
    <dataValidation type="list" allowBlank="1" showInputMessage="1" showErrorMessage="1" sqref="AB227:AB230 AB321:AB324 AC22:AC24" xr:uid="{6E80AF8B-2300-4688-8104-DFEE07D4D5A0}">
      <formula1>$W$28:$W$29</formula1>
    </dataValidation>
    <dataValidation type="list" allowBlank="1" showInputMessage="1" showErrorMessage="1" sqref="AC227:AC230 AC321:AC324" xr:uid="{1F5AF7FC-17B8-4869-813C-EC5B26D4D944}">
      <formula1>$W$32:$W$33</formula1>
    </dataValidation>
    <dataValidation type="list" allowBlank="1" showInputMessage="1" showErrorMessage="1" sqref="AA227:AA230 AA321:AA324" xr:uid="{93BD8B81-E7DB-4B6F-9FC5-2EE227E51C33}">
      <formula1>$V$30:$V$31</formula1>
    </dataValidation>
    <dataValidation type="list" allowBlank="1" showInputMessage="1" showErrorMessage="1" sqref="Z227:Z230 Z321:Z324 AA239:AA240 AA80:AA82" xr:uid="{8C4CD6EF-4468-401E-86E1-7DAE673B27DC}">
      <formula1>$V$28:$V$29</formula1>
    </dataValidation>
    <dataValidation type="list" allowBlank="1" showInputMessage="1" showErrorMessage="1" sqref="Y227:Y230 Y321:Y324" xr:uid="{22452379-2160-4287-A05E-D18EDC181DDC}">
      <formula1>$T$28:$T$30</formula1>
    </dataValidation>
    <dataValidation type="list" allowBlank="1" showInputMessage="1" showErrorMessage="1" sqref="R227 R229" xr:uid="{B01C8110-BB05-45A9-A7F6-D778B9E9964F}">
      <formula1>$L$28:$L$37</formula1>
    </dataValidation>
    <dataValidation type="list" allowBlank="1" showInputMessage="1" showErrorMessage="1" sqref="E227 E229" xr:uid="{9F27251E-B90C-41C6-A6FD-F520A37B255F}">
      <formula1>$N$13:$N$21</formula1>
    </dataValidation>
    <dataValidation type="list" allowBlank="1" showInputMessage="1" showErrorMessage="1" sqref="M227 M229" xr:uid="{19E2601A-5CE7-49BF-9BF5-903A7B1AE4CA}">
      <formula1>$M$13:$M$20</formula1>
    </dataValidation>
    <dataValidation type="list" allowBlank="1" showInputMessage="1" showErrorMessage="1" sqref="P227 P229" xr:uid="{99BAA308-4777-4418-9000-B67B91A3300A}">
      <formula1>$X$28:$X$35</formula1>
    </dataValidation>
    <dataValidation type="list" allowBlank="1" showInputMessage="1" showErrorMessage="1" sqref="V229 AN229 AN227 V227" xr:uid="{B40A3DBB-792D-4ABB-9CE6-3C19B36C0625}">
      <formula1>$R$28:$R$31</formula1>
    </dataValidation>
    <dataValidation type="list" allowBlank="1" showInputMessage="1" showErrorMessage="1" sqref="T227 T229" xr:uid="{F0807063-8B69-4510-9DB6-581D57727A2C}">
      <formula1>$O$28:$O$32</formula1>
    </dataValidation>
    <dataValidation type="list" allowBlank="1" showInputMessage="1" showErrorMessage="1" sqref="O227 O229" xr:uid="{5A5B30AC-3BC3-4A20-85CE-4F0D5E4E8E44}">
      <formula1>$L$20:$L$27</formula1>
    </dataValidation>
    <dataValidation type="list" allowBlank="1" showInputMessage="1" showErrorMessage="1" sqref="AO227 AO229" xr:uid="{764A313B-342F-437F-A058-B10B6A03D0B1}">
      <formula1>$O$33:$O$36</formula1>
    </dataValidation>
    <dataValidation type="list" allowBlank="1" showInputMessage="1" showErrorMessage="1" sqref="R239:R240" xr:uid="{45FC8A7E-F2D1-413C-A45F-2714EAD84349}">
      <formula1>$L$26:$L$35</formula1>
    </dataValidation>
    <dataValidation type="list" allowBlank="1" showInputMessage="1" showErrorMessage="1" sqref="E239:E240 E153:E154" xr:uid="{A13A96AE-A2C4-49EF-AF47-AE27FA57591E}">
      <formula1>$N$11:$N$19</formula1>
    </dataValidation>
    <dataValidation type="list" allowBlank="1" showInputMessage="1" showErrorMessage="1" sqref="M239:M240 M153:M154" xr:uid="{3D00FA76-64B2-46DC-B97B-CE67AF5B3B6D}">
      <formula1>$M$11:$M$18</formula1>
    </dataValidation>
    <dataValidation type="list" allowBlank="1" showInputMessage="1" showErrorMessage="1" sqref="P239:P240" xr:uid="{CA0E725A-CA99-4069-9407-778EA128931D}">
      <formula1>$X$26:$X$33</formula1>
    </dataValidation>
    <dataValidation type="list" allowBlank="1" showInputMessage="1" showErrorMessage="1" sqref="AB239:AB240 AB80:AB82" xr:uid="{7E4FE2A5-F146-4F4D-AAD6-2FD5A5549EF1}">
      <formula1>$W$26:$W$27</formula1>
    </dataValidation>
    <dataValidation type="list" allowBlank="1" showInputMessage="1" showErrorMessage="1" sqref="AC239:AC240 AC80:AC82" xr:uid="{B4CCD55E-5BD6-4352-BADD-F569C604FA21}">
      <formula1>$W$30:$W$31</formula1>
    </dataValidation>
    <dataValidation type="list" allowBlank="1" showInputMessage="1" showErrorMessage="1" sqref="Z239:Z240 AA22:AA24 Z80:Z82" xr:uid="{D8B21A49-9B66-419B-8CE2-13E179D17179}">
      <formula1>$V$26:$V$27</formula1>
    </dataValidation>
    <dataValidation type="list" allowBlank="1" showInputMessage="1" showErrorMessage="1" sqref="Y239:Y240 Y80:Y82" xr:uid="{65E2748E-AFD1-4C0B-9451-DC3C3B78C237}">
      <formula1>$T$26:$T$28</formula1>
    </dataValidation>
    <dataValidation type="list" allowBlank="1" showInputMessage="1" showErrorMessage="1" sqref="V239:V240 AN239:AN240" xr:uid="{07EEC980-9709-4F45-A6B1-0253D54B2608}">
      <formula1>$R$26:$R$29</formula1>
    </dataValidation>
    <dataValidation type="list" allowBlank="1" showInputMessage="1" showErrorMessage="1" sqref="T239:T240" xr:uid="{2D0F1A02-D4C6-4F15-8158-D9E443BA8150}">
      <formula1>$O$26:$O$30</formula1>
    </dataValidation>
    <dataValidation type="list" allowBlank="1" showInputMessage="1" showErrorMessage="1" sqref="O239:O240" xr:uid="{2B232F8E-FD55-442F-9DD1-9EF59A62713F}">
      <formula1>$L$18:$L$25</formula1>
    </dataValidation>
    <dataValidation type="list" allowBlank="1" showInputMessage="1" showErrorMessage="1" sqref="AO239:AO240" xr:uid="{22252757-61CE-4B65-ADCD-E056C11745D3}">
      <formula1>$O$31:$O$34</formula1>
    </dataValidation>
    <dataValidation type="list" allowBlank="1" showInputMessage="1" showErrorMessage="1" sqref="AB208:AB211 AB220 AB217:AB218 AB214 AB223 AB225:AB226" xr:uid="{AC482645-5A2A-4B44-8C52-BDFD3380C532}">
      <formula1>$W$109:$W$110</formula1>
    </dataValidation>
    <dataValidation type="list" allowBlank="1" showInputMessage="1" showErrorMessage="1" sqref="AC208:AC211 AC220 AC217:AC218 AC214 AC223 AC225:AC226" xr:uid="{CC91B06D-5B64-460E-AF80-0A2A76F2B770}">
      <formula1>$W$113:$W$114</formula1>
    </dataValidation>
    <dataValidation type="list" allowBlank="1" showInputMessage="1" showErrorMessage="1" sqref="AA208:AA211 AA220 AA217:AA218 AA214 AA223 AA225:AA226" xr:uid="{A7F5DB55-7F89-4785-A3EF-80D96FE052C2}">
      <formula1>$V$111:$V$112</formula1>
    </dataValidation>
    <dataValidation type="list" allowBlank="1" showInputMessage="1" showErrorMessage="1" sqref="Z208:Z211 Z220 Z217:Z218 Z214 Z223 Z225:Z226" xr:uid="{D1B47771-3312-41D8-81BA-A017155AC842}">
      <formula1>$V$109:$V$110</formula1>
    </dataValidation>
    <dataValidation type="list" allowBlank="1" showInputMessage="1" showErrorMessage="1" sqref="Y208:Y211 Y220 Y217:Y218 Y214 Y223 Y225:Y226" xr:uid="{E057C2B3-506A-4D85-B9AD-E185F9BEB471}">
      <formula1>$T$109:$T$111</formula1>
    </dataValidation>
    <dataValidation type="list" allowBlank="1" showInputMessage="1" showErrorMessage="1" sqref="V208 V211 V214 V217 AN225:AN226 V223 V225:V226 AN208 AN211 AN214 AN217 AN220 AN223" xr:uid="{D5E6A95B-C48B-47EB-AD2A-1DAB7B9DAB9F}">
      <formula1>$R$109:$R$112</formula1>
    </dataValidation>
    <dataValidation type="list" allowBlank="1" showInputMessage="1" showErrorMessage="1" sqref="T208 T211 T214 T217 T220 T223 T225:T226" xr:uid="{2AB97AFE-2C0D-4EB2-A372-06319D431FA5}">
      <formula1>$O$109:$O$113</formula1>
    </dataValidation>
    <dataValidation type="list" allowBlank="1" showInputMessage="1" showErrorMessage="1" sqref="O208 O225:O226 O211 O214 O217 O220 O223" xr:uid="{49F783AB-4E08-497F-8AA3-ADB89178CC9A}">
      <formula1>$L$104:$L$108</formula1>
    </dataValidation>
    <dataValidation type="list" allowBlank="1" showInputMessage="1" showErrorMessage="1" sqref="AO208 AO225:AO226 AO211 AO214 AO217 AO220 AO223" xr:uid="{80B08EDA-93B8-4A1D-A818-E28BE739BCEA}">
      <formula1>$O$114:$O$117</formula1>
    </dataValidation>
    <dataValidation type="list" allowBlank="1" showInputMessage="1" showErrorMessage="1" sqref="P251:P262 P265:P272" xr:uid="{4D96D68A-A3CA-4FFF-839A-C280374D2792}">
      <formula1>$X$119:$X$126</formula1>
    </dataValidation>
    <dataValidation type="list" allowBlank="1" showInputMessage="1" showErrorMessage="1" sqref="R251:R262 R265:R272" xr:uid="{4F2701CA-E23F-43A6-A0E9-CD9CCF3CB4A9}">
      <formula1>$L$119:$L$128</formula1>
    </dataValidation>
    <dataValidation type="list" allowBlank="1" showInputMessage="1" showErrorMessage="1" sqref="E251:E262 E265:E272" xr:uid="{E45D64D8-64B1-43F5-9C72-FA1BE8DECB45}">
      <formula1>$N$107:$N$115</formula1>
    </dataValidation>
    <dataValidation type="list" allowBlank="1" showInputMessage="1" showErrorMessage="1" sqref="M251:M262 M265:M272" xr:uid="{B7B40E89-72D8-43E2-83F7-F701ED44993E}">
      <formula1>$M$107:$M$114</formula1>
    </dataValidation>
    <dataValidation type="list" allowBlank="1" showInputMessage="1" showErrorMessage="1" sqref="AB251:AB272" xr:uid="{52C6EA0B-0AFF-4C50-8C41-359F9218B78E}">
      <formula1>$W$119:$W$120</formula1>
    </dataValidation>
    <dataValidation type="list" allowBlank="1" showInputMessage="1" showErrorMessage="1" sqref="AC251:AC272" xr:uid="{2F6ADF5A-7F33-49E8-AB2A-B3B439968BE7}">
      <formula1>$W$123:$W$124</formula1>
    </dataValidation>
    <dataValidation type="list" allowBlank="1" showInputMessage="1" showErrorMessage="1" sqref="AA251:AA272" xr:uid="{F9855ADB-F430-49AB-A043-E4A73023F121}">
      <formula1>$V$121:$V$122</formula1>
    </dataValidation>
    <dataValidation type="list" allowBlank="1" showInputMessage="1" showErrorMessage="1" sqref="Z251:Z272" xr:uid="{B3C6EA35-BD13-43EA-B609-1DB6413A00B9}">
      <formula1>$V$119:$V$120</formula1>
    </dataValidation>
    <dataValidation type="list" allowBlank="1" showInputMessage="1" showErrorMessage="1" sqref="Y251:Y272" xr:uid="{74500A25-FB64-45B4-B6EA-21465E7707F0}">
      <formula1>$T$119:$T$121</formula1>
    </dataValidation>
    <dataValidation type="list" allowBlank="1" showInputMessage="1" showErrorMessage="1" sqref="V251 V255 V259 V262 AN270 V268 V270 AN251 AN255 AN259 AN262 AN265 AN268" xr:uid="{F867B43D-71D1-460B-BA23-925DDD65A0D5}">
      <formula1>$R$119:$R$122</formula1>
    </dataValidation>
    <dataValidation type="list" allowBlank="1" showInputMessage="1" showErrorMessage="1" sqref="T251 T255 T259 T262 T265 T268 T270" xr:uid="{C721E12A-F75E-4784-A5FE-05B7FC55A674}">
      <formula1>$O$119:$O$123</formula1>
    </dataValidation>
    <dataValidation type="list" allowBlank="1" showInputMessage="1" showErrorMessage="1" sqref="O251 O255 O259 O262 O265 O270 O268" xr:uid="{67A29351-389C-4D7F-924D-C8F048C2F9E7}">
      <formula1>$L$114:$L$118</formula1>
    </dataValidation>
    <dataValidation type="list" allowBlank="1" showInputMessage="1" showErrorMessage="1" sqref="AO251 AO255 AO259 AO262 AO265 AO268" xr:uid="{11B59E18-AB77-4EBA-8E3E-83A8FD5EBAC6}">
      <formula1>$O$124:$O$127</formula1>
    </dataValidation>
    <dataValidation type="list" allowBlank="1" showInputMessage="1" showErrorMessage="1" sqref="R273:R275 R385:R387" xr:uid="{26B896B3-2229-4CCC-B2A0-2F444CD7A3DD}">
      <formula1>$L$27:$L$36</formula1>
    </dataValidation>
    <dataValidation type="list" allowBlank="1" showInputMessage="1" showErrorMessage="1" sqref="E273:E275 E385:E387 E24" xr:uid="{5A3C51FE-BA7C-49C3-8075-3811579F215D}">
      <formula1>$N$12:$N$20</formula1>
    </dataValidation>
    <dataValidation type="list" allowBlank="1" showInputMessage="1" showErrorMessage="1" sqref="M273:M275 M385:M387 M22:M24" xr:uid="{55C83083-A018-4A77-A180-1B678A1BB854}">
      <formula1>$M$12:$M$19</formula1>
    </dataValidation>
    <dataValidation type="list" allowBlank="1" showInputMessage="1" showErrorMessage="1" sqref="P273:P275 P385:P387" xr:uid="{C0CCBF88-8826-4451-9CE1-C9F7FA4C0DDE}">
      <formula1>$X$27:$X$34</formula1>
    </dataValidation>
    <dataValidation type="list" allowBlank="1" showInputMessage="1" showErrorMessage="1" sqref="AB273:AB275 AB385:AB387 AC206:AC207 AC153:AC154" xr:uid="{851104A6-72AB-4A60-8203-631CEC3D6992}">
      <formula1>$W$27:$W$28</formula1>
    </dataValidation>
    <dataValidation type="list" allowBlank="1" showInputMessage="1" showErrorMessage="1" sqref="AC273:AC275 AC385:AC387" xr:uid="{FEDBF596-6757-4B2F-AAB4-15027B636600}">
      <formula1>$W$31:$W$32</formula1>
    </dataValidation>
    <dataValidation type="list" allowBlank="1" showInputMessage="1" showErrorMessage="1" sqref="Z273:Z275 Z385:Z387" xr:uid="{74348090-CCF9-4F4D-B1EE-1CB66ED1D279}">
      <formula1>$V$27:$V$28</formula1>
    </dataValidation>
    <dataValidation type="list" allowBlank="1" showInputMessage="1" showErrorMessage="1" sqref="Y273:Y275 Y385:Y387" xr:uid="{15933282-4554-4B10-9ED5-E7A4D50CAC7A}">
      <formula1>$T$27:$T$29</formula1>
    </dataValidation>
    <dataValidation type="list" allowBlank="1" showInputMessage="1" showErrorMessage="1" sqref="V273 AN385 V385 AN273" xr:uid="{B6AA5486-7683-41C2-87B3-7172E83905B1}">
      <formula1>$R$27:$R$30</formula1>
    </dataValidation>
    <dataValidation type="list" allowBlank="1" showInputMessage="1" showErrorMessage="1" sqref="T273 T385" xr:uid="{F3548FBA-58C1-47A4-9AB9-B8B4F5BBF3E8}">
      <formula1>$O$27:$O$31</formula1>
    </dataValidation>
    <dataValidation type="list" allowBlank="1" showInputMessage="1" showErrorMessage="1" sqref="O273 O385" xr:uid="{04B15E4D-9B9B-450F-9A69-D0C8BFDA8710}">
      <formula1>$L$19:$L$26</formula1>
    </dataValidation>
    <dataValidation type="list" allowBlank="1" showInputMessage="1" showErrorMessage="1" sqref="AO273 AO385" xr:uid="{3EB6AC38-5A59-4AB3-A4CA-8595194E04F1}">
      <formula1>$O$32:$O$35</formula1>
    </dataValidation>
    <dataValidation type="list" allowBlank="1" showInputMessage="1" showErrorMessage="1" sqref="Y287:Y291" xr:uid="{BAB244F6-94EC-4D56-A2A1-E93314752FEF}">
      <formula1>$P$118:$P$120</formula1>
    </dataValidation>
    <dataValidation type="list" allowBlank="1" showInputMessage="1" showErrorMessage="1" sqref="Z287:Z291" xr:uid="{12BF30F8-4089-4A8A-9B5A-0CDA25B6C0E4}">
      <formula1>$R$118:$R$119</formula1>
    </dataValidation>
    <dataValidation type="list" allowBlank="1" showInputMessage="1" showErrorMessage="1" sqref="AA287:AA291 Z546:Z551" xr:uid="{1CA9DB69-75BD-47C6-BA34-3E5A005A1689}">
      <formula1>$R$120:$R$121</formula1>
    </dataValidation>
    <dataValidation type="list" allowBlank="1" showInputMessage="1" showErrorMessage="1" sqref="AC287:AC291" xr:uid="{4C1E3239-6EC7-4BD0-BE38-F2313438D14E}">
      <formula1>$S$122:$S$123</formula1>
    </dataValidation>
    <dataValidation type="list" allowBlank="1" showInputMessage="1" showErrorMessage="1" sqref="AB287:AB291" xr:uid="{DED11C2C-29EA-4F4B-9C8F-70F6E535FD8E}">
      <formula1>$S$118:$S$119</formula1>
    </dataValidation>
    <dataValidation type="list" allowBlank="1" showInputMessage="1" showErrorMessage="1" sqref="Y283:Y286" xr:uid="{9F6CCB70-9186-42EA-B457-6E4574660D8A}">
      <formula1>$P$121:$P$123</formula1>
    </dataValidation>
    <dataValidation type="list" allowBlank="1" showInputMessage="1" showErrorMessage="1" sqref="Z283:Z286" xr:uid="{43C92271-7E20-47D0-B6D8-D0BDD4F24FA9}">
      <formula1>$R$121:$R$122</formula1>
    </dataValidation>
    <dataValidation type="list" allowBlank="1" showInputMessage="1" showErrorMessage="1" sqref="AA283:AA286" xr:uid="{CA3226BE-C959-4C3E-B629-CD143F1797F2}">
      <formula1>$R$123:$R$124</formula1>
    </dataValidation>
    <dataValidation type="list" allowBlank="1" showInputMessage="1" showErrorMessage="1" sqref="AC283:AC286" xr:uid="{47379126-4406-4123-B31E-A530634C2B9D}">
      <formula1>$S$125:$S$126</formula1>
    </dataValidation>
    <dataValidation type="list" allowBlank="1" showInputMessage="1" showErrorMessage="1" sqref="AB283:AB286" xr:uid="{E1413EC4-F991-42B6-B41E-0CDEE87AB716}">
      <formula1>$S$121:$S$122</formula1>
    </dataValidation>
    <dataValidation type="list" allowBlank="1" showInputMessage="1" showErrorMessage="1" sqref="AB276:AB282 AB292:AB304" xr:uid="{6E4DE007-20F3-4DA2-9CDD-88ADA37D430A}">
      <formula1>$S$111:$S$112</formula1>
    </dataValidation>
    <dataValidation type="list" allowBlank="1" showInputMessage="1" showErrorMessage="1" sqref="E276:E277 E303 E295 E301 E298 E292 E287:E289 E283:E284 E280 E321:E322" xr:uid="{345C529F-9CF8-44B8-9C95-0CEEBA81DA76}">
      <formula1>$H$103:$H$105</formula1>
    </dataValidation>
    <dataValidation type="list" allowBlank="1" showInputMessage="1" showErrorMessage="1" sqref="AC276:AC282 AC292:AC304" xr:uid="{53EB9DB9-5E62-427D-A009-301AD9A997ED}">
      <formula1>$S$115:$S$116</formula1>
    </dataValidation>
    <dataValidation type="list" allowBlank="1" showInputMessage="1" showErrorMessage="1" sqref="AA276:AA282 AA292:AA304" xr:uid="{E04F01E8-5706-4B90-8A8E-AB2D2FF1FDCC}">
      <formula1>$R$113:$R$114</formula1>
    </dataValidation>
    <dataValidation type="list" allowBlank="1" showInputMessage="1" showErrorMessage="1" sqref="Z276:Z282 Z292:Z304" xr:uid="{970C4C4E-87F9-4E40-974B-652E14FFA91F}">
      <formula1>$R$111:$R$112</formula1>
    </dataValidation>
    <dataValidation type="list" allowBlank="1" showInputMessage="1" showErrorMessage="1" sqref="Y276:Y282 Y292:Y304" xr:uid="{596CF422-73C7-4A94-9307-2E63EEF7E7A4}">
      <formula1>$P$111:$P$113</formula1>
    </dataValidation>
    <dataValidation type="list" allowBlank="1" showInputMessage="1" showErrorMessage="1" sqref="V276:V277 V298 V303 V295 V301 V292 V287:V289 V283:V284 AN319 AN298 AN321:AN322 AN295 AN301 AN292 AN317 AN283:AN284 AN280 AN276:AN277 V309 V305:V306 V315 V319 V312 V321:V322 V317 AN309 AN305:AN306 AN315 AN312" xr:uid="{561683D2-CE7C-463C-AD0A-1EA25ED6173F}">
      <formula1>$N$111:$N$114</formula1>
    </dataValidation>
    <dataValidation type="list" allowBlank="1" showInputMessage="1" showErrorMessage="1" sqref="T276:T277 T298 T303 T295 T301 T292 T287:T289 T283:T284 T319 T309 T305:T306 T315 T312 T321:T322 T317" xr:uid="{F5E8AFAC-4B17-41A2-BACC-CC88C1331EE3}">
      <formula1>$K$111:$K$115</formula1>
    </dataValidation>
    <dataValidation type="list" allowBlank="1" showInputMessage="1" showErrorMessage="1" sqref="R276:R277 R298 R303 R295 R301 R292 R287:R289 R283:R284 R280 R309 R305:R306 R321:R322" xr:uid="{F6FB29D0-B202-465E-8074-9E7064A46D13}">
      <formula1>$H$111:$H$115</formula1>
    </dataValidation>
    <dataValidation type="list" allowBlank="1" showInputMessage="1" showErrorMessage="1" sqref="O303 O295 O301 O298 O292 O287:O289 O283:O284 O280 O276:O277 O309 O305:O306 O321:O322" xr:uid="{8D4A8B01-DD73-48B1-B4E3-3B0998713EF7}">
      <formula1>$H$106:$H$110</formula1>
    </dataValidation>
    <dataValidation type="list" allowBlank="1" showInputMessage="1" showErrorMessage="1" sqref="AO292 AO298 AO287:AO289 AO283:AO284 AO280 AO301 AO295 AO276:AO277 AO303 AO321:AO322" xr:uid="{78520C07-B86B-46D7-935A-50D568D565CF}">
      <formula1>$K$116:$K$119</formula1>
    </dataValidation>
    <dataValidation type="list" allowBlank="1" showInputMessage="1" showErrorMessage="1" sqref="Z552:Z996" xr:uid="{77FCB977-1B7D-44CA-A7F4-7C3BF93CC3F0}">
      <formula1>$V$1000:$V$1001</formula1>
    </dataValidation>
    <dataValidation type="list" allowBlank="1" showInputMessage="1" showErrorMessage="1" sqref="AA552:AA996" xr:uid="{7CBAD2AA-7940-4D2F-9395-077C0864062D}">
      <formula1>$V$1002:$V$1003</formula1>
    </dataValidation>
    <dataValidation type="list" allowBlank="1" showInputMessage="1" showErrorMessage="1" sqref="AC552:AC996" xr:uid="{8CF8FAEE-932C-44DB-BC75-5045D2F3F4B3}">
      <formula1>$W$1004:$W$1005</formula1>
    </dataValidation>
    <dataValidation type="list" allowBlank="1" showInputMessage="1" showErrorMessage="1" sqref="AB552:AB996" xr:uid="{15A21891-011B-454C-91AD-9E44338A1195}">
      <formula1>$W$1000:$W$1001</formula1>
    </dataValidation>
    <dataValidation type="list" allowBlank="1" showInputMessage="1" showErrorMessage="1" sqref="R552:R996" xr:uid="{BCAA30CC-35E3-4B93-9A90-20931C6920EA}">
      <formula1>$L$1007:$L$1016</formula1>
    </dataValidation>
    <dataValidation type="list" allowBlank="1" showInputMessage="1" showErrorMessage="1" sqref="E552:E996" xr:uid="{C215D5CB-5509-433D-AA2D-1789CD3959AF}">
      <formula1>$N$110:$N$1003</formula1>
    </dataValidation>
    <dataValidation type="list" allowBlank="1" showInputMessage="1" showErrorMessage="1" sqref="M552:M996" xr:uid="{1406C84D-9484-4C1C-9547-1CC8CFD382B0}">
      <formula1>$M$110:$M$1002</formula1>
    </dataValidation>
    <dataValidation type="list" allowBlank="1" showInputMessage="1" showErrorMessage="1" sqref="P552:P996" xr:uid="{A2A3EB63-EA5B-4176-B8ED-4D9E176E86BF}">
      <formula1>$X$1007:$X$1014</formula1>
    </dataValidation>
    <dataValidation type="list" allowBlank="1" showInputMessage="1" showErrorMessage="1" sqref="P276:P311 P321:P324" xr:uid="{14649FE3-6052-4111-9118-DC881FB4737C}">
      <formula1>$T$111:$T$118</formula1>
    </dataValidation>
    <dataValidation type="list" allowBlank="1" showInputMessage="1" showErrorMessage="1" sqref="M276:M311 M321:M324" xr:uid="{D1D46BC2-FC8D-4A88-9F49-5976B7BD340F}">
      <formula1>$I$103:$I$108</formula1>
    </dataValidation>
    <dataValidation type="list" allowBlank="1" showInputMessage="1" showErrorMessage="1" sqref="O312 O319 O317 O315" xr:uid="{68DAD0D8-BDA5-4132-B40C-FF8013C2788F}">
      <formula1>$H$39:$H$43</formula1>
    </dataValidation>
    <dataValidation type="list" allowBlank="1" showInputMessage="1" showErrorMessage="1" sqref="R312 R319 R317 R315" xr:uid="{D0194086-2207-4632-9B19-13D5549FC677}">
      <formula1>$H$44:$H$48</formula1>
    </dataValidation>
    <dataValidation type="list" allowBlank="1" showInputMessage="1" showErrorMessage="1" sqref="E312 E317 E319 E315" xr:uid="{8E90675A-DF69-4A36-B4B8-3C0F6321534A}">
      <formula1>$H$36:$H$38</formula1>
    </dataValidation>
    <dataValidation type="list" allowBlank="1" showInputMessage="1" showErrorMessage="1" sqref="AO312 AO319 AO317 AO315" xr:uid="{B843BAE1-76B9-42E8-BC36-A0B401A02819}">
      <formula1>$K$49:$K$52</formula1>
    </dataValidation>
    <dataValidation type="list" allowBlank="1" showInputMessage="1" showErrorMessage="1" sqref="M364:M366" xr:uid="{E1A00465-67BA-4D6C-801D-DDBBF8142251}">
      <formula1>$I$107:$I$112</formula1>
    </dataValidation>
    <dataValidation type="list" allowBlank="1" showInputMessage="1" showErrorMessage="1" sqref="E373" xr:uid="{E2A5C3BB-33D4-43C3-BB25-1F4EFAEC66CB}">
      <formula1>$H$106:$H$108</formula1>
    </dataValidation>
    <dataValidation type="list" allowBlank="1" showInputMessage="1" showErrorMessage="1" sqref="E364 E347 E350 E361 E367 E359 E370 E353 E356" xr:uid="{1E4D83C7-2C5F-4C64-A145-0EFE24A28678}">
      <formula1>$H$107:$H$109</formula1>
    </dataValidation>
    <dataValidation type="list" allowBlank="1" showInputMessage="1" showErrorMessage="1" sqref="E327 E344 E330 E333 E335 E338 E341 E325" xr:uid="{89FEDFD8-D665-4D53-A9AB-AB8278B33F90}">
      <formula1>$H$110:$H$112</formula1>
    </dataValidation>
    <dataValidation type="list" allowBlank="1" showInputMessage="1" showErrorMessage="1" sqref="M367:M375 M325:M363" xr:uid="{71D4516A-6FDD-4266-BCD6-6FD46AF7FE5F}">
      <formula1>$M$104:$M$111</formula1>
    </dataValidation>
    <dataValidation type="list" allowBlank="1" showInputMessage="1" showErrorMessage="1" sqref="Y325:Y375" xr:uid="{2FBC6514-7D81-484C-981C-03C5B7679F82}">
      <formula1>$T$116:$T$118</formula1>
    </dataValidation>
    <dataValidation type="list" allowBlank="1" showInputMessage="1" showErrorMessage="1" sqref="V370 V325 V327 V330 V333 V335 V338 V341 V344 V347 V350 V353 V356 V359 V361 V364 V367 V373 AN370 AN325 AN327 AN330 AN333 AN335 AN338 AN341 AN344 AN347 AN350 AN353 AN356 AN373 AN367 AN364" xr:uid="{925AE956-37AB-4138-927C-F492B919A86B}">
      <formula1>$R$116:$R$119</formula1>
    </dataValidation>
    <dataValidation type="list" allowBlank="1" showInputMessage="1" showErrorMessage="1" sqref="T370 T325 T327 T330 T333 T335 T338 T341 T344 T347 T350 T353 T356 T359 T361 T364 T367 T373" xr:uid="{4AF6664D-C598-4BF0-84FC-0386312F676B}">
      <formula1>$O$116:$O$120</formula1>
    </dataValidation>
    <dataValidation type="list" allowBlank="1" showInputMessage="1" showErrorMessage="1" sqref="O367 O325 O327 O330 O333 O344 O347 O350 O353 O356 O359 O364 O373 O335 O338 O341 O361 O370" xr:uid="{9D732A35-67E0-40FC-BADF-D9263892C9EA}">
      <formula1>$L$111:$L$115</formula1>
    </dataValidation>
    <dataValidation type="list" allowBlank="1" showInputMessage="1" showErrorMessage="1" sqref="AO350 AO325 AO353 AO367 AO347 AO364" xr:uid="{20283BC9-9BE6-4866-B0FB-F7DB79DE65FD}">
      <formula1>$K$120:$K$123</formula1>
    </dataValidation>
    <dataValidation type="list" allowBlank="1" showInputMessage="1" showErrorMessage="1" sqref="AO344 AO341 AO338 AO335 AO333 AO330 AO327" xr:uid="{3C994174-D46E-4A9F-BA92-DE11F9CE7D4C}">
      <formula1>$K$123:$K$126</formula1>
    </dataValidation>
    <dataValidation type="list" allowBlank="1" showInputMessage="1" showErrorMessage="1" sqref="AO361 AO370 AO356 AO359" xr:uid="{25391A5B-2299-440F-856A-E1D3BA340F03}">
      <formula1>$K$121:$K$124</formula1>
    </dataValidation>
    <dataValidation type="list" allowBlank="1" showInputMessage="1" showErrorMessage="1" sqref="AO373" xr:uid="{F1681727-E6D6-41BD-AD92-C630693EF665}">
      <formula1>$O$121:$O$124</formula1>
    </dataValidation>
    <dataValidation type="list" allowBlank="1" showInputMessage="1" showErrorMessage="1" sqref="R325:R375" xr:uid="{4938B60A-E8E2-4464-ADC9-9D28458BDEC8}">
      <formula1>$L$116:$L$125</formula1>
    </dataValidation>
    <dataValidation type="list" allowBlank="1" showInputMessage="1" showErrorMessage="1" sqref="P325:P375" xr:uid="{FE681164-E616-49D6-83FF-A29961C08E42}">
      <formula1>$X$116:$X$123</formula1>
    </dataValidation>
    <dataValidation type="list" allowBlank="1" showInputMessage="1" showErrorMessage="1" sqref="AB325:AB375" xr:uid="{DC0B536A-87B9-4EA1-8BFF-8205D7D2F6E0}">
      <formula1>$W$116:$W$117</formula1>
    </dataValidation>
    <dataValidation type="list" allowBlank="1" showInputMessage="1" showErrorMessage="1" sqref="Z325:Z375" xr:uid="{63436FCD-D3BB-4B97-848D-867431EE2BC5}">
      <formula1>$V$116:$V$117</formula1>
    </dataValidation>
    <dataValidation type="list" allowBlank="1" showInputMessage="1" showErrorMessage="1" sqref="Y312:Y320" xr:uid="{64E8FF1E-8CF3-4144-8D6C-6161BA25F08F}">
      <formula1>$P$44:$P$46</formula1>
    </dataValidation>
    <dataValidation type="list" allowBlank="1" showInputMessage="1" showErrorMessage="1" sqref="Z312:Z320" xr:uid="{CAE6261E-9F0A-404F-ADE6-6EC78E1DC56D}">
      <formula1>$R$44:$R$45</formula1>
    </dataValidation>
    <dataValidation type="list" allowBlank="1" showInputMessage="1" showErrorMessage="1" sqref="AA312:AA320" xr:uid="{0917C681-F3FC-46BE-9A4C-B648CF6FF31D}">
      <formula1>$R$46:$R$47</formula1>
    </dataValidation>
    <dataValidation type="list" allowBlank="1" showInputMessage="1" showErrorMessage="1" sqref="AC312:AC320" xr:uid="{45148188-F94C-4685-94EC-AC13D58CCE83}">
      <formula1>$S$48:$S$49</formula1>
    </dataValidation>
    <dataValidation type="list" allowBlank="1" showInputMessage="1" showErrorMessage="1" sqref="AB312:AB320" xr:uid="{2AB17542-D355-4B19-A518-84538B0BA9F4}">
      <formula1>$S$44:$S$45</formula1>
    </dataValidation>
    <dataValidation type="list" allowBlank="1" showInputMessage="1" showErrorMessage="1" sqref="M312:M320" xr:uid="{713F4BB8-2C65-4099-8D43-9624C6A0A26D}">
      <formula1>$I$36:$I$41</formula1>
    </dataValidation>
    <dataValidation type="list" allowBlank="1" showInputMessage="1" showErrorMessage="1" sqref="AB114:AB116" xr:uid="{9B15C2AD-BBC1-44FA-A52D-EAD4C3707AB3}">
      <formula1>$W$277:$W$325</formula1>
    </dataValidation>
    <dataValidation type="list" allowBlank="1" showInputMessage="1" showErrorMessage="1" sqref="Z114:Z116" xr:uid="{C045B9DC-8E55-4C1D-A6E1-645AB9B9D8CD}">
      <formula1>$V$277:$V$325</formula1>
    </dataValidation>
    <dataValidation type="list" allowBlank="1" showInputMessage="1" showErrorMessage="1" sqref="R208:R226" xr:uid="{FABE101B-597A-4BF7-A758-18939FA91241}">
      <formula1>$L$109:$L$118</formula1>
    </dataValidation>
    <dataValidation type="list" allowBlank="1" showInputMessage="1" showErrorMessage="1" sqref="E208:E226" xr:uid="{8523AA8F-8F08-4ACD-97F6-9D79EED88C6C}">
      <formula1>$N$97:$N$105</formula1>
    </dataValidation>
    <dataValidation type="list" allowBlank="1" showInputMessage="1" showErrorMessage="1" sqref="M208:M226" xr:uid="{F084C1AB-E652-4C75-925A-BC59C4D8FD71}">
      <formula1>$M$97:$M$104</formula1>
    </dataValidation>
    <dataValidation type="list" allowBlank="1" showInputMessage="1" showErrorMessage="1" sqref="P208:P226" xr:uid="{FB49E783-B09A-4464-AA49-C344F6B4F7B0}">
      <formula1>$X$109:$X$116</formula1>
    </dataValidation>
    <dataValidation type="list" allowBlank="1" showInputMessage="1" showErrorMessage="1" sqref="E546:E551" xr:uid="{C950E107-7632-4914-9CDD-6CD13579E21A}">
      <formula1>$J$108:$J$116</formula1>
    </dataValidation>
    <dataValidation type="list" allowBlank="1" showInputMessage="1" showErrorMessage="1" sqref="M546:M551" xr:uid="{E625D2DC-62C8-4FBD-A440-463CEF77A4B7}">
      <formula1>$I$108:$I$115</formula1>
    </dataValidation>
    <dataValidation type="list" allowBlank="1" showInputMessage="1" showErrorMessage="1" sqref="P546:P551" xr:uid="{4AE08FCC-6085-4B8A-A835-E86FC6F219A1}">
      <formula1>$T$120:$T$127</formula1>
    </dataValidation>
    <dataValidation type="list" allowBlank="1" showInputMessage="1" showErrorMessage="1" sqref="AB546:AB551" xr:uid="{E01FFFA0-87DC-4E6A-AF92-D881E8F1D7FC}">
      <formula1>$S$120:$S$121</formula1>
    </dataValidation>
    <dataValidation type="list" allowBlank="1" showInputMessage="1" showErrorMessage="1" sqref="AC546:AC551" xr:uid="{281E8C7B-430D-4DCB-81A1-FE40DEA65C88}">
      <formula1>$S$124:$S$125</formula1>
    </dataValidation>
    <dataValidation type="list" allowBlank="1" showInputMessage="1" showErrorMessage="1" sqref="AA546:AA551" xr:uid="{C9C521AA-8DD1-4065-A197-E0C70577CBB8}">
      <formula1>$R$122:$R$123</formula1>
    </dataValidation>
    <dataValidation type="list" allowBlank="1" showInputMessage="1" showErrorMessage="1" sqref="Y546:Y551" xr:uid="{2DC61958-06B6-4720-9220-C94D5069400F}">
      <formula1>$P$120:$P$122</formula1>
    </dataValidation>
    <dataValidation type="list" allowBlank="1" showInputMessage="1" showErrorMessage="1" sqref="V546:V551" xr:uid="{EBCBB1B5-262D-4C47-B78E-DEEEB51DFF0F}">
      <formula1>$N$120:$N$123</formula1>
    </dataValidation>
    <dataValidation type="list" allowBlank="1" showInputMessage="1" showErrorMessage="1" sqref="T546:T551" xr:uid="{A818CFBA-A11A-465D-A238-CD8BC6BA95DF}">
      <formula1>$K$120:$K$124</formula1>
    </dataValidation>
    <dataValidation type="list" allowBlank="1" showInputMessage="1" showErrorMessage="1" sqref="R546:R551" xr:uid="{65F56910-AFBA-49AE-AAF8-655754DC5F1E}">
      <formula1>$H$120:$H$124</formula1>
    </dataValidation>
    <dataValidation type="list" allowBlank="1" showInputMessage="1" showErrorMessage="1" sqref="O546:O551" xr:uid="{4B241A5D-5408-4595-99C0-9A63D6F484CD}">
      <formula1>$H$115:$H$119</formula1>
    </dataValidation>
    <dataValidation type="list" allowBlank="1" showInputMessage="1" showErrorMessage="1" sqref="AB22:AB24" xr:uid="{016ED7B4-0D64-4CA9-BA07-56520CBEECAB}">
      <formula1>$W$24:$W$25</formula1>
    </dataValidation>
    <dataValidation type="list" allowBlank="1" showInputMessage="1" showErrorMessage="1" sqref="Z22:Z24" xr:uid="{7F2D7F63-0256-42D3-BD7E-2E787DFC6421}">
      <formula1>$V$24:$V$25</formula1>
    </dataValidation>
    <dataValidation type="list" allowBlank="1" showInputMessage="1" showErrorMessage="1" sqref="Y22:Y24" xr:uid="{6605F234-70E9-4E69-AB8E-BF75D692FFB1}">
      <formula1>$T$24:$T$26</formula1>
    </dataValidation>
    <dataValidation type="list" allowBlank="1" showInputMessage="1" showErrorMessage="1" sqref="R22:R24" xr:uid="{7B851438-B352-459D-9E88-3C2F0A0370DD}">
      <formula1>$L$24:$L$33</formula1>
    </dataValidation>
    <dataValidation type="list" allowBlank="1" showInputMessage="1" showErrorMessage="1" sqref="P22:P24" xr:uid="{247D05E2-5195-4594-839B-BCACD5065740}">
      <formula1>$X$24:$X$31</formula1>
    </dataValidation>
    <dataValidation type="list" allowBlank="1" showInputMessage="1" showErrorMessage="1" sqref="V22 V24" xr:uid="{D227649C-5B8B-4FE0-ADBD-1572073DD087}">
      <formula1>$R$24:$R$27</formula1>
    </dataValidation>
    <dataValidation type="list" allowBlank="1" showInputMessage="1" showErrorMessage="1" sqref="T22 T24" xr:uid="{AC706063-334C-49C0-9CEB-68A8FBD9A996}">
      <formula1>$O$24:$O$28</formula1>
    </dataValidation>
    <dataValidation type="list" allowBlank="1" showInputMessage="1" showErrorMessage="1" sqref="O22 O24" xr:uid="{D2EE195C-1A3B-472A-85DB-CCE98CB48358}">
      <formula1>$L$19:$L$23</formula1>
    </dataValidation>
    <dataValidation type="list" allowBlank="1" showInputMessage="1" showErrorMessage="1" sqref="AO22" xr:uid="{D3084DCD-BC63-4D94-BB9C-C80C5A00C91D}">
      <formula1>$O$29:$O$32</formula1>
    </dataValidation>
    <dataValidation type="list" allowBlank="1" showInputMessage="1" showErrorMessage="1" sqref="AB206:AB207 AB153:AB154" xr:uid="{0CD7C699-E045-4747-B43F-C8CE6984F07A}">
      <formula1>$W$23:$W$24</formula1>
    </dataValidation>
    <dataValidation type="list" allowBlank="1" showInputMessage="1" showErrorMessage="1" sqref="AA206:AA207 AA153:AA154" xr:uid="{92DEA519-12A4-4435-8FA0-17862DEF3B39}">
      <formula1>$V$25:$V$26</formula1>
    </dataValidation>
    <dataValidation type="list" allowBlank="1" showInputMessage="1" showErrorMessage="1" sqref="Z206:Z207 Z153:Z154" xr:uid="{9C9AA56D-EA94-49D3-95D6-558120CF9CA8}">
      <formula1>$V$23:$V$24</formula1>
    </dataValidation>
    <dataValidation type="list" allowBlank="1" showInputMessage="1" showErrorMessage="1" sqref="Y206:Y207 Y153:Y154" xr:uid="{BEB9E854-F4AB-4A74-BB4E-35ED6EBAF591}">
      <formula1>$T$23:$T$25</formula1>
    </dataValidation>
    <dataValidation type="list" allowBlank="1" showInputMessage="1" showErrorMessage="1" sqref="R151:R152 R155:R161" xr:uid="{7373D7A7-F6AA-4481-A42B-970B4365B725}">
      <formula1>$L$118:$L$127</formula1>
    </dataValidation>
    <dataValidation type="list" allowBlank="1" showInputMessage="1" showErrorMessage="1" sqref="E151:E152 E155:E161" xr:uid="{16FD7AA1-32ED-4C17-953D-06D6A1A735E5}">
      <formula1>$N$106:$N$114</formula1>
    </dataValidation>
    <dataValidation type="list" allowBlank="1" showInputMessage="1" showErrorMessage="1" sqref="M151:M152 M155:M161" xr:uid="{7A74E65A-6332-498F-A2E6-0D302A6A72F0}">
      <formula1>$M$106:$M$113</formula1>
    </dataValidation>
    <dataValidation type="list" allowBlank="1" showInputMessage="1" showErrorMessage="1" sqref="P151:P152 P155:P161" xr:uid="{ABEC880D-D656-422C-A37D-0CC53D7582CE}">
      <formula1>$X$118:$X$125</formula1>
    </dataValidation>
    <dataValidation type="list" allowBlank="1" showInputMessage="1" showErrorMessage="1" sqref="R153:R154" xr:uid="{F2950375-0459-4C36-AD85-E92048309A29}">
      <formula1>$L$23:$L$32</formula1>
    </dataValidation>
    <dataValidation type="list" allowBlank="1" showInputMessage="1" showErrorMessage="1" sqref="P153:P154" xr:uid="{7593C532-5E9B-48AE-B158-E0AEDF539339}">
      <formula1>$X$23:$X$30</formula1>
    </dataValidation>
    <dataValidation type="list" allowBlank="1" showInputMessage="1" showErrorMessage="1" sqref="V153:V154" xr:uid="{5A1AD707-A19F-48E6-881B-7AF637531EB5}">
      <formula1>$R$23:$R$26</formula1>
    </dataValidation>
    <dataValidation type="list" allowBlank="1" showInputMessage="1" showErrorMessage="1" sqref="T153:T154" xr:uid="{18A8B7BD-7696-4D6D-8E95-7BD33D8E0C0D}">
      <formula1>$O$23:$O$27</formula1>
    </dataValidation>
    <dataValidation type="list" allowBlank="1" showInputMessage="1" showErrorMessage="1" sqref="O153:O154" xr:uid="{92909DC3-CF8C-4647-B481-73D7F40932B0}">
      <formula1>$L$18:$L$22</formula1>
    </dataValidation>
    <dataValidation type="list" allowBlank="1" showInputMessage="1" showErrorMessage="1" sqref="E110:E116" xr:uid="{088C93B9-B2A8-46F0-A2EF-E2B643B93090}">
      <formula1>$N$115:$N$325</formula1>
    </dataValidation>
    <dataValidation type="list" allowBlank="1" showInputMessage="1" showErrorMessage="1" sqref="M110:M116" xr:uid="{F70B6495-DD34-4C03-9BFD-22C05324A391}">
      <formula1>$M$115:$M$325</formula1>
    </dataValidation>
  </dataValidations>
  <hyperlinks>
    <hyperlink ref="L7" location="Hoja5!A1" display="Redacción del riesgo " xr:uid="{00000000-0004-0000-0000-000000000000}"/>
    <hyperlink ref="V7" location="Hoja4!A1" display="Nivel de Severidad Riesgo Inherente" xr:uid="{00000000-0004-0000-0000-000001000000}"/>
    <hyperlink ref="AD7" location="Hoja6!A1" display="Probabilidad Residual " xr:uid="{00000000-0004-0000-0000-000002000000}"/>
    <hyperlink ref="AI7" location="Hoja6!A1" display="Impacto Resdual" xr:uid="{00000000-0004-0000-0000-000003000000}"/>
    <hyperlink ref="AN7" location="Hoja4!A1" display="Nivel de Severidad Riesgo Residual" xr:uid="{00000000-0004-0000-0000-000004000000}"/>
    <hyperlink ref="P7" location="'Hoja 7'!A1" display="'Hoja 7'!A1" xr:uid="{00000000-0004-0000-0000-000005000000}"/>
    <hyperlink ref="R7" location="Hoja2!A1" display="Probabilidad Inherente " xr:uid="{00000000-0004-0000-0000-000006000000}"/>
    <hyperlink ref="T7" location="Hoja3!A1" display="Impacto Inherente" xr:uid="{00000000-0004-0000-0000-000007000000}"/>
    <hyperlink ref="Y7" location="Hoja8!A1" display="Tipo de Control" xr:uid="{3BD0F506-2896-4F5E-A25A-A57213FDFE23}"/>
  </hyperlinks>
  <pageMargins left="0.7" right="0.7" top="0.75" bottom="0.75" header="0.3" footer="0.3"/>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F11AC-166C-4DD8-A922-210296FB7DCE}">
  <dimension ref="A1:C14"/>
  <sheetViews>
    <sheetView workbookViewId="0">
      <selection activeCell="B12" sqref="B12"/>
    </sheetView>
  </sheetViews>
  <sheetFormatPr baseColWidth="10" defaultColWidth="11.42578125" defaultRowHeight="15"/>
  <cols>
    <col min="2" max="2" width="17.42578125" bestFit="1" customWidth="1"/>
    <col min="3" max="3" width="122.42578125" bestFit="1" customWidth="1"/>
  </cols>
  <sheetData>
    <row r="1" spans="1:3">
      <c r="A1" s="408" t="s">
        <v>1815</v>
      </c>
      <c r="B1" s="408" t="s">
        <v>1816</v>
      </c>
      <c r="C1" s="408" t="s">
        <v>1817</v>
      </c>
    </row>
    <row r="2" spans="1:3" ht="15.75" thickBot="1">
      <c r="A2" s="409"/>
      <c r="B2" s="409"/>
      <c r="C2" s="409"/>
    </row>
    <row r="3" spans="1:3">
      <c r="A3" s="47" t="s">
        <v>1818</v>
      </c>
      <c r="B3" s="49">
        <v>41578</v>
      </c>
      <c r="C3" s="45" t="s">
        <v>1819</v>
      </c>
    </row>
    <row r="4" spans="1:3">
      <c r="A4" s="48" t="s">
        <v>1820</v>
      </c>
      <c r="B4" s="50">
        <v>42100</v>
      </c>
      <c r="C4" s="46" t="s">
        <v>1821</v>
      </c>
    </row>
    <row r="5" spans="1:3">
      <c r="A5" s="48" t="s">
        <v>1822</v>
      </c>
      <c r="B5" s="50">
        <v>42271</v>
      </c>
      <c r="C5" s="46" t="s">
        <v>1821</v>
      </c>
    </row>
    <row r="6" spans="1:3">
      <c r="A6" s="48" t="s">
        <v>1823</v>
      </c>
      <c r="B6" s="50">
        <v>42486</v>
      </c>
      <c r="C6" s="46" t="s">
        <v>1821</v>
      </c>
    </row>
    <row r="7" spans="1:3">
      <c r="A7" s="48" t="s">
        <v>1824</v>
      </c>
      <c r="B7" s="50">
        <v>42800</v>
      </c>
      <c r="C7" s="46" t="s">
        <v>1825</v>
      </c>
    </row>
    <row r="8" spans="1:3">
      <c r="A8" s="48" t="s">
        <v>1826</v>
      </c>
      <c r="B8" s="50">
        <v>43165</v>
      </c>
      <c r="C8" s="46" t="s">
        <v>1827</v>
      </c>
    </row>
    <row r="9" spans="1:3">
      <c r="A9" s="48" t="s">
        <v>1828</v>
      </c>
      <c r="B9" s="50">
        <v>43615</v>
      </c>
      <c r="C9" s="46" t="s">
        <v>1829</v>
      </c>
    </row>
    <row r="10" spans="1:3" ht="27.75" customHeight="1">
      <c r="A10" s="48" t="s">
        <v>1830</v>
      </c>
      <c r="B10" s="50">
        <v>44455</v>
      </c>
      <c r="C10" s="52" t="s">
        <v>1831</v>
      </c>
    </row>
    <row r="11" spans="1:3" ht="22.5" customHeight="1">
      <c r="A11" s="51" t="s">
        <v>1832</v>
      </c>
      <c r="B11" s="50">
        <v>44523</v>
      </c>
      <c r="C11" s="53" t="s">
        <v>1833</v>
      </c>
    </row>
    <row r="12" spans="1:3" ht="36" thickBot="1">
      <c r="A12" s="55" t="s">
        <v>1834</v>
      </c>
      <c r="B12" s="57">
        <v>45264</v>
      </c>
      <c r="C12" s="54" t="s">
        <v>1835</v>
      </c>
    </row>
    <row r="13" spans="1:3">
      <c r="A13" s="43"/>
      <c r="B13" s="43"/>
      <c r="C13" s="43"/>
    </row>
    <row r="14" spans="1:3">
      <c r="A14" s="44" t="s">
        <v>1836</v>
      </c>
      <c r="B14" s="43"/>
      <c r="C14" s="43"/>
    </row>
  </sheetData>
  <mergeCells count="3">
    <mergeCell ref="A1:A2"/>
    <mergeCell ref="B1:B2"/>
    <mergeCell ref="C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topLeftCell="A4" workbookViewId="0">
      <selection sqref="A1:C1"/>
    </sheetView>
  </sheetViews>
  <sheetFormatPr baseColWidth="10" defaultColWidth="11.42578125" defaultRowHeight="15"/>
  <cols>
    <col min="1" max="1" width="18.5703125" style="1" customWidth="1"/>
    <col min="2" max="2" width="17.85546875" style="1" customWidth="1"/>
    <col min="3" max="3" width="35.85546875" style="1" customWidth="1"/>
    <col min="4" max="4" width="26.5703125" style="1" customWidth="1"/>
    <col min="5" max="16384" width="11.42578125" style="1"/>
  </cols>
  <sheetData>
    <row r="1" spans="1:4" ht="18.75" customHeight="1">
      <c r="A1" s="418" t="s">
        <v>1837</v>
      </c>
      <c r="B1" s="418"/>
      <c r="C1" s="418"/>
    </row>
    <row r="2" spans="1:4" ht="18.75">
      <c r="A2" s="14" t="s">
        <v>1838</v>
      </c>
      <c r="B2" s="9" t="s">
        <v>253</v>
      </c>
      <c r="C2" s="14" t="s">
        <v>1839</v>
      </c>
    </row>
    <row r="3" spans="1:4" ht="36">
      <c r="A3" s="10">
        <v>1</v>
      </c>
      <c r="B3" s="11" t="s">
        <v>355</v>
      </c>
      <c r="C3" s="12" t="s">
        <v>1840</v>
      </c>
    </row>
    <row r="4" spans="1:4" ht="36">
      <c r="A4" s="10">
        <v>0.8</v>
      </c>
      <c r="B4" s="13" t="s">
        <v>318</v>
      </c>
      <c r="C4" s="12" t="s">
        <v>1841</v>
      </c>
    </row>
    <row r="5" spans="1:4" ht="36">
      <c r="A5" s="18">
        <v>0.6</v>
      </c>
      <c r="B5" s="19" t="s">
        <v>409</v>
      </c>
      <c r="C5" s="20" t="s">
        <v>1715</v>
      </c>
    </row>
    <row r="6" spans="1:4" ht="36">
      <c r="A6" s="10">
        <v>0.4</v>
      </c>
      <c r="B6" s="21" t="s">
        <v>65</v>
      </c>
      <c r="C6" s="20" t="s">
        <v>1726</v>
      </c>
    </row>
    <row r="7" spans="1:4" ht="36">
      <c r="A7" s="10">
        <v>0.2</v>
      </c>
      <c r="B7" s="22" t="s">
        <v>1842</v>
      </c>
      <c r="C7" s="20" t="s">
        <v>1843</v>
      </c>
    </row>
    <row r="9" spans="1:4">
      <c r="A9" s="419" t="s">
        <v>1844</v>
      </c>
      <c r="B9" s="419"/>
      <c r="C9" s="419"/>
      <c r="D9" s="419"/>
    </row>
    <row r="10" spans="1:4">
      <c r="A10" s="56" t="s">
        <v>1838</v>
      </c>
      <c r="B10" s="56" t="s">
        <v>253</v>
      </c>
      <c r="C10" s="56" t="s">
        <v>1839</v>
      </c>
      <c r="D10" s="56" t="s">
        <v>31</v>
      </c>
    </row>
    <row r="11" spans="1:4">
      <c r="A11" s="412">
        <v>1</v>
      </c>
      <c r="B11" s="420" t="s">
        <v>621</v>
      </c>
      <c r="C11" s="414" t="s">
        <v>1845</v>
      </c>
      <c r="D11" s="410" t="s">
        <v>1846</v>
      </c>
    </row>
    <row r="12" spans="1:4">
      <c r="A12" s="412"/>
      <c r="B12" s="420"/>
      <c r="C12" s="414"/>
      <c r="D12" s="411"/>
    </row>
    <row r="13" spans="1:4">
      <c r="A13" s="412">
        <v>0.8</v>
      </c>
      <c r="B13" s="416" t="s">
        <v>655</v>
      </c>
      <c r="C13" s="414" t="s">
        <v>1847</v>
      </c>
      <c r="D13" s="410" t="s">
        <v>1848</v>
      </c>
    </row>
    <row r="14" spans="1:4">
      <c r="A14" s="412"/>
      <c r="B14" s="416"/>
      <c r="C14" s="414"/>
      <c r="D14" s="411"/>
    </row>
    <row r="15" spans="1:4">
      <c r="A15" s="412">
        <v>0.6</v>
      </c>
      <c r="B15" s="417" t="s">
        <v>552</v>
      </c>
      <c r="C15" s="414" t="s">
        <v>1849</v>
      </c>
      <c r="D15" s="410" t="s">
        <v>1850</v>
      </c>
    </row>
    <row r="16" spans="1:4">
      <c r="A16" s="412"/>
      <c r="B16" s="417"/>
      <c r="C16" s="414"/>
      <c r="D16" s="411"/>
    </row>
    <row r="17" spans="1:4">
      <c r="A17" s="412">
        <v>0.4</v>
      </c>
      <c r="B17" s="413" t="s">
        <v>89</v>
      </c>
      <c r="C17" s="414" t="s">
        <v>1849</v>
      </c>
      <c r="D17" s="410" t="s">
        <v>1851</v>
      </c>
    </row>
    <row r="18" spans="1:4">
      <c r="A18" s="412"/>
      <c r="B18" s="413"/>
      <c r="C18" s="414"/>
      <c r="D18" s="411"/>
    </row>
    <row r="19" spans="1:4">
      <c r="A19" s="412">
        <v>0.2</v>
      </c>
      <c r="B19" s="415" t="s">
        <v>205</v>
      </c>
      <c r="C19" s="414" t="s">
        <v>1852</v>
      </c>
      <c r="D19" s="410" t="s">
        <v>1853</v>
      </c>
    </row>
    <row r="20" spans="1:4" ht="18.75" customHeight="1">
      <c r="A20" s="412"/>
      <c r="B20" s="415"/>
      <c r="C20" s="414"/>
      <c r="D20" s="411"/>
    </row>
  </sheetData>
  <mergeCells count="22">
    <mergeCell ref="A1:C1"/>
    <mergeCell ref="A9:D9"/>
    <mergeCell ref="A11:A12"/>
    <mergeCell ref="B11:B12"/>
    <mergeCell ref="C11:C12"/>
    <mergeCell ref="D11:D12"/>
    <mergeCell ref="D13:D14"/>
    <mergeCell ref="D15:D16"/>
    <mergeCell ref="D17:D18"/>
    <mergeCell ref="D19:D20"/>
    <mergeCell ref="A17:A18"/>
    <mergeCell ref="B17:B18"/>
    <mergeCell ref="C17:C18"/>
    <mergeCell ref="A19:A20"/>
    <mergeCell ref="B19:B20"/>
    <mergeCell ref="C19:C20"/>
    <mergeCell ref="A13:A14"/>
    <mergeCell ref="B13:B14"/>
    <mergeCell ref="C13:C14"/>
    <mergeCell ref="A15:A16"/>
    <mergeCell ref="B15:B16"/>
    <mergeCell ref="C15:C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0"/>
  <sheetViews>
    <sheetView workbookViewId="0">
      <selection activeCell="G5" sqref="G5"/>
    </sheetView>
  </sheetViews>
  <sheetFormatPr baseColWidth="10" defaultColWidth="11.42578125" defaultRowHeight="15"/>
  <cols>
    <col min="1" max="1" width="12.5703125" style="1" customWidth="1"/>
    <col min="2" max="2" width="19.7109375" style="1" customWidth="1"/>
    <col min="3" max="3" width="41.7109375" style="1" customWidth="1"/>
    <col min="4" max="4" width="44" style="1" customWidth="1"/>
    <col min="5" max="6" width="11.42578125" style="1"/>
    <col min="7" max="7" width="32.5703125" style="1" customWidth="1"/>
    <col min="8" max="8" width="8.7109375" style="1" customWidth="1"/>
    <col min="9" max="9" width="9.42578125" style="1" customWidth="1"/>
    <col min="10" max="11" width="11.42578125" style="1"/>
    <col min="12" max="12" width="34" style="1" customWidth="1"/>
    <col min="13" max="14" width="7.140625" style="1" customWidth="1"/>
    <col min="15" max="16384" width="11.42578125" style="1"/>
  </cols>
  <sheetData>
    <row r="1" spans="1:14" ht="18.75">
      <c r="A1" s="418" t="s">
        <v>1854</v>
      </c>
      <c r="B1" s="418"/>
      <c r="C1" s="418"/>
      <c r="D1" s="418"/>
    </row>
    <row r="2" spans="1:14" ht="37.5">
      <c r="A2" s="14" t="s">
        <v>1838</v>
      </c>
      <c r="B2" s="14" t="s">
        <v>43</v>
      </c>
      <c r="C2" s="14" t="s">
        <v>1855</v>
      </c>
      <c r="D2" s="14" t="s">
        <v>1856</v>
      </c>
    </row>
    <row r="3" spans="1:14" ht="54">
      <c r="A3" s="23">
        <v>1</v>
      </c>
      <c r="B3" s="24" t="s">
        <v>137</v>
      </c>
      <c r="C3" s="20" t="s">
        <v>1857</v>
      </c>
      <c r="D3" s="20" t="s">
        <v>1858</v>
      </c>
    </row>
    <row r="4" spans="1:14" ht="54">
      <c r="A4" s="23">
        <v>0.8</v>
      </c>
      <c r="B4" s="25" t="s">
        <v>66</v>
      </c>
      <c r="C4" s="20" t="s">
        <v>1859</v>
      </c>
      <c r="D4" s="20" t="s">
        <v>1860</v>
      </c>
    </row>
    <row r="5" spans="1:14" ht="54">
      <c r="A5" s="23">
        <v>0.6</v>
      </c>
      <c r="B5" s="26" t="s">
        <v>74</v>
      </c>
      <c r="C5" s="20" t="s">
        <v>1861</v>
      </c>
      <c r="D5" s="20" t="s">
        <v>1862</v>
      </c>
    </row>
    <row r="6" spans="1:14" ht="54.75" customHeight="1">
      <c r="A6" s="23">
        <v>0.4</v>
      </c>
      <c r="B6" s="21" t="s">
        <v>118</v>
      </c>
      <c r="C6" s="20" t="s">
        <v>1863</v>
      </c>
      <c r="D6" s="20" t="s">
        <v>1864</v>
      </c>
    </row>
    <row r="7" spans="1:14" ht="44.25" customHeight="1">
      <c r="A7" s="23">
        <v>0.2</v>
      </c>
      <c r="B7" s="22" t="s">
        <v>219</v>
      </c>
      <c r="C7" s="20" t="s">
        <v>1865</v>
      </c>
      <c r="D7" s="20" t="s">
        <v>1866</v>
      </c>
    </row>
    <row r="10" spans="1:14">
      <c r="A10" s="423"/>
      <c r="B10" s="424"/>
      <c r="C10" s="424"/>
      <c r="D10" s="425"/>
      <c r="F10" s="423"/>
      <c r="G10" s="424"/>
      <c r="H10" s="424"/>
      <c r="I10" s="425"/>
      <c r="K10" s="423"/>
      <c r="L10" s="424"/>
      <c r="M10" s="424"/>
      <c r="N10" s="425"/>
    </row>
    <row r="11" spans="1:14">
      <c r="A11" s="421" t="s">
        <v>1867</v>
      </c>
      <c r="B11" s="421" t="s">
        <v>1868</v>
      </c>
      <c r="C11" s="421" t="s">
        <v>1869</v>
      </c>
      <c r="D11" s="421"/>
      <c r="F11" s="421" t="s">
        <v>1867</v>
      </c>
      <c r="G11" s="421" t="s">
        <v>1868</v>
      </c>
      <c r="H11" s="421" t="s">
        <v>1869</v>
      </c>
      <c r="I11" s="421"/>
      <c r="K11" s="421" t="s">
        <v>1867</v>
      </c>
      <c r="L11" s="421" t="s">
        <v>1868</v>
      </c>
      <c r="M11" s="421" t="s">
        <v>1869</v>
      </c>
      <c r="N11" s="421"/>
    </row>
    <row r="12" spans="1:14" ht="31.5" customHeight="1">
      <c r="A12" s="422"/>
      <c r="B12" s="422"/>
      <c r="C12" s="28" t="s">
        <v>1870</v>
      </c>
      <c r="D12" s="28" t="s">
        <v>1871</v>
      </c>
      <c r="F12" s="422"/>
      <c r="G12" s="422"/>
      <c r="H12" s="28" t="s">
        <v>1870</v>
      </c>
      <c r="I12" s="28" t="s">
        <v>1871</v>
      </c>
      <c r="K12" s="422"/>
      <c r="L12" s="422"/>
      <c r="M12" s="28" t="s">
        <v>1870</v>
      </c>
      <c r="N12" s="28" t="s">
        <v>1871</v>
      </c>
    </row>
    <row r="13" spans="1:14" ht="38.25">
      <c r="A13" s="29">
        <v>1</v>
      </c>
      <c r="B13" s="40" t="s">
        <v>1872</v>
      </c>
      <c r="C13" s="31"/>
      <c r="D13" s="31"/>
      <c r="F13" s="29">
        <v>1</v>
      </c>
      <c r="G13" s="30" t="s">
        <v>1872</v>
      </c>
      <c r="H13" s="31"/>
      <c r="I13" s="31"/>
      <c r="K13" s="29">
        <v>1</v>
      </c>
      <c r="L13" s="30" t="s">
        <v>1872</v>
      </c>
      <c r="M13" s="31"/>
      <c r="N13" s="31"/>
    </row>
    <row r="14" spans="1:14" ht="51">
      <c r="A14" s="32">
        <v>2</v>
      </c>
      <c r="B14" s="41" t="s">
        <v>1873</v>
      </c>
      <c r="C14" s="34"/>
      <c r="D14" s="34"/>
      <c r="F14" s="32">
        <v>2</v>
      </c>
      <c r="G14" s="33" t="s">
        <v>1873</v>
      </c>
      <c r="H14" s="34"/>
      <c r="I14" s="34"/>
      <c r="K14" s="32">
        <v>2</v>
      </c>
      <c r="L14" s="33" t="s">
        <v>1873</v>
      </c>
      <c r="M14" s="34"/>
      <c r="N14" s="34"/>
    </row>
    <row r="15" spans="1:14" ht="38.25">
      <c r="A15" s="29">
        <v>3</v>
      </c>
      <c r="B15" s="40" t="s">
        <v>1874</v>
      </c>
      <c r="C15" s="31"/>
      <c r="D15" s="31"/>
      <c r="F15" s="29">
        <v>3</v>
      </c>
      <c r="G15" s="30" t="s">
        <v>1874</v>
      </c>
      <c r="H15" s="31"/>
      <c r="I15" s="31"/>
      <c r="K15" s="29">
        <v>3</v>
      </c>
      <c r="L15" s="30" t="s">
        <v>1874</v>
      </c>
      <c r="M15" s="31"/>
      <c r="N15" s="31"/>
    </row>
    <row r="16" spans="1:14" ht="63.75">
      <c r="A16" s="32">
        <v>4</v>
      </c>
      <c r="B16" s="41" t="s">
        <v>1875</v>
      </c>
      <c r="C16" s="34"/>
      <c r="D16" s="34"/>
      <c r="F16" s="32">
        <v>4</v>
      </c>
      <c r="G16" s="33" t="s">
        <v>1875</v>
      </c>
      <c r="H16" s="34"/>
      <c r="I16" s="34"/>
      <c r="K16" s="32">
        <v>4</v>
      </c>
      <c r="L16" s="33" t="s">
        <v>1875</v>
      </c>
      <c r="M16" s="34"/>
      <c r="N16" s="34"/>
    </row>
    <row r="17" spans="1:14" ht="51">
      <c r="A17" s="29">
        <v>5</v>
      </c>
      <c r="B17" s="40" t="s">
        <v>1876</v>
      </c>
      <c r="C17" s="31"/>
      <c r="D17" s="31"/>
      <c r="F17" s="29">
        <v>5</v>
      </c>
      <c r="G17" s="30" t="s">
        <v>1876</v>
      </c>
      <c r="H17" s="31"/>
      <c r="I17" s="31"/>
      <c r="K17" s="29">
        <v>5</v>
      </c>
      <c r="L17" s="30" t="s">
        <v>1876</v>
      </c>
      <c r="M17" s="31"/>
      <c r="N17" s="31"/>
    </row>
    <row r="18" spans="1:14" ht="25.5">
      <c r="A18" s="32">
        <v>6</v>
      </c>
      <c r="B18" s="39" t="s">
        <v>1877</v>
      </c>
      <c r="C18" s="34"/>
      <c r="D18" s="34"/>
      <c r="F18" s="32">
        <v>6</v>
      </c>
      <c r="G18" s="33" t="s">
        <v>1877</v>
      </c>
      <c r="H18" s="34"/>
      <c r="I18" s="34"/>
      <c r="K18" s="32">
        <v>6</v>
      </c>
      <c r="L18" s="33" t="s">
        <v>1877</v>
      </c>
      <c r="M18" s="34"/>
      <c r="N18" s="34"/>
    </row>
    <row r="19" spans="1:14" ht="51">
      <c r="A19" s="29">
        <v>7</v>
      </c>
      <c r="B19" s="40" t="s">
        <v>1878</v>
      </c>
      <c r="C19" s="31"/>
      <c r="D19" s="31"/>
      <c r="F19" s="29">
        <v>7</v>
      </c>
      <c r="G19" s="30" t="s">
        <v>1878</v>
      </c>
      <c r="H19" s="31"/>
      <c r="I19" s="31"/>
      <c r="K19" s="29">
        <v>7</v>
      </c>
      <c r="L19" s="30" t="s">
        <v>1878</v>
      </c>
      <c r="M19" s="31"/>
      <c r="N19" s="31"/>
    </row>
    <row r="20" spans="1:14" ht="89.25">
      <c r="A20" s="32">
        <v>8</v>
      </c>
      <c r="B20" s="39" t="s">
        <v>1879</v>
      </c>
      <c r="C20" s="34"/>
      <c r="D20" s="34"/>
      <c r="F20" s="32">
        <v>8</v>
      </c>
      <c r="G20" s="33" t="s">
        <v>1879</v>
      </c>
      <c r="H20" s="34"/>
      <c r="I20" s="34"/>
      <c r="K20" s="32">
        <v>8</v>
      </c>
      <c r="L20" s="33" t="s">
        <v>1879</v>
      </c>
      <c r="M20" s="34"/>
      <c r="N20" s="34"/>
    </row>
    <row r="21" spans="1:14" ht="38.25">
      <c r="A21" s="29">
        <v>9</v>
      </c>
      <c r="B21" s="38" t="s">
        <v>1880</v>
      </c>
      <c r="C21" s="31"/>
      <c r="D21" s="31"/>
      <c r="F21" s="29">
        <v>9</v>
      </c>
      <c r="G21" s="30" t="s">
        <v>1880</v>
      </c>
      <c r="H21" s="31"/>
      <c r="I21" s="31"/>
      <c r="K21" s="29">
        <v>9</v>
      </c>
      <c r="L21" s="30" t="s">
        <v>1880</v>
      </c>
      <c r="M21" s="31"/>
      <c r="N21" s="31"/>
    </row>
    <row r="22" spans="1:14" ht="51">
      <c r="A22" s="32">
        <v>10</v>
      </c>
      <c r="B22" s="39" t="s">
        <v>1881</v>
      </c>
      <c r="C22" s="34"/>
      <c r="D22" s="34"/>
      <c r="F22" s="32">
        <v>10</v>
      </c>
      <c r="G22" s="33" t="s">
        <v>1881</v>
      </c>
      <c r="H22" s="34"/>
      <c r="I22" s="34"/>
      <c r="K22" s="32">
        <v>10</v>
      </c>
      <c r="L22" s="33" t="s">
        <v>1881</v>
      </c>
      <c r="M22" s="34"/>
      <c r="N22" s="34"/>
    </row>
    <row r="23" spans="1:14" ht="25.5">
      <c r="A23" s="29">
        <v>11</v>
      </c>
      <c r="B23" s="38" t="s">
        <v>1882</v>
      </c>
      <c r="C23" s="31"/>
      <c r="D23" s="31"/>
      <c r="F23" s="29">
        <v>11</v>
      </c>
      <c r="G23" s="30" t="s">
        <v>1882</v>
      </c>
      <c r="H23" s="31"/>
      <c r="I23" s="31"/>
      <c r="K23" s="29">
        <v>11</v>
      </c>
      <c r="L23" s="30" t="s">
        <v>1882</v>
      </c>
      <c r="M23" s="31"/>
      <c r="N23" s="31"/>
    </row>
    <row r="24" spans="1:14" ht="25.5">
      <c r="A24" s="32">
        <v>12</v>
      </c>
      <c r="B24" s="39" t="s">
        <v>1883</v>
      </c>
      <c r="C24" s="34"/>
      <c r="D24" s="34"/>
      <c r="F24" s="32">
        <v>12</v>
      </c>
      <c r="G24" s="33" t="s">
        <v>1883</v>
      </c>
      <c r="H24" s="34"/>
      <c r="I24" s="34"/>
      <c r="K24" s="32">
        <v>12</v>
      </c>
      <c r="L24" s="33" t="s">
        <v>1883</v>
      </c>
      <c r="M24" s="34"/>
      <c r="N24" s="34"/>
    </row>
    <row r="25" spans="1:14" ht="25.5">
      <c r="A25" s="29">
        <v>13</v>
      </c>
      <c r="B25" s="38" t="s">
        <v>1884</v>
      </c>
      <c r="C25" s="31"/>
      <c r="D25" s="31"/>
      <c r="F25" s="29">
        <v>13</v>
      </c>
      <c r="G25" s="30" t="s">
        <v>1884</v>
      </c>
      <c r="H25" s="31"/>
      <c r="I25" s="31"/>
      <c r="K25" s="29">
        <v>13</v>
      </c>
      <c r="L25" s="30" t="s">
        <v>1884</v>
      </c>
      <c r="M25" s="31"/>
      <c r="N25" s="31"/>
    </row>
    <row r="26" spans="1:14" ht="25.5">
      <c r="A26" s="32">
        <v>14</v>
      </c>
      <c r="B26" s="39" t="s">
        <v>1885</v>
      </c>
      <c r="C26" s="34"/>
      <c r="D26" s="34"/>
      <c r="F26" s="32">
        <v>14</v>
      </c>
      <c r="G26" s="33" t="s">
        <v>1885</v>
      </c>
      <c r="H26" s="34"/>
      <c r="I26" s="34"/>
      <c r="K26" s="32">
        <v>14</v>
      </c>
      <c r="L26" s="33" t="s">
        <v>1885</v>
      </c>
      <c r="M26" s="34"/>
      <c r="N26" s="34"/>
    </row>
    <row r="27" spans="1:14" ht="38.25">
      <c r="A27" s="29">
        <v>15</v>
      </c>
      <c r="B27" s="38" t="s">
        <v>1886</v>
      </c>
      <c r="C27" s="31"/>
      <c r="D27" s="31"/>
      <c r="F27" s="29">
        <v>15</v>
      </c>
      <c r="G27" s="30" t="s">
        <v>1886</v>
      </c>
      <c r="H27" s="31"/>
      <c r="I27" s="31"/>
      <c r="K27" s="29">
        <v>15</v>
      </c>
      <c r="L27" s="30" t="s">
        <v>1886</v>
      </c>
      <c r="M27" s="31"/>
      <c r="N27" s="31"/>
    </row>
    <row r="28" spans="1:14" ht="42.75" customHeight="1">
      <c r="A28" s="32">
        <v>16</v>
      </c>
      <c r="B28" s="39" t="s">
        <v>1887</v>
      </c>
      <c r="C28" s="34"/>
      <c r="D28" s="34"/>
      <c r="F28" s="32">
        <v>16</v>
      </c>
      <c r="G28" s="33" t="s">
        <v>1887</v>
      </c>
      <c r="H28" s="34"/>
      <c r="I28" s="34"/>
      <c r="K28" s="32">
        <v>16</v>
      </c>
      <c r="L28" s="33" t="s">
        <v>1887</v>
      </c>
      <c r="M28" s="34"/>
      <c r="N28" s="34"/>
    </row>
    <row r="29" spans="1:14" ht="25.5">
      <c r="A29" s="29">
        <v>17</v>
      </c>
      <c r="B29" s="40" t="s">
        <v>1888</v>
      </c>
      <c r="C29" s="31"/>
      <c r="D29" s="31"/>
      <c r="F29" s="29">
        <v>17</v>
      </c>
      <c r="G29" s="30" t="s">
        <v>1888</v>
      </c>
      <c r="H29" s="31"/>
      <c r="I29" s="31"/>
      <c r="K29" s="29">
        <v>17</v>
      </c>
      <c r="L29" s="30" t="s">
        <v>1888</v>
      </c>
      <c r="M29" s="31"/>
      <c r="N29" s="31"/>
    </row>
    <row r="30" spans="1:14" ht="25.5">
      <c r="A30" s="32">
        <v>18</v>
      </c>
      <c r="B30" s="41" t="s">
        <v>1889</v>
      </c>
      <c r="C30" s="34"/>
      <c r="D30" s="34"/>
      <c r="F30" s="32">
        <v>18</v>
      </c>
      <c r="G30" s="33" t="s">
        <v>1889</v>
      </c>
      <c r="H30" s="34"/>
      <c r="I30" s="34"/>
      <c r="K30" s="32">
        <v>18</v>
      </c>
      <c r="L30" s="33" t="s">
        <v>1889</v>
      </c>
      <c r="M30" s="34"/>
      <c r="N30" s="34"/>
    </row>
    <row r="31" spans="1:14" ht="25.5">
      <c r="A31" s="29">
        <v>19</v>
      </c>
      <c r="B31" s="40" t="s">
        <v>1890</v>
      </c>
      <c r="C31" s="31"/>
      <c r="D31" s="31"/>
      <c r="F31" s="29">
        <v>19</v>
      </c>
      <c r="G31" s="30" t="s">
        <v>1890</v>
      </c>
      <c r="H31" s="31"/>
      <c r="I31" s="31"/>
      <c r="K31" s="29">
        <v>19</v>
      </c>
      <c r="L31" s="30" t="s">
        <v>1890</v>
      </c>
      <c r="M31" s="31"/>
      <c r="N31" s="31"/>
    </row>
    <row r="34" spans="1:4" ht="25.5">
      <c r="A34" s="35" t="s">
        <v>1838</v>
      </c>
      <c r="B34" s="36" t="s">
        <v>1891</v>
      </c>
      <c r="C34" s="36" t="s">
        <v>43</v>
      </c>
      <c r="D34" s="36" t="s">
        <v>1839</v>
      </c>
    </row>
    <row r="35" spans="1:4" ht="25.5">
      <c r="A35" s="426">
        <v>0.6</v>
      </c>
      <c r="B35" s="427" t="s">
        <v>1892</v>
      </c>
      <c r="C35" s="428" t="s">
        <v>74</v>
      </c>
      <c r="D35" s="37" t="s">
        <v>1893</v>
      </c>
    </row>
    <row r="36" spans="1:4" ht="25.5">
      <c r="A36" s="426"/>
      <c r="B36" s="427"/>
      <c r="C36" s="428"/>
      <c r="D36" s="37" t="s">
        <v>1894</v>
      </c>
    </row>
    <row r="37" spans="1:4">
      <c r="A37" s="426">
        <v>0.8</v>
      </c>
      <c r="B37" s="430" t="s">
        <v>1895</v>
      </c>
      <c r="C37" s="429" t="s">
        <v>66</v>
      </c>
      <c r="D37" s="37" t="s">
        <v>1896</v>
      </c>
    </row>
    <row r="38" spans="1:4" ht="25.5">
      <c r="A38" s="426"/>
      <c r="B38" s="430"/>
      <c r="C38" s="429"/>
      <c r="D38" s="37" t="s">
        <v>1897</v>
      </c>
    </row>
    <row r="39" spans="1:4">
      <c r="A39" s="426">
        <v>1</v>
      </c>
      <c r="B39" s="427" t="s">
        <v>1898</v>
      </c>
      <c r="C39" s="431" t="s">
        <v>137</v>
      </c>
      <c r="D39" s="37" t="s">
        <v>1899</v>
      </c>
    </row>
    <row r="40" spans="1:4" ht="25.5">
      <c r="A40" s="426"/>
      <c r="B40" s="427"/>
      <c r="C40" s="431"/>
      <c r="D40" s="37" t="s">
        <v>1900</v>
      </c>
    </row>
  </sheetData>
  <mergeCells count="22">
    <mergeCell ref="K10:N10"/>
    <mergeCell ref="K11:K12"/>
    <mergeCell ref="L11:L12"/>
    <mergeCell ref="M11:N11"/>
    <mergeCell ref="C39:C40"/>
    <mergeCell ref="A39:A40"/>
    <mergeCell ref="B39:B40"/>
    <mergeCell ref="F10:I10"/>
    <mergeCell ref="F11:F12"/>
    <mergeCell ref="G11:G12"/>
    <mergeCell ref="H11:I11"/>
    <mergeCell ref="C35:C36"/>
    <mergeCell ref="A35:A36"/>
    <mergeCell ref="B35:B36"/>
    <mergeCell ref="C37:C38"/>
    <mergeCell ref="A37:A38"/>
    <mergeCell ref="B37:B38"/>
    <mergeCell ref="A1:D1"/>
    <mergeCell ref="A11:A12"/>
    <mergeCell ref="B11:B12"/>
    <mergeCell ref="C11:D11"/>
    <mergeCell ref="A10:D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R16"/>
  <sheetViews>
    <sheetView zoomScale="78" zoomScaleNormal="78" workbookViewId="0"/>
  </sheetViews>
  <sheetFormatPr baseColWidth="10" defaultColWidth="11.42578125" defaultRowHeight="15"/>
  <cols>
    <col min="1" max="1" width="11.42578125" style="1"/>
    <col min="2" max="2" width="13.42578125" style="1" customWidth="1"/>
    <col min="3" max="3" width="16.7109375" style="1" customWidth="1"/>
    <col min="4" max="6" width="11.42578125" style="1"/>
    <col min="7" max="7" width="14.28515625" style="1" customWidth="1"/>
    <col min="8" max="10" width="11.42578125" style="1"/>
    <col min="11" max="11" width="13.28515625" style="1" customWidth="1"/>
    <col min="12" max="15" width="13.85546875" style="1" customWidth="1"/>
    <col min="16" max="16384" width="11.42578125" style="1"/>
  </cols>
  <sheetData>
    <row r="2" spans="2:18" ht="58.5" customHeight="1">
      <c r="B2" s="2" t="s">
        <v>1901</v>
      </c>
      <c r="C2" s="3"/>
      <c r="D2" s="3"/>
      <c r="E2" s="3"/>
      <c r="F2" s="3"/>
      <c r="G2" s="4"/>
      <c r="J2" s="27"/>
    </row>
    <row r="3" spans="2:18" ht="65.25" customHeight="1">
      <c r="B3" s="2" t="s">
        <v>1902</v>
      </c>
      <c r="C3" s="5"/>
      <c r="D3" s="5"/>
      <c r="E3" s="3"/>
      <c r="F3" s="3"/>
      <c r="G3" s="4"/>
      <c r="K3" s="8"/>
      <c r="L3" s="432"/>
      <c r="M3" s="432"/>
      <c r="N3" s="432"/>
      <c r="O3" s="432"/>
      <c r="P3" s="432"/>
      <c r="Q3" s="432"/>
      <c r="R3" s="432"/>
    </row>
    <row r="4" spans="2:18" ht="65.25" customHeight="1">
      <c r="B4" s="2" t="s">
        <v>1903</v>
      </c>
      <c r="C4" s="5"/>
      <c r="D4" s="5"/>
      <c r="E4" s="5"/>
      <c r="F4" s="3"/>
      <c r="G4" s="4"/>
      <c r="K4" s="8"/>
      <c r="L4" s="432"/>
      <c r="M4" s="432"/>
      <c r="N4" s="432"/>
      <c r="O4" s="432"/>
      <c r="P4" s="432"/>
      <c r="Q4" s="432"/>
      <c r="R4" s="432"/>
    </row>
    <row r="5" spans="2:18" ht="65.25" customHeight="1">
      <c r="B5" s="2" t="s">
        <v>1904</v>
      </c>
      <c r="C5" s="6"/>
      <c r="D5" s="5"/>
      <c r="E5" s="5"/>
      <c r="F5" s="3"/>
      <c r="G5" s="4"/>
      <c r="K5" s="8"/>
      <c r="L5" s="432"/>
      <c r="M5" s="432"/>
      <c r="N5" s="432"/>
      <c r="O5" s="432"/>
      <c r="P5" s="432"/>
      <c r="Q5" s="432"/>
      <c r="R5" s="432"/>
    </row>
    <row r="6" spans="2:18" ht="65.25" customHeight="1">
      <c r="B6" s="2" t="s">
        <v>1905</v>
      </c>
      <c r="C6" s="6"/>
      <c r="D6" s="6"/>
      <c r="E6" s="5"/>
      <c r="F6" s="3"/>
      <c r="G6" s="4"/>
      <c r="K6" s="8"/>
      <c r="L6" s="432"/>
      <c r="M6" s="432"/>
      <c r="N6" s="432"/>
      <c r="O6" s="432"/>
      <c r="P6" s="432"/>
      <c r="Q6" s="432"/>
      <c r="R6" s="432"/>
    </row>
    <row r="8" spans="2:18" ht="30">
      <c r="C8" s="2" t="s">
        <v>1906</v>
      </c>
      <c r="D8" s="2" t="s">
        <v>1907</v>
      </c>
      <c r="E8" s="2" t="s">
        <v>1908</v>
      </c>
      <c r="F8" s="2" t="s">
        <v>1909</v>
      </c>
      <c r="G8" s="2" t="s">
        <v>1910</v>
      </c>
    </row>
    <row r="13" spans="2:18" ht="56.25" customHeight="1"/>
    <row r="14" spans="2:18" ht="56.25" customHeight="1"/>
    <row r="15" spans="2:18" ht="56.25" customHeight="1"/>
    <row r="16" spans="2:18" ht="56.25" customHeight="1"/>
  </sheetData>
  <mergeCells count="4">
    <mergeCell ref="L3:R3"/>
    <mergeCell ref="L4:R4"/>
    <mergeCell ref="L5:R5"/>
    <mergeCell ref="L6:R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ColWidth="11.42578125" defaultRowHeight="15"/>
  <cols>
    <col min="1" max="16384" width="11.42578125" style="42"/>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68" zoomScaleNormal="68" workbookViewId="0"/>
  </sheetViews>
  <sheetFormatPr baseColWidth="10" defaultColWidth="11.42578125" defaultRowHeight="15"/>
  <cols>
    <col min="1" max="16384" width="11.425781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1"/>
  <sheetViews>
    <sheetView workbookViewId="0">
      <selection sqref="A1:A3"/>
    </sheetView>
  </sheetViews>
  <sheetFormatPr baseColWidth="10" defaultColWidth="11.42578125" defaultRowHeight="15"/>
  <cols>
    <col min="1" max="1" width="30.7109375" style="7" customWidth="1"/>
    <col min="2" max="2" width="54" style="7" customWidth="1"/>
    <col min="3" max="16384" width="11.42578125" style="7"/>
  </cols>
  <sheetData>
    <row r="1" spans="1:2" ht="15" customHeight="1">
      <c r="A1" s="433" t="s">
        <v>1911</v>
      </c>
      <c r="B1" s="433" t="s">
        <v>1912</v>
      </c>
    </row>
    <row r="2" spans="1:2" ht="15" customHeight="1">
      <c r="A2" s="433"/>
      <c r="B2" s="433"/>
    </row>
    <row r="3" spans="1:2" ht="15" customHeight="1">
      <c r="A3" s="433"/>
      <c r="B3" s="433"/>
    </row>
    <row r="4" spans="1:2" ht="38.25">
      <c r="A4" s="15" t="s">
        <v>117</v>
      </c>
      <c r="B4" s="17" t="s">
        <v>1913</v>
      </c>
    </row>
    <row r="5" spans="1:2" ht="30.75" customHeight="1">
      <c r="A5" s="16" t="s">
        <v>311</v>
      </c>
      <c r="B5" s="17" t="s">
        <v>1914</v>
      </c>
    </row>
    <row r="6" spans="1:2" ht="31.5">
      <c r="A6" s="15" t="s">
        <v>64</v>
      </c>
      <c r="B6" s="17" t="s">
        <v>1915</v>
      </c>
    </row>
    <row r="7" spans="1:2" ht="31.5" customHeight="1">
      <c r="A7" s="16" t="s">
        <v>354</v>
      </c>
      <c r="B7" s="17" t="s">
        <v>1916</v>
      </c>
    </row>
    <row r="8" spans="1:2" ht="30" customHeight="1">
      <c r="A8" s="15" t="s">
        <v>99</v>
      </c>
      <c r="B8" s="17" t="s">
        <v>1917</v>
      </c>
    </row>
    <row r="9" spans="1:2" ht="51">
      <c r="A9" s="15" t="s">
        <v>88</v>
      </c>
      <c r="B9" s="17" t="s">
        <v>1918</v>
      </c>
    </row>
    <row r="10" spans="1:2" ht="47.25">
      <c r="A10" s="15" t="s">
        <v>204</v>
      </c>
      <c r="B10" s="17" t="s">
        <v>1919</v>
      </c>
    </row>
    <row r="11" spans="1:2" ht="45.75" customHeight="1">
      <c r="A11" s="15" t="s">
        <v>1804</v>
      </c>
      <c r="B11" s="17" t="s">
        <v>1920</v>
      </c>
    </row>
  </sheetData>
  <mergeCells count="2">
    <mergeCell ref="A1:A3"/>
    <mergeCell ref="B1:B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F12B0-AE01-4BD0-BE98-7F9D85330FDA}">
  <dimension ref="A1"/>
  <sheetViews>
    <sheetView workbookViewId="0"/>
  </sheetViews>
  <sheetFormatPr baseColWidth="10" defaultColWidth="11.42578125" defaultRowHeight="15"/>
  <cols>
    <col min="1" max="16384" width="11.42578125" style="1"/>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Control de Cambios</vt:lpstr>
      <vt:lpstr>Hoja2</vt:lpstr>
      <vt:lpstr>Hoja3</vt:lpstr>
      <vt:lpstr>Hoja4</vt:lpstr>
      <vt:lpstr>Hoja5</vt:lpstr>
      <vt:lpstr>Hoja6</vt:lpstr>
      <vt:lpstr>Hoja 7</vt:lpstr>
      <vt:lpstr>Hoja8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Alexander Hernandez Zorro</dc:creator>
  <cp:keywords/>
  <dc:description/>
  <cp:lastModifiedBy>Alexander Hernandez Zorro</cp:lastModifiedBy>
  <cp:revision/>
  <dcterms:created xsi:type="dcterms:W3CDTF">2020-08-21T21:53:20Z</dcterms:created>
  <dcterms:modified xsi:type="dcterms:W3CDTF">2024-01-29T20:37:51Z</dcterms:modified>
  <cp:category/>
  <cp:contentStatus/>
</cp:coreProperties>
</file>