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yiseth_moreno_unidadvictimas_gov_co/Documents/COMPARTIDA PRESUPUESTO/ARCHIVO PRESUPUESTO 2023/INFORMES 2023/3 MARZO/INFORMES/"/>
    </mc:Choice>
  </mc:AlternateContent>
  <xr:revisionPtr revIDLastSave="949" documentId="8_{2D623696-3308-433D-947C-1510A57EBAB8}" xr6:coauthVersionLast="47" xr6:coauthVersionMax="47" xr10:uidLastSave="{850E20A7-ED3F-4500-B0B3-F6FF4C540F7C}"/>
  <bookViews>
    <workbookView xWindow="0" yWindow="0" windowWidth="24000" windowHeight="12900" xr2:uid="{00000000-000D-0000-FFFF-FFFF00000000}"/>
  </bookViews>
  <sheets>
    <sheet name="PRESUPUESTO MARZO 2023" sheetId="4" r:id="rId1"/>
    <sheet name="AGREGADA" sheetId="2" state="hidden" r:id="rId2"/>
  </sheets>
  <externalReferences>
    <externalReference r:id="rId3"/>
    <externalReference r:id="rId4"/>
  </externalReferences>
  <definedNames>
    <definedName name="_xlnm._FilterDatabase" localSheetId="0" hidden="1">'PRESUPUESTO MARZO 2023'!$A$1:$Q$128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8" i="4" l="1"/>
  <c r="F108" i="4"/>
  <c r="P81" i="4" l="1"/>
  <c r="P80" i="4"/>
  <c r="O126" i="4"/>
  <c r="P126" i="4" s="1"/>
  <c r="O127" i="4"/>
  <c r="P127" i="4" s="1"/>
  <c r="O125" i="4"/>
  <c r="P125" i="4" s="1"/>
  <c r="O123" i="4"/>
  <c r="P123" i="4" s="1"/>
  <c r="O122" i="4"/>
  <c r="P122" i="4" s="1"/>
  <c r="O110" i="4"/>
  <c r="P110" i="4" s="1"/>
  <c r="O111" i="4"/>
  <c r="P111" i="4" s="1"/>
  <c r="O112" i="4"/>
  <c r="P112" i="4" s="1"/>
  <c r="O113" i="4"/>
  <c r="P113" i="4" s="1"/>
  <c r="O114" i="4"/>
  <c r="P114" i="4" s="1"/>
  <c r="O115" i="4"/>
  <c r="P115" i="4" s="1"/>
  <c r="O116" i="4"/>
  <c r="P116" i="4" s="1"/>
  <c r="O117" i="4"/>
  <c r="P117" i="4" s="1"/>
  <c r="O119" i="4"/>
  <c r="P119" i="4" s="1"/>
  <c r="O120" i="4"/>
  <c r="P120" i="4" s="1"/>
  <c r="O100" i="4"/>
  <c r="P100" i="4" s="1"/>
  <c r="O101" i="4"/>
  <c r="P101" i="4" s="1"/>
  <c r="O102" i="4"/>
  <c r="P102" i="4" s="1"/>
  <c r="O103" i="4"/>
  <c r="P103" i="4" s="1"/>
  <c r="O104" i="4"/>
  <c r="P104" i="4" s="1"/>
  <c r="O105" i="4"/>
  <c r="P105" i="4" s="1"/>
  <c r="O106" i="4"/>
  <c r="P106" i="4" s="1"/>
  <c r="O107" i="4"/>
  <c r="P107" i="4" s="1"/>
  <c r="O99" i="4"/>
  <c r="P99" i="4" s="1"/>
  <c r="O94" i="4"/>
  <c r="P94" i="4" s="1"/>
  <c r="O95" i="4"/>
  <c r="P95" i="4" s="1"/>
  <c r="O96" i="4"/>
  <c r="P96" i="4" s="1"/>
  <c r="O97" i="4"/>
  <c r="P97" i="4" s="1"/>
  <c r="O93" i="4"/>
  <c r="P93" i="4" s="1"/>
  <c r="O91" i="4"/>
  <c r="P91" i="4" s="1"/>
  <c r="O90" i="4"/>
  <c r="P90" i="4" s="1"/>
  <c r="O83" i="4"/>
  <c r="P83" i="4" s="1"/>
  <c r="O84" i="4"/>
  <c r="P84" i="4" s="1"/>
  <c r="O85" i="4"/>
  <c r="P85" i="4" s="1"/>
  <c r="O86" i="4"/>
  <c r="P86" i="4" s="1"/>
  <c r="O87" i="4"/>
  <c r="P87" i="4" s="1"/>
  <c r="O88" i="4"/>
  <c r="P88" i="4" s="1"/>
  <c r="O82" i="4"/>
  <c r="P82" i="4" s="1"/>
  <c r="O78" i="4"/>
  <c r="P78" i="4" s="1"/>
  <c r="O77" i="4"/>
  <c r="P77" i="4" s="1"/>
  <c r="O67" i="4"/>
  <c r="P67" i="4" s="1"/>
  <c r="O68" i="4"/>
  <c r="P68" i="4" s="1"/>
  <c r="O63" i="4"/>
  <c r="P63" i="4" s="1"/>
  <c r="O62" i="4"/>
  <c r="P62" i="4" s="1"/>
  <c r="O44" i="4"/>
  <c r="P44" i="4" s="1"/>
  <c r="O45" i="4"/>
  <c r="P45" i="4" s="1"/>
  <c r="O46" i="4"/>
  <c r="P46" i="4" s="1"/>
  <c r="O47" i="4"/>
  <c r="P47" i="4" s="1"/>
  <c r="O48" i="4"/>
  <c r="P48" i="4" s="1"/>
  <c r="O49" i="4"/>
  <c r="P49" i="4" s="1"/>
  <c r="O50" i="4"/>
  <c r="P50" i="4" s="1"/>
  <c r="O51" i="4"/>
  <c r="P51" i="4" s="1"/>
  <c r="O52" i="4"/>
  <c r="P52" i="4" s="1"/>
  <c r="O53" i="4"/>
  <c r="P53" i="4" s="1"/>
  <c r="O54" i="4"/>
  <c r="P54" i="4" s="1"/>
  <c r="O55" i="4"/>
  <c r="P55" i="4" s="1"/>
  <c r="O56" i="4"/>
  <c r="P56" i="4" s="1"/>
  <c r="O57" i="4"/>
  <c r="P57" i="4" s="1"/>
  <c r="O58" i="4"/>
  <c r="P58" i="4" s="1"/>
  <c r="O59" i="4"/>
  <c r="P59" i="4" s="1"/>
  <c r="O43" i="4"/>
  <c r="P43" i="4" s="1"/>
  <c r="O37" i="4"/>
  <c r="P37" i="4" s="1"/>
  <c r="O38" i="4"/>
  <c r="P38" i="4" s="1"/>
  <c r="O39" i="4"/>
  <c r="P39" i="4" s="1"/>
  <c r="O40" i="4"/>
  <c r="P40" i="4" s="1"/>
  <c r="O41" i="4"/>
  <c r="P41" i="4" s="1"/>
  <c r="O36" i="4"/>
  <c r="P36" i="4" s="1"/>
  <c r="O27" i="4"/>
  <c r="P27" i="4" s="1"/>
  <c r="O28" i="4"/>
  <c r="P28" i="4" s="1"/>
  <c r="O29" i="4"/>
  <c r="P29" i="4" s="1"/>
  <c r="O30" i="4"/>
  <c r="P30" i="4" s="1"/>
  <c r="O31" i="4"/>
  <c r="P31" i="4" s="1"/>
  <c r="O32" i="4"/>
  <c r="P32" i="4" s="1"/>
  <c r="O26" i="4"/>
  <c r="P26" i="4" s="1"/>
  <c r="O19" i="4"/>
  <c r="P19" i="4" s="1"/>
  <c r="O20" i="4"/>
  <c r="P20" i="4" s="1"/>
  <c r="O21" i="4"/>
  <c r="P21" i="4" s="1"/>
  <c r="O22" i="4"/>
  <c r="P22" i="4" s="1"/>
  <c r="O23" i="4"/>
  <c r="P23" i="4" s="1"/>
  <c r="O24" i="4"/>
  <c r="P24" i="4" s="1"/>
  <c r="O18" i="4"/>
  <c r="P18" i="4" s="1"/>
  <c r="O10" i="4"/>
  <c r="P10" i="4" s="1"/>
  <c r="O11" i="4"/>
  <c r="P11" i="4" s="1"/>
  <c r="O12" i="4"/>
  <c r="P12" i="4" s="1"/>
  <c r="O13" i="4"/>
  <c r="P13" i="4" s="1"/>
  <c r="O14" i="4"/>
  <c r="P14" i="4" s="1"/>
  <c r="O15" i="4"/>
  <c r="P15" i="4" s="1"/>
  <c r="O16" i="4"/>
  <c r="P16" i="4" s="1"/>
  <c r="O9" i="4"/>
  <c r="P9" i="4" s="1"/>
  <c r="M88" i="4"/>
  <c r="M81" i="4"/>
  <c r="M82" i="4"/>
  <c r="M83" i="4"/>
  <c r="M84" i="4"/>
  <c r="M85" i="4"/>
  <c r="M86" i="4"/>
  <c r="M87" i="4"/>
  <c r="M80" i="4"/>
  <c r="L126" i="4"/>
  <c r="L127" i="4"/>
  <c r="L125" i="4"/>
  <c r="L123" i="4"/>
  <c r="L122" i="4"/>
  <c r="L115" i="4"/>
  <c r="L108" i="4" s="1"/>
  <c r="L100" i="4"/>
  <c r="L101" i="4"/>
  <c r="L102" i="4"/>
  <c r="L103" i="4"/>
  <c r="L104" i="4"/>
  <c r="L105" i="4"/>
  <c r="L106" i="4"/>
  <c r="L107" i="4"/>
  <c r="L99" i="4"/>
  <c r="L94" i="4"/>
  <c r="L95" i="4"/>
  <c r="L96" i="4"/>
  <c r="L97" i="4"/>
  <c r="L93" i="4"/>
  <c r="L91" i="4"/>
  <c r="L90" i="4"/>
  <c r="L81" i="4"/>
  <c r="L82" i="4"/>
  <c r="L83" i="4"/>
  <c r="L84" i="4"/>
  <c r="L85" i="4"/>
  <c r="L86" i="4"/>
  <c r="L87" i="4"/>
  <c r="L88" i="4"/>
  <c r="L80" i="4"/>
  <c r="L78" i="4"/>
  <c r="L77" i="4"/>
  <c r="L74" i="4"/>
  <c r="L70" i="4"/>
  <c r="L67" i="4"/>
  <c r="L68" i="4"/>
  <c r="L63" i="4"/>
  <c r="L62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43" i="4"/>
  <c r="L37" i="4"/>
  <c r="L38" i="4"/>
  <c r="L39" i="4"/>
  <c r="L40" i="4"/>
  <c r="L41" i="4"/>
  <c r="L36" i="4"/>
  <c r="L19" i="4"/>
  <c r="L20" i="4"/>
  <c r="L21" i="4"/>
  <c r="L22" i="4"/>
  <c r="L23" i="4"/>
  <c r="L24" i="4"/>
  <c r="L18" i="4"/>
  <c r="L9" i="4"/>
  <c r="L10" i="4"/>
  <c r="L11" i="4"/>
  <c r="L12" i="4"/>
  <c r="L13" i="4"/>
  <c r="L14" i="4"/>
  <c r="L15" i="4"/>
  <c r="L16" i="4"/>
  <c r="L17" i="4" l="1"/>
  <c r="K8" i="4" l="1"/>
  <c r="G108" i="4"/>
  <c r="H108" i="4"/>
  <c r="J108" i="4"/>
  <c r="K108" i="4"/>
  <c r="M108" i="4"/>
  <c r="N108" i="4"/>
  <c r="O108" i="4"/>
  <c r="P108" i="4"/>
  <c r="F79" i="4"/>
  <c r="F76" i="4"/>
  <c r="P124" i="4"/>
  <c r="O124" i="4"/>
  <c r="N124" i="4"/>
  <c r="M124" i="4"/>
  <c r="L124" i="4"/>
  <c r="K124" i="4"/>
  <c r="J124" i="4"/>
  <c r="I124" i="4"/>
  <c r="H124" i="4"/>
  <c r="G124" i="4"/>
  <c r="F124" i="4"/>
  <c r="P121" i="4"/>
  <c r="O121" i="4"/>
  <c r="N121" i="4"/>
  <c r="M121" i="4"/>
  <c r="L121" i="4"/>
  <c r="K121" i="4"/>
  <c r="J121" i="4"/>
  <c r="I121" i="4"/>
  <c r="H121" i="4"/>
  <c r="G121" i="4"/>
  <c r="F121" i="4"/>
  <c r="P98" i="4"/>
  <c r="O98" i="4"/>
  <c r="N98" i="4"/>
  <c r="M98" i="4"/>
  <c r="L98" i="4"/>
  <c r="K98" i="4"/>
  <c r="J98" i="4"/>
  <c r="I98" i="4"/>
  <c r="H98" i="4"/>
  <c r="G98" i="4"/>
  <c r="F98" i="4"/>
  <c r="P92" i="4"/>
  <c r="O92" i="4"/>
  <c r="N92" i="4"/>
  <c r="M92" i="4"/>
  <c r="L92" i="4"/>
  <c r="K92" i="4"/>
  <c r="J92" i="4"/>
  <c r="I92" i="4"/>
  <c r="H92" i="4"/>
  <c r="G92" i="4"/>
  <c r="F92" i="4"/>
  <c r="P89" i="4"/>
  <c r="O89" i="4"/>
  <c r="N89" i="4"/>
  <c r="M89" i="4"/>
  <c r="L89" i="4"/>
  <c r="K89" i="4"/>
  <c r="J89" i="4"/>
  <c r="I89" i="4"/>
  <c r="H89" i="4"/>
  <c r="G89" i="4"/>
  <c r="F89" i="4"/>
  <c r="P79" i="4"/>
  <c r="O79" i="4"/>
  <c r="N79" i="4"/>
  <c r="M79" i="4"/>
  <c r="L79" i="4"/>
  <c r="K79" i="4"/>
  <c r="J79" i="4"/>
  <c r="I79" i="4"/>
  <c r="H79" i="4"/>
  <c r="G79" i="4"/>
  <c r="P76" i="4"/>
  <c r="O76" i="4"/>
  <c r="N76" i="4"/>
  <c r="M76" i="4"/>
  <c r="L76" i="4"/>
  <c r="K76" i="4"/>
  <c r="J76" i="4"/>
  <c r="I76" i="4"/>
  <c r="H76" i="4"/>
  <c r="G76" i="4"/>
  <c r="P73" i="4"/>
  <c r="P72" i="4" s="1"/>
  <c r="O73" i="4"/>
  <c r="O72" i="4" s="1"/>
  <c r="N73" i="4"/>
  <c r="N72" i="4" s="1"/>
  <c r="M73" i="4"/>
  <c r="M72" i="4" s="1"/>
  <c r="L73" i="4"/>
  <c r="L72" i="4" s="1"/>
  <c r="K73" i="4"/>
  <c r="K72" i="4" s="1"/>
  <c r="J73" i="4"/>
  <c r="J72" i="4" s="1"/>
  <c r="I73" i="4"/>
  <c r="I72" i="4" s="1"/>
  <c r="H73" i="4"/>
  <c r="H72" i="4" s="1"/>
  <c r="G73" i="4"/>
  <c r="G72" i="4" s="1"/>
  <c r="F73" i="4"/>
  <c r="F72" i="4" s="1"/>
  <c r="P69" i="4"/>
  <c r="O69" i="4"/>
  <c r="N69" i="4"/>
  <c r="M69" i="4"/>
  <c r="L69" i="4"/>
  <c r="K69" i="4"/>
  <c r="J69" i="4"/>
  <c r="I69" i="4"/>
  <c r="H69" i="4"/>
  <c r="G69" i="4"/>
  <c r="F69" i="4"/>
  <c r="P64" i="4"/>
  <c r="O64" i="4"/>
  <c r="N64" i="4"/>
  <c r="M64" i="4"/>
  <c r="L64" i="4"/>
  <c r="K64" i="4"/>
  <c r="J64" i="4"/>
  <c r="I64" i="4"/>
  <c r="H64" i="4"/>
  <c r="G64" i="4"/>
  <c r="F64" i="4"/>
  <c r="P61" i="4"/>
  <c r="O61" i="4"/>
  <c r="N61" i="4"/>
  <c r="M61" i="4"/>
  <c r="L61" i="4"/>
  <c r="K61" i="4"/>
  <c r="J61" i="4"/>
  <c r="I61" i="4"/>
  <c r="H61" i="4"/>
  <c r="G61" i="4"/>
  <c r="F61" i="4"/>
  <c r="P42" i="4"/>
  <c r="O42" i="4"/>
  <c r="N42" i="4"/>
  <c r="M42" i="4"/>
  <c r="L42" i="4"/>
  <c r="K42" i="4"/>
  <c r="J42" i="4"/>
  <c r="I42" i="4"/>
  <c r="H42" i="4"/>
  <c r="G42" i="4"/>
  <c r="F42" i="4"/>
  <c r="P35" i="4"/>
  <c r="O35" i="4"/>
  <c r="N35" i="4"/>
  <c r="M35" i="4"/>
  <c r="L35" i="4"/>
  <c r="K35" i="4"/>
  <c r="J35" i="4"/>
  <c r="I35" i="4"/>
  <c r="H35" i="4"/>
  <c r="G35" i="4"/>
  <c r="F35" i="4"/>
  <c r="P25" i="4"/>
  <c r="O25" i="4"/>
  <c r="N25" i="4"/>
  <c r="M25" i="4"/>
  <c r="L25" i="4"/>
  <c r="K25" i="4"/>
  <c r="J25" i="4"/>
  <c r="I25" i="4"/>
  <c r="H25" i="4"/>
  <c r="G25" i="4"/>
  <c r="F25" i="4"/>
  <c r="P17" i="4"/>
  <c r="O17" i="4"/>
  <c r="N17" i="4"/>
  <c r="M17" i="4"/>
  <c r="K17" i="4"/>
  <c r="J17" i="4"/>
  <c r="I17" i="4"/>
  <c r="H17" i="4"/>
  <c r="G17" i="4"/>
  <c r="F17" i="4"/>
  <c r="P8" i="4"/>
  <c r="O8" i="4"/>
  <c r="O7" i="4" s="1"/>
  <c r="N8" i="4"/>
  <c r="N7" i="4" s="1"/>
  <c r="M8" i="4"/>
  <c r="M7" i="4" s="1"/>
  <c r="J8" i="4"/>
  <c r="I8" i="4"/>
  <c r="H8" i="4"/>
  <c r="H7" i="4" s="1"/>
  <c r="G8" i="4"/>
  <c r="G7" i="4" s="1"/>
  <c r="F8" i="4"/>
  <c r="F7" i="4" s="1"/>
  <c r="M60" i="4" l="1"/>
  <c r="I34" i="4"/>
  <c r="I33" i="4" s="1"/>
  <c r="G34" i="4"/>
  <c r="G33" i="4" s="1"/>
  <c r="I75" i="4"/>
  <c r="L8" i="4"/>
  <c r="L6" i="4" s="1"/>
  <c r="L5" i="4" s="1"/>
  <c r="L34" i="4"/>
  <c r="K34" i="4"/>
  <c r="K33" i="4" s="1"/>
  <c r="L60" i="4"/>
  <c r="G60" i="4"/>
  <c r="O60" i="4"/>
  <c r="K60" i="4"/>
  <c r="J34" i="4"/>
  <c r="J33" i="4" s="1"/>
  <c r="H34" i="4"/>
  <c r="H33" i="4" s="1"/>
  <c r="M34" i="4"/>
  <c r="M33" i="4" s="1"/>
  <c r="P34" i="4"/>
  <c r="P33" i="4" s="1"/>
  <c r="P6" i="4"/>
  <c r="P5" i="4" s="1"/>
  <c r="K6" i="4"/>
  <c r="K5" i="4" s="1"/>
  <c r="J6" i="4"/>
  <c r="J5" i="4" s="1"/>
  <c r="O6" i="4"/>
  <c r="O5" i="4" s="1"/>
  <c r="F6" i="4"/>
  <c r="F5" i="4" s="1"/>
  <c r="G6" i="4"/>
  <c r="G5" i="4" s="1"/>
  <c r="N34" i="4"/>
  <c r="N33" i="4" s="1"/>
  <c r="N60" i="4"/>
  <c r="L75" i="4"/>
  <c r="Q75" i="4" s="1"/>
  <c r="O34" i="4"/>
  <c r="O33" i="4" s="1"/>
  <c r="M75" i="4"/>
  <c r="K75" i="4"/>
  <c r="M6" i="4"/>
  <c r="M5" i="4" s="1"/>
  <c r="F34" i="4"/>
  <c r="F33" i="4" s="1"/>
  <c r="P60" i="4"/>
  <c r="O75" i="4"/>
  <c r="P7" i="4"/>
  <c r="N75" i="4"/>
  <c r="N6" i="4"/>
  <c r="N5" i="4" s="1"/>
  <c r="I6" i="4"/>
  <c r="I5" i="4" s="1"/>
  <c r="P75" i="4"/>
  <c r="F60" i="4"/>
  <c r="H75" i="4"/>
  <c r="H60" i="4"/>
  <c r="I60" i="4"/>
  <c r="J60" i="4"/>
  <c r="G75" i="4"/>
  <c r="J75" i="4"/>
  <c r="F75" i="4"/>
  <c r="I7" i="4"/>
  <c r="J7" i="4"/>
  <c r="K7" i="4"/>
  <c r="H6" i="4"/>
  <c r="H5" i="4" s="1"/>
  <c r="Q76" i="4" l="1"/>
  <c r="L7" i="4"/>
  <c r="L33" i="4"/>
  <c r="R36" i="4"/>
  <c r="G4" i="4"/>
  <c r="G128" i="4" s="1"/>
  <c r="K4" i="4"/>
  <c r="K128" i="4" s="1"/>
  <c r="L4" i="4"/>
  <c r="L128" i="4" s="1"/>
  <c r="M4" i="4"/>
  <c r="M128" i="4" s="1"/>
  <c r="N4" i="4"/>
  <c r="N128" i="4" s="1"/>
  <c r="J4" i="4"/>
  <c r="J128" i="4" s="1"/>
  <c r="I4" i="4"/>
  <c r="I128" i="4" s="1"/>
  <c r="O4" i="4"/>
  <c r="O128" i="4" s="1"/>
  <c r="P4" i="4"/>
  <c r="P128" i="4" s="1"/>
  <c r="F4" i="4"/>
  <c r="F128" i="4" s="1"/>
  <c r="H4" i="4"/>
  <c r="H128" i="4" s="1"/>
</calcChain>
</file>

<file path=xl/sharedStrings.xml><?xml version="1.0" encoding="utf-8"?>
<sst xmlns="http://schemas.openxmlformats.org/spreadsheetml/2006/main" count="764" uniqueCount="266">
  <si>
    <t>UNIDAD PARA LA ATENCIÓN Y REPARACIÓN INTEGRAL A LAS VICTIMAS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</si>
  <si>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</si>
  <si>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</si>
  <si>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</si>
  <si>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</si>
  <si>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</si>
  <si>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</si>
  <si>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</si>
  <si>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</si>
  <si>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</si>
  <si>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</si>
  <si>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</si>
  <si>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</si>
  <si>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</si>
  <si>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</si>
  <si>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</si>
  <si>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</si>
  <si>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FUNCIONAMIENTO</t>
  </si>
  <si>
    <t>GASTOS DE PERSONAL</t>
  </si>
  <si>
    <t>A-01-01</t>
  </si>
  <si>
    <t>Nación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</si>
  <si>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</si>
  <si>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</si>
  <si>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</si>
  <si>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</si>
  <si>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</si>
  <si>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</si>
  <si>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10</t>
  </si>
  <si>
    <t>CSF</t>
  </si>
  <si>
    <t>SUELDO BÁSICO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</si>
  <si>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</si>
  <si>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</si>
  <si>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</si>
  <si>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</si>
  <si>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</si>
  <si>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</si>
  <si>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A-01-01-01-001-006</t>
  </si>
  <si>
    <t>PRIMA DE SERVICIO</t>
  </si>
  <si>
    <t>A-01-01-01-001-007</t>
  </si>
  <si>
    <t>BONIFICACIÓN POR SERVICIOS PRESTADOS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</si>
  <si>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</si>
  <si>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</si>
  <si>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</si>
  <si>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</si>
  <si>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</si>
  <si>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</si>
  <si>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</si>
  <si>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</si>
  <si>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</si>
  <si>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</si>
  <si>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</si>
  <si>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</si>
  <si>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</si>
  <si>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</si>
  <si>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</si>
  <si>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</si>
  <si>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</si>
  <si>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</si>
  <si>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</si>
  <si>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</si>
  <si>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</t>
  </si>
  <si>
    <t>REMUNERACIONES NO CONSTITUTIVAS DE FACTOR SALARIAL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</si>
  <si>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</si>
  <si>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</si>
  <si>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</si>
  <si>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</si>
  <si>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</si>
  <si>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</si>
  <si>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</si>
  <si>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</si>
  <si>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A-01-01-03-013</t>
  </si>
  <si>
    <t>ESTÍMULOS A LOS EMPLEADOS DEL ESTADO</t>
  </si>
  <si>
    <t>A-01-01-03-016</t>
  </si>
  <si>
    <t>PRIMA DE COORDINACIÓN</t>
  </si>
  <si>
    <t>A-01-01-03-030</t>
  </si>
  <si>
    <t>BONIFICACIÓN DE DIRECCIÓN</t>
  </si>
  <si>
    <t>ADQUISICIÓN DE BIENES  Y SERVICIOS</t>
  </si>
  <si>
    <t>A-02-02</t>
  </si>
  <si>
    <t>ADQUISICIONES DIFERENTES DE ACTIVOS</t>
  </si>
  <si>
    <t>A-02-02-01</t>
  </si>
  <si>
    <t>MATERIALES Y SUMINISTROS</t>
  </si>
  <si>
    <t>A-02-02-01-002-003</t>
  </si>
  <si>
    <t>PRODUCTOS DE MOLINERÍA, ALMIDONES Y PRODUCTOS DERIVADOS DEL ALMIDÓN; OTROS PRODUCTOS ALIMENTICIOS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</si>
  <si>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</si>
  <si>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</si>
  <si>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</si>
  <si>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</si>
  <si>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A-02-02-01-003-008</t>
  </si>
  <si>
    <t>OTROS BIENES TRANSPORTABLES N.C.P.</t>
  </si>
  <si>
    <t>A-02-02-01-004-005</t>
  </si>
  <si>
    <t>MAQUINARIA DE OFICINA, CONTABILIDAD E INFORMÁTICA</t>
  </si>
  <si>
    <t>A-02-02-01-004-007</t>
  </si>
  <si>
    <t>EQUIPO Y APARATOS DE RADIO, TELEVISIÓN Y COMUNICACIONES</t>
  </si>
  <si>
    <t>A-02-02-02</t>
  </si>
  <si>
    <t>ADQUISICIÓN DE SERVICIOS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</si>
  <si>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</si>
  <si>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</si>
  <si>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</si>
  <si>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</si>
  <si>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</si>
  <si>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</si>
  <si>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</si>
  <si>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</si>
  <si>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</si>
  <si>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</si>
  <si>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</si>
  <si>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</si>
  <si>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</si>
  <si>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</si>
  <si>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</si>
  <si>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</si>
  <si>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</si>
  <si>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</si>
  <si>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</si>
  <si>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</si>
  <si>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</si>
  <si>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</si>
  <si>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</si>
  <si>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</si>
  <si>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</si>
  <si>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</si>
  <si>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</si>
  <si>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</si>
  <si>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</si>
  <si>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</si>
  <si>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</si>
  <si>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</si>
  <si>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A-02-02-02-010</t>
  </si>
  <si>
    <t>VIÁTICOS DE LOS FUNCIONARIOS EN COMISIÓN</t>
  </si>
  <si>
    <t>TRANSFERENCIAS CORRIENTES</t>
  </si>
  <si>
    <t>A-03-03-01</t>
  </si>
  <si>
    <t>A ÓRGANOS DEL PGN</t>
  </si>
  <si>
    <t>A-03-03-01-057</t>
  </si>
  <si>
    <t>FONDO PARA LA REPARACIÓN DE LAS VÍCTIMAS (ART.54 LEY 975 DE 2005)</t>
  </si>
  <si>
    <t>Propios</t>
  </si>
  <si>
    <t>26</t>
  </si>
  <si>
    <t>A-03-04-02</t>
  </si>
  <si>
    <t>PRESTACIONES SOCIALES RELACIONADAS CON EL EMPLEO</t>
  </si>
  <si>
    <t>A-03-04-02-012</t>
  </si>
  <si>
    <t>INCAPACIDADES Y LICENCIAS DE MATERNIDAD Y PATERNIDAD (NO DE PENSIONES)</t>
  </si>
  <si>
    <t>A-03-04-02-012-001</t>
  </si>
  <si>
    <t>INCAPACIDADES (NO DE PENSIONES)</t>
  </si>
  <si>
    <t>A-03-04-02-012-002</t>
  </si>
  <si>
    <t>LICENCIAS DE MATERNIDAD Y PATERNIDAD (NO DE PENSIONES)</t>
  </si>
  <si>
    <t>A-03-10</t>
  </si>
  <si>
    <t>SENTENCIAS Y CONCILIACIONES</t>
  </si>
  <si>
    <t>A-03-10-01-001</t>
  </si>
  <si>
    <t>SENTENCIAS</t>
  </si>
  <si>
    <t>A-03-10-01-002</t>
  </si>
  <si>
    <t>CONCILIACIONES</t>
  </si>
  <si>
    <t>GASTOS POR TRIBUTOS, MULTAS, SANCIONES E INTERESES DE MORA</t>
  </si>
  <si>
    <t>A-08-01</t>
  </si>
  <si>
    <t>IMPUESTOS</t>
  </si>
  <si>
    <t>A-08-04-01</t>
  </si>
  <si>
    <t>11</t>
  </si>
  <si>
    <t>SSF</t>
  </si>
  <si>
    <t>CUOTA DE FISCALIZACIÓN Y AUDITAJE</t>
  </si>
  <si>
    <t>INVERSIÓN</t>
  </si>
  <si>
    <t>C-4101-1500-23</t>
  </si>
  <si>
    <t>MEJORAMIENTO DE LA INFORMACION DEL REGISTRO UNICO DE VICTIMAS   NACIONAL</t>
  </si>
  <si>
    <t>C-4101-1500-23-0-4101044-02</t>
  </si>
  <si>
    <t>ADQUISICIÓN DE BIENES Y SERVICIOS - SERVICIO DE INFORMACIÓN PARA EL REGISTRO, ATENCIÓN, ASISTENCIA Y REPARACIÓN INTEGRAL A VÍCTIMAS - MEJORAMIENTO DE LA INFORMACION DEL REGISTRO UNICO DE VICTIMAS   NACIONAL</t>
  </si>
  <si>
    <t>C-4101-1500-23-0-4101014-02</t>
  </si>
  <si>
    <t>ADQUISICIÓN DE BIENES Y SERVICIOS - SERVICIO DE CARACTERIZACIÓN DE LA POBLACIÓN VÍCTIMA PARA SU POSTERIOR ATENCIÓN, ASISTENCIA Y REPARACIÓN INTEGRAL - MEJORAMIENTO DE LA INFORMACION DEL REGISTRO UNICO DE VICTIMAS   NACIONAL</t>
  </si>
  <si>
    <t>C-4101-1500-24</t>
  </si>
  <si>
    <t>IMPLEMENTACION DE LOS PROCESOS DE RETORNOS, REUBICACION E INTEGRACION LOCAL DE LOS HOGARES Y COMUNIDADES VICTIMAS DEL DESPLAZAMIENTO FORZADO EN COLOMBIA.   NACIONAL</t>
  </si>
  <si>
    <t>C-4101-1500-24-0-4101043-02</t>
  </si>
  <si>
    <t>ADQUISICIÓN DE BIENES Y SERVICIOS - SERVICIO DE TRANSPORTE Y TRASLADO DE ENSERES Y BIENES MUEBLES - IMPLEMENTACION DE LOS PROCESOS DE RETORNOS, REUBICACION E INTEGRACION LOCAL DE LOS HOGARES Y COMUNIDADES VICTIMAS DEL DESPLAZAMIENTO FORZADO EN COLO</t>
  </si>
  <si>
    <t>C-4101-1500-24-0-4101096-02</t>
  </si>
  <si>
    <t>ADQUISICIÓN DE BIENES Y SERVICIOS - SERVICIO DE APOYO A LOS ESQUEMAS ESPECIALES DE ACOMPAÑAMIENTO FAMILIAR - IMPLEMENTACION DE LOS PROCESOS DE RETORNOS, REUBICACION E INTEGRACION LOCAL DE LOS HOGARES Y COMUNIDADES VICTIMAS DEL DESPLAZAMIENTO FORZADO</t>
  </si>
  <si>
    <t>C-4101-1500-24-0-4101093-02</t>
  </si>
  <si>
    <t>ADQUISICIÓN DE BIENES Y SERVICIOS - SERVICIO DE ASISTENCIA TÉCNICA PARA EL ACOMPAÑAMIENTO AL RETORNO, REUBICACIÓN O INTEGRACIÓN LOCAL DE VÍCTIMAS DEL DESPLAZAMIENTO FORZADO - IMPLEMENTACION DE LOS PROCESOS DE RETORNOS, REUBICACION E INTEGRACION LOC</t>
  </si>
  <si>
    <t>C-4101-1500-24-0-4101079-02</t>
  </si>
  <si>
    <t>ADQUISICIÓN DE BIENES Y SERVICIOS - SERVICIO DE ASISTENCIA TÉCNICA A COMUNIDADES EN TEMAS DE FORTALECIMIENTO DEL TEJIDO SOCIAL Y CONSTRUCCIÓN DE ESCENARIOS COMUNITARIOS PROTECTORES DE DERECHOS - IMPLEMENTACION DE LOS PROCESOS DE RETORNOS, REUBICACI</t>
  </si>
  <si>
    <t>C-4101-1500-24-0-4101095-03</t>
  </si>
  <si>
    <t>TRANSFERENCIAS CORRIENTES - SERVICIO DE APOYO A LOS ESQUEMAS ESPECIALES DE ACOMPAÑAMIENTO COMUNITARIO - IMPLEMENTACION DE LOS PROCESOS DE RETORNOS, REUBICACION E INTEGRACION LOCAL DE LOS HOGARES Y COMUNIDADES VICTIMAS DEL DESPLAZAMIENTO FORZADO EN</t>
  </si>
  <si>
    <t>C-4101-1500-24-0-4101096-03</t>
  </si>
  <si>
    <t>TRANSFERENCIAS CORRIENTES - SERVICIO DE APOYO A LOS ESQUEMAS ESPECIALES DE ACOMPAÑAMIENTO FAMILIAR - IMPLEMENTACION DE LOS PROCESOS DE RETORNOS, REUBICACION E INTEGRACION LOCAL DE LOS HOGARES Y COMUNIDADES VICTIMAS DEL DESPLAZAMIENTO FORZADO EN COL</t>
  </si>
  <si>
    <t>C-4101-1500-24-0-4101079-03</t>
  </si>
  <si>
    <t>TRANSFERENCIAS CORRIENTES - SERVICIO DE ASISTENCIA TÉCNICA A COMUNIDADES EN TEMAS DE FORTALECIMIENTO DEL TEJIDO SOCIAL Y CONSTRUCCIÓN DE ESCENARIOS COMUNITARIOS PROTECTORES DE DERECHOS - IMPLEMENTACION DE LOS PROCESOS DE RETORNOS, REUBICACION E INTE</t>
  </si>
  <si>
    <t>C-4101-1500-24-0-4101093-03</t>
  </si>
  <si>
    <t>TRANSFERENCIAS CORRIENTES - SERVICIO DE ASISTENCIA TÉCNICA PARA EL ACOMPAÑAMIENTO AL RETORNO, REUBICACIÓN O INTEGRACIÓN LOCAL DE VÍCTIMAS DEL DESPLAZAMIENTO FORZADO - IMPLEMENTACION DE LOS PROCESOS DE RETORNOS, REUBICACION E INTEGRACION LOCAL DE LOS</t>
  </si>
  <si>
    <t>C-4101-1500-24-0-4101043-03</t>
  </si>
  <si>
    <t>TRANSFERENCIAS CORRIENTES - SERVICIO DE TRANSPORTE Y TRASLADO DE ENSERES Y BIENES MUEBLES - IMPLEMENTACION DE LOS PROCESOS DE RETORNOS, REUBICACION E INTEGRACION LOCAL DE LOS HOGARES Y COMUNIDADES VICTIMAS DEL DESPLAZAMIENTO FORZADO EN COLOMBIA.   NA</t>
  </si>
  <si>
    <t>C-4101-1500-25</t>
  </si>
  <si>
    <t>FORTALECIMIENTO DE LOS CANALES DE ATENCION Y ORIENTACION A LAS VICTIMAS DEL CONFLICTO ARMADO A NIVEL NACIONAL  NACIONAL</t>
  </si>
  <si>
    <t>C-4101-1500-25-0-4101020-02</t>
  </si>
  <si>
    <t>ADQUISICIÓN DE BIENES Y SERVICIOS - CENTROS REGIONALES DE ATENCIÓN A VÍCTIMAS MODIFICADOS - FORTALECIMIENTO DE LOS CANALES DE ATENCION Y ORIENTACION A LAS VICTIMAS DEL CONFLICTO ARMADO A NIVEL NACIONAL  NACIONAL</t>
  </si>
  <si>
    <t>C-4101-1500-25-0-4101023-02</t>
  </si>
  <si>
    <t>ADQUISICIÓN DE BIENES Y SERVICIOS - SERVICIO DE ORIENTACIÓN Y COMUNICACIÓN A LAS VÍCTIMAS - FORTALECIMIENTO DE LOS CANALES DE ATENCION Y ORIENTACION A LAS VICTIMAS DEL CONFLICTO ARMADO A NIVEL NACIONAL  NACIONAL</t>
  </si>
  <si>
    <t>C-4101-1500-26</t>
  </si>
  <si>
    <t>FORTALECIMIENTO DE LA ARTICULACION DEL SISTEMA NACIONAL DE ATENCION Y REPARACION INTEGRAL DE LAS VICTIMAS- SNARIV DURANTE LA IMPLEMENTACION DE LA PPV  NACIONAL</t>
  </si>
  <si>
    <t>C-4101-1500-26-0-4101016-02</t>
  </si>
  <si>
    <t>ADQUISICIÓN DE BIENES Y SERVICIOS - DOCUMENTOS DE LINEAMIENTOS TÉCNICOS - FORTALECIMIENTO DE LA ARTICULACION DEL SISTEMA NACIONAL DE ATENCION Y REPARACION INTEGRAL DE LAS VICTIMAS- SNARIV DURANTE LA IMPLEMENTACION DE LA PPV  NACIONAL</t>
  </si>
  <si>
    <t>C-4101-1500-26-0-4101038-02</t>
  </si>
  <si>
    <t>ADQUISICIÓN DE BIENES Y SERVICIOS - SERVICIO DE ASISTENCIA TÉCNICA PARA LA PARTICIPACIÓN DE LAS VÍCTIMAS - FORTALECIMIENTO DE LA ARTICULACION DEL SISTEMA NACIONAL DE ATENCION Y REPARACION INTEGRAL DE LAS VICTIMAS- SNARIV DURANTE LA IMPLEMENTACION D</t>
  </si>
  <si>
    <t>C-4101-1500-26-0-4101035-02</t>
  </si>
  <si>
    <t>ADQUISICIÓN DE BIENES Y SERVICIOS - SERVICIO DE COORDINACIÓN Y FORTALECIMIENTO A LAS ENTIDADES DEL SISTEMA NACIONAL DE ATENCIÓN Y REPARACIÓN INTEGRAL A VÍCTIMAS - FORTALECIMIENTO DE LA ARTICULACION DEL SISTEMA NACIONAL DE ATENCION Y REPARACION INTE</t>
  </si>
  <si>
    <t>C-4101-1500-26-0-4101035-03</t>
  </si>
  <si>
    <t>TRANSFERENCIAS CORRIENTES - SERVICIO DE COORDINACIÓN Y FORTALECIMIENTO A LAS ENTIDADES DEL SISTEMA NACIONAL DE ATENCIÓN Y REPARACIÓN INTEGRAL A VÍCTIMAS - FORTALECIMIENTO DE LA ARTICULACION DEL SISTEMA NACIONAL DE ATENCION Y REPARACION INTEGRAL DE L</t>
  </si>
  <si>
    <t>C-4101-1500-26-0-4101038-03</t>
  </si>
  <si>
    <t>TRANSFERENCIAS CORRIENTES - SERVICIO DE ASISTENCIA TÉCNICA PARA LA PARTICIPACIÓN DE LAS VÍCTIMAS - FORTALECIMIENTO DE LA ARTICULACION DEL SISTEMA NACIONAL DE ATENCION Y REPARACION INTEGRAL DE LAS VICTIMAS- SNARIV DURANTE LA IMPLEMENTACION DE LA PPV</t>
  </si>
  <si>
    <t>C-4101-1500-27</t>
  </si>
  <si>
    <t>FORTALECIMIENTO DE LAS MEDIDAS DE PREVENCION Y ASISTENCIA PARA LA POBLACION VICTIMA A NIVEL  NACIONAL</t>
  </si>
  <si>
    <t>C-4101-1500-27-0-4101027-02</t>
  </si>
  <si>
    <t>ADQUISICIÓN DE BIENES Y SERVICIOS - SERVICIO DE ASISTENCIA FUNERARIA - FORTALECIMIENTO DE LAS MEDIDAS DE PREVENCION Y ASISTENCIA PARA LA POBLACION VICTIMA A NIVEL  NACIONAL</t>
  </si>
  <si>
    <t>C-4101-1500-27-0-4101100-02</t>
  </si>
  <si>
    <t>ADQUISICIÓN DE BIENES Y SERVICIOS - SERVICIO DE ASISTENCIA HUMANITARIA A VÍCTIMAS DEL CONFLICTO ARMADO - FORTALECIMIENTO DE LAS MEDIDAS DE PREVENCION Y ASISTENCIA PARA LA POBLACION VICTIMA A NIVEL  NACIONAL</t>
  </si>
  <si>
    <t>C-4101-1500-27-0-4101099-02</t>
  </si>
  <si>
    <t>ADQUISICIÓN DE BIENES Y SERVICIOS - SERVICIO DE AYUDA HUMANITARIA EN PREVENCIÓN, INMEDIATEZ Y  EMERGENCIA EN ESPECIE - FORTALECIMIENTO DE LAS MEDIDAS DE PREVENCION Y ASISTENCIA PARA LA POBLACION VICTIMA A NIVEL  NACIONAL</t>
  </si>
  <si>
    <t>C-4101-1500-27-0-4101079-02</t>
  </si>
  <si>
    <t>ADQUISICIÓN DE BIENES Y SERVICIOS - SERVICIO DE ASISTENCIA TÉCNICA A COMUNIDADES EN TEMAS DE FORTALECIMIENTO DEL TEJIDO SOCIAL Y CONSTRUCCIÓN DE ESCENARIOS COMUNITARIOS PROTECTORES DE DERECHOS - FORTALECIMIENTO DE LAS MEDIDAS DE PREVENCION Y ASISTE</t>
  </si>
  <si>
    <t>C-4101-1500-27-0-4101090-02</t>
  </si>
  <si>
    <t>ADQUISICIÓN DE BIENES Y SERVICIOS - SERVICIOS DE APOYO PARA EL DESARROLLO DE OBRAS DE INFRAESTRUCTURA PARA LA PREVENCIÓN Y ATENCIÓN DE EMERGENCIAS HUMANITARIAS - FORTALECIMIENTO DE LAS MEDIDAS DE PREVENCION Y ASISTENCIA PARA LA POBLACION VICTIMA A NI</t>
  </si>
  <si>
    <t>C-4101-1500-27-0-4101027-03</t>
  </si>
  <si>
    <t>TRANSFERENCIAS CORRIENTES - SERVICIO DE ASISTENCIA FUNERARIA - FORTALECIMIENTO DE LAS MEDIDAS DE PREVENCION Y ASISTENCIA PARA LA POBLACION VICTIMA A NIVEL NACIONAL</t>
  </si>
  <si>
    <t>C-4101-1500-27-0-4101099-03</t>
  </si>
  <si>
    <t>TRANSFERENCIAS CORRIENTES - SERVICIO DE AYUDA HUMANITARIA EN PREVENCIÓN, INMEDIATEZ Y  EMERGENCIA EN ESPECIE - FORTALECIMIENTO DE LAS MEDIDAS DE PREVENCION Y ASISTENCIA PARA LA POBLACION VICTIMA A NIVEL NACIONAL</t>
  </si>
  <si>
    <t>C-4101-1500-27-0-4101090-03</t>
  </si>
  <si>
    <t>TRANSFERENCIAS CORRIENTES - SERVICIOS DE APOYO PARA EL DESARROLLO DE OBRAS DE INFRAESTRUCTURA PARA LA PREVENCIÓN Y ATENCIÓN DE EMERGENCIAS HUMANITARIAS - FORTALECIMIENTO DE LAS MEDIDAS DE PREVENCION Y ASISTENCIA PARA LA POBLACION VICTIMA A NIVEL NAC</t>
  </si>
  <si>
    <t>C-4101-1500-27-0-4101100-03</t>
  </si>
  <si>
    <t>TRANSFERENCIAS CORRIENTES - SERVICIO DE ASISTENCIA HUMANITARIA A VÍCTIMAS DEL CONFLICTO ARMADO - FORTALECIMIENTO DE LAS MEDIDAS DE PREVENCION Y ASISTENCIA PARA LA POBLACION VICTIMA A NIVEL NACIONAL</t>
  </si>
  <si>
    <t>C-4101-1500-28</t>
  </si>
  <si>
    <t>IMPLEMENTACION DE LAS MEDIDAS DE REPARACION EN LAS VICTIMAS DEL CONFLICTO ARMADO A NIVEL  NACIONAL</t>
  </si>
  <si>
    <t>C-4101-1500-28-0-4101092-02</t>
  </si>
  <si>
    <t>ADQUISICIÓN DE BIENES Y SERVICIOS - SERVICIOS DE SATISFACCIÓN Y GARANTÍAS DE NO REPETICIÓN A VÍCTIMAS DEL CONFLICTO ARMADO - IMPLEMENTACION DE LAS MEDIDAS DE REPARACION EN LAS VICTIMAS DEL CONFLICTO ARMADO A NIVEL  NACIONAL</t>
  </si>
  <si>
    <t>C-4101-1500-28-0-4101029-02</t>
  </si>
  <si>
    <t>ADQUISICIÓN DE BIENES Y SERVICIOS - SERVICIOS PARA LA INDEMNIZACIÓN ADMINISTRATIVA Y JUDICIAL - IMPLEMENTACION DE LAS MEDIDAS DE REPARACION EN LAS VICTIMAS DEL CONFLICTO ARMADO A NIVEL  NACIONAL</t>
  </si>
  <si>
    <t>C-4101-1500-28-0-4101091-02</t>
  </si>
  <si>
    <t>ADQUISICIÓN DE BIENES Y SERVICIOS - SERVICIO DE REHABILITACIÓN PSICOSOCIAL A VÍCTIMAS DEL CONFLICTO ARMADO - IMPLEMENTACION DE LAS MEDIDAS DE REPARACION EN LAS VICTIMAS DEL CONFLICTO ARMADO A NIVEL  NACIONAL</t>
  </si>
  <si>
    <t>C-4101-1500-28-0-4101037-02</t>
  </si>
  <si>
    <t>ADQUISICIÓN DE BIENES Y SERVICIOS - SERVICIO DE IMPLEMENTACIÓN DE MEDIDAS DEL PLAN DE REPARACIÓN COLECTIVA - IMPLEMENTACION DE LAS MEDIDAS DE REPARACION EN LAS VICTIMAS DEL CONFLICTO ARMADO A NIVEL  NACIONAL</t>
  </si>
  <si>
    <t>C-4101-1500-28-0-4101066-02</t>
  </si>
  <si>
    <t>ADQUISICIÓN DE BIENES Y SERVICIOS - SERVICIOS DE ASISTENCIA TÉCNICA PARA LA IMPLEMENTACIÓN DE LA RUTA DE REPARACIÓN COLECTIVA - IMPLEMENTACION DE LAS MEDIDAS DE REPARACION EN LAS VICTIMAS DEL CONFLICTO ARMADO A NIVEL  NACIONAL</t>
  </si>
  <si>
    <t>C-4101-1500-28-0-4101029-03</t>
  </si>
  <si>
    <t>TRANSFERENCIAS CORRIENTES - SERVICIOS PARA LA INDEMNIZACIÓN ADMINISTRATIVA Y JUDICIAL - IMPLEMENTACION DE LAS MEDIDAS DE REPARACION EN LAS VICTIMAS DEL CONFLICTO ARMADO A NIVEL  NACIONAL</t>
  </si>
  <si>
    <t>C-4101-1500-28-0-4101037-03</t>
  </si>
  <si>
    <t>TRANSFERENCIAS CORRIENTES - SERVICIO DE IMPLEMENTACIÓN DE MEDIDAS DEL PLAN DE REPARACIÓN COLECTIVA - IMPLEMENTACION DE LAS MEDIDAS DE REPARACION EN LAS VICTIMAS DEL CONFLICTO ARMADO A NIVEL  NACIONAL</t>
  </si>
  <si>
    <t>C-4101-1500-28-0-4101092-03</t>
  </si>
  <si>
    <t>TRANSFERENCIAS CORRIENTES - SERVICIOS DE SATISFACCIÓN Y GARANTÍAS DE NO REPETICIÓN A VÍCTIMAS DEL CONFLICTO ARMADO - IMPLEMENTACION DE LAS MEDIDAS DE REPARACION EN LAS VICTIMAS DEL CONFLICTO ARMADO A NIVEL  NACIONAL</t>
  </si>
  <si>
    <t>C-4101-1500-28-0-4101066-03</t>
  </si>
  <si>
    <t>TRANSFERENCIAS CORRIENTES - SERVICIOS DE ASISTENCIA TÉCNICA PARA LA IMPLEMENTACIÓN DE LA RUTA DE REPARACIÓN COLECTIVA - IMPLEMENTACION DE LAS MEDIDAS DE REPARACION EN LAS VICTIMAS DEL CONFLICTO ARMADO A NIVEL  NACIONAL</t>
  </si>
  <si>
    <t>C-4101-1500-28-0-4101091-03</t>
  </si>
  <si>
    <t>TRANSFERENCIAS CORRIENTES - SERVICIO DE REHABILITACIÓN PSICOSOCIAL A VÍCTIMAS DEL CONFLICTO ARMADO - IMPLEMENTACION DE LAS MEDIDAS DE REPARACION EN LAS VICTIMAS DEL CONFLICTO ARMADO A NIVEL NACIONAL</t>
  </si>
  <si>
    <t>C-4199-1500-4</t>
  </si>
  <si>
    <t>AMPLIACION DE LA CAPACIDAD TECNOLOGICA, USO Y GESTION DE LA INFORMACION ORIENTADA A LA TRANSFORMACION DIGITAL PARA LA ATENCION Y REPARACION INTEGRAL A LAS VICTIMAS A NIVEL NACIONAL</t>
  </si>
  <si>
    <t>C-4199-1500-4-0-4199060-02</t>
  </si>
  <si>
    <t>ADQUISICIÓN DE BIENES Y SERVICIOS - SERVICIOS DE INFORMACIÓN ACTUALIZADOS - AMPLIACION DE LA CAPACIDAD TECNOLOGICA, USO Y GESTION DE LA INFORMACION ORIENTADA A LA TRANSFORMACION DIGITAL PARA LA ATENCION Y REPARACION INTEGRAL A LAS VICTIMAS A NIVEL</t>
  </si>
  <si>
    <t>C-4199-1500-4-0-4199062-02</t>
  </si>
  <si>
    <t>ADQUISICIÓN DE BIENES Y SERVICIOS - SERVICIOS TECNOLÓGICOS - AMPLIACION DE LA CAPACIDAD TECNOLOGICA, USO Y GESTION DE LA INFORMACION ORIENTADA A LA TRANSFORMACION DIGITAL PARA LA ATENCION Y REPARACION INTEGRAL A LAS VICTIMAS A NIVEL NACIONAL</t>
  </si>
  <si>
    <t>C-4199-1500-5</t>
  </si>
  <si>
    <t>FORTALECIMIENTO  A LA PLANEACION, OPERACION Y SEGUIMIENTO DE LA GESTION INSTITUCIONAL EN LA UNIDAD PARA LA ATENCION Y REPARACION INTEGRAL A LAS VICTIMAS A NIVEL NACIONAL  NACIONAL</t>
  </si>
  <si>
    <t>C-4199-1500-5-0-4199057-02</t>
  </si>
  <si>
    <t>ADQUISICIÓN DE BIENES Y SERVICIOS - SERVICIO DE APOYO FINANCIERO PARA EL FORTALECIMIENTO DEL TALENTO HUMANO - FORTALECIMIENTO A LA PLANEACION, OPERACION Y SEGUIMIENTO DE LA GESTION INSTITUCIONAL EN LA UNIDAD PARA LA ATENCION Y REPARACION INTEGRAL A</t>
  </si>
  <si>
    <t>C-4199-1500-5-0-4199052-02</t>
  </si>
  <si>
    <t>ADQUISICIÓN DE BIENES Y SERVICIOS - SERVICIO DE GESTIÓN DOCUMENTAL - FORTALECIMIENTO  A LA PLANEACION, OPERACION Y SEGUIMIENTO DE LA GESTION INSTITUCIONAL EN LA UNIDAD PARA LA ATENCION Y REPARACION INTEGRAL A LAS VICTIMAS A NIVEL NACIONAL  NACIONAL</t>
  </si>
  <si>
    <t>C-4199-1500-5-0-4199064-02</t>
  </si>
  <si>
    <t>ADQUISICIÓN DE BIENES Y SERVICIOS - SERVICIO DE IMPLEMENTACIÓN DE SISTEMAS DE GESTIÓN - FORTALECIMIENTO  A LA PLANEACION, OPERACION Y SEGUIMIENTO DE LA GESTION INSTITUCIONAL EN LA UNIDAD PARA LA ATENCION Y REPARACION INTEGRAL A LAS VICTIMAS A NIVEL</t>
  </si>
  <si>
    <t>TOTAL PRESUPUESTO</t>
  </si>
  <si>
    <t/>
  </si>
  <si>
    <t>A-02</t>
  </si>
  <si>
    <t>INFORME DE EJECUCIÓN PRESUPUESTAL (DECRETO y DESAGREGADA) A 31 DE MARZO DE 2023</t>
  </si>
  <si>
    <t>C-4101-1500-28-0-4101065-03</t>
  </si>
  <si>
    <t>TRANSFERENCIAS CORRIENTES - SERVICIOS DE APOYO FINANCIERO PARA LA RESTITUCIÓN DE CRÉDITOS Y PASIVOS - IMPLEMENTACION DE LAS MEDIDAS DE REPARACION EN LAS VICTIMAS DEL CONFLICTO ARMADO A NIVEL  NACIONAL</t>
  </si>
  <si>
    <t>A-03-04-02-014</t>
  </si>
  <si>
    <t>AUXILIO FUNERARIO (OTRAS PRESTACIONES DE JUBILACIÓN)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</si>
</sst>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[$-1240A]&quot;$&quot;\ #,##0.00;\-&quot;$&quot;\ #,##0.00"/>
    <numFmt numFmtId="165" formatCode="&quot;$&quot;\ 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0"/>
      <color theme="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5" fillId="0" borderId="0"/>
  </cellStyleXfs>
  <cellXfs count="39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0" fontId="2" fillId="0" borderId="0" xfId="0" applyFont="1" applyAlignment="1">
      <alignment horizontal="center" vertical="center" wrapText="1" readingOrder="1"/>
    </xf>
    <xf numFmtId="44" fontId="4" fillId="0" borderId="0" xfId="1" applyFont="1" applyBorder="1" applyAlignment="1">
      <alignment horizontal="right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165" fontId="6" fillId="2" borderId="2" xfId="1" applyNumberFormat="1" applyFont="1" applyFill="1" applyBorder="1" applyAlignment="1">
      <alignment horizontal="right" vertical="center" wrapText="1" readingOrder="1"/>
    </xf>
    <xf numFmtId="165" fontId="6" fillId="2" borderId="2" xfId="1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5" fontId="9" fillId="0" borderId="0" xfId="1" applyNumberFormat="1" applyFont="1" applyAlignment="1">
      <alignment horizontal="right" vertical="center"/>
    </xf>
    <xf numFmtId="165" fontId="10" fillId="0" borderId="2" xfId="1" applyNumberFormat="1" applyFont="1" applyBorder="1" applyAlignment="1">
      <alignment horizontal="right" vertical="center" wrapText="1" readingOrder="1"/>
    </xf>
    <xf numFmtId="165" fontId="11" fillId="0" borderId="2" xfId="1" applyNumberFormat="1" applyFont="1" applyBorder="1" applyAlignment="1">
      <alignment horizontal="right" vertical="center" wrapText="1" readingOrder="1"/>
    </xf>
    <xf numFmtId="165" fontId="11" fillId="0" borderId="2" xfId="1" applyNumberFormat="1" applyFont="1" applyFill="1" applyBorder="1" applyAlignment="1">
      <alignment horizontal="right" vertical="center" wrapText="1" readingOrder="1"/>
    </xf>
    <xf numFmtId="165" fontId="4" fillId="0" borderId="0" xfId="1" applyNumberFormat="1" applyFont="1" applyBorder="1" applyAlignment="1">
      <alignment horizontal="right" vertical="center" wrapText="1" readingOrder="1"/>
    </xf>
    <xf numFmtId="165" fontId="10" fillId="0" borderId="0" xfId="1" applyNumberFormat="1" applyFont="1" applyBorder="1" applyAlignment="1">
      <alignment horizontal="right" vertical="center" wrapText="1" readingOrder="1"/>
    </xf>
    <xf numFmtId="165" fontId="8" fillId="0" borderId="0" xfId="0" applyNumberFormat="1" applyFont="1" applyAlignment="1">
      <alignment vertical="center"/>
    </xf>
    <xf numFmtId="165" fontId="10" fillId="0" borderId="2" xfId="1" applyNumberFormat="1" applyFont="1" applyFill="1" applyBorder="1" applyAlignment="1">
      <alignment horizontal="right" vertical="center" wrapText="1" readingOrder="1"/>
    </xf>
    <xf numFmtId="44" fontId="4" fillId="0" borderId="0" xfId="1" applyFont="1" applyFill="1" applyBorder="1" applyAlignment="1">
      <alignment horizontal="right" vertical="center" wrapText="1" readingOrder="1"/>
    </xf>
    <xf numFmtId="165" fontId="9" fillId="0" borderId="0" xfId="0" applyNumberFormat="1" applyFont="1" applyAlignment="1">
      <alignment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</cellXfs>
  <cellStyles count="3">
    <cellStyle name="Moneda" xfId="1" builtinId="4"/>
    <cellStyle name="Normal" xfId="0" builtinId="0"/>
    <cellStyle name="Normal 2" xfId="2" xr:uid="{DB8E89CF-427C-4F60-AA37-CEFA6821C13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dadvictimas-my.sharepoint.com/personal/yiseth_moreno_unidadvictimas_gov_co/Documents/COMPARTIDA%20PRESUPUESTO/ARCHIVO%20PRESUPUESTO%202023/INFORMES%202023/2%20FEBRERO/02%20EJECUCION%20PRESUPUESTAL%20FEBRERO%202023.xlsx" TargetMode="External"/><Relationship Id="rId1" Type="http://schemas.openxmlformats.org/officeDocument/2006/relationships/externalLinkPath" Target="02%20EJECUCION%20PRESUPUESTAL%20FEBRE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dadvictimas-my.sharepoint.com/personal/yiseth_moreno_unidadvictimas_gov_co/Documents/COMPARTIDA%20PRESUPUESTO/ARCHIVO%20PRESUPUESTO%202023/INFORMES%202023/3%20MARZO/INFORMES/03%20EJECUCION%20PRESUPUESTAL%20MARZO%202023.xlsx" TargetMode="External"/><Relationship Id="rId1" Type="http://schemas.openxmlformats.org/officeDocument/2006/relationships/externalLinkPath" Target="03%20EJECUCION%20PRESUPUESTAL%20MARZ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DP"/>
      <sheetName val="RP"/>
      <sheetName val="AGREGADA"/>
      <sheetName val="DESAGREGADA"/>
      <sheetName val="RP RESERVA"/>
      <sheetName val="AGREGADA RESERVA"/>
      <sheetName val="DESAGREGADA RESERVA"/>
      <sheetName val="CXP"/>
      <sheetName val="AGREGADA CXP"/>
      <sheetName val="DESAGREGADA CXP"/>
      <sheetName val="EJECUCION X DEPENDENCIA"/>
      <sheetName val="CDP SIN EJECUCION X DEPENDE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DP"/>
      <sheetName val="RP"/>
      <sheetName val="AGREGADA"/>
      <sheetName val="DESAGREGADA"/>
      <sheetName val="RP RESERVA"/>
      <sheetName val="AGREGADA RESERVA"/>
      <sheetName val="DESAGREGADA RESERVA"/>
      <sheetName val="CXP"/>
      <sheetName val="AGREGADA CXP"/>
      <sheetName val="DESAGREGADA CXP"/>
      <sheetName val="EJECUCION X DEPENDENCIA"/>
      <sheetName val="CDP SIN EJECUCION X DEPENDENCIA"/>
    </sheetNames>
    <sheetDataSet>
      <sheetData sheetId="0"/>
      <sheetData sheetId="1"/>
      <sheetData sheetId="2"/>
      <sheetData sheetId="3">
        <row r="51">
          <cell r="A51" t="str">
            <v>A-03-10-01-002</v>
          </cell>
          <cell r="B51" t="str">
            <v>Nación</v>
          </cell>
          <cell r="C51" t="str">
            <v>10</v>
          </cell>
          <cell r="D51" t="str">
            <v>CSF</v>
          </cell>
          <cell r="E51" t="str">
            <v>CONCILIACIONES</v>
          </cell>
          <cell r="F51">
            <v>502000000</v>
          </cell>
          <cell r="G51">
            <v>0</v>
          </cell>
          <cell r="H51">
            <v>0</v>
          </cell>
          <cell r="I51">
            <v>502000000</v>
          </cell>
          <cell r="J51">
            <v>0</v>
          </cell>
          <cell r="K51">
            <v>0</v>
          </cell>
          <cell r="L51">
            <v>502000000</v>
          </cell>
          <cell r="M51">
            <v>0</v>
          </cell>
          <cell r="N51">
            <v>0</v>
          </cell>
        </row>
        <row r="52">
          <cell r="A52" t="str">
            <v>C-4101-1500-23-0-4101044-02</v>
          </cell>
          <cell r="B52" t="str">
            <v>Nación</v>
          </cell>
          <cell r="C52" t="str">
            <v>10</v>
          </cell>
          <cell r="D52" t="str">
            <v>CSF</v>
          </cell>
          <cell r="E52" t="str">
            <v>ADQUISICIÓN DE BIENES Y SERVICIOS - SERVICIO DE INFORMACIÓN PARA EL REGISTRO, ATENCIÓN, ASISTENCIA Y REPARACIÓN INTEGRAL A VÍCTIMAS - MEJORAMIENTO DE LA INFORMACION DEL REGISTRO UNICO DE VICTIMAS   NACIONAL</v>
          </cell>
          <cell r="F52">
            <v>24378004470</v>
          </cell>
          <cell r="G52">
            <v>0</v>
          </cell>
          <cell r="H52">
            <v>0</v>
          </cell>
          <cell r="I52">
            <v>24378004470</v>
          </cell>
          <cell r="J52">
            <v>0</v>
          </cell>
          <cell r="K52">
            <v>22077761796.5</v>
          </cell>
          <cell r="L52">
            <v>2300242673.5</v>
          </cell>
          <cell r="M52">
            <v>12573429866.219999</v>
          </cell>
          <cell r="N52">
            <v>3349337394.6300001</v>
          </cell>
        </row>
        <row r="53">
          <cell r="A53" t="str">
            <v>C-4101-1500-23-0-4101014-02</v>
          </cell>
          <cell r="B53" t="str">
            <v>Nación</v>
          </cell>
          <cell r="C53" t="str">
            <v>10</v>
          </cell>
          <cell r="D53" t="str">
            <v>CSF</v>
          </cell>
          <cell r="E53" t="str">
            <v>ADQUISICIÓN DE BIENES Y SERVICIOS - SERVICIO DE CARACTERIZACIÓN DE LA POBLACIÓN VÍCTIMA PARA SU POSTERIOR ATENCIÓN, ASISTENCIA Y REPARACIÓN INTEGRAL - MEJORAMIENTO DE LA INFORMACION DEL REGISTRO UNICO DE VICTIMAS   NACIONAL</v>
          </cell>
          <cell r="F53">
            <v>8593095591</v>
          </cell>
          <cell r="G53">
            <v>0</v>
          </cell>
          <cell r="H53">
            <v>0</v>
          </cell>
          <cell r="I53">
            <v>8593095591</v>
          </cell>
          <cell r="J53">
            <v>0</v>
          </cell>
          <cell r="K53">
            <v>1748865399</v>
          </cell>
          <cell r="L53">
            <v>6844230192</v>
          </cell>
          <cell r="M53">
            <v>1497323427</v>
          </cell>
          <cell r="N53">
            <v>219518090</v>
          </cell>
        </row>
        <row r="54">
          <cell r="A54" t="str">
            <v>C-4101-1500-24-0-4101043-02</v>
          </cell>
          <cell r="B54" t="str">
            <v>Nación</v>
          </cell>
          <cell r="C54" t="str">
            <v>10</v>
          </cell>
          <cell r="D54" t="str">
            <v>CSF</v>
          </cell>
          <cell r="E54" t="str">
            <v>ADQUISICIÓN DE BIENES Y SERVICIOS - SERVICIO DE TRANSPORTE Y TRASLADO DE ENSERES Y BIENES MUEBLES - IMPLEMENTACION DE LOS PROCESOS DE RETORNOS, REUBICACION E INTEGRACION LOCAL DE LOS HOGARES Y COMUNIDADES VICTIMAS DEL DESPLAZAMIENTO FORZADO EN COLO</v>
          </cell>
          <cell r="F54">
            <v>2872827000</v>
          </cell>
          <cell r="G54">
            <v>0</v>
          </cell>
          <cell r="H54">
            <v>0</v>
          </cell>
          <cell r="I54">
            <v>2872827000</v>
          </cell>
          <cell r="J54">
            <v>0</v>
          </cell>
          <cell r="K54">
            <v>0</v>
          </cell>
          <cell r="L54">
            <v>2872827000</v>
          </cell>
          <cell r="M54">
            <v>0</v>
          </cell>
          <cell r="N54">
            <v>0</v>
          </cell>
        </row>
        <row r="55">
          <cell r="A55" t="str">
            <v>C-4101-1500-24-0-4101096-02</v>
          </cell>
          <cell r="B55" t="str">
            <v>Nación</v>
          </cell>
          <cell r="C55" t="str">
            <v>10</v>
          </cell>
          <cell r="D55" t="str">
            <v>CSF</v>
          </cell>
          <cell r="E55" t="str">
            <v>ADQUISICIÓN DE BIENES Y SERVICIOS - SERVICIO DE APOYO A LOS ESQUEMAS ESPECIALES DE ACOMPAÑAMIENTO FAMILIAR - IMPLEMENTACION DE LOS PROCESOS DE RETORNOS, REUBICACION E INTEGRACION LOCAL DE LOS HOGARES Y COMUNIDADES VICTIMAS DEL DESPLAZAMIENTO FORZADO</v>
          </cell>
          <cell r="F55">
            <v>448296299</v>
          </cell>
          <cell r="G55">
            <v>0</v>
          </cell>
          <cell r="H55">
            <v>0</v>
          </cell>
          <cell r="I55">
            <v>448296299</v>
          </cell>
          <cell r="J55">
            <v>0</v>
          </cell>
          <cell r="K55">
            <v>0</v>
          </cell>
          <cell r="L55">
            <v>448296299</v>
          </cell>
          <cell r="M55">
            <v>0</v>
          </cell>
          <cell r="N55">
            <v>0</v>
          </cell>
        </row>
        <row r="56">
          <cell r="A56" t="str">
            <v>C-4101-1500-24-0-4101079-02</v>
          </cell>
          <cell r="B56" t="str">
            <v>Nación</v>
          </cell>
          <cell r="C56" t="str">
            <v>10</v>
          </cell>
          <cell r="D56" t="str">
            <v>CSF</v>
          </cell>
          <cell r="E56" t="str">
            <v>ADQUISICIÓN DE BIENES Y SERVICIOS - SERVICIO DE ASISTENCIA TÉCNICA A COMUNIDADES EN TEMAS DE FORTALECIMIENTO DEL TEJIDO SOCIAL Y CONSTRUCCIÓN DE ESCENARIOS COMUNITARIOS PROTECTORES DE DERECHOS - IMPLEMENTACION DE LOS PROCESOS DE RETORNOS, REUBICACI</v>
          </cell>
          <cell r="F56">
            <v>2818530265</v>
          </cell>
          <cell r="G56">
            <v>0</v>
          </cell>
          <cell r="H56">
            <v>0</v>
          </cell>
          <cell r="I56">
            <v>2818530265</v>
          </cell>
          <cell r="J56">
            <v>0</v>
          </cell>
          <cell r="K56">
            <v>578600000</v>
          </cell>
          <cell r="L56">
            <v>2239930265</v>
          </cell>
          <cell r="M56">
            <v>78000000</v>
          </cell>
          <cell r="N56">
            <v>78000000</v>
          </cell>
        </row>
        <row r="57">
          <cell r="A57" t="str">
            <v>C-4101-1500-24-0-4101093-02</v>
          </cell>
          <cell r="B57" t="str">
            <v>Nación</v>
          </cell>
          <cell r="C57" t="str">
            <v>10</v>
          </cell>
          <cell r="D57" t="str">
            <v>CSF</v>
          </cell>
          <cell r="E57" t="str">
            <v>ADQUISICIÓN DE BIENES Y SERVICIOS - SERVICIO DE ASISTENCIA TÉCNICA PARA EL ACOMPAÑAMIENTO AL RETORNO, REUBICACIÓN O INTEGRACIÓN LOCAL DE VÍCTIMAS DEL DESPLAZAMIENTO FORZADO - IMPLEMENTACION DE LOS PROCESOS DE RETORNOS, REUBICACION E INTEGRACION LOC</v>
          </cell>
          <cell r="F57">
            <v>6126892560</v>
          </cell>
          <cell r="G57">
            <v>0</v>
          </cell>
          <cell r="H57">
            <v>0</v>
          </cell>
          <cell r="I57">
            <v>6126892560</v>
          </cell>
          <cell r="J57">
            <v>0</v>
          </cell>
          <cell r="K57">
            <v>2906636587</v>
          </cell>
          <cell r="L57">
            <v>3220255973</v>
          </cell>
          <cell r="M57">
            <v>1466542784</v>
          </cell>
          <cell r="N57">
            <v>116356866</v>
          </cell>
        </row>
        <row r="58">
          <cell r="A58" t="str">
            <v>C-4101-1500-24-0-4101079-03</v>
          </cell>
          <cell r="B58" t="str">
            <v>Nación</v>
          </cell>
          <cell r="C58" t="str">
            <v>10</v>
          </cell>
          <cell r="D58" t="str">
            <v>CSF</v>
          </cell>
          <cell r="E58" t="str">
            <v>TRANSFERENCIAS CORRIENTES - SERVICIO DE ASISTENCIA TÉCNICA A COMUNIDADES EN TEMAS DE FORTALECIMIENTO DEL TEJIDO SOCIAL Y CONSTRUCCIÓN DE ESCENARIOS COMUNITARIOS PROTECTORES DE DERECHOS - IMPLEMENTACION DE LOS PROCESOS DE RETORNOS, REUBICACION E INTE</v>
          </cell>
          <cell r="F58">
            <v>1214035057</v>
          </cell>
          <cell r="G58">
            <v>0</v>
          </cell>
          <cell r="H58">
            <v>0</v>
          </cell>
          <cell r="I58">
            <v>1214035057</v>
          </cell>
          <cell r="J58">
            <v>0</v>
          </cell>
          <cell r="K58">
            <v>275900000</v>
          </cell>
          <cell r="L58">
            <v>938135057</v>
          </cell>
          <cell r="M58">
            <v>52000000</v>
          </cell>
          <cell r="N58">
            <v>52000000</v>
          </cell>
        </row>
        <row r="59">
          <cell r="A59" t="str">
            <v>C-4101-1500-24-0-4101096-03</v>
          </cell>
          <cell r="B59" t="str">
            <v>Nación</v>
          </cell>
          <cell r="C59" t="str">
            <v>10</v>
          </cell>
          <cell r="D59" t="str">
            <v>CSF</v>
          </cell>
          <cell r="E59" t="str">
            <v>TRANSFERENCIAS CORRIENTES - SERVICIO DE APOYO A LOS ESQUEMAS ESPECIALES DE ACOMPAÑAMIENTO FAMILIAR - IMPLEMENTACION DE LOS PROCESOS DE RETORNOS, REUBICACION E INTEGRACION LOCAL DE LOS HOGARES Y COMUNIDADES VICTIMAS DEL DESPLAZAMIENTO FORZADO EN COL</v>
          </cell>
          <cell r="F59">
            <v>14494913651</v>
          </cell>
          <cell r="G59">
            <v>0</v>
          </cell>
          <cell r="H59">
            <v>0</v>
          </cell>
          <cell r="I59">
            <v>14494913651</v>
          </cell>
          <cell r="J59">
            <v>0</v>
          </cell>
          <cell r="K59">
            <v>2872827000</v>
          </cell>
          <cell r="L59">
            <v>11622086651</v>
          </cell>
          <cell r="M59">
            <v>134600000</v>
          </cell>
          <cell r="N59">
            <v>134600000</v>
          </cell>
        </row>
        <row r="60">
          <cell r="A60" t="str">
            <v>C-4101-1500-24-0-4101093-03</v>
          </cell>
          <cell r="B60" t="str">
            <v>Nación</v>
          </cell>
          <cell r="C60" t="str">
            <v>10</v>
          </cell>
          <cell r="D60" t="str">
            <v>CSF</v>
          </cell>
          <cell r="E60" t="str">
            <v>TRANSFERENCIAS CORRIENTES - SERVICIO DE ASISTENCIA TÉCNICA PARA EL ACOMPAÑAMIENTO AL RETORNO, REUBICACIÓN O INTEGRACIÓN LOCAL DE VÍCTIMAS DEL DESPLAZAMIENTO FORZADO - IMPLEMENTACION DE LOS PROCESOS DE RETORNOS, REUBICACION E INTEGRACION LOCAL DE LOS</v>
          </cell>
          <cell r="F60">
            <v>585000000</v>
          </cell>
          <cell r="G60">
            <v>0</v>
          </cell>
          <cell r="H60">
            <v>0</v>
          </cell>
          <cell r="I60">
            <v>585000000</v>
          </cell>
          <cell r="J60">
            <v>0</v>
          </cell>
          <cell r="K60">
            <v>39360000</v>
          </cell>
          <cell r="L60">
            <v>545640000</v>
          </cell>
          <cell r="M60">
            <v>39360000</v>
          </cell>
          <cell r="N60">
            <v>39360000</v>
          </cell>
        </row>
        <row r="61">
          <cell r="A61" t="str">
            <v>C-4101-1500-24-0-4101095-03</v>
          </cell>
          <cell r="B61" t="str">
            <v>Nación</v>
          </cell>
          <cell r="C61" t="str">
            <v>10</v>
          </cell>
          <cell r="D61" t="str">
            <v>CSF</v>
          </cell>
          <cell r="E61" t="str">
            <v>TRANSFERENCIAS CORRIENTES - SERVICIO DE APOYO A LOS ESQUEMAS ESPECIALES DE ACOMPAÑAMIENTO COMUNITARIO - IMPLEMENTACION DE LOS PROCESOS DE RETORNOS, REUBICACION E INTEGRACION LOCAL DE LOS HOGARES Y COMUNIDADES VICTIMAS DEL DESPLAZAMIENTO FORZADO EN</v>
          </cell>
          <cell r="F61">
            <v>19967626577</v>
          </cell>
          <cell r="G61">
            <v>0</v>
          </cell>
          <cell r="H61">
            <v>0</v>
          </cell>
          <cell r="I61">
            <v>19967626577</v>
          </cell>
          <cell r="J61">
            <v>0</v>
          </cell>
          <cell r="K61">
            <v>0</v>
          </cell>
          <cell r="L61">
            <v>19967626577</v>
          </cell>
          <cell r="M61">
            <v>0</v>
          </cell>
          <cell r="N61">
            <v>0</v>
          </cell>
        </row>
        <row r="62">
          <cell r="A62" t="str">
            <v>C-4101-1500-24-0-4101043-03</v>
          </cell>
          <cell r="B62" t="str">
            <v>Nación</v>
          </cell>
          <cell r="C62" t="str">
            <v>10</v>
          </cell>
          <cell r="D62" t="str">
            <v>CSF</v>
          </cell>
          <cell r="E62" t="str">
            <v>TRANSFERENCIAS CORRIENTES - SERVICIO DE TRANSPORTE Y TRASLADO DE ENSERES Y BIENES MUEBLES - IMPLEMENTACION DE LOS PROCESOS DE RETORNOS, REUBICACION E INTEGRACION LOCAL DE LOS HOGARES Y COMUNIDADES VICTIMAS DEL DESPLAZAMIENTO FORZADO EN COLOMBIA.   NA</v>
          </cell>
          <cell r="F62">
            <v>2476575000</v>
          </cell>
          <cell r="G62">
            <v>0</v>
          </cell>
          <cell r="H62">
            <v>0</v>
          </cell>
          <cell r="I62">
            <v>2476575000</v>
          </cell>
          <cell r="J62">
            <v>0</v>
          </cell>
          <cell r="K62">
            <v>2476575000</v>
          </cell>
          <cell r="L62">
            <v>0</v>
          </cell>
          <cell r="M62">
            <v>351213000</v>
          </cell>
          <cell r="N62">
            <v>351213000</v>
          </cell>
        </row>
        <row r="63">
          <cell r="A63" t="str">
            <v>C-4101-1500-25-0-4101023-02</v>
          </cell>
          <cell r="B63" t="str">
            <v>Nación</v>
          </cell>
          <cell r="C63" t="str">
            <v>10</v>
          </cell>
          <cell r="D63" t="str">
            <v>CSF</v>
          </cell>
          <cell r="E63" t="str">
            <v>ADQUISICIÓN DE BIENES Y SERVICIOS - SERVICIO DE ORIENTACIÓN Y COMUNICACIÓN A LAS VÍCTIMAS - FORTALECIMIENTO DE LOS CANALES DE ATENCION Y ORIENTACION A LAS VICTIMAS DEL CONFLICTO ARMADO A NIVEL NACIONAL  NACIONAL</v>
          </cell>
          <cell r="F63">
            <v>93025538127</v>
          </cell>
          <cell r="G63">
            <v>0</v>
          </cell>
          <cell r="H63">
            <v>1390643560</v>
          </cell>
          <cell r="I63">
            <v>91634894567</v>
          </cell>
          <cell r="J63">
            <v>0</v>
          </cell>
          <cell r="K63">
            <v>88925726246.820007</v>
          </cell>
          <cell r="L63">
            <v>2709168320.1799998</v>
          </cell>
          <cell r="M63">
            <v>57894616393.019997</v>
          </cell>
          <cell r="N63">
            <v>16351342673.98</v>
          </cell>
        </row>
        <row r="64">
          <cell r="A64" t="str">
            <v>C-4101-1500-25-0-4101020-02</v>
          </cell>
          <cell r="B64" t="str">
            <v>Nación</v>
          </cell>
          <cell r="C64" t="str">
            <v>10</v>
          </cell>
          <cell r="D64" t="str">
            <v>CSF</v>
          </cell>
          <cell r="E64" t="str">
            <v>ADQUISICIÓN DE BIENES Y SERVICIOS - CENTROS REGIONALES DE ATENCIÓN A VÍCTIMAS MODIFICADOS - FORTALECIMIENTO DE LOS CANALES DE ATENCION Y ORIENTACION A LAS VICTIMAS DEL CONFLICTO ARMADO A NIVEL NACIONAL  NACIONAL</v>
          </cell>
          <cell r="F64">
            <v>4901153388</v>
          </cell>
          <cell r="G64">
            <v>1390643560</v>
          </cell>
          <cell r="H64">
            <v>0</v>
          </cell>
          <cell r="I64">
            <v>6291796948</v>
          </cell>
          <cell r="J64">
            <v>0</v>
          </cell>
          <cell r="K64">
            <v>4422278597</v>
          </cell>
          <cell r="L64">
            <v>1869518351</v>
          </cell>
          <cell r="M64">
            <v>255892409</v>
          </cell>
          <cell r="N64">
            <v>38928534</v>
          </cell>
        </row>
        <row r="65">
          <cell r="A65" t="str">
            <v>C-4101-1500-26-0-4101016-02</v>
          </cell>
          <cell r="B65" t="str">
            <v>Nación</v>
          </cell>
          <cell r="C65" t="str">
            <v>10</v>
          </cell>
          <cell r="D65" t="str">
            <v>CSF</v>
          </cell>
          <cell r="E65" t="str">
            <v>ADQUISICIÓN DE BIENES Y SERVICIOS - DOCUMENTOS DE LINEAMIENTOS TÉCNICOS - FORTALECIMIENTO DE LA ARTICULACION DEL SISTEMA NACIONAL DE ATENCION Y REPARACION INTEGRAL DE LAS VICTIMAS- SNARIV DURANTE LA IMPLEMENTACION DE LA PPV  NACIONAL</v>
          </cell>
          <cell r="F65">
            <v>2885215560</v>
          </cell>
          <cell r="G65">
            <v>0</v>
          </cell>
          <cell r="H65">
            <v>0</v>
          </cell>
          <cell r="I65">
            <v>2885215560</v>
          </cell>
          <cell r="J65">
            <v>0</v>
          </cell>
          <cell r="K65">
            <v>1737204654</v>
          </cell>
          <cell r="L65">
            <v>1148010906</v>
          </cell>
          <cell r="M65">
            <v>1404116473</v>
          </cell>
          <cell r="N65">
            <v>121908132</v>
          </cell>
        </row>
        <row r="66">
          <cell r="A66" t="str">
            <v>C-4101-1500-26-0-4101035-02</v>
          </cell>
          <cell r="B66" t="str">
            <v>Nación</v>
          </cell>
          <cell r="C66" t="str">
            <v>10</v>
          </cell>
          <cell r="D66" t="str">
            <v>CSF</v>
          </cell>
          <cell r="E66" t="str">
            <v>ADQUISICIÓN DE BIENES Y SERVICIOS - SERVICIO DE COORDINACIÓN Y FORTALECIMIENTO A LAS ENTIDADES DEL SISTEMA NACIONAL DE ATENCIÓN Y REPARACIÓN INTEGRAL A VÍCTIMAS - FORTALECIMIENTO DE LA ARTICULACION DEL SISTEMA NACIONAL DE ATENCION Y REPARACION INTE</v>
          </cell>
          <cell r="F66">
            <v>8827708707</v>
          </cell>
          <cell r="G66">
            <v>0</v>
          </cell>
          <cell r="H66">
            <v>0</v>
          </cell>
          <cell r="I66">
            <v>8827708707</v>
          </cell>
          <cell r="J66">
            <v>0</v>
          </cell>
          <cell r="K66">
            <v>5817256396</v>
          </cell>
          <cell r="L66">
            <v>3010452311</v>
          </cell>
          <cell r="M66">
            <v>4621521281.3400002</v>
          </cell>
          <cell r="N66">
            <v>858939840.34000003</v>
          </cell>
        </row>
        <row r="67">
          <cell r="A67" t="str">
            <v>C-4101-1500-26-0-4101038-02</v>
          </cell>
          <cell r="B67" t="str">
            <v>Nación</v>
          </cell>
          <cell r="C67" t="str">
            <v>10</v>
          </cell>
          <cell r="D67" t="str">
            <v>CSF</v>
          </cell>
          <cell r="E67" t="str">
            <v>ADQUISICIÓN DE BIENES Y SERVICIOS - SERVICIO DE ASISTENCIA TÉCNICA PARA LA PARTICIPACIÓN DE LAS VÍCTIMAS - FORTALECIMIENTO DE LA ARTICULACION DEL SISTEMA NACIONAL DE ATENCION Y REPARACION INTEGRAL DE LAS VICTIMAS- SNARIV DURANTE LA IMPLEMENTACION D</v>
          </cell>
          <cell r="F67">
            <v>23000650265</v>
          </cell>
          <cell r="G67">
            <v>0</v>
          </cell>
          <cell r="H67">
            <v>0</v>
          </cell>
          <cell r="I67">
            <v>23000650265</v>
          </cell>
          <cell r="J67">
            <v>0</v>
          </cell>
          <cell r="K67">
            <v>6291262576</v>
          </cell>
          <cell r="L67">
            <v>16709387689</v>
          </cell>
          <cell r="M67">
            <v>3780743734</v>
          </cell>
          <cell r="N67">
            <v>160024535</v>
          </cell>
        </row>
        <row r="68">
          <cell r="A68" t="str">
            <v>C-4101-1500-26-0-4101035-03</v>
          </cell>
          <cell r="B68" t="str">
            <v>Nación</v>
          </cell>
          <cell r="C68" t="str">
            <v>10</v>
          </cell>
          <cell r="D68" t="str">
            <v>CSF</v>
          </cell>
          <cell r="E68" t="str">
            <v>TRANSFERENCIAS CORRIENTES - SERVICIO DE COORDINACIÓN Y FORTALECIMIENTO A LAS ENTIDADES DEL SISTEMA NACIONAL DE ATENCIÓN Y REPARACIÓN INTEGRAL A VÍCTIMAS - FORTALECIMIENTO DE LA ARTICULACION DEL SISTEMA NACIONAL DE ATENCION Y REPARACION INTEGRAL DE L</v>
          </cell>
          <cell r="F68">
            <v>296531564</v>
          </cell>
          <cell r="G68">
            <v>0</v>
          </cell>
          <cell r="H68">
            <v>0</v>
          </cell>
          <cell r="I68">
            <v>296531564</v>
          </cell>
          <cell r="J68">
            <v>0</v>
          </cell>
          <cell r="K68">
            <v>0</v>
          </cell>
          <cell r="L68">
            <v>296531564</v>
          </cell>
          <cell r="M68">
            <v>0</v>
          </cell>
          <cell r="N68">
            <v>0</v>
          </cell>
        </row>
        <row r="69">
          <cell r="A69" t="str">
            <v>C-4101-1500-26-0-4101038-03</v>
          </cell>
          <cell r="B69" t="str">
            <v>Nación</v>
          </cell>
          <cell r="C69" t="str">
            <v>10</v>
          </cell>
          <cell r="D69" t="str">
            <v>CSF</v>
          </cell>
          <cell r="E69" t="str">
            <v>TRANSFERENCIAS CORRIENTES - SERVICIO DE ASISTENCIA TÉCNICA PARA LA PARTICIPACIÓN DE LAS VÍCTIMAS - FORTALECIMIENTO DE LA ARTICULACION DEL SISTEMA NACIONAL DE ATENCION Y REPARACION INTEGRAL DE LAS VICTIMAS- SNARIV DURANTE LA IMPLEMENTACION DE LA PPV</v>
          </cell>
          <cell r="F69">
            <v>1477127250</v>
          </cell>
          <cell r="G69">
            <v>0</v>
          </cell>
          <cell r="H69">
            <v>0</v>
          </cell>
          <cell r="I69">
            <v>1477127250</v>
          </cell>
          <cell r="J69">
            <v>0</v>
          </cell>
          <cell r="K69">
            <v>0</v>
          </cell>
          <cell r="L69">
            <v>1477127250</v>
          </cell>
          <cell r="M69">
            <v>0</v>
          </cell>
          <cell r="N69">
            <v>0</v>
          </cell>
        </row>
        <row r="70">
          <cell r="A70" t="str">
            <v>C-4101-1500-27-0-4101027-02</v>
          </cell>
          <cell r="B70" t="str">
            <v>Nación</v>
          </cell>
          <cell r="C70" t="str">
            <v>10</v>
          </cell>
          <cell r="D70" t="str">
            <v>CSF</v>
          </cell>
          <cell r="E70" t="str">
            <v>ADQUISICIÓN DE BIENES Y SERVICIOS - SERVICIO DE ASISTENCIA FUNERARIA - FORTALECIMIENTO DE LAS MEDIDAS DE PREVENCION Y ASISTENCIA PARA LA POBLACION VICTIMA A NIVEL  NACIONAL</v>
          </cell>
          <cell r="F70">
            <v>2170378000</v>
          </cell>
          <cell r="G70">
            <v>0</v>
          </cell>
          <cell r="H70">
            <v>0</v>
          </cell>
          <cell r="I70">
            <v>2170378000</v>
          </cell>
          <cell r="J70">
            <v>0</v>
          </cell>
          <cell r="K70">
            <v>0</v>
          </cell>
          <cell r="L70">
            <v>2170378000</v>
          </cell>
          <cell r="M70">
            <v>0</v>
          </cell>
          <cell r="N70">
            <v>0</v>
          </cell>
        </row>
        <row r="71">
          <cell r="A71" t="str">
            <v>C-4101-1500-27-0-4101099-02</v>
          </cell>
          <cell r="B71" t="str">
            <v>Nación</v>
          </cell>
          <cell r="C71" t="str">
            <v>10</v>
          </cell>
          <cell r="D71" t="str">
            <v>CSF</v>
          </cell>
          <cell r="E71" t="str">
            <v>ADQUISICIÓN DE BIENES Y SERVICIOS - SERVICIO DE AYUDA HUMANITARIA EN PREVENCIÓN, INMEDIATEZ Y  EMERGENCIA EN ESPECIE - FORTALECIMIENTO DE LAS MEDIDAS DE PREVENCION Y ASISTENCIA PARA LA POBLACION VICTIMA A NIVEL  NACIONAL</v>
          </cell>
          <cell r="F71">
            <v>709943660</v>
          </cell>
          <cell r="G71">
            <v>0</v>
          </cell>
          <cell r="H71">
            <v>0</v>
          </cell>
          <cell r="I71">
            <v>709943660</v>
          </cell>
          <cell r="J71">
            <v>0</v>
          </cell>
          <cell r="K71">
            <v>709943660</v>
          </cell>
          <cell r="L71">
            <v>0</v>
          </cell>
          <cell r="M71">
            <v>36168808.729999997</v>
          </cell>
          <cell r="N71">
            <v>8379387</v>
          </cell>
        </row>
        <row r="72">
          <cell r="A72" t="str">
            <v>C-4101-1500-27-0-4101079-02</v>
          </cell>
          <cell r="B72" t="str">
            <v>Nación</v>
          </cell>
          <cell r="C72" t="str">
            <v>10</v>
          </cell>
          <cell r="D72" t="str">
            <v>CSF</v>
          </cell>
          <cell r="E72" t="str">
            <v>ADQUISICIÓN DE BIENES Y SERVICIOS - SERVICIO DE ASISTENCIA TÉCNICA A COMUNIDADES EN TEMAS DE FORTALECIMIENTO DEL TEJIDO SOCIAL Y CONSTRUCCIÓN DE ESCENARIOS COMUNITARIOS PROTECTORES DE DERECHOS - FORTALECIMIENTO DE LAS MEDIDAS DE PREVENCION Y ASISTE</v>
          </cell>
          <cell r="F72">
            <v>4000000000</v>
          </cell>
          <cell r="G72">
            <v>0</v>
          </cell>
          <cell r="H72">
            <v>0</v>
          </cell>
          <cell r="I72">
            <v>4000000000</v>
          </cell>
          <cell r="J72">
            <v>0</v>
          </cell>
          <cell r="K72">
            <v>0</v>
          </cell>
          <cell r="L72">
            <v>4000000000</v>
          </cell>
          <cell r="M72">
            <v>0</v>
          </cell>
          <cell r="N72">
            <v>0</v>
          </cell>
        </row>
        <row r="73">
          <cell r="A73" t="str">
            <v>C-4101-1500-27-0-4101100-02</v>
          </cell>
          <cell r="B73" t="str">
            <v>Nación</v>
          </cell>
          <cell r="C73" t="str">
            <v>10</v>
          </cell>
          <cell r="D73" t="str">
            <v>CSF</v>
          </cell>
          <cell r="E73" t="str">
            <v>ADQUISICIÓN DE BIENES Y SERVICIOS - SERVICIO DE ASISTENCIA HUMANITARIA A VÍCTIMAS DEL CONFLICTO ARMADO - FORTALECIMIENTO DE LAS MEDIDAS DE PREVENCION Y ASISTENCIA PARA LA POBLACION VICTIMA A NIVEL  NACIONAL</v>
          </cell>
          <cell r="F73">
            <v>11325510905</v>
          </cell>
          <cell r="G73">
            <v>0</v>
          </cell>
          <cell r="H73">
            <v>0</v>
          </cell>
          <cell r="I73">
            <v>11325510905</v>
          </cell>
          <cell r="J73">
            <v>0</v>
          </cell>
          <cell r="K73">
            <v>7550788501.0299997</v>
          </cell>
          <cell r="L73">
            <v>3774722403.9699998</v>
          </cell>
          <cell r="M73">
            <v>6090245803.4899998</v>
          </cell>
          <cell r="N73">
            <v>338676566</v>
          </cell>
        </row>
        <row r="74">
          <cell r="A74" t="str">
            <v>C-4101-1500-27-0-4101090-02</v>
          </cell>
          <cell r="B74" t="str">
            <v>Nación</v>
          </cell>
          <cell r="C74" t="str">
            <v>10</v>
          </cell>
          <cell r="D74" t="str">
            <v>CSF</v>
          </cell>
          <cell r="E74" t="str">
            <v>ADQUISICIÓN DE BIENES Y SERVICIOS - SERVICIOS DE APOYO PARA EL DESARROLLO DE OBRAS DE INFRAESTRUCTURA PARA LA PREVENCIÓN Y ATENCIÓN DE EMERGENCIAS HUMANITARIAS - FORTALECIMIENTO DE LAS MEDIDAS DE PREVENCION Y ASISTENCIA PARA LA POBLACION VICTIMA A NI</v>
          </cell>
          <cell r="F74">
            <v>543216186</v>
          </cell>
          <cell r="G74">
            <v>23670745</v>
          </cell>
          <cell r="H74">
            <v>0</v>
          </cell>
          <cell r="I74">
            <v>566886931</v>
          </cell>
          <cell r="J74">
            <v>0</v>
          </cell>
          <cell r="K74">
            <v>543216186</v>
          </cell>
          <cell r="L74">
            <v>23670745</v>
          </cell>
          <cell r="M74">
            <v>349209189.75999999</v>
          </cell>
          <cell r="N74">
            <v>101595742.76000001</v>
          </cell>
        </row>
        <row r="75">
          <cell r="A75" t="str">
            <v>C-4101-1500-27-0-4101099-03</v>
          </cell>
          <cell r="B75" t="str">
            <v>Nación</v>
          </cell>
          <cell r="C75" t="str">
            <v>10</v>
          </cell>
          <cell r="D75" t="str">
            <v>CSF</v>
          </cell>
          <cell r="E75" t="str">
            <v>TRANSFERENCIAS CORRIENTES - SERVICIO DE AYUDA HUMANITARIA EN PREVENCIÓN, INMEDIATEZ Y  EMERGENCIA EN ESPECIE - FORTALECIMIENTO DE LAS MEDIDAS DE PREVENCION Y ASISTENCIA PARA LA POBLACION VICTIMA A NIVEL NACIONAL</v>
          </cell>
          <cell r="F75">
            <v>22110038843</v>
          </cell>
          <cell r="G75">
            <v>0</v>
          </cell>
          <cell r="H75">
            <v>0</v>
          </cell>
          <cell r="I75">
            <v>22110038843</v>
          </cell>
          <cell r="J75">
            <v>0</v>
          </cell>
          <cell r="K75">
            <v>21700038845</v>
          </cell>
          <cell r="L75">
            <v>409999998</v>
          </cell>
          <cell r="M75">
            <v>10884234184.549999</v>
          </cell>
          <cell r="N75">
            <v>2110066059.4000001</v>
          </cell>
        </row>
        <row r="76">
          <cell r="A76" t="str">
            <v>C-4101-1500-27-0-4101100-03</v>
          </cell>
          <cell r="B76" t="str">
            <v>Nación</v>
          </cell>
          <cell r="C76" t="str">
            <v>10</v>
          </cell>
          <cell r="D76" t="str">
            <v>CSF</v>
          </cell>
          <cell r="E76" t="str">
            <v>TRANSFERENCIAS CORRIENTES - SERVICIO DE ASISTENCIA HUMANITARIA A VÍCTIMAS DEL CONFLICTO ARMADO - FORTALECIMIENTO DE LAS MEDIDAS DE PREVENCION Y ASISTENCIA PARA LA POBLACION VICTIMA A NIVEL NACIONAL</v>
          </cell>
          <cell r="F76">
            <v>481559716675</v>
          </cell>
          <cell r="G76">
            <v>0</v>
          </cell>
          <cell r="H76">
            <v>23670745</v>
          </cell>
          <cell r="I76">
            <v>481536045930</v>
          </cell>
          <cell r="J76">
            <v>0</v>
          </cell>
          <cell r="K76">
            <v>471483934752.87</v>
          </cell>
          <cell r="L76">
            <v>10052111177.129999</v>
          </cell>
          <cell r="M76">
            <v>95196642649.419998</v>
          </cell>
          <cell r="N76">
            <v>94203752681</v>
          </cell>
        </row>
        <row r="77">
          <cell r="A77" t="str">
            <v>C-4101-1500-27-0-4101027-03</v>
          </cell>
          <cell r="B77" t="str">
            <v>Nación</v>
          </cell>
          <cell r="C77" t="str">
            <v>10</v>
          </cell>
          <cell r="D77" t="str">
            <v>CSF</v>
          </cell>
          <cell r="E77" t="str">
            <v>TRANSFERENCIAS CORRIENTES - SERVICIO DE ASISTENCIA FUNERARIA - FORTALECIMIENTO DE LAS MEDIDAS DE PREVENCION Y ASISTENCIA PARA LA POBLACION VICTIMA A NIVEL NACIONAL</v>
          </cell>
          <cell r="F77">
            <v>1159622000</v>
          </cell>
          <cell r="G77">
            <v>0</v>
          </cell>
          <cell r="H77">
            <v>0</v>
          </cell>
          <cell r="I77">
            <v>1159622000</v>
          </cell>
          <cell r="J77">
            <v>0</v>
          </cell>
          <cell r="K77">
            <v>0</v>
          </cell>
          <cell r="L77">
            <v>1159622000</v>
          </cell>
          <cell r="M77">
            <v>0</v>
          </cell>
          <cell r="N77">
            <v>0</v>
          </cell>
        </row>
        <row r="78">
          <cell r="A78" t="str">
            <v>C-4101-1500-27-0-4101090-03</v>
          </cell>
          <cell r="B78" t="str">
            <v>Nación</v>
          </cell>
          <cell r="C78" t="str">
            <v>10</v>
          </cell>
          <cell r="D78" t="str">
            <v>CSF</v>
          </cell>
          <cell r="E78" t="str">
            <v>TRANSFERENCIAS CORRIENTES - SERVICIOS DE APOYO PARA EL DESARROLLO DE OBRAS DE INFRAESTRUCTURA PARA LA PREVENCIÓN Y ATENCIÓN DE EMERGENCIAS HUMANITARIAS - FORTALECIMIENTO DE LAS MEDIDAS DE PREVENCION Y ASISTENCIA PARA LA POBLACION VICTIMA A NIVEL NAC</v>
          </cell>
          <cell r="F78">
            <v>8398379572</v>
          </cell>
          <cell r="G78">
            <v>0</v>
          </cell>
          <cell r="H78">
            <v>0</v>
          </cell>
          <cell r="I78">
            <v>8398379572</v>
          </cell>
          <cell r="J78">
            <v>0</v>
          </cell>
          <cell r="K78">
            <v>8398379572</v>
          </cell>
          <cell r="L78">
            <v>0</v>
          </cell>
          <cell r="M78">
            <v>0</v>
          </cell>
          <cell r="N78">
            <v>0</v>
          </cell>
        </row>
        <row r="79">
          <cell r="A79" t="str">
            <v>C-4101-1500-28-0-4101066-02</v>
          </cell>
          <cell r="B79" t="str">
            <v>Nación</v>
          </cell>
          <cell r="C79" t="str">
            <v>10</v>
          </cell>
          <cell r="D79" t="str">
            <v>CSF</v>
          </cell>
          <cell r="E79" t="str">
            <v>ADQUISICIÓN DE BIENES Y SERVICIOS - SERVICIOS DE ASISTENCIA TÉCNICA PARA LA IMPLEMENTACIÓN DE LA RUTA DE REPARACIÓN COLECTIVA - IMPLEMENTACION DE LAS MEDIDAS DE REPARACION EN LAS VICTIMAS DEL CONFLICTO ARMADO A NIVEL  NACIONAL</v>
          </cell>
          <cell r="F79">
            <v>1939954444</v>
          </cell>
          <cell r="G79">
            <v>64245359</v>
          </cell>
          <cell r="H79">
            <v>0</v>
          </cell>
          <cell r="I79">
            <v>2004199803</v>
          </cell>
          <cell r="J79">
            <v>0</v>
          </cell>
          <cell r="K79">
            <v>528362927</v>
          </cell>
          <cell r="L79">
            <v>1475836876</v>
          </cell>
          <cell r="M79">
            <v>528362927</v>
          </cell>
          <cell r="N79">
            <v>933040</v>
          </cell>
        </row>
        <row r="80">
          <cell r="A80" t="str">
            <v>C-4101-1500-28-0-4101091-02</v>
          </cell>
          <cell r="B80" t="str">
            <v>Nación</v>
          </cell>
          <cell r="C80" t="str">
            <v>10</v>
          </cell>
          <cell r="D80" t="str">
            <v>CSF</v>
          </cell>
          <cell r="E80" t="str">
            <v>ADQUISICIÓN DE BIENES Y SERVICIOS - SERVICIO DE REHABILITACIÓN PSICOSOCIAL A VÍCTIMAS DEL CONFLICTO ARMADO - IMPLEMENTACION DE LAS MEDIDAS DE REPARACION EN LAS VICTIMAS DEL CONFLICTO ARMADO A NIVEL  NACIONAL</v>
          </cell>
          <cell r="F80">
            <v>10466340392</v>
          </cell>
          <cell r="G80">
            <v>0</v>
          </cell>
          <cell r="H80">
            <v>0</v>
          </cell>
          <cell r="I80">
            <v>10466340392</v>
          </cell>
          <cell r="J80">
            <v>0</v>
          </cell>
          <cell r="K80">
            <v>7499883764</v>
          </cell>
          <cell r="L80">
            <v>2966456628</v>
          </cell>
          <cell r="M80">
            <v>2132611784</v>
          </cell>
          <cell r="N80">
            <v>186113241</v>
          </cell>
        </row>
        <row r="81">
          <cell r="A81" t="str">
            <v>C-4101-1500-28-0-4101037-02</v>
          </cell>
          <cell r="B81" t="str">
            <v>Nación</v>
          </cell>
          <cell r="C81" t="str">
            <v>10</v>
          </cell>
          <cell r="D81" t="str">
            <v>CSF</v>
          </cell>
          <cell r="E81" t="str">
            <v>ADQUISICIÓN DE BIENES Y SERVICIOS - SERVICIO DE IMPLEMENTACIÓN DE MEDIDAS DEL PLAN DE REPARACIÓN COLECTIVA - IMPLEMENTACION DE LAS MEDIDAS DE REPARACION EN LAS VICTIMAS DEL CONFLICTO ARMADO A NIVEL  NACIONAL</v>
          </cell>
          <cell r="F81">
            <v>36201046151</v>
          </cell>
          <cell r="G81">
            <v>0</v>
          </cell>
          <cell r="H81">
            <v>5182247220</v>
          </cell>
          <cell r="I81">
            <v>31018798931</v>
          </cell>
          <cell r="J81">
            <v>0</v>
          </cell>
          <cell r="K81">
            <v>11894904186</v>
          </cell>
          <cell r="L81">
            <v>19123894745</v>
          </cell>
          <cell r="M81">
            <v>5155019491</v>
          </cell>
          <cell r="N81">
            <v>527485901.04000002</v>
          </cell>
        </row>
        <row r="82">
          <cell r="A82" t="str">
            <v>C-4101-1500-28-0-4101029-02</v>
          </cell>
          <cell r="B82" t="str">
            <v>Nación</v>
          </cell>
          <cell r="C82" t="str">
            <v>10</v>
          </cell>
          <cell r="D82" t="str">
            <v>CSF</v>
          </cell>
          <cell r="E82" t="str">
            <v>ADQUISICIÓN DE BIENES Y SERVICIOS - SERVICIOS PARA LA INDEMNIZACIÓN ADMINISTRATIVA Y JUDICIAL - IMPLEMENTACION DE LAS MEDIDAS DE REPARACION EN LAS VICTIMAS DEL CONFLICTO ARMADO A NIVEL  NACIONAL</v>
          </cell>
          <cell r="F82">
            <v>36808336879</v>
          </cell>
          <cell r="G82">
            <v>0</v>
          </cell>
          <cell r="H82">
            <v>6639377250</v>
          </cell>
          <cell r="I82">
            <v>30168959629</v>
          </cell>
          <cell r="J82">
            <v>0</v>
          </cell>
          <cell r="K82">
            <v>10304372571</v>
          </cell>
          <cell r="L82">
            <v>19864587058</v>
          </cell>
          <cell r="M82">
            <v>4332955930</v>
          </cell>
          <cell r="N82">
            <v>498020510</v>
          </cell>
        </row>
        <row r="83">
          <cell r="A83" t="str">
            <v>C-4101-1500-28-0-4101092-02</v>
          </cell>
          <cell r="B83" t="str">
            <v>Nación</v>
          </cell>
          <cell r="C83" t="str">
            <v>10</v>
          </cell>
          <cell r="D83" t="str">
            <v>CSF</v>
          </cell>
          <cell r="E83" t="str">
            <v>ADQUISICIÓN DE BIENES Y SERVICIOS - SERVICIOS DE SATISFACCIÓN Y GARANTÍAS DE NO REPETICIÓN A VÍCTIMAS DEL CONFLICTO ARMADO - IMPLEMENTACION DE LAS MEDIDAS DE REPARACION EN LAS VICTIMAS DEL CONFLICTO ARMADO A NIVEL  NACIONAL</v>
          </cell>
          <cell r="F83">
            <v>7582384962</v>
          </cell>
          <cell r="G83">
            <v>1553000000</v>
          </cell>
          <cell r="H83">
            <v>0</v>
          </cell>
          <cell r="I83">
            <v>9135384962</v>
          </cell>
          <cell r="J83">
            <v>0</v>
          </cell>
          <cell r="K83">
            <v>3846292838</v>
          </cell>
          <cell r="L83">
            <v>5289092124</v>
          </cell>
          <cell r="M83">
            <v>2673264241</v>
          </cell>
          <cell r="N83">
            <v>236775680</v>
          </cell>
        </row>
        <row r="84">
          <cell r="A84" t="str">
            <v>C-4101-1500-28-0-4101065-03</v>
          </cell>
          <cell r="B84" t="str">
            <v>Nación</v>
          </cell>
          <cell r="C84" t="str">
            <v>10</v>
          </cell>
          <cell r="D84" t="str">
            <v>CSF</v>
          </cell>
          <cell r="E84" t="str">
            <v>TRANSFERENCIAS CORRIENTES - SERVICIOS DE APOYO FINANCIERO PARA LA RESTITUCIÓN DE CRÉDITOS Y PASIVOS - IMPLEMENTACION DE LAS MEDIDAS DE REPARACION EN LAS VICTIMAS DEL CONFLICTO ARMADO A NIVEL  NACIONAL</v>
          </cell>
          <cell r="F84">
            <v>0</v>
          </cell>
          <cell r="G84">
            <v>1648000000</v>
          </cell>
          <cell r="H84">
            <v>0</v>
          </cell>
          <cell r="I84">
            <v>1648000000</v>
          </cell>
          <cell r="J84">
            <v>0</v>
          </cell>
          <cell r="K84">
            <v>0</v>
          </cell>
          <cell r="L84">
            <v>1648000000</v>
          </cell>
          <cell r="M84">
            <v>0</v>
          </cell>
          <cell r="N84">
            <v>0</v>
          </cell>
        </row>
        <row r="85">
          <cell r="A85" t="str">
            <v>C-4101-1500-28-0-4101029-03</v>
          </cell>
          <cell r="B85" t="str">
            <v>Nación</v>
          </cell>
          <cell r="C85" t="str">
            <v>10</v>
          </cell>
          <cell r="D85" t="str">
            <v>CSF</v>
          </cell>
          <cell r="E85" t="str">
            <v>TRANSFERENCIAS CORRIENTES - SERVICIOS PARA LA INDEMNIZACIÓN ADMINISTRATIVA Y JUDICIAL - IMPLEMENTACION DE LAS MEDIDAS DE REPARACION EN LAS VICTIMAS DEL CONFLICTO ARMADO A NIVEL  NACIONAL</v>
          </cell>
          <cell r="F85">
            <v>684089570121</v>
          </cell>
          <cell r="G85">
            <v>0</v>
          </cell>
          <cell r="H85">
            <v>0</v>
          </cell>
          <cell r="I85">
            <v>684089570121</v>
          </cell>
          <cell r="J85">
            <v>0</v>
          </cell>
          <cell r="K85">
            <v>684089570121</v>
          </cell>
          <cell r="L85">
            <v>0</v>
          </cell>
          <cell r="M85">
            <v>0</v>
          </cell>
          <cell r="N85">
            <v>0</v>
          </cell>
        </row>
        <row r="86">
          <cell r="A86" t="str">
            <v>C-4101-1500-28-0-4101037-03</v>
          </cell>
          <cell r="B86" t="str">
            <v>Nación</v>
          </cell>
          <cell r="C86" t="str">
            <v>10</v>
          </cell>
          <cell r="D86" t="str">
            <v>CSF</v>
          </cell>
          <cell r="E86" t="str">
            <v>TRANSFERENCIAS CORRIENTES - SERVICIO DE IMPLEMENTACIÓN DE MEDIDAS DEL PLAN DE REPARACIÓN COLECTIVA - IMPLEMENTACION DE LAS MEDIDAS DE REPARACION EN LAS VICTIMAS DEL CONFLICTO ARMADO A NIVEL  NACIONAL</v>
          </cell>
          <cell r="F86">
            <v>70755357412</v>
          </cell>
          <cell r="G86">
            <v>0</v>
          </cell>
          <cell r="H86">
            <v>0</v>
          </cell>
          <cell r="I86">
            <v>70755357412</v>
          </cell>
          <cell r="J86">
            <v>0</v>
          </cell>
          <cell r="K86">
            <v>11165963827</v>
          </cell>
          <cell r="L86">
            <v>59589393585</v>
          </cell>
          <cell r="M86">
            <v>1875328049</v>
          </cell>
          <cell r="N86">
            <v>63494000</v>
          </cell>
        </row>
        <row r="87">
          <cell r="A87" t="str">
            <v>C-4101-1500-28-0-4101092-03</v>
          </cell>
          <cell r="B87" t="str">
            <v>Nación</v>
          </cell>
          <cell r="C87" t="str">
            <v>10</v>
          </cell>
          <cell r="D87" t="str">
            <v>CSF</v>
          </cell>
          <cell r="E87" t="str">
            <v>TRANSFERENCIAS CORRIENTES - SERVICIOS DE SATISFACCIÓN Y GARANTÍAS DE NO REPETICIÓN A VÍCTIMAS DEL CONFLICTO ARMADO - IMPLEMENTACION DE LAS MEDIDAS DE REPARACION EN LAS VICTIMAS DEL CONFLICTO ARMADO A NIVEL  NACIONAL</v>
          </cell>
          <cell r="F87">
            <v>749291100</v>
          </cell>
          <cell r="G87">
            <v>0</v>
          </cell>
          <cell r="H87">
            <v>0</v>
          </cell>
          <cell r="I87">
            <v>749291100</v>
          </cell>
          <cell r="J87">
            <v>0</v>
          </cell>
          <cell r="K87">
            <v>262030601</v>
          </cell>
          <cell r="L87">
            <v>487260499</v>
          </cell>
          <cell r="M87">
            <v>262030601</v>
          </cell>
          <cell r="N87">
            <v>0</v>
          </cell>
        </row>
        <row r="88">
          <cell r="A88" t="str">
            <v>C-4101-1500-28-0-4101066-03</v>
          </cell>
          <cell r="B88" t="str">
            <v>Nación</v>
          </cell>
          <cell r="C88" t="str">
            <v>10</v>
          </cell>
          <cell r="D88" t="str">
            <v>CSF</v>
          </cell>
          <cell r="E88" t="str">
            <v>TRANSFERENCIAS CORRIENTES - SERVICIOS DE ASISTENCIA TÉCNICA PARA LA IMPLEMENTACIÓN DE LA RUTA DE REPARACIÓN COLECTIVA - IMPLEMENTACION DE LAS MEDIDAS DE REPARACION EN LAS VICTIMAS DEL CONFLICTO ARMADO A NIVEL  NACIONAL</v>
          </cell>
          <cell r="F88">
            <v>2414928915</v>
          </cell>
          <cell r="G88">
            <v>0</v>
          </cell>
          <cell r="H88">
            <v>64245359</v>
          </cell>
          <cell r="I88">
            <v>2350683556</v>
          </cell>
          <cell r="J88">
            <v>0</v>
          </cell>
          <cell r="K88">
            <v>352351963</v>
          </cell>
          <cell r="L88">
            <v>1998331593</v>
          </cell>
          <cell r="M88">
            <v>352351963</v>
          </cell>
          <cell r="N88">
            <v>8400000</v>
          </cell>
        </row>
        <row r="89">
          <cell r="A89" t="str">
            <v>C-4101-1500-28-0-4101091-03</v>
          </cell>
          <cell r="B89" t="str">
            <v>Nación</v>
          </cell>
          <cell r="C89" t="str">
            <v>10</v>
          </cell>
          <cell r="D89" t="str">
            <v>CSF</v>
          </cell>
          <cell r="E89" t="str">
            <v>TRANSFERENCIAS CORRIENTES - SERVICIO DE REHABILITACIÓN PSICOSOCIAL A VÍCTIMAS DEL CONFLICTO ARMADO - IMPLEMENTACION DE LAS MEDIDAS DE REPARACION EN LAS VICTIMAS DEL CONFLICTO ARMADO A NIVEL NACIONAL</v>
          </cell>
          <cell r="F89">
            <v>52566236</v>
          </cell>
          <cell r="G89">
            <v>0</v>
          </cell>
          <cell r="H89">
            <v>0</v>
          </cell>
          <cell r="I89">
            <v>52566236</v>
          </cell>
          <cell r="J89">
            <v>0</v>
          </cell>
          <cell r="K89">
            <v>0</v>
          </cell>
          <cell r="L89">
            <v>52566236</v>
          </cell>
          <cell r="M89">
            <v>0</v>
          </cell>
          <cell r="N89">
            <v>0</v>
          </cell>
        </row>
        <row r="90">
          <cell r="A90" t="str">
            <v>C-4199-1500-4-0-4199060-02</v>
          </cell>
          <cell r="B90" t="str">
            <v>Nación</v>
          </cell>
          <cell r="C90" t="str">
            <v>10</v>
          </cell>
          <cell r="D90" t="str">
            <v>CSF</v>
          </cell>
          <cell r="E90" t="str">
            <v>ADQUISICIÓN DE BIENES Y SERVICIOS - SERVICIOS DE INFORMACIÓN ACTUALIZADOS - AMPLIACION DE LA CAPACIDAD TECNOLOGICA, USO Y GESTION DE LA INFORMACION ORIENTADA A LA TRANSFORMACION DIGITAL PARA LA ATENCION Y REPARACION INTEGRAL A LAS VICTIMAS A NIVEL</v>
          </cell>
          <cell r="F90">
            <v>2731314051</v>
          </cell>
          <cell r="G90">
            <v>0</v>
          </cell>
          <cell r="H90">
            <v>0</v>
          </cell>
          <cell r="I90">
            <v>2731314051</v>
          </cell>
          <cell r="J90">
            <v>0</v>
          </cell>
          <cell r="K90">
            <v>1750320470</v>
          </cell>
          <cell r="L90">
            <v>980993581</v>
          </cell>
          <cell r="M90">
            <v>1559909510</v>
          </cell>
          <cell r="N90">
            <v>310919476</v>
          </cell>
        </row>
        <row r="91">
          <cell r="A91" t="str">
            <v>C-4199-1500-4-0-4199062-02</v>
          </cell>
          <cell r="B91" t="str">
            <v>Nación</v>
          </cell>
          <cell r="C91" t="str">
            <v>10</v>
          </cell>
          <cell r="D91" t="str">
            <v>CSF</v>
          </cell>
          <cell r="E91" t="str">
            <v>ADQUISICIÓN DE BIENES Y SERVICIOS - SERVICIOS TECNOLÓGICOS - AMPLIACION DE LA CAPACIDAD TECNOLOGICA, USO Y GESTION DE LA INFORMACION ORIENTADA A LA TRANSFORMACION DIGITAL PARA LA ATENCION Y REPARACION INTEGRAL A LAS VICTIMAS A NIVEL NACIONAL</v>
          </cell>
          <cell r="F91">
            <v>27610030603</v>
          </cell>
          <cell r="G91">
            <v>0</v>
          </cell>
          <cell r="H91">
            <v>0</v>
          </cell>
          <cell r="I91">
            <v>27610030603</v>
          </cell>
          <cell r="J91">
            <v>0</v>
          </cell>
          <cell r="K91">
            <v>13630867263.02</v>
          </cell>
          <cell r="L91">
            <v>13979163339.98</v>
          </cell>
          <cell r="M91">
            <v>13094561546.1</v>
          </cell>
          <cell r="N91">
            <v>4924069136.3000002</v>
          </cell>
        </row>
        <row r="92">
          <cell r="A92" t="str">
            <v>C-4199-1500-5-0-4199064-02</v>
          </cell>
          <cell r="B92" t="str">
            <v>Nación</v>
          </cell>
          <cell r="C92" t="str">
            <v>10</v>
          </cell>
          <cell r="D92" t="str">
            <v>CSF</v>
          </cell>
          <cell r="E92" t="str">
            <v>ADQUISICIÓN DE BIENES Y SERVICIOS - SERVICIO DE IMPLEMENTACIÓN DE SISTEMAS DE GESTIÓN - FORTALECIMIENTO  A LA PLANEACION, OPERACION Y SEGUIMIENTO DE LA GESTION INSTITUCIONAL EN LA UNIDAD PARA LA ATENCION Y REPARACION INTEGRAL A LAS VICTIMAS A NIVEL</v>
          </cell>
          <cell r="F92">
            <v>6195697489</v>
          </cell>
          <cell r="G92">
            <v>395569088</v>
          </cell>
          <cell r="H92">
            <v>0</v>
          </cell>
          <cell r="I92">
            <v>6591266577</v>
          </cell>
          <cell r="J92">
            <v>0</v>
          </cell>
          <cell r="K92">
            <v>4257742720</v>
          </cell>
          <cell r="L92">
            <v>2333523857</v>
          </cell>
          <cell r="M92">
            <v>3468958658</v>
          </cell>
          <cell r="N92">
            <v>293548925</v>
          </cell>
        </row>
        <row r="93">
          <cell r="A93" t="str">
            <v>C-4199-1500-5-0-4199052-02</v>
          </cell>
          <cell r="B93" t="str">
            <v>Nación</v>
          </cell>
          <cell r="C93" t="str">
            <v>10</v>
          </cell>
          <cell r="D93" t="str">
            <v>CSF</v>
          </cell>
          <cell r="E93" t="str">
            <v>ADQUISICIÓN DE BIENES Y SERVICIOS - SERVICIO DE GESTIÓN DOCUMENTAL - FORTALECIMIENTO  A LA PLANEACION, OPERACION Y SEGUIMIENTO DE LA GESTION INSTITUCIONAL EN LA UNIDAD PARA LA ATENCION Y REPARACION INTEGRAL A LAS VICTIMAS A NIVEL NACIONAL  NACIONAL</v>
          </cell>
          <cell r="F93">
            <v>20604745817</v>
          </cell>
          <cell r="G93">
            <v>0</v>
          </cell>
          <cell r="H93">
            <v>395569088</v>
          </cell>
          <cell r="I93">
            <v>20209176729</v>
          </cell>
          <cell r="J93">
            <v>0</v>
          </cell>
          <cell r="K93">
            <v>19815178313</v>
          </cell>
          <cell r="L93">
            <v>393998416</v>
          </cell>
          <cell r="M93">
            <v>6999939597.3599997</v>
          </cell>
          <cell r="N93">
            <v>3265681641.9099998</v>
          </cell>
        </row>
        <row r="94">
          <cell r="A94" t="str">
            <v>C-4199-1500-5-0-4199057-02</v>
          </cell>
          <cell r="B94" t="str">
            <v>Nación</v>
          </cell>
          <cell r="C94" t="str">
            <v>10</v>
          </cell>
          <cell r="D94" t="str">
            <v>CSF</v>
          </cell>
          <cell r="E94" t="str">
            <v>ADQUISICIÓN DE BIENES Y SERVICIOS - SERVICIO DE APOYO FINANCIERO PARA EL FORTALECIMIENTO DEL TALENTO HUMANO - FORTALECIMIENTO A LA PLANEACION, OPERACION Y SEGUIMIENTO DE LA GESTION INSTITUCIONAL EN LA UNIDAD PARA LA ATENCION Y REPARACION INTEGRAL A</v>
          </cell>
          <cell r="F94">
            <v>1606237501</v>
          </cell>
          <cell r="G94">
            <v>0</v>
          </cell>
          <cell r="H94">
            <v>0</v>
          </cell>
          <cell r="I94">
            <v>1606237501</v>
          </cell>
          <cell r="J94">
            <v>0</v>
          </cell>
          <cell r="K94">
            <v>1290101520</v>
          </cell>
          <cell r="L94">
            <v>316135981</v>
          </cell>
          <cell r="M94">
            <v>1123161730</v>
          </cell>
          <cell r="N94">
            <v>54360622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E877-06BB-4911-B1F4-FB0A104C3608}">
  <dimension ref="A1:R128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8" sqref="F8"/>
    </sheetView>
  </sheetViews>
  <sheetFormatPr baseColWidth="10" defaultColWidth="11.42578125" defaultRowHeight="27" customHeight="1" x14ac:dyDescent="0.25"/>
  <cols>
    <col min="1" max="1" width="30.5703125" style="22" customWidth="1"/>
    <col min="2" max="2" width="11.5703125" style="22" customWidth="1"/>
    <col min="3" max="3" width="8.140625" style="22" customWidth="1"/>
    <col min="4" max="4" width="6.5703125" style="22" customWidth="1"/>
    <col min="5" max="5" width="65.7109375" style="22" customWidth="1"/>
    <col min="6" max="6" width="27.5703125" style="23" bestFit="1" customWidth="1"/>
    <col min="7" max="8" width="22.85546875" style="23" bestFit="1" customWidth="1"/>
    <col min="9" max="9" width="27.5703125" style="23" bestFit="1" customWidth="1"/>
    <col min="10" max="10" width="18.7109375" style="23" bestFit="1" customWidth="1"/>
    <col min="11" max="11" width="25.42578125" style="23" bestFit="1" customWidth="1"/>
    <col min="12" max="12" width="27.5703125" style="23" bestFit="1" customWidth="1"/>
    <col min="13" max="13" width="24.140625" style="23" bestFit="1" customWidth="1"/>
    <col min="14" max="16" width="22.85546875" style="23" bestFit="1" customWidth="1"/>
    <col min="17" max="17" width="31" style="22" customWidth="1"/>
    <col min="18" max="18" width="15.140625" style="22" bestFit="1" customWidth="1"/>
    <col min="19" max="16384" width="11.42578125" style="22"/>
  </cols>
  <sheetData>
    <row r="1" spans="1:16" s="19" customFormat="1" ht="34.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s="19" customFormat="1" ht="31.5" customHeight="1" x14ac:dyDescent="0.25">
      <c r="A2" s="35" t="s">
        <v>261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s="20" customFormat="1" ht="30" customHeight="1" x14ac:dyDescent="0.2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P3" s="18" t="s">
        <v>16</v>
      </c>
    </row>
    <row r="4" spans="1:16" s="21" customFormat="1" ht="18" customHeight="1" x14ac:dyDescent="0.25">
      <c r="A4" s="36" t="s">
        <v>17</v>
      </c>
      <c r="B4" s="37"/>
      <c r="C4" s="37"/>
      <c r="D4" s="37"/>
      <c r="E4" s="38"/>
      <c r="F4" s="17">
        <f t="shared" ref="F4:P4" si="0">+F5+F33+F60+F72</f>
        <v>881519000000</v>
      </c>
      <c r="G4" s="17">
        <f t="shared" si="0"/>
        <v>835800000</v>
      </c>
      <c r="H4" s="17">
        <f t="shared" si="0"/>
        <v>835800000</v>
      </c>
      <c r="I4" s="17">
        <f t="shared" si="0"/>
        <v>881519000000</v>
      </c>
      <c r="J4" s="17">
        <f t="shared" si="0"/>
        <v>0</v>
      </c>
      <c r="K4" s="17">
        <f t="shared" si="0"/>
        <v>701209882249.48999</v>
      </c>
      <c r="L4" s="17">
        <f t="shared" si="0"/>
        <v>180309117750.51001</v>
      </c>
      <c r="M4" s="17">
        <f t="shared" si="0"/>
        <v>38799511422.470001</v>
      </c>
      <c r="N4" s="17">
        <f t="shared" si="0"/>
        <v>18865550710.150002</v>
      </c>
      <c r="O4" s="17">
        <f t="shared" si="0"/>
        <v>18865550710.150002</v>
      </c>
      <c r="P4" s="17">
        <f t="shared" si="0"/>
        <v>18865550710.150002</v>
      </c>
    </row>
    <row r="5" spans="1:16" s="21" customFormat="1" ht="18" customHeight="1" x14ac:dyDescent="0.25">
      <c r="A5" s="36" t="s">
        <v>18</v>
      </c>
      <c r="B5" s="37"/>
      <c r="C5" s="37"/>
      <c r="D5" s="37"/>
      <c r="E5" s="38"/>
      <c r="F5" s="17">
        <f t="shared" ref="F5:P5" si="1">+F6</f>
        <v>79667000000</v>
      </c>
      <c r="G5" s="17">
        <f t="shared" si="1"/>
        <v>0</v>
      </c>
      <c r="H5" s="17">
        <f t="shared" si="1"/>
        <v>0</v>
      </c>
      <c r="I5" s="17">
        <f t="shared" si="1"/>
        <v>79667000000</v>
      </c>
      <c r="J5" s="17">
        <f t="shared" si="1"/>
        <v>0</v>
      </c>
      <c r="K5" s="17">
        <f t="shared" si="1"/>
        <v>79667000000</v>
      </c>
      <c r="L5" s="17">
        <f t="shared" si="1"/>
        <v>0</v>
      </c>
      <c r="M5" s="17">
        <f t="shared" si="1"/>
        <v>15100124075</v>
      </c>
      <c r="N5" s="17">
        <f t="shared" si="1"/>
        <v>15096673971</v>
      </c>
      <c r="O5" s="17">
        <f t="shared" si="1"/>
        <v>15096673971</v>
      </c>
      <c r="P5" s="17">
        <f t="shared" si="1"/>
        <v>15096673971</v>
      </c>
    </row>
    <row r="6" spans="1:16" ht="27" customHeight="1" x14ac:dyDescent="0.25">
      <c r="A6" s="10" t="s">
        <v>19</v>
      </c>
      <c r="B6" s="11" t="s">
        <v>20</v>
      </c>
      <c r="C6" s="12"/>
      <c r="D6" s="12"/>
      <c r="E6" s="13" t="s">
        <v>21</v>
      </c>
      <c r="F6" s="24">
        <f t="shared" ref="F6:P6" si="2">+F8+F17+F25</f>
        <v>79667000000</v>
      </c>
      <c r="G6" s="24">
        <f t="shared" si="2"/>
        <v>0</v>
      </c>
      <c r="H6" s="24">
        <f t="shared" si="2"/>
        <v>0</v>
      </c>
      <c r="I6" s="24">
        <f t="shared" si="2"/>
        <v>79667000000</v>
      </c>
      <c r="J6" s="24">
        <f t="shared" si="2"/>
        <v>0</v>
      </c>
      <c r="K6" s="24">
        <f t="shared" si="2"/>
        <v>79667000000</v>
      </c>
      <c r="L6" s="24">
        <f t="shared" si="2"/>
        <v>0</v>
      </c>
      <c r="M6" s="24">
        <f t="shared" si="2"/>
        <v>15100124075</v>
      </c>
      <c r="N6" s="24">
        <f t="shared" si="2"/>
        <v>15096673971</v>
      </c>
      <c r="O6" s="24">
        <f t="shared" si="2"/>
        <v>15096673971</v>
      </c>
      <c r="P6" s="24">
        <f t="shared" si="2"/>
        <v>15096673971</v>
      </c>
    </row>
    <row r="7" spans="1:16" ht="27" customHeight="1" x14ac:dyDescent="0.25">
      <c r="A7" s="10" t="s">
        <v>22</v>
      </c>
      <c r="B7" s="11" t="s">
        <v>20</v>
      </c>
      <c r="C7" s="12"/>
      <c r="D7" s="12"/>
      <c r="E7" s="13" t="s">
        <v>23</v>
      </c>
      <c r="F7" s="24">
        <f t="shared" ref="F7:P7" si="3">+F8</f>
        <v>52465000000</v>
      </c>
      <c r="G7" s="24">
        <f t="shared" si="3"/>
        <v>0</v>
      </c>
      <c r="H7" s="24">
        <f t="shared" si="3"/>
        <v>0</v>
      </c>
      <c r="I7" s="24">
        <f t="shared" si="3"/>
        <v>52465000000</v>
      </c>
      <c r="J7" s="24">
        <f t="shared" si="3"/>
        <v>0</v>
      </c>
      <c r="K7" s="24">
        <f t="shared" si="3"/>
        <v>52465000000</v>
      </c>
      <c r="L7" s="24">
        <f>I7-K7</f>
        <v>0</v>
      </c>
      <c r="M7" s="24">
        <f t="shared" si="3"/>
        <v>10592372703</v>
      </c>
      <c r="N7" s="24">
        <f t="shared" si="3"/>
        <v>10590717438</v>
      </c>
      <c r="O7" s="24">
        <f t="shared" si="3"/>
        <v>10590717438</v>
      </c>
      <c r="P7" s="24">
        <f t="shared" si="3"/>
        <v>10590717438</v>
      </c>
    </row>
    <row r="8" spans="1:16" ht="27" customHeight="1" x14ac:dyDescent="0.25">
      <c r="A8" s="10" t="s">
        <v>24</v>
      </c>
      <c r="B8" s="11" t="s">
        <v>20</v>
      </c>
      <c r="C8" s="12"/>
      <c r="D8" s="12"/>
      <c r="E8" s="13" t="s">
        <v>25</v>
      </c>
      <c r="F8" s="24">
        <f t="shared" ref="F8:P8" si="4">SUM(F9:F16)</f>
        <v>52465000000</v>
      </c>
      <c r="G8" s="24">
        <f t="shared" si="4"/>
        <v>0</v>
      </c>
      <c r="H8" s="24">
        <f t="shared" si="4"/>
        <v>0</v>
      </c>
      <c r="I8" s="24">
        <f t="shared" si="4"/>
        <v>52465000000</v>
      </c>
      <c r="J8" s="24">
        <f t="shared" si="4"/>
        <v>0</v>
      </c>
      <c r="K8" s="24">
        <f t="shared" si="4"/>
        <v>52465000000</v>
      </c>
      <c r="L8" s="24">
        <f t="shared" ref="L8:L16" si="5">I8-K8</f>
        <v>0</v>
      </c>
      <c r="M8" s="24">
        <f t="shared" si="4"/>
        <v>10592372703</v>
      </c>
      <c r="N8" s="24">
        <f t="shared" si="4"/>
        <v>10590717438</v>
      </c>
      <c r="O8" s="24">
        <f t="shared" si="4"/>
        <v>10590717438</v>
      </c>
      <c r="P8" s="24">
        <f t="shared" si="4"/>
        <v>10590717438</v>
      </c>
    </row>
    <row r="9" spans="1:16" ht="27" customHeight="1" x14ac:dyDescent="0.25">
      <c r="A9" s="14" t="s">
        <v>26</v>
      </c>
      <c r="B9" s="15" t="s">
        <v>20</v>
      </c>
      <c r="C9" s="15" t="s">
        <v>27</v>
      </c>
      <c r="D9" s="15" t="s">
        <v>28</v>
      </c>
      <c r="E9" s="16" t="s">
        <v>29</v>
      </c>
      <c r="F9" s="25">
        <v>42704000000</v>
      </c>
      <c r="G9" s="25">
        <v>0</v>
      </c>
      <c r="H9" s="25">
        <v>0</v>
      </c>
      <c r="I9" s="25">
        <v>42704000000</v>
      </c>
      <c r="J9" s="25">
        <v>0</v>
      </c>
      <c r="K9" s="25">
        <v>42704000000</v>
      </c>
      <c r="L9" s="25">
        <f t="shared" si="5"/>
        <v>0</v>
      </c>
      <c r="M9" s="25">
        <v>10090492955</v>
      </c>
      <c r="N9" s="25">
        <v>10088837690</v>
      </c>
      <c r="O9" s="25">
        <f>+N9</f>
        <v>10088837690</v>
      </c>
      <c r="P9" s="25">
        <f>+O9</f>
        <v>10088837690</v>
      </c>
    </row>
    <row r="10" spans="1:16" ht="27" customHeight="1" x14ac:dyDescent="0.25">
      <c r="A10" s="14" t="s">
        <v>30</v>
      </c>
      <c r="B10" s="15" t="s">
        <v>20</v>
      </c>
      <c r="C10" s="15" t="s">
        <v>27</v>
      </c>
      <c r="D10" s="15" t="s">
        <v>28</v>
      </c>
      <c r="E10" s="16" t="s">
        <v>31</v>
      </c>
      <c r="F10" s="25">
        <v>210000000</v>
      </c>
      <c r="G10" s="25">
        <v>0</v>
      </c>
      <c r="H10" s="25">
        <v>0</v>
      </c>
      <c r="I10" s="25">
        <v>210000000</v>
      </c>
      <c r="J10" s="25">
        <v>0</v>
      </c>
      <c r="K10" s="25">
        <v>210000000</v>
      </c>
      <c r="L10" s="25">
        <f t="shared" si="5"/>
        <v>0</v>
      </c>
      <c r="M10" s="25">
        <v>16012455</v>
      </c>
      <c r="N10" s="25">
        <v>16012455</v>
      </c>
      <c r="O10" s="25">
        <f t="shared" ref="O10:P16" si="6">+N10</f>
        <v>16012455</v>
      </c>
      <c r="P10" s="25">
        <f t="shared" si="6"/>
        <v>16012455</v>
      </c>
    </row>
    <row r="11" spans="1:16" ht="27" customHeight="1" x14ac:dyDescent="0.25">
      <c r="A11" s="14" t="s">
        <v>32</v>
      </c>
      <c r="B11" s="15" t="s">
        <v>20</v>
      </c>
      <c r="C11" s="15" t="s">
        <v>27</v>
      </c>
      <c r="D11" s="15" t="s">
        <v>28</v>
      </c>
      <c r="E11" s="16" t="s">
        <v>33</v>
      </c>
      <c r="F11" s="25">
        <v>1050000</v>
      </c>
      <c r="G11" s="25">
        <v>0</v>
      </c>
      <c r="H11" s="25">
        <v>0</v>
      </c>
      <c r="I11" s="25">
        <v>1050000</v>
      </c>
      <c r="J11" s="25">
        <v>0</v>
      </c>
      <c r="K11" s="25">
        <v>1050000</v>
      </c>
      <c r="L11" s="25">
        <f t="shared" si="5"/>
        <v>0</v>
      </c>
      <c r="M11" s="25">
        <v>218247</v>
      </c>
      <c r="N11" s="25">
        <v>218247</v>
      </c>
      <c r="O11" s="25">
        <f t="shared" si="6"/>
        <v>218247</v>
      </c>
      <c r="P11" s="25">
        <f t="shared" si="6"/>
        <v>218247</v>
      </c>
    </row>
    <row r="12" spans="1:16" ht="27" customHeight="1" x14ac:dyDescent="0.25">
      <c r="A12" s="14" t="s">
        <v>34</v>
      </c>
      <c r="B12" s="15" t="s">
        <v>20</v>
      </c>
      <c r="C12" s="15" t="s">
        <v>27</v>
      </c>
      <c r="D12" s="15" t="s">
        <v>28</v>
      </c>
      <c r="E12" s="16" t="s">
        <v>35</v>
      </c>
      <c r="F12" s="25">
        <v>2000000</v>
      </c>
      <c r="G12" s="25">
        <v>0</v>
      </c>
      <c r="H12" s="25">
        <v>0</v>
      </c>
      <c r="I12" s="25">
        <v>2000000</v>
      </c>
      <c r="J12" s="25">
        <v>0</v>
      </c>
      <c r="K12" s="25">
        <v>2000000</v>
      </c>
      <c r="L12" s="25">
        <f t="shared" si="5"/>
        <v>0</v>
      </c>
      <c r="M12" s="25">
        <v>421818</v>
      </c>
      <c r="N12" s="25">
        <v>421818</v>
      </c>
      <c r="O12" s="25">
        <f t="shared" si="6"/>
        <v>421818</v>
      </c>
      <c r="P12" s="25">
        <f t="shared" si="6"/>
        <v>421818</v>
      </c>
    </row>
    <row r="13" spans="1:16" ht="27" customHeight="1" x14ac:dyDescent="0.25">
      <c r="A13" s="14" t="s">
        <v>36</v>
      </c>
      <c r="B13" s="15" t="s">
        <v>20</v>
      </c>
      <c r="C13" s="15" t="s">
        <v>27</v>
      </c>
      <c r="D13" s="15" t="s">
        <v>28</v>
      </c>
      <c r="E13" s="16" t="s">
        <v>37</v>
      </c>
      <c r="F13" s="25">
        <v>2100000000</v>
      </c>
      <c r="G13" s="25">
        <v>0</v>
      </c>
      <c r="H13" s="25">
        <v>0</v>
      </c>
      <c r="I13" s="25">
        <v>2100000000</v>
      </c>
      <c r="J13" s="25">
        <v>0</v>
      </c>
      <c r="K13" s="25">
        <v>2100000000</v>
      </c>
      <c r="L13" s="25">
        <f t="shared" si="5"/>
        <v>0</v>
      </c>
      <c r="M13" s="25">
        <v>25191685</v>
      </c>
      <c r="N13" s="25">
        <v>25191685</v>
      </c>
      <c r="O13" s="25">
        <f t="shared" si="6"/>
        <v>25191685</v>
      </c>
      <c r="P13" s="25">
        <f t="shared" si="6"/>
        <v>25191685</v>
      </c>
    </row>
    <row r="14" spans="1:16" ht="27" customHeight="1" x14ac:dyDescent="0.25">
      <c r="A14" s="14" t="s">
        <v>38</v>
      </c>
      <c r="B14" s="15" t="s">
        <v>20</v>
      </c>
      <c r="C14" s="15" t="s">
        <v>27</v>
      </c>
      <c r="D14" s="15" t="s">
        <v>28</v>
      </c>
      <c r="E14" s="16" t="s">
        <v>39</v>
      </c>
      <c r="F14" s="25">
        <v>1100000000</v>
      </c>
      <c r="G14" s="25">
        <v>0</v>
      </c>
      <c r="H14" s="25">
        <v>0</v>
      </c>
      <c r="I14" s="25">
        <v>1100000000</v>
      </c>
      <c r="J14" s="25">
        <v>0</v>
      </c>
      <c r="K14" s="25">
        <v>1100000000</v>
      </c>
      <c r="L14" s="25">
        <f t="shared" si="5"/>
        <v>0</v>
      </c>
      <c r="M14" s="25">
        <v>234689738</v>
      </c>
      <c r="N14" s="25">
        <v>234689738</v>
      </c>
      <c r="O14" s="25">
        <f t="shared" si="6"/>
        <v>234689738</v>
      </c>
      <c r="P14" s="25">
        <f t="shared" si="6"/>
        <v>234689738</v>
      </c>
    </row>
    <row r="15" spans="1:16" ht="27" customHeight="1" x14ac:dyDescent="0.25">
      <c r="A15" s="14" t="s">
        <v>40</v>
      </c>
      <c r="B15" s="15" t="s">
        <v>20</v>
      </c>
      <c r="C15" s="15" t="s">
        <v>27</v>
      </c>
      <c r="D15" s="15" t="s">
        <v>28</v>
      </c>
      <c r="E15" s="16" t="s">
        <v>41</v>
      </c>
      <c r="F15" s="25">
        <v>4500000000</v>
      </c>
      <c r="G15" s="25">
        <v>0</v>
      </c>
      <c r="H15" s="25">
        <v>0</v>
      </c>
      <c r="I15" s="25">
        <v>4500000000</v>
      </c>
      <c r="J15" s="25">
        <v>0</v>
      </c>
      <c r="K15" s="25">
        <v>4500000000</v>
      </c>
      <c r="L15" s="25">
        <f t="shared" si="5"/>
        <v>0</v>
      </c>
      <c r="M15" s="25">
        <v>7897965</v>
      </c>
      <c r="N15" s="25">
        <v>7897965</v>
      </c>
      <c r="O15" s="25">
        <f t="shared" si="6"/>
        <v>7897965</v>
      </c>
      <c r="P15" s="25">
        <f t="shared" si="6"/>
        <v>7897965</v>
      </c>
    </row>
    <row r="16" spans="1:16" ht="27" customHeight="1" x14ac:dyDescent="0.25">
      <c r="A16" s="14" t="s">
        <v>42</v>
      </c>
      <c r="B16" s="15" t="s">
        <v>20</v>
      </c>
      <c r="C16" s="15" t="s">
        <v>27</v>
      </c>
      <c r="D16" s="15" t="s">
        <v>28</v>
      </c>
      <c r="E16" s="16" t="s">
        <v>43</v>
      </c>
      <c r="F16" s="25">
        <v>1847950000</v>
      </c>
      <c r="G16" s="25">
        <v>0</v>
      </c>
      <c r="H16" s="25">
        <v>0</v>
      </c>
      <c r="I16" s="25">
        <v>1847950000</v>
      </c>
      <c r="J16" s="25">
        <v>0</v>
      </c>
      <c r="K16" s="25">
        <v>1847950000</v>
      </c>
      <c r="L16" s="25">
        <f t="shared" si="5"/>
        <v>0</v>
      </c>
      <c r="M16" s="25">
        <v>217447840</v>
      </c>
      <c r="N16" s="25">
        <v>217447840</v>
      </c>
      <c r="O16" s="25">
        <f t="shared" si="6"/>
        <v>217447840</v>
      </c>
      <c r="P16" s="25">
        <f t="shared" si="6"/>
        <v>217447840</v>
      </c>
    </row>
    <row r="17" spans="1:16" ht="27" customHeight="1" x14ac:dyDescent="0.25">
      <c r="A17" s="10" t="s">
        <v>44</v>
      </c>
      <c r="B17" s="11" t="s">
        <v>20</v>
      </c>
      <c r="C17" s="11"/>
      <c r="D17" s="11"/>
      <c r="E17" s="13" t="s">
        <v>45</v>
      </c>
      <c r="F17" s="24">
        <f t="shared" ref="F17:P17" si="7">SUM(F18:F24)</f>
        <v>20753000000</v>
      </c>
      <c r="G17" s="24">
        <f t="shared" si="7"/>
        <v>0</v>
      </c>
      <c r="H17" s="24">
        <f t="shared" si="7"/>
        <v>0</v>
      </c>
      <c r="I17" s="24">
        <f t="shared" si="7"/>
        <v>20753000000</v>
      </c>
      <c r="J17" s="24">
        <f t="shared" si="7"/>
        <v>0</v>
      </c>
      <c r="K17" s="24">
        <f t="shared" si="7"/>
        <v>20753000000</v>
      </c>
      <c r="L17" s="24">
        <f>SUM(L18:L24)</f>
        <v>0</v>
      </c>
      <c r="M17" s="24">
        <f t="shared" si="7"/>
        <v>3844840482</v>
      </c>
      <c r="N17" s="24">
        <f t="shared" si="7"/>
        <v>3844840482</v>
      </c>
      <c r="O17" s="24">
        <f t="shared" si="7"/>
        <v>3844840482</v>
      </c>
      <c r="P17" s="24">
        <f t="shared" si="7"/>
        <v>3844840482</v>
      </c>
    </row>
    <row r="18" spans="1:16" ht="27" customHeight="1" x14ac:dyDescent="0.25">
      <c r="A18" s="14" t="s">
        <v>46</v>
      </c>
      <c r="B18" s="15" t="s">
        <v>20</v>
      </c>
      <c r="C18" s="15" t="s">
        <v>27</v>
      </c>
      <c r="D18" s="15" t="s">
        <v>28</v>
      </c>
      <c r="E18" s="16" t="s">
        <v>47</v>
      </c>
      <c r="F18" s="25">
        <v>5820000000</v>
      </c>
      <c r="G18" s="25">
        <v>0</v>
      </c>
      <c r="H18" s="25">
        <v>0</v>
      </c>
      <c r="I18" s="25">
        <v>5820000000</v>
      </c>
      <c r="J18" s="25">
        <v>0</v>
      </c>
      <c r="K18" s="25">
        <v>5820000000</v>
      </c>
      <c r="L18" s="25">
        <f>I18-K18</f>
        <v>0</v>
      </c>
      <c r="M18" s="25">
        <v>1336902415</v>
      </c>
      <c r="N18" s="25">
        <v>1336902415</v>
      </c>
      <c r="O18" s="25">
        <f>+N18</f>
        <v>1336902415</v>
      </c>
      <c r="P18" s="25">
        <f>+O18</f>
        <v>1336902415</v>
      </c>
    </row>
    <row r="19" spans="1:16" ht="27" customHeight="1" x14ac:dyDescent="0.25">
      <c r="A19" s="14" t="s">
        <v>48</v>
      </c>
      <c r="B19" s="15" t="s">
        <v>20</v>
      </c>
      <c r="C19" s="15" t="s">
        <v>27</v>
      </c>
      <c r="D19" s="15" t="s">
        <v>28</v>
      </c>
      <c r="E19" s="16" t="s">
        <v>49</v>
      </c>
      <c r="F19" s="25">
        <v>4123000000</v>
      </c>
      <c r="G19" s="25">
        <v>0</v>
      </c>
      <c r="H19" s="25">
        <v>0</v>
      </c>
      <c r="I19" s="25">
        <v>4123000000</v>
      </c>
      <c r="J19" s="25">
        <v>0</v>
      </c>
      <c r="K19" s="25">
        <v>4123000000</v>
      </c>
      <c r="L19" s="25">
        <f t="shared" ref="L19:L24" si="8">I19-K19</f>
        <v>0</v>
      </c>
      <c r="M19" s="25">
        <v>961198234</v>
      </c>
      <c r="N19" s="25">
        <v>961198234</v>
      </c>
      <c r="O19" s="25">
        <f t="shared" ref="O19:P24" si="9">+N19</f>
        <v>961198234</v>
      </c>
      <c r="P19" s="25">
        <f t="shared" si="9"/>
        <v>961198234</v>
      </c>
    </row>
    <row r="20" spans="1:16" ht="27" customHeight="1" x14ac:dyDescent="0.25">
      <c r="A20" s="14" t="s">
        <v>50</v>
      </c>
      <c r="B20" s="15" t="s">
        <v>20</v>
      </c>
      <c r="C20" s="15" t="s">
        <v>27</v>
      </c>
      <c r="D20" s="15" t="s">
        <v>28</v>
      </c>
      <c r="E20" s="16" t="s">
        <v>51</v>
      </c>
      <c r="F20" s="25">
        <v>4500000000</v>
      </c>
      <c r="G20" s="25">
        <v>0</v>
      </c>
      <c r="H20" s="25">
        <v>0</v>
      </c>
      <c r="I20" s="25">
        <v>4500000000</v>
      </c>
      <c r="J20" s="25">
        <v>0</v>
      </c>
      <c r="K20" s="25">
        <v>4500000000</v>
      </c>
      <c r="L20" s="25">
        <f t="shared" si="8"/>
        <v>0</v>
      </c>
      <c r="M20" s="25">
        <v>607416309</v>
      </c>
      <c r="N20" s="25">
        <v>607416309</v>
      </c>
      <c r="O20" s="25">
        <f t="shared" si="9"/>
        <v>607416309</v>
      </c>
      <c r="P20" s="25">
        <f t="shared" si="9"/>
        <v>607416309</v>
      </c>
    </row>
    <row r="21" spans="1:16" ht="27" customHeight="1" x14ac:dyDescent="0.25">
      <c r="A21" s="14" t="s">
        <v>52</v>
      </c>
      <c r="B21" s="15" t="s">
        <v>20</v>
      </c>
      <c r="C21" s="15" t="s">
        <v>27</v>
      </c>
      <c r="D21" s="15" t="s">
        <v>28</v>
      </c>
      <c r="E21" s="16" t="s">
        <v>53</v>
      </c>
      <c r="F21" s="25">
        <v>1990000000</v>
      </c>
      <c r="G21" s="25">
        <v>0</v>
      </c>
      <c r="H21" s="25">
        <v>0</v>
      </c>
      <c r="I21" s="25">
        <v>1990000000</v>
      </c>
      <c r="J21" s="25">
        <v>0</v>
      </c>
      <c r="K21" s="25">
        <v>1990000000</v>
      </c>
      <c r="L21" s="25">
        <f t="shared" si="8"/>
        <v>0</v>
      </c>
      <c r="M21" s="25">
        <v>287021500</v>
      </c>
      <c r="N21" s="25">
        <v>287021500</v>
      </c>
      <c r="O21" s="25">
        <f t="shared" si="9"/>
        <v>287021500</v>
      </c>
      <c r="P21" s="25">
        <f t="shared" si="9"/>
        <v>287021500</v>
      </c>
    </row>
    <row r="22" spans="1:16" ht="27" customHeight="1" x14ac:dyDescent="0.25">
      <c r="A22" s="14" t="s">
        <v>54</v>
      </c>
      <c r="B22" s="15" t="s">
        <v>20</v>
      </c>
      <c r="C22" s="15" t="s">
        <v>27</v>
      </c>
      <c r="D22" s="15" t="s">
        <v>28</v>
      </c>
      <c r="E22" s="16" t="s">
        <v>55</v>
      </c>
      <c r="F22" s="25">
        <v>1680000000</v>
      </c>
      <c r="G22" s="25">
        <v>0</v>
      </c>
      <c r="H22" s="25">
        <v>0</v>
      </c>
      <c r="I22" s="25">
        <v>1680000000</v>
      </c>
      <c r="J22" s="25">
        <v>0</v>
      </c>
      <c r="K22" s="25">
        <v>1680000000</v>
      </c>
      <c r="L22" s="25">
        <f t="shared" si="8"/>
        <v>0</v>
      </c>
      <c r="M22" s="25">
        <v>293460224</v>
      </c>
      <c r="N22" s="25">
        <v>293460224</v>
      </c>
      <c r="O22" s="25">
        <f t="shared" si="9"/>
        <v>293460224</v>
      </c>
      <c r="P22" s="25">
        <f t="shared" si="9"/>
        <v>293460224</v>
      </c>
    </row>
    <row r="23" spans="1:16" ht="27" customHeight="1" x14ac:dyDescent="0.25">
      <c r="A23" s="14" t="s">
        <v>56</v>
      </c>
      <c r="B23" s="15" t="s">
        <v>20</v>
      </c>
      <c r="C23" s="15" t="s">
        <v>27</v>
      </c>
      <c r="D23" s="15" t="s">
        <v>28</v>
      </c>
      <c r="E23" s="16" t="s">
        <v>57</v>
      </c>
      <c r="F23" s="25">
        <v>1580000000</v>
      </c>
      <c r="G23" s="25">
        <v>0</v>
      </c>
      <c r="H23" s="25">
        <v>0</v>
      </c>
      <c r="I23" s="25">
        <v>1580000000</v>
      </c>
      <c r="J23" s="25">
        <v>0</v>
      </c>
      <c r="K23" s="25">
        <v>1580000000</v>
      </c>
      <c r="L23" s="25">
        <f t="shared" si="8"/>
        <v>0</v>
      </c>
      <c r="M23" s="25">
        <v>215291100</v>
      </c>
      <c r="N23" s="25">
        <v>215291100</v>
      </c>
      <c r="O23" s="25">
        <f t="shared" si="9"/>
        <v>215291100</v>
      </c>
      <c r="P23" s="25">
        <f t="shared" si="9"/>
        <v>215291100</v>
      </c>
    </row>
    <row r="24" spans="1:16" ht="27" customHeight="1" x14ac:dyDescent="0.25">
      <c r="A24" s="14" t="s">
        <v>58</v>
      </c>
      <c r="B24" s="15" t="s">
        <v>20</v>
      </c>
      <c r="C24" s="15" t="s">
        <v>27</v>
      </c>
      <c r="D24" s="15" t="s">
        <v>28</v>
      </c>
      <c r="E24" s="16" t="s">
        <v>59</v>
      </c>
      <c r="F24" s="25">
        <v>1060000000</v>
      </c>
      <c r="G24" s="25">
        <v>0</v>
      </c>
      <c r="H24" s="25">
        <v>0</v>
      </c>
      <c r="I24" s="25">
        <v>1060000000</v>
      </c>
      <c r="J24" s="25">
        <v>0</v>
      </c>
      <c r="K24" s="25">
        <v>1060000000</v>
      </c>
      <c r="L24" s="25">
        <f t="shared" si="8"/>
        <v>0</v>
      </c>
      <c r="M24" s="25">
        <v>143550700</v>
      </c>
      <c r="N24" s="25">
        <v>143550700</v>
      </c>
      <c r="O24" s="25">
        <f t="shared" si="9"/>
        <v>143550700</v>
      </c>
      <c r="P24" s="25">
        <f t="shared" si="9"/>
        <v>143550700</v>
      </c>
    </row>
    <row r="25" spans="1:16" s="8" customFormat="1" ht="27" customHeight="1" x14ac:dyDescent="0.25">
      <c r="A25" s="10" t="s">
        <v>60</v>
      </c>
      <c r="B25" s="11" t="s">
        <v>20</v>
      </c>
      <c r="C25" s="11"/>
      <c r="D25" s="11"/>
      <c r="E25" s="13" t="s">
        <v>61</v>
      </c>
      <c r="F25" s="24">
        <f t="shared" ref="F25:P25" si="10">SUM(F26:F32)</f>
        <v>6449000000</v>
      </c>
      <c r="G25" s="24">
        <f t="shared" si="10"/>
        <v>0</v>
      </c>
      <c r="H25" s="24">
        <f t="shared" si="10"/>
        <v>0</v>
      </c>
      <c r="I25" s="24">
        <f t="shared" si="10"/>
        <v>6449000000</v>
      </c>
      <c r="J25" s="24">
        <f t="shared" si="10"/>
        <v>0</v>
      </c>
      <c r="K25" s="24">
        <f t="shared" si="10"/>
        <v>6449000000</v>
      </c>
      <c r="L25" s="24">
        <f t="shared" si="10"/>
        <v>0</v>
      </c>
      <c r="M25" s="24">
        <f t="shared" si="10"/>
        <v>662910890</v>
      </c>
      <c r="N25" s="24">
        <f t="shared" si="10"/>
        <v>661116051</v>
      </c>
      <c r="O25" s="24">
        <f t="shared" si="10"/>
        <v>661116051</v>
      </c>
      <c r="P25" s="24">
        <f t="shared" si="10"/>
        <v>661116051</v>
      </c>
    </row>
    <row r="26" spans="1:16" ht="27" customHeight="1" x14ac:dyDescent="0.25">
      <c r="A26" s="14" t="s">
        <v>62</v>
      </c>
      <c r="B26" s="15" t="s">
        <v>20</v>
      </c>
      <c r="C26" s="15" t="s">
        <v>27</v>
      </c>
      <c r="D26" s="15" t="s">
        <v>28</v>
      </c>
      <c r="E26" s="16" t="s">
        <v>63</v>
      </c>
      <c r="F26" s="25">
        <v>2893000000</v>
      </c>
      <c r="G26" s="25">
        <v>0</v>
      </c>
      <c r="H26" s="25">
        <v>0</v>
      </c>
      <c r="I26" s="25">
        <v>2893000000</v>
      </c>
      <c r="J26" s="25">
        <v>0</v>
      </c>
      <c r="K26" s="25">
        <v>2893000000</v>
      </c>
      <c r="L26" s="25">
        <v>0</v>
      </c>
      <c r="M26" s="25">
        <v>236968298</v>
      </c>
      <c r="N26" s="25">
        <v>236968298</v>
      </c>
      <c r="O26" s="25">
        <f>+N26</f>
        <v>236968298</v>
      </c>
      <c r="P26" s="25">
        <f>+O26</f>
        <v>236968298</v>
      </c>
    </row>
    <row r="27" spans="1:16" ht="27" customHeight="1" x14ac:dyDescent="0.25">
      <c r="A27" s="14" t="s">
        <v>64</v>
      </c>
      <c r="B27" s="15" t="s">
        <v>20</v>
      </c>
      <c r="C27" s="15" t="s">
        <v>27</v>
      </c>
      <c r="D27" s="15" t="s">
        <v>28</v>
      </c>
      <c r="E27" s="16" t="s">
        <v>65</v>
      </c>
      <c r="F27" s="25">
        <v>254000000</v>
      </c>
      <c r="G27" s="25">
        <v>0</v>
      </c>
      <c r="H27" s="25">
        <v>0</v>
      </c>
      <c r="I27" s="25">
        <v>254000000</v>
      </c>
      <c r="J27" s="25">
        <v>0</v>
      </c>
      <c r="K27" s="25">
        <v>254000000</v>
      </c>
      <c r="L27" s="25">
        <v>0</v>
      </c>
      <c r="M27" s="25">
        <v>63661846</v>
      </c>
      <c r="N27" s="25">
        <v>63661846</v>
      </c>
      <c r="O27" s="25">
        <f t="shared" ref="O27:P32" si="11">+N27</f>
        <v>63661846</v>
      </c>
      <c r="P27" s="25">
        <f t="shared" si="11"/>
        <v>63661846</v>
      </c>
    </row>
    <row r="28" spans="1:16" ht="27" customHeight="1" x14ac:dyDescent="0.25">
      <c r="A28" s="14" t="s">
        <v>66</v>
      </c>
      <c r="B28" s="15" t="s">
        <v>20</v>
      </c>
      <c r="C28" s="15" t="s">
        <v>27</v>
      </c>
      <c r="D28" s="15" t="s">
        <v>28</v>
      </c>
      <c r="E28" s="16" t="s">
        <v>67</v>
      </c>
      <c r="F28" s="25">
        <v>274000000</v>
      </c>
      <c r="G28" s="25">
        <v>0</v>
      </c>
      <c r="H28" s="25">
        <v>0</v>
      </c>
      <c r="I28" s="25">
        <v>274000000</v>
      </c>
      <c r="J28" s="25">
        <v>0</v>
      </c>
      <c r="K28" s="25">
        <v>274000000</v>
      </c>
      <c r="L28" s="25">
        <v>0</v>
      </c>
      <c r="M28" s="25">
        <v>27103046</v>
      </c>
      <c r="N28" s="25">
        <v>27103046</v>
      </c>
      <c r="O28" s="25">
        <f t="shared" si="11"/>
        <v>27103046</v>
      </c>
      <c r="P28" s="25">
        <f t="shared" si="11"/>
        <v>27103046</v>
      </c>
    </row>
    <row r="29" spans="1:16" ht="27" customHeight="1" x14ac:dyDescent="0.25">
      <c r="A29" s="14" t="s">
        <v>68</v>
      </c>
      <c r="B29" s="15" t="s">
        <v>20</v>
      </c>
      <c r="C29" s="15" t="s">
        <v>27</v>
      </c>
      <c r="D29" s="15" t="s">
        <v>28</v>
      </c>
      <c r="E29" s="16" t="s">
        <v>69</v>
      </c>
      <c r="F29" s="25">
        <v>2452000000</v>
      </c>
      <c r="G29" s="25">
        <v>0</v>
      </c>
      <c r="H29" s="25">
        <v>0</v>
      </c>
      <c r="I29" s="25">
        <v>2452000000</v>
      </c>
      <c r="J29" s="25">
        <v>0</v>
      </c>
      <c r="K29" s="25">
        <v>2452000000</v>
      </c>
      <c r="L29" s="25">
        <v>0</v>
      </c>
      <c r="M29" s="25">
        <v>260742354</v>
      </c>
      <c r="N29" s="25">
        <v>260742354</v>
      </c>
      <c r="O29" s="25">
        <f t="shared" si="11"/>
        <v>260742354</v>
      </c>
      <c r="P29" s="25">
        <f t="shared" si="11"/>
        <v>260742354</v>
      </c>
    </row>
    <row r="30" spans="1:16" ht="27" customHeight="1" x14ac:dyDescent="0.25">
      <c r="A30" s="14" t="s">
        <v>70</v>
      </c>
      <c r="B30" s="15" t="s">
        <v>20</v>
      </c>
      <c r="C30" s="15" t="s">
        <v>27</v>
      </c>
      <c r="D30" s="15" t="s">
        <v>28</v>
      </c>
      <c r="E30" s="16" t="s">
        <v>71</v>
      </c>
      <c r="F30" s="25">
        <v>50000000</v>
      </c>
      <c r="G30" s="25">
        <v>0</v>
      </c>
      <c r="H30" s="25">
        <v>0</v>
      </c>
      <c r="I30" s="25">
        <v>50000000</v>
      </c>
      <c r="J30" s="25">
        <v>0</v>
      </c>
      <c r="K30" s="25">
        <v>50000000</v>
      </c>
      <c r="L30" s="25">
        <v>0</v>
      </c>
      <c r="M30" s="25">
        <v>0</v>
      </c>
      <c r="N30" s="25">
        <v>0</v>
      </c>
      <c r="O30" s="25">
        <f t="shared" si="11"/>
        <v>0</v>
      </c>
      <c r="P30" s="25">
        <f t="shared" si="11"/>
        <v>0</v>
      </c>
    </row>
    <row r="31" spans="1:16" ht="27" customHeight="1" x14ac:dyDescent="0.25">
      <c r="A31" s="14" t="s">
        <v>72</v>
      </c>
      <c r="B31" s="15" t="s">
        <v>20</v>
      </c>
      <c r="C31" s="15" t="s">
        <v>27</v>
      </c>
      <c r="D31" s="15" t="s">
        <v>28</v>
      </c>
      <c r="E31" s="16" t="s">
        <v>73</v>
      </c>
      <c r="F31" s="25">
        <v>404000000</v>
      </c>
      <c r="G31" s="25">
        <v>0</v>
      </c>
      <c r="H31" s="25">
        <v>0</v>
      </c>
      <c r="I31" s="25">
        <v>404000000</v>
      </c>
      <c r="J31" s="25">
        <v>0</v>
      </c>
      <c r="K31" s="25">
        <v>404000000</v>
      </c>
      <c r="L31" s="25">
        <v>0</v>
      </c>
      <c r="M31" s="25">
        <v>74435346</v>
      </c>
      <c r="N31" s="25">
        <v>72640507</v>
      </c>
      <c r="O31" s="25">
        <f t="shared" si="11"/>
        <v>72640507</v>
      </c>
      <c r="P31" s="25">
        <f t="shared" si="11"/>
        <v>72640507</v>
      </c>
    </row>
    <row r="32" spans="1:16" ht="27" customHeight="1" x14ac:dyDescent="0.25">
      <c r="A32" s="14" t="s">
        <v>74</v>
      </c>
      <c r="B32" s="15" t="s">
        <v>20</v>
      </c>
      <c r="C32" s="15" t="s">
        <v>27</v>
      </c>
      <c r="D32" s="15" t="s">
        <v>28</v>
      </c>
      <c r="E32" s="16" t="s">
        <v>75</v>
      </c>
      <c r="F32" s="25">
        <v>122000000</v>
      </c>
      <c r="G32" s="25">
        <v>0</v>
      </c>
      <c r="H32" s="25">
        <v>0</v>
      </c>
      <c r="I32" s="25">
        <v>122000000</v>
      </c>
      <c r="J32" s="25">
        <v>0</v>
      </c>
      <c r="K32" s="25">
        <v>122000000</v>
      </c>
      <c r="L32" s="25">
        <v>0</v>
      </c>
      <c r="M32" s="25">
        <v>0</v>
      </c>
      <c r="N32" s="25">
        <v>0</v>
      </c>
      <c r="O32" s="25">
        <f t="shared" si="11"/>
        <v>0</v>
      </c>
      <c r="P32" s="25">
        <f t="shared" si="11"/>
        <v>0</v>
      </c>
    </row>
    <row r="33" spans="1:18" s="21" customFormat="1" ht="18" customHeight="1" x14ac:dyDescent="0.25">
      <c r="A33" s="33" t="s">
        <v>76</v>
      </c>
      <c r="B33" s="33"/>
      <c r="C33" s="33"/>
      <c r="D33" s="33"/>
      <c r="E33" s="33"/>
      <c r="F33" s="17">
        <f t="shared" ref="F33:P33" si="12">F34</f>
        <v>19998000000</v>
      </c>
      <c r="G33" s="17">
        <f t="shared" si="12"/>
        <v>785800000</v>
      </c>
      <c r="H33" s="17">
        <f t="shared" si="12"/>
        <v>785800000</v>
      </c>
      <c r="I33" s="17">
        <f>I34</f>
        <v>19998000000</v>
      </c>
      <c r="J33" s="17">
        <f t="shared" si="12"/>
        <v>0</v>
      </c>
      <c r="K33" s="17">
        <f t="shared" si="12"/>
        <v>17205497940.490002</v>
      </c>
      <c r="L33" s="17">
        <f t="shared" si="12"/>
        <v>2792502059.5099998</v>
      </c>
      <c r="M33" s="17">
        <f t="shared" si="12"/>
        <v>8656406110.4900017</v>
      </c>
      <c r="N33" s="17">
        <f t="shared" si="12"/>
        <v>2758371655.0100002</v>
      </c>
      <c r="O33" s="17">
        <f t="shared" si="12"/>
        <v>2758371655.0100002</v>
      </c>
      <c r="P33" s="17">
        <f t="shared" si="12"/>
        <v>2758371655.0100002</v>
      </c>
    </row>
    <row r="34" spans="1:18" s="8" customFormat="1" ht="27" customHeight="1" x14ac:dyDescent="0.25">
      <c r="A34" s="10" t="s">
        <v>77</v>
      </c>
      <c r="B34" s="11" t="s">
        <v>20</v>
      </c>
      <c r="C34" s="11"/>
      <c r="D34" s="11"/>
      <c r="E34" s="13" t="s">
        <v>78</v>
      </c>
      <c r="F34" s="24">
        <f t="shared" ref="F34:P34" si="13">+F35+F42</f>
        <v>19998000000</v>
      </c>
      <c r="G34" s="24">
        <f t="shared" si="13"/>
        <v>785800000</v>
      </c>
      <c r="H34" s="24">
        <f t="shared" si="13"/>
        <v>785800000</v>
      </c>
      <c r="I34" s="24">
        <f>+I35+I42</f>
        <v>19998000000</v>
      </c>
      <c r="J34" s="24">
        <f t="shared" si="13"/>
        <v>0</v>
      </c>
      <c r="K34" s="24">
        <f>+K35+K42</f>
        <v>17205497940.490002</v>
      </c>
      <c r="L34" s="24">
        <f t="shared" si="13"/>
        <v>2792502059.5099998</v>
      </c>
      <c r="M34" s="24">
        <f t="shared" si="13"/>
        <v>8656406110.4900017</v>
      </c>
      <c r="N34" s="24">
        <f t="shared" si="13"/>
        <v>2758371655.0100002</v>
      </c>
      <c r="O34" s="24">
        <f t="shared" si="13"/>
        <v>2758371655.0100002</v>
      </c>
      <c r="P34" s="24">
        <f t="shared" si="13"/>
        <v>2758371655.0100002</v>
      </c>
    </row>
    <row r="35" spans="1:18" s="8" customFormat="1" ht="27" customHeight="1" x14ac:dyDescent="0.25">
      <c r="A35" s="10" t="s">
        <v>79</v>
      </c>
      <c r="B35" s="11" t="s">
        <v>20</v>
      </c>
      <c r="C35" s="11"/>
      <c r="D35" s="11"/>
      <c r="E35" s="13" t="s">
        <v>80</v>
      </c>
      <c r="F35" s="24">
        <f t="shared" ref="F35:P35" si="14">SUM(F36:F41)</f>
        <v>218840000</v>
      </c>
      <c r="G35" s="24">
        <f t="shared" si="14"/>
        <v>0</v>
      </c>
      <c r="H35" s="24">
        <f t="shared" si="14"/>
        <v>40000000</v>
      </c>
      <c r="I35" s="24">
        <f t="shared" si="14"/>
        <v>178840000</v>
      </c>
      <c r="J35" s="24">
        <f t="shared" si="14"/>
        <v>0</v>
      </c>
      <c r="K35" s="24">
        <f t="shared" si="14"/>
        <v>105987900</v>
      </c>
      <c r="L35" s="24">
        <f t="shared" si="14"/>
        <v>72852100</v>
      </c>
      <c r="M35" s="24">
        <f t="shared" si="14"/>
        <v>8100000</v>
      </c>
      <c r="N35" s="24">
        <f t="shared" si="14"/>
        <v>2869654.38</v>
      </c>
      <c r="O35" s="24">
        <f t="shared" si="14"/>
        <v>2869654.38</v>
      </c>
      <c r="P35" s="24">
        <f t="shared" si="14"/>
        <v>2869654.38</v>
      </c>
    </row>
    <row r="36" spans="1:18" ht="27" customHeight="1" x14ac:dyDescent="0.25">
      <c r="A36" s="14" t="s">
        <v>81</v>
      </c>
      <c r="B36" s="15" t="s">
        <v>20</v>
      </c>
      <c r="C36" s="15" t="s">
        <v>27</v>
      </c>
      <c r="D36" s="15" t="s">
        <v>28</v>
      </c>
      <c r="E36" s="16" t="s">
        <v>82</v>
      </c>
      <c r="F36" s="25">
        <v>20000000</v>
      </c>
      <c r="G36" s="25">
        <v>0</v>
      </c>
      <c r="H36" s="25">
        <v>0</v>
      </c>
      <c r="I36" s="25">
        <v>20000000</v>
      </c>
      <c r="J36" s="25">
        <v>0</v>
      </c>
      <c r="K36" s="25">
        <v>500000</v>
      </c>
      <c r="L36" s="25">
        <f>I36-K36</f>
        <v>19500000</v>
      </c>
      <c r="M36" s="25">
        <v>500000</v>
      </c>
      <c r="N36" s="25">
        <v>500000</v>
      </c>
      <c r="O36" s="25">
        <f>+N36</f>
        <v>500000</v>
      </c>
      <c r="P36" s="25">
        <f>+O36</f>
        <v>500000</v>
      </c>
      <c r="Q36" s="22">
        <v>2792502059.5100002</v>
      </c>
      <c r="R36" s="32">
        <f>Q36-L34</f>
        <v>0</v>
      </c>
    </row>
    <row r="37" spans="1:18" ht="27" customHeight="1" x14ac:dyDescent="0.25">
      <c r="A37" s="14" t="s">
        <v>83</v>
      </c>
      <c r="B37" s="15" t="s">
        <v>20</v>
      </c>
      <c r="C37" s="15" t="s">
        <v>27</v>
      </c>
      <c r="D37" s="15" t="s">
        <v>28</v>
      </c>
      <c r="E37" s="16" t="s">
        <v>84</v>
      </c>
      <c r="F37" s="25">
        <v>137840000</v>
      </c>
      <c r="G37" s="25">
        <v>0</v>
      </c>
      <c r="H37" s="25">
        <v>40000000</v>
      </c>
      <c r="I37" s="25">
        <v>97840000</v>
      </c>
      <c r="J37" s="25">
        <v>0</v>
      </c>
      <c r="K37" s="25">
        <v>97840000</v>
      </c>
      <c r="L37" s="25">
        <f t="shared" ref="L37:L41" si="15">I37-K37</f>
        <v>0</v>
      </c>
      <c r="M37" s="25">
        <v>0</v>
      </c>
      <c r="N37" s="25">
        <v>0</v>
      </c>
      <c r="O37" s="25">
        <f t="shared" ref="O37:P41" si="16">+N37</f>
        <v>0</v>
      </c>
      <c r="P37" s="25">
        <f t="shared" si="16"/>
        <v>0</v>
      </c>
    </row>
    <row r="38" spans="1:18" ht="27" customHeight="1" x14ac:dyDescent="0.25">
      <c r="A38" s="14" t="s">
        <v>85</v>
      </c>
      <c r="B38" s="15" t="s">
        <v>20</v>
      </c>
      <c r="C38" s="15" t="s">
        <v>27</v>
      </c>
      <c r="D38" s="15" t="s">
        <v>28</v>
      </c>
      <c r="E38" s="16" t="s">
        <v>86</v>
      </c>
      <c r="F38" s="25">
        <v>6000000</v>
      </c>
      <c r="G38" s="25">
        <v>0</v>
      </c>
      <c r="H38" s="25">
        <v>0</v>
      </c>
      <c r="I38" s="25">
        <v>6000000</v>
      </c>
      <c r="J38" s="25">
        <v>0</v>
      </c>
      <c r="K38" s="25">
        <v>5800000</v>
      </c>
      <c r="L38" s="25">
        <f t="shared" si="15"/>
        <v>200000</v>
      </c>
      <c r="M38" s="25">
        <v>5800000</v>
      </c>
      <c r="N38" s="25">
        <v>569654.38</v>
      </c>
      <c r="O38" s="25">
        <f t="shared" si="16"/>
        <v>569654.38</v>
      </c>
      <c r="P38" s="25">
        <f t="shared" si="16"/>
        <v>569654.38</v>
      </c>
    </row>
    <row r="39" spans="1:18" ht="27" customHeight="1" x14ac:dyDescent="0.25">
      <c r="A39" s="14" t="s">
        <v>87</v>
      </c>
      <c r="B39" s="15" t="s">
        <v>20</v>
      </c>
      <c r="C39" s="15" t="s">
        <v>27</v>
      </c>
      <c r="D39" s="15" t="s">
        <v>28</v>
      </c>
      <c r="E39" s="16" t="s">
        <v>88</v>
      </c>
      <c r="F39" s="25">
        <v>45000000</v>
      </c>
      <c r="G39" s="25">
        <v>0</v>
      </c>
      <c r="H39" s="25">
        <v>0</v>
      </c>
      <c r="I39" s="25">
        <v>45000000</v>
      </c>
      <c r="J39" s="25">
        <v>0</v>
      </c>
      <c r="K39" s="25">
        <v>847900</v>
      </c>
      <c r="L39" s="25">
        <f t="shared" si="15"/>
        <v>44152100</v>
      </c>
      <c r="M39" s="25">
        <v>800000</v>
      </c>
      <c r="N39" s="25">
        <v>800000</v>
      </c>
      <c r="O39" s="25">
        <f t="shared" si="16"/>
        <v>800000</v>
      </c>
      <c r="P39" s="25">
        <f t="shared" si="16"/>
        <v>800000</v>
      </c>
    </row>
    <row r="40" spans="1:18" ht="27" customHeight="1" x14ac:dyDescent="0.25">
      <c r="A40" s="14" t="s">
        <v>89</v>
      </c>
      <c r="B40" s="15" t="s">
        <v>20</v>
      </c>
      <c r="C40" s="15" t="s">
        <v>27</v>
      </c>
      <c r="D40" s="15" t="s">
        <v>28</v>
      </c>
      <c r="E40" s="16" t="s">
        <v>90</v>
      </c>
      <c r="F40" s="25">
        <v>5000000</v>
      </c>
      <c r="G40" s="25">
        <v>0</v>
      </c>
      <c r="H40" s="25">
        <v>0</v>
      </c>
      <c r="I40" s="25">
        <v>5000000</v>
      </c>
      <c r="J40" s="25">
        <v>0</v>
      </c>
      <c r="K40" s="25">
        <v>1000000</v>
      </c>
      <c r="L40" s="25">
        <f t="shared" si="15"/>
        <v>4000000</v>
      </c>
      <c r="M40" s="25">
        <v>1000000</v>
      </c>
      <c r="N40" s="25">
        <v>1000000</v>
      </c>
      <c r="O40" s="25">
        <f t="shared" si="16"/>
        <v>1000000</v>
      </c>
      <c r="P40" s="25">
        <f t="shared" si="16"/>
        <v>1000000</v>
      </c>
    </row>
    <row r="41" spans="1:18" ht="27" customHeight="1" x14ac:dyDescent="0.25">
      <c r="A41" s="14" t="s">
        <v>91</v>
      </c>
      <c r="B41" s="15" t="s">
        <v>20</v>
      </c>
      <c r="C41" s="15" t="s">
        <v>27</v>
      </c>
      <c r="D41" s="15" t="s">
        <v>28</v>
      </c>
      <c r="E41" s="16" t="s">
        <v>92</v>
      </c>
      <c r="F41" s="25">
        <v>5000000</v>
      </c>
      <c r="G41" s="25">
        <v>0</v>
      </c>
      <c r="H41" s="25">
        <v>0</v>
      </c>
      <c r="I41" s="25">
        <v>5000000</v>
      </c>
      <c r="J41" s="25">
        <v>0</v>
      </c>
      <c r="K41" s="25">
        <v>0</v>
      </c>
      <c r="L41" s="25">
        <f t="shared" si="15"/>
        <v>5000000</v>
      </c>
      <c r="M41" s="25">
        <v>0</v>
      </c>
      <c r="N41" s="25">
        <v>0</v>
      </c>
      <c r="O41" s="25">
        <f t="shared" si="16"/>
        <v>0</v>
      </c>
      <c r="P41" s="25">
        <f t="shared" si="16"/>
        <v>0</v>
      </c>
    </row>
    <row r="42" spans="1:18" s="8" customFormat="1" ht="27" customHeight="1" x14ac:dyDescent="0.25">
      <c r="A42" s="10" t="s">
        <v>93</v>
      </c>
      <c r="B42" s="11" t="s">
        <v>20</v>
      </c>
      <c r="C42" s="11"/>
      <c r="D42" s="11"/>
      <c r="E42" s="13" t="s">
        <v>94</v>
      </c>
      <c r="F42" s="24">
        <f t="shared" ref="F42:P42" si="17">SUM(F43:F59)</f>
        <v>19779160000</v>
      </c>
      <c r="G42" s="24">
        <f t="shared" si="17"/>
        <v>785800000</v>
      </c>
      <c r="H42" s="24">
        <f t="shared" si="17"/>
        <v>745800000</v>
      </c>
      <c r="I42" s="24">
        <f t="shared" si="17"/>
        <v>19819160000</v>
      </c>
      <c r="J42" s="24">
        <f t="shared" si="17"/>
        <v>0</v>
      </c>
      <c r="K42" s="24">
        <f t="shared" si="17"/>
        <v>17099510040.490002</v>
      </c>
      <c r="L42" s="24">
        <f t="shared" si="17"/>
        <v>2719649959.5099998</v>
      </c>
      <c r="M42" s="24">
        <f t="shared" si="17"/>
        <v>8648306110.4900017</v>
      </c>
      <c r="N42" s="24">
        <f t="shared" si="17"/>
        <v>2755502000.6300001</v>
      </c>
      <c r="O42" s="24">
        <f t="shared" si="17"/>
        <v>2755502000.6300001</v>
      </c>
      <c r="P42" s="24">
        <f t="shared" si="17"/>
        <v>2755502000.6300001</v>
      </c>
    </row>
    <row r="43" spans="1:18" ht="27" customHeight="1" x14ac:dyDescent="0.25">
      <c r="A43" s="14" t="s">
        <v>95</v>
      </c>
      <c r="B43" s="15" t="s">
        <v>20</v>
      </c>
      <c r="C43" s="15" t="s">
        <v>27</v>
      </c>
      <c r="D43" s="15" t="s">
        <v>28</v>
      </c>
      <c r="E43" s="16" t="s">
        <v>96</v>
      </c>
      <c r="F43" s="25">
        <v>1027065940</v>
      </c>
      <c r="G43" s="25">
        <v>0</v>
      </c>
      <c r="H43" s="25">
        <v>65000000</v>
      </c>
      <c r="I43" s="25">
        <v>962065940</v>
      </c>
      <c r="J43" s="25">
        <v>0</v>
      </c>
      <c r="K43" s="25">
        <v>959140170.42999995</v>
      </c>
      <c r="L43" s="25">
        <f>I43-K43</f>
        <v>2925769.5700000525</v>
      </c>
      <c r="M43" s="25">
        <v>132500269.92</v>
      </c>
      <c r="N43" s="25">
        <v>76164608.920000002</v>
      </c>
      <c r="O43" s="25">
        <f>+N43</f>
        <v>76164608.920000002</v>
      </c>
      <c r="P43" s="25">
        <f>+O43</f>
        <v>76164608.920000002</v>
      </c>
    </row>
    <row r="44" spans="1:18" ht="27" customHeight="1" x14ac:dyDescent="0.25">
      <c r="A44" s="14" t="s">
        <v>97</v>
      </c>
      <c r="B44" s="15" t="s">
        <v>20</v>
      </c>
      <c r="C44" s="15" t="s">
        <v>27</v>
      </c>
      <c r="D44" s="15" t="s">
        <v>28</v>
      </c>
      <c r="E44" s="16" t="s">
        <v>98</v>
      </c>
      <c r="F44" s="25">
        <v>15000000</v>
      </c>
      <c r="G44" s="25">
        <v>0</v>
      </c>
      <c r="H44" s="25">
        <v>0</v>
      </c>
      <c r="I44" s="25">
        <v>15000000</v>
      </c>
      <c r="J44" s="25">
        <v>0</v>
      </c>
      <c r="K44" s="25">
        <v>15000000</v>
      </c>
      <c r="L44" s="25">
        <f t="shared" ref="L44:L59" si="18">I44-K44</f>
        <v>0</v>
      </c>
      <c r="M44" s="25">
        <v>15000000</v>
      </c>
      <c r="N44" s="25">
        <v>0</v>
      </c>
      <c r="O44" s="25">
        <f t="shared" ref="O44:P59" si="19">+N44</f>
        <v>0</v>
      </c>
      <c r="P44" s="25">
        <f t="shared" si="19"/>
        <v>0</v>
      </c>
    </row>
    <row r="45" spans="1:18" ht="27" customHeight="1" x14ac:dyDescent="0.25">
      <c r="A45" s="14" t="s">
        <v>99</v>
      </c>
      <c r="B45" s="15" t="s">
        <v>20</v>
      </c>
      <c r="C45" s="15" t="s">
        <v>27</v>
      </c>
      <c r="D45" s="15" t="s">
        <v>28</v>
      </c>
      <c r="E45" s="16" t="s">
        <v>100</v>
      </c>
      <c r="F45" s="25">
        <v>180997519</v>
      </c>
      <c r="G45" s="25">
        <v>0</v>
      </c>
      <c r="H45" s="25">
        <v>0</v>
      </c>
      <c r="I45" s="25">
        <v>180997519</v>
      </c>
      <c r="J45" s="25">
        <v>0</v>
      </c>
      <c r="K45" s="25">
        <v>180997519</v>
      </c>
      <c r="L45" s="25">
        <f t="shared" si="18"/>
        <v>0</v>
      </c>
      <c r="M45" s="25">
        <v>0</v>
      </c>
      <c r="N45" s="25">
        <v>0</v>
      </c>
      <c r="O45" s="25">
        <f t="shared" si="19"/>
        <v>0</v>
      </c>
      <c r="P45" s="25">
        <f t="shared" si="19"/>
        <v>0</v>
      </c>
    </row>
    <row r="46" spans="1:18" ht="27" customHeight="1" x14ac:dyDescent="0.25">
      <c r="A46" s="14" t="s">
        <v>101</v>
      </c>
      <c r="B46" s="15" t="s">
        <v>20</v>
      </c>
      <c r="C46" s="15" t="s">
        <v>27</v>
      </c>
      <c r="D46" s="15" t="s">
        <v>28</v>
      </c>
      <c r="E46" s="16" t="s">
        <v>102</v>
      </c>
      <c r="F46" s="25">
        <v>12000000</v>
      </c>
      <c r="G46" s="25">
        <v>0</v>
      </c>
      <c r="H46" s="25">
        <v>0</v>
      </c>
      <c r="I46" s="25">
        <v>12000000</v>
      </c>
      <c r="J46" s="25">
        <v>0</v>
      </c>
      <c r="K46" s="25">
        <v>1000000</v>
      </c>
      <c r="L46" s="25">
        <f t="shared" si="18"/>
        <v>11000000</v>
      </c>
      <c r="M46" s="25">
        <v>1000000</v>
      </c>
      <c r="N46" s="25">
        <v>1000000</v>
      </c>
      <c r="O46" s="25">
        <f t="shared" si="19"/>
        <v>1000000</v>
      </c>
      <c r="P46" s="25">
        <f t="shared" si="19"/>
        <v>1000000</v>
      </c>
    </row>
    <row r="47" spans="1:18" ht="27" customHeight="1" x14ac:dyDescent="0.25">
      <c r="A47" s="14" t="s">
        <v>103</v>
      </c>
      <c r="B47" s="15" t="s">
        <v>20</v>
      </c>
      <c r="C47" s="15" t="s">
        <v>27</v>
      </c>
      <c r="D47" s="15" t="s">
        <v>28</v>
      </c>
      <c r="E47" s="16" t="s">
        <v>104</v>
      </c>
      <c r="F47" s="25">
        <v>67664156</v>
      </c>
      <c r="G47" s="25">
        <v>520000000</v>
      </c>
      <c r="H47" s="25">
        <v>800000</v>
      </c>
      <c r="I47" s="25">
        <v>586864156</v>
      </c>
      <c r="J47" s="25">
        <v>0</v>
      </c>
      <c r="K47" s="25">
        <v>586864156</v>
      </c>
      <c r="L47" s="25">
        <f t="shared" si="18"/>
        <v>0</v>
      </c>
      <c r="M47" s="25">
        <v>152635528</v>
      </c>
      <c r="N47" s="25">
        <v>152635528</v>
      </c>
      <c r="O47" s="25">
        <f t="shared" si="19"/>
        <v>152635528</v>
      </c>
      <c r="P47" s="25">
        <f t="shared" si="19"/>
        <v>152635528</v>
      </c>
    </row>
    <row r="48" spans="1:18" ht="27" customHeight="1" x14ac:dyDescent="0.25">
      <c r="A48" s="14" t="s">
        <v>105</v>
      </c>
      <c r="B48" s="15" t="s">
        <v>20</v>
      </c>
      <c r="C48" s="15" t="s">
        <v>27</v>
      </c>
      <c r="D48" s="15" t="s">
        <v>28</v>
      </c>
      <c r="E48" s="16" t="s">
        <v>106</v>
      </c>
      <c r="F48" s="25">
        <v>577868000</v>
      </c>
      <c r="G48" s="25">
        <v>800000</v>
      </c>
      <c r="H48" s="25">
        <v>0</v>
      </c>
      <c r="I48" s="25">
        <v>578668000</v>
      </c>
      <c r="J48" s="25">
        <v>0</v>
      </c>
      <c r="K48" s="25">
        <v>9316000</v>
      </c>
      <c r="L48" s="25">
        <f t="shared" si="18"/>
        <v>569352000</v>
      </c>
      <c r="M48" s="25">
        <v>3129500</v>
      </c>
      <c r="N48" s="25">
        <v>213500</v>
      </c>
      <c r="O48" s="25">
        <f t="shared" si="19"/>
        <v>213500</v>
      </c>
      <c r="P48" s="25">
        <f t="shared" si="19"/>
        <v>213500</v>
      </c>
    </row>
    <row r="49" spans="1:16" ht="27" customHeight="1" x14ac:dyDescent="0.25">
      <c r="A49" s="14" t="s">
        <v>107</v>
      </c>
      <c r="B49" s="15" t="s">
        <v>20</v>
      </c>
      <c r="C49" s="15" t="s">
        <v>27</v>
      </c>
      <c r="D49" s="15" t="s">
        <v>28</v>
      </c>
      <c r="E49" s="16" t="s">
        <v>108</v>
      </c>
      <c r="F49" s="25">
        <v>5098678520</v>
      </c>
      <c r="G49" s="25">
        <v>0</v>
      </c>
      <c r="H49" s="25">
        <v>0</v>
      </c>
      <c r="I49" s="25">
        <v>5098678520</v>
      </c>
      <c r="J49" s="25">
        <v>0</v>
      </c>
      <c r="K49" s="25">
        <v>4603549589</v>
      </c>
      <c r="L49" s="25">
        <f t="shared" si="18"/>
        <v>495128931</v>
      </c>
      <c r="M49" s="25">
        <v>1880392170</v>
      </c>
      <c r="N49" s="25">
        <v>912362199.75</v>
      </c>
      <c r="O49" s="25">
        <f t="shared" si="19"/>
        <v>912362199.75</v>
      </c>
      <c r="P49" s="25">
        <f t="shared" si="19"/>
        <v>912362199.75</v>
      </c>
    </row>
    <row r="50" spans="1:16" ht="27" customHeight="1" x14ac:dyDescent="0.25">
      <c r="A50" s="14" t="s">
        <v>109</v>
      </c>
      <c r="B50" s="15" t="s">
        <v>20</v>
      </c>
      <c r="C50" s="15" t="s">
        <v>27</v>
      </c>
      <c r="D50" s="15" t="s">
        <v>28</v>
      </c>
      <c r="E50" s="16" t="s">
        <v>110</v>
      </c>
      <c r="F50" s="25">
        <v>2651216951</v>
      </c>
      <c r="G50" s="25">
        <v>0</v>
      </c>
      <c r="H50" s="25">
        <v>0</v>
      </c>
      <c r="I50" s="25">
        <v>2651216951</v>
      </c>
      <c r="J50" s="25">
        <v>0</v>
      </c>
      <c r="K50" s="25">
        <v>1813611639</v>
      </c>
      <c r="L50" s="25">
        <f t="shared" si="18"/>
        <v>837605312</v>
      </c>
      <c r="M50" s="25">
        <v>1507592879</v>
      </c>
      <c r="N50" s="25">
        <v>311683915</v>
      </c>
      <c r="O50" s="25">
        <f t="shared" si="19"/>
        <v>311683915</v>
      </c>
      <c r="P50" s="25">
        <f t="shared" si="19"/>
        <v>311683915</v>
      </c>
    </row>
    <row r="51" spans="1:16" ht="27" customHeight="1" x14ac:dyDescent="0.25">
      <c r="A51" s="14" t="s">
        <v>111</v>
      </c>
      <c r="B51" s="15" t="s">
        <v>20</v>
      </c>
      <c r="C51" s="15" t="s">
        <v>27</v>
      </c>
      <c r="D51" s="15" t="s">
        <v>28</v>
      </c>
      <c r="E51" s="16" t="s">
        <v>112</v>
      </c>
      <c r="F51" s="25">
        <v>2292834781</v>
      </c>
      <c r="G51" s="25">
        <v>0</v>
      </c>
      <c r="H51" s="25">
        <v>0</v>
      </c>
      <c r="I51" s="25">
        <v>2292834781</v>
      </c>
      <c r="J51" s="25">
        <v>0</v>
      </c>
      <c r="K51" s="25">
        <v>1535187120</v>
      </c>
      <c r="L51" s="25">
        <f t="shared" si="18"/>
        <v>757647661</v>
      </c>
      <c r="M51" s="25">
        <v>1219158660</v>
      </c>
      <c r="N51" s="25">
        <v>221572936</v>
      </c>
      <c r="O51" s="25">
        <f t="shared" si="19"/>
        <v>221572936</v>
      </c>
      <c r="P51" s="25">
        <f t="shared" si="19"/>
        <v>221572936</v>
      </c>
    </row>
    <row r="52" spans="1:16" ht="27" customHeight="1" x14ac:dyDescent="0.25">
      <c r="A52" s="14" t="s">
        <v>113</v>
      </c>
      <c r="B52" s="15" t="s">
        <v>20</v>
      </c>
      <c r="C52" s="15" t="s">
        <v>27</v>
      </c>
      <c r="D52" s="15" t="s">
        <v>28</v>
      </c>
      <c r="E52" s="16" t="s">
        <v>114</v>
      </c>
      <c r="F52" s="25">
        <v>0</v>
      </c>
      <c r="G52" s="25">
        <v>60000000</v>
      </c>
      <c r="H52" s="25">
        <v>0</v>
      </c>
      <c r="I52" s="25">
        <v>60000000</v>
      </c>
      <c r="J52" s="25">
        <v>0</v>
      </c>
      <c r="K52" s="25">
        <v>60000000</v>
      </c>
      <c r="L52" s="25">
        <f t="shared" si="18"/>
        <v>0</v>
      </c>
      <c r="M52" s="25">
        <v>17963895</v>
      </c>
      <c r="N52" s="25">
        <v>17963895</v>
      </c>
      <c r="O52" s="25">
        <f t="shared" si="19"/>
        <v>17963895</v>
      </c>
      <c r="P52" s="25">
        <f t="shared" si="19"/>
        <v>17963895</v>
      </c>
    </row>
    <row r="53" spans="1:16" ht="27" customHeight="1" x14ac:dyDescent="0.25">
      <c r="A53" s="14" t="s">
        <v>115</v>
      </c>
      <c r="B53" s="15" t="s">
        <v>20</v>
      </c>
      <c r="C53" s="15" t="s">
        <v>27</v>
      </c>
      <c r="D53" s="15" t="s">
        <v>28</v>
      </c>
      <c r="E53" s="16" t="s">
        <v>116</v>
      </c>
      <c r="F53" s="25">
        <v>7040834133</v>
      </c>
      <c r="G53" s="25">
        <v>65000000</v>
      </c>
      <c r="H53" s="25">
        <v>0</v>
      </c>
      <c r="I53" s="25">
        <v>7105834133</v>
      </c>
      <c r="J53" s="25">
        <v>0</v>
      </c>
      <c r="K53" s="25">
        <v>7104960547.0600004</v>
      </c>
      <c r="L53" s="25">
        <f t="shared" si="18"/>
        <v>873585.93999958038</v>
      </c>
      <c r="M53" s="25">
        <v>3665426125.96</v>
      </c>
      <c r="N53" s="25">
        <v>1044351452.36</v>
      </c>
      <c r="O53" s="25">
        <f t="shared" si="19"/>
        <v>1044351452.36</v>
      </c>
      <c r="P53" s="25">
        <f t="shared" si="19"/>
        <v>1044351452.36</v>
      </c>
    </row>
    <row r="54" spans="1:16" ht="27" customHeight="1" x14ac:dyDescent="0.25">
      <c r="A54" s="14" t="s">
        <v>117</v>
      </c>
      <c r="B54" s="15" t="s">
        <v>20</v>
      </c>
      <c r="C54" s="15" t="s">
        <v>27</v>
      </c>
      <c r="D54" s="15" t="s">
        <v>28</v>
      </c>
      <c r="E54" s="16" t="s">
        <v>118</v>
      </c>
      <c r="F54" s="25">
        <v>10000000</v>
      </c>
      <c r="G54" s="25">
        <v>0</v>
      </c>
      <c r="H54" s="25">
        <v>0</v>
      </c>
      <c r="I54" s="25">
        <v>10000000</v>
      </c>
      <c r="J54" s="25">
        <v>0</v>
      </c>
      <c r="K54" s="25">
        <v>8883300</v>
      </c>
      <c r="L54" s="25">
        <f t="shared" si="18"/>
        <v>1116700</v>
      </c>
      <c r="M54" s="25">
        <v>800000</v>
      </c>
      <c r="N54" s="25">
        <v>800000</v>
      </c>
      <c r="O54" s="25">
        <f t="shared" si="19"/>
        <v>800000</v>
      </c>
      <c r="P54" s="25">
        <f t="shared" si="19"/>
        <v>800000</v>
      </c>
    </row>
    <row r="55" spans="1:16" ht="27" customHeight="1" x14ac:dyDescent="0.25">
      <c r="A55" s="14" t="s">
        <v>119</v>
      </c>
      <c r="B55" s="15" t="s">
        <v>20</v>
      </c>
      <c r="C55" s="15" t="s">
        <v>27</v>
      </c>
      <c r="D55" s="15" t="s">
        <v>28</v>
      </c>
      <c r="E55" s="16" t="s">
        <v>120</v>
      </c>
      <c r="F55" s="25">
        <v>25000000</v>
      </c>
      <c r="G55" s="25">
        <v>40000000</v>
      </c>
      <c r="H55" s="25">
        <v>0</v>
      </c>
      <c r="I55" s="25">
        <v>65000000</v>
      </c>
      <c r="J55" s="25">
        <v>0</v>
      </c>
      <c r="K55" s="25">
        <v>21000000</v>
      </c>
      <c r="L55" s="25">
        <f t="shared" si="18"/>
        <v>44000000</v>
      </c>
      <c r="M55" s="25">
        <v>21000000</v>
      </c>
      <c r="N55" s="25">
        <v>1000000</v>
      </c>
      <c r="O55" s="25">
        <f t="shared" si="19"/>
        <v>1000000</v>
      </c>
      <c r="P55" s="25">
        <f t="shared" si="19"/>
        <v>1000000</v>
      </c>
    </row>
    <row r="56" spans="1:16" ht="27" customHeight="1" x14ac:dyDescent="0.25">
      <c r="A56" s="14" t="s">
        <v>121</v>
      </c>
      <c r="B56" s="15" t="s">
        <v>20</v>
      </c>
      <c r="C56" s="15" t="s">
        <v>27</v>
      </c>
      <c r="D56" s="15" t="s">
        <v>28</v>
      </c>
      <c r="E56" s="16" t="s">
        <v>122</v>
      </c>
      <c r="F56" s="25">
        <v>200000000</v>
      </c>
      <c r="G56" s="25">
        <v>0</v>
      </c>
      <c r="H56" s="25">
        <v>200000000</v>
      </c>
      <c r="I56" s="25">
        <v>0</v>
      </c>
      <c r="J56" s="25">
        <v>0</v>
      </c>
      <c r="K56" s="25">
        <v>0</v>
      </c>
      <c r="L56" s="25">
        <f t="shared" si="18"/>
        <v>0</v>
      </c>
      <c r="M56" s="25">
        <v>0</v>
      </c>
      <c r="N56" s="25">
        <v>0</v>
      </c>
      <c r="O56" s="25">
        <f t="shared" si="19"/>
        <v>0</v>
      </c>
      <c r="P56" s="25">
        <f t="shared" si="19"/>
        <v>0</v>
      </c>
    </row>
    <row r="57" spans="1:16" ht="27" customHeight="1" x14ac:dyDescent="0.25">
      <c r="A57" s="14" t="s">
        <v>123</v>
      </c>
      <c r="B57" s="15" t="s">
        <v>20</v>
      </c>
      <c r="C57" s="15" t="s">
        <v>27</v>
      </c>
      <c r="D57" s="15" t="s">
        <v>28</v>
      </c>
      <c r="E57" s="16" t="s">
        <v>124</v>
      </c>
      <c r="F57" s="25">
        <v>0</v>
      </c>
      <c r="G57" s="25">
        <v>100000000</v>
      </c>
      <c r="H57" s="25">
        <v>0</v>
      </c>
      <c r="I57" s="25">
        <v>100000000</v>
      </c>
      <c r="J57" s="25">
        <v>0</v>
      </c>
      <c r="K57" s="25">
        <v>100000000</v>
      </c>
      <c r="L57" s="25">
        <f t="shared" si="18"/>
        <v>0</v>
      </c>
      <c r="M57" s="25">
        <v>6885859.6100000003</v>
      </c>
      <c r="N57" s="25">
        <v>6885859.5999999996</v>
      </c>
      <c r="O57" s="25">
        <f t="shared" si="19"/>
        <v>6885859.5999999996</v>
      </c>
      <c r="P57" s="25">
        <f t="shared" si="19"/>
        <v>6885859.5999999996</v>
      </c>
    </row>
    <row r="58" spans="1:16" ht="27" customHeight="1" x14ac:dyDescent="0.25">
      <c r="A58" s="14" t="s">
        <v>125</v>
      </c>
      <c r="B58" s="15" t="s">
        <v>20</v>
      </c>
      <c r="C58" s="15" t="s">
        <v>27</v>
      </c>
      <c r="D58" s="15" t="s">
        <v>28</v>
      </c>
      <c r="E58" s="16" t="s">
        <v>126</v>
      </c>
      <c r="F58" s="25">
        <v>480000000</v>
      </c>
      <c r="G58" s="25">
        <v>0</v>
      </c>
      <c r="H58" s="25">
        <v>480000000</v>
      </c>
      <c r="I58" s="25">
        <v>0</v>
      </c>
      <c r="J58" s="25">
        <v>0</v>
      </c>
      <c r="K58" s="25">
        <v>0</v>
      </c>
      <c r="L58" s="25">
        <f t="shared" si="18"/>
        <v>0</v>
      </c>
      <c r="M58" s="25">
        <v>0</v>
      </c>
      <c r="N58" s="25">
        <v>0</v>
      </c>
      <c r="O58" s="25">
        <f t="shared" si="19"/>
        <v>0</v>
      </c>
      <c r="P58" s="25">
        <f t="shared" si="19"/>
        <v>0</v>
      </c>
    </row>
    <row r="59" spans="1:16" ht="27" customHeight="1" x14ac:dyDescent="0.25">
      <c r="A59" s="14" t="s">
        <v>127</v>
      </c>
      <c r="B59" s="15" t="s">
        <v>20</v>
      </c>
      <c r="C59" s="15" t="s">
        <v>27</v>
      </c>
      <c r="D59" s="15" t="s">
        <v>28</v>
      </c>
      <c r="E59" s="16" t="s">
        <v>128</v>
      </c>
      <c r="F59" s="25">
        <v>100000000</v>
      </c>
      <c r="G59" s="25">
        <v>0</v>
      </c>
      <c r="H59" s="25">
        <v>0</v>
      </c>
      <c r="I59" s="25">
        <v>100000000</v>
      </c>
      <c r="J59" s="25">
        <v>0</v>
      </c>
      <c r="K59" s="25">
        <v>100000000</v>
      </c>
      <c r="L59" s="25">
        <f t="shared" si="18"/>
        <v>0</v>
      </c>
      <c r="M59" s="25">
        <v>24821223</v>
      </c>
      <c r="N59" s="25">
        <v>8868106</v>
      </c>
      <c r="O59" s="25">
        <f t="shared" si="19"/>
        <v>8868106</v>
      </c>
      <c r="P59" s="25">
        <f t="shared" si="19"/>
        <v>8868106</v>
      </c>
    </row>
    <row r="60" spans="1:16" s="21" customFormat="1" ht="18" customHeight="1" x14ac:dyDescent="0.25">
      <c r="A60" s="33" t="s">
        <v>129</v>
      </c>
      <c r="B60" s="33"/>
      <c r="C60" s="33"/>
      <c r="D60" s="33"/>
      <c r="E60" s="33"/>
      <c r="F60" s="17">
        <f t="shared" ref="F60:P60" si="20">F61+F64+F69</f>
        <v>775983000000</v>
      </c>
      <c r="G60" s="17">
        <f t="shared" si="20"/>
        <v>50000000</v>
      </c>
      <c r="H60" s="17">
        <f t="shared" si="20"/>
        <v>50000000</v>
      </c>
      <c r="I60" s="17">
        <f t="shared" si="20"/>
        <v>775983000000</v>
      </c>
      <c r="J60" s="17">
        <f t="shared" si="20"/>
        <v>0</v>
      </c>
      <c r="K60" s="17">
        <f t="shared" si="20"/>
        <v>603515115029</v>
      </c>
      <c r="L60" s="17">
        <f t="shared" si="20"/>
        <v>172467884971</v>
      </c>
      <c r="M60" s="17">
        <f>M61+M64+M69</f>
        <v>15042981236.98</v>
      </c>
      <c r="N60" s="17">
        <f t="shared" si="20"/>
        <v>1010505084.14</v>
      </c>
      <c r="O60" s="17">
        <f t="shared" si="20"/>
        <v>1010505084.14</v>
      </c>
      <c r="P60" s="17">
        <f t="shared" si="20"/>
        <v>1010505084.14</v>
      </c>
    </row>
    <row r="61" spans="1:16" s="8" customFormat="1" ht="27" customHeight="1" x14ac:dyDescent="0.25">
      <c r="A61" s="10" t="s">
        <v>130</v>
      </c>
      <c r="B61" s="11"/>
      <c r="C61" s="11"/>
      <c r="D61" s="11"/>
      <c r="E61" s="13" t="s">
        <v>131</v>
      </c>
      <c r="F61" s="24">
        <f t="shared" ref="F61:P61" si="21">SUM(F62:F63)</f>
        <v>774675000000</v>
      </c>
      <c r="G61" s="24">
        <f t="shared" si="21"/>
        <v>0</v>
      </c>
      <c r="H61" s="24">
        <f t="shared" si="21"/>
        <v>0</v>
      </c>
      <c r="I61" s="24">
        <f t="shared" si="21"/>
        <v>774675000000</v>
      </c>
      <c r="J61" s="24">
        <f t="shared" si="21"/>
        <v>0</v>
      </c>
      <c r="K61" s="24">
        <f t="shared" si="21"/>
        <v>603159115029</v>
      </c>
      <c r="L61" s="24">
        <f t="shared" si="21"/>
        <v>171515884971</v>
      </c>
      <c r="M61" s="24">
        <f t="shared" si="21"/>
        <v>14922976261.98</v>
      </c>
      <c r="N61" s="24">
        <f t="shared" si="21"/>
        <v>891361595.13999999</v>
      </c>
      <c r="O61" s="24">
        <f t="shared" si="21"/>
        <v>891361595.13999999</v>
      </c>
      <c r="P61" s="24">
        <f t="shared" si="21"/>
        <v>891361595.13999999</v>
      </c>
    </row>
    <row r="62" spans="1:16" ht="27" customHeight="1" x14ac:dyDescent="0.25">
      <c r="A62" s="14" t="s">
        <v>132</v>
      </c>
      <c r="B62" s="15" t="s">
        <v>20</v>
      </c>
      <c r="C62" s="15" t="s">
        <v>27</v>
      </c>
      <c r="D62" s="15" t="s">
        <v>28</v>
      </c>
      <c r="E62" s="16" t="s">
        <v>133</v>
      </c>
      <c r="F62" s="26">
        <v>715971000000</v>
      </c>
      <c r="G62" s="26">
        <v>0</v>
      </c>
      <c r="H62" s="26">
        <v>0</v>
      </c>
      <c r="I62" s="26">
        <v>715971000000</v>
      </c>
      <c r="J62" s="26">
        <v>0</v>
      </c>
      <c r="K62" s="26">
        <v>602359115029</v>
      </c>
      <c r="L62" s="26">
        <f>I62-K62</f>
        <v>113611884971</v>
      </c>
      <c r="M62" s="26">
        <v>14667901789.98</v>
      </c>
      <c r="N62" s="26">
        <v>636287123.13999999</v>
      </c>
      <c r="O62" s="26">
        <f>+N62</f>
        <v>636287123.13999999</v>
      </c>
      <c r="P62" s="26">
        <f>+O62</f>
        <v>636287123.13999999</v>
      </c>
    </row>
    <row r="63" spans="1:16" ht="27" customHeight="1" x14ac:dyDescent="0.25">
      <c r="A63" s="14" t="s">
        <v>132</v>
      </c>
      <c r="B63" s="15" t="s">
        <v>134</v>
      </c>
      <c r="C63" s="15" t="s">
        <v>135</v>
      </c>
      <c r="D63" s="15" t="s">
        <v>28</v>
      </c>
      <c r="E63" s="16" t="s">
        <v>133</v>
      </c>
      <c r="F63" s="26">
        <v>58704000000</v>
      </c>
      <c r="G63" s="26">
        <v>0</v>
      </c>
      <c r="H63" s="26">
        <v>0</v>
      </c>
      <c r="I63" s="26">
        <v>58704000000</v>
      </c>
      <c r="J63" s="26">
        <v>0</v>
      </c>
      <c r="K63" s="26">
        <v>800000000</v>
      </c>
      <c r="L63" s="26">
        <f>I63-K63</f>
        <v>57904000000</v>
      </c>
      <c r="M63" s="26">
        <v>255074472</v>
      </c>
      <c r="N63" s="26">
        <v>255074472</v>
      </c>
      <c r="O63" s="26">
        <f>+N63</f>
        <v>255074472</v>
      </c>
      <c r="P63" s="26">
        <f>+O63</f>
        <v>255074472</v>
      </c>
    </row>
    <row r="64" spans="1:16" s="31" customFormat="1" ht="30" customHeight="1" x14ac:dyDescent="0.25">
      <c r="A64" s="10" t="s">
        <v>136</v>
      </c>
      <c r="B64" s="11" t="s">
        <v>20</v>
      </c>
      <c r="C64" s="11"/>
      <c r="D64" s="11"/>
      <c r="E64" s="13" t="s">
        <v>137</v>
      </c>
      <c r="F64" s="30">
        <f t="shared" ref="F64:P64" si="22">SUM(F65:F68)</f>
        <v>406000000</v>
      </c>
      <c r="G64" s="30">
        <f t="shared" si="22"/>
        <v>50000000</v>
      </c>
      <c r="H64" s="30">
        <f t="shared" si="22"/>
        <v>50000000</v>
      </c>
      <c r="I64" s="30">
        <f t="shared" si="22"/>
        <v>406000000</v>
      </c>
      <c r="J64" s="30">
        <f t="shared" si="22"/>
        <v>0</v>
      </c>
      <c r="K64" s="30">
        <f t="shared" si="22"/>
        <v>356000000</v>
      </c>
      <c r="L64" s="30">
        <f t="shared" si="22"/>
        <v>50000000</v>
      </c>
      <c r="M64" s="30">
        <f t="shared" si="22"/>
        <v>120004975</v>
      </c>
      <c r="N64" s="30">
        <f t="shared" si="22"/>
        <v>119143489</v>
      </c>
      <c r="O64" s="30">
        <f t="shared" si="22"/>
        <v>119143489</v>
      </c>
      <c r="P64" s="30">
        <f t="shared" si="22"/>
        <v>119143489</v>
      </c>
    </row>
    <row r="65" spans="1:17" ht="27" customHeight="1" x14ac:dyDescent="0.25">
      <c r="A65" s="14" t="s">
        <v>138</v>
      </c>
      <c r="B65" s="15" t="s">
        <v>20</v>
      </c>
      <c r="C65" s="15" t="s">
        <v>27</v>
      </c>
      <c r="D65" s="15" t="s">
        <v>28</v>
      </c>
      <c r="E65" s="16" t="s">
        <v>139</v>
      </c>
      <c r="F65" s="26">
        <v>50000000</v>
      </c>
      <c r="G65" s="26">
        <v>0</v>
      </c>
      <c r="H65" s="26">
        <v>50000000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</row>
    <row r="66" spans="1:17" ht="27" customHeight="1" x14ac:dyDescent="0.25">
      <c r="A66" s="14" t="s">
        <v>264</v>
      </c>
      <c r="B66" s="15" t="s">
        <v>20</v>
      </c>
      <c r="C66" s="15" t="s">
        <v>27</v>
      </c>
      <c r="D66" s="15" t="s">
        <v>28</v>
      </c>
      <c r="E66" s="16" t="s">
        <v>265</v>
      </c>
      <c r="F66" s="26">
        <v>0</v>
      </c>
      <c r="G66" s="26">
        <v>50000000</v>
      </c>
      <c r="H66" s="26">
        <v>0</v>
      </c>
      <c r="I66" s="26">
        <v>50000000</v>
      </c>
      <c r="J66" s="26">
        <v>0</v>
      </c>
      <c r="K66" s="26">
        <v>0</v>
      </c>
      <c r="L66" s="26">
        <v>50000000</v>
      </c>
      <c r="M66" s="26">
        <v>0</v>
      </c>
      <c r="N66" s="26">
        <v>0</v>
      </c>
      <c r="O66" s="26">
        <v>0</v>
      </c>
      <c r="P66" s="26">
        <v>0</v>
      </c>
    </row>
    <row r="67" spans="1:17" ht="27" customHeight="1" x14ac:dyDescent="0.25">
      <c r="A67" s="14" t="s">
        <v>140</v>
      </c>
      <c r="B67" s="15" t="s">
        <v>20</v>
      </c>
      <c r="C67" s="15" t="s">
        <v>27</v>
      </c>
      <c r="D67" s="15" t="s">
        <v>28</v>
      </c>
      <c r="E67" s="16" t="s">
        <v>141</v>
      </c>
      <c r="F67" s="25">
        <v>178000000</v>
      </c>
      <c r="G67" s="25">
        <v>0</v>
      </c>
      <c r="H67" s="25">
        <v>0</v>
      </c>
      <c r="I67" s="25">
        <v>178000000</v>
      </c>
      <c r="J67" s="25">
        <v>0</v>
      </c>
      <c r="K67" s="25">
        <v>178000000</v>
      </c>
      <c r="L67" s="26">
        <f t="shared" ref="L67:L68" si="23">I67-K67</f>
        <v>0</v>
      </c>
      <c r="M67" s="25">
        <v>89223474</v>
      </c>
      <c r="N67" s="25">
        <v>89223474</v>
      </c>
      <c r="O67" s="26">
        <f t="shared" ref="O67:P68" si="24">+N67</f>
        <v>89223474</v>
      </c>
      <c r="P67" s="26">
        <f t="shared" si="24"/>
        <v>89223474</v>
      </c>
    </row>
    <row r="68" spans="1:17" ht="27" customHeight="1" x14ac:dyDescent="0.25">
      <c r="A68" s="14" t="s">
        <v>142</v>
      </c>
      <c r="B68" s="15" t="s">
        <v>20</v>
      </c>
      <c r="C68" s="15" t="s">
        <v>27</v>
      </c>
      <c r="D68" s="15" t="s">
        <v>28</v>
      </c>
      <c r="E68" s="16" t="s">
        <v>143</v>
      </c>
      <c r="F68" s="25">
        <v>178000000</v>
      </c>
      <c r="G68" s="25">
        <v>0</v>
      </c>
      <c r="H68" s="25">
        <v>0</v>
      </c>
      <c r="I68" s="25">
        <v>178000000</v>
      </c>
      <c r="J68" s="25">
        <v>0</v>
      </c>
      <c r="K68" s="25">
        <v>178000000</v>
      </c>
      <c r="L68" s="26">
        <f t="shared" si="23"/>
        <v>0</v>
      </c>
      <c r="M68" s="25">
        <v>30781501</v>
      </c>
      <c r="N68" s="25">
        <v>29920015</v>
      </c>
      <c r="O68" s="26">
        <f t="shared" si="24"/>
        <v>29920015</v>
      </c>
      <c r="P68" s="26">
        <f t="shared" si="24"/>
        <v>29920015</v>
      </c>
    </row>
    <row r="69" spans="1:17" s="21" customFormat="1" ht="27" customHeight="1" x14ac:dyDescent="0.25">
      <c r="A69" s="10" t="s">
        <v>144</v>
      </c>
      <c r="B69" s="11" t="s">
        <v>20</v>
      </c>
      <c r="C69" s="11"/>
      <c r="D69" s="11"/>
      <c r="E69" s="13" t="s">
        <v>145</v>
      </c>
      <c r="F69" s="24">
        <f t="shared" ref="F69:P69" si="25">SUM(F70:F71)</f>
        <v>902000000</v>
      </c>
      <c r="G69" s="24">
        <f t="shared" si="25"/>
        <v>0</v>
      </c>
      <c r="H69" s="24">
        <f t="shared" si="25"/>
        <v>0</v>
      </c>
      <c r="I69" s="24">
        <f t="shared" si="25"/>
        <v>902000000</v>
      </c>
      <c r="J69" s="24">
        <f t="shared" si="25"/>
        <v>0</v>
      </c>
      <c r="K69" s="24">
        <f t="shared" si="25"/>
        <v>0</v>
      </c>
      <c r="L69" s="24">
        <f t="shared" si="25"/>
        <v>902000000</v>
      </c>
      <c r="M69" s="24">
        <f t="shared" si="25"/>
        <v>0</v>
      </c>
      <c r="N69" s="24">
        <f t="shared" si="25"/>
        <v>0</v>
      </c>
      <c r="O69" s="24">
        <f t="shared" si="25"/>
        <v>0</v>
      </c>
      <c r="P69" s="24">
        <f t="shared" si="25"/>
        <v>0</v>
      </c>
    </row>
    <row r="70" spans="1:17" ht="27" customHeight="1" x14ac:dyDescent="0.25">
      <c r="A70" s="14" t="s">
        <v>146</v>
      </c>
      <c r="B70" s="15" t="s">
        <v>20</v>
      </c>
      <c r="C70" s="15" t="s">
        <v>27</v>
      </c>
      <c r="D70" s="15" t="s">
        <v>28</v>
      </c>
      <c r="E70" s="16" t="s">
        <v>147</v>
      </c>
      <c r="F70" s="25">
        <v>400000000</v>
      </c>
      <c r="G70" s="25">
        <v>0</v>
      </c>
      <c r="H70" s="25">
        <v>0</v>
      </c>
      <c r="I70" s="25">
        <v>400000000</v>
      </c>
      <c r="J70" s="25">
        <v>0</v>
      </c>
      <c r="K70" s="25">
        <v>0</v>
      </c>
      <c r="L70" s="25">
        <f>I70-K70</f>
        <v>400000000</v>
      </c>
      <c r="M70" s="25">
        <v>0</v>
      </c>
      <c r="N70" s="25">
        <v>0</v>
      </c>
      <c r="O70" s="25">
        <v>0</v>
      </c>
      <c r="P70" s="25">
        <v>0</v>
      </c>
    </row>
    <row r="71" spans="1:17" ht="27" customHeight="1" x14ac:dyDescent="0.25">
      <c r="A71" s="14" t="s">
        <v>148</v>
      </c>
      <c r="B71" s="15" t="s">
        <v>20</v>
      </c>
      <c r="C71" s="15" t="s">
        <v>27</v>
      </c>
      <c r="D71" s="15" t="s">
        <v>28</v>
      </c>
      <c r="E71" s="16" t="s">
        <v>149</v>
      </c>
      <c r="F71" s="25">
        <v>502000000</v>
      </c>
      <c r="G71" s="25">
        <v>0</v>
      </c>
      <c r="H71" s="25">
        <v>0</v>
      </c>
      <c r="I71" s="25">
        <v>502000000</v>
      </c>
      <c r="J71" s="25">
        <v>0</v>
      </c>
      <c r="K71" s="25">
        <v>0</v>
      </c>
      <c r="L71" s="25">
        <v>502000000</v>
      </c>
      <c r="M71" s="25">
        <v>0</v>
      </c>
      <c r="N71" s="25">
        <v>0</v>
      </c>
      <c r="O71" s="25">
        <v>0</v>
      </c>
      <c r="P71" s="25">
        <v>0</v>
      </c>
    </row>
    <row r="72" spans="1:17" s="21" customFormat="1" ht="18" customHeight="1" x14ac:dyDescent="0.25">
      <c r="A72" s="33" t="s">
        <v>150</v>
      </c>
      <c r="B72" s="33"/>
      <c r="C72" s="33"/>
      <c r="D72" s="33"/>
      <c r="E72" s="33"/>
      <c r="F72" s="17">
        <f t="shared" ref="F72:P73" si="26">+F73</f>
        <v>5871000000</v>
      </c>
      <c r="G72" s="17">
        <f t="shared" si="26"/>
        <v>0</v>
      </c>
      <c r="H72" s="17">
        <f t="shared" si="26"/>
        <v>0</v>
      </c>
      <c r="I72" s="17">
        <f t="shared" si="26"/>
        <v>5871000000</v>
      </c>
      <c r="J72" s="17">
        <f t="shared" si="26"/>
        <v>0</v>
      </c>
      <c r="K72" s="17">
        <f t="shared" si="26"/>
        <v>822269280</v>
      </c>
      <c r="L72" s="17">
        <f t="shared" si="26"/>
        <v>5048730720</v>
      </c>
      <c r="M72" s="17">
        <f t="shared" si="26"/>
        <v>0</v>
      </c>
      <c r="N72" s="17">
        <f t="shared" si="26"/>
        <v>0</v>
      </c>
      <c r="O72" s="17">
        <f t="shared" si="26"/>
        <v>0</v>
      </c>
      <c r="P72" s="17">
        <f t="shared" si="26"/>
        <v>0</v>
      </c>
    </row>
    <row r="73" spans="1:17" s="8" customFormat="1" ht="21.75" customHeight="1" x14ac:dyDescent="0.25">
      <c r="A73" s="10" t="s">
        <v>151</v>
      </c>
      <c r="B73" s="11" t="s">
        <v>20</v>
      </c>
      <c r="C73" s="11"/>
      <c r="D73" s="11"/>
      <c r="E73" s="13" t="s">
        <v>152</v>
      </c>
      <c r="F73" s="24">
        <f t="shared" si="26"/>
        <v>5871000000</v>
      </c>
      <c r="G73" s="24">
        <f t="shared" si="26"/>
        <v>0</v>
      </c>
      <c r="H73" s="24">
        <f t="shared" si="26"/>
        <v>0</v>
      </c>
      <c r="I73" s="24">
        <f t="shared" si="26"/>
        <v>5871000000</v>
      </c>
      <c r="J73" s="24">
        <f t="shared" si="26"/>
        <v>0</v>
      </c>
      <c r="K73" s="24">
        <f t="shared" si="26"/>
        <v>822269280</v>
      </c>
      <c r="L73" s="24">
        <f t="shared" si="26"/>
        <v>5048730720</v>
      </c>
      <c r="M73" s="24">
        <f t="shared" si="26"/>
        <v>0</v>
      </c>
      <c r="N73" s="24">
        <f t="shared" si="26"/>
        <v>0</v>
      </c>
      <c r="O73" s="24">
        <f t="shared" si="26"/>
        <v>0</v>
      </c>
      <c r="P73" s="24">
        <f t="shared" si="26"/>
        <v>0</v>
      </c>
    </row>
    <row r="74" spans="1:17" ht="20.25" customHeight="1" x14ac:dyDescent="0.25">
      <c r="A74" s="14" t="s">
        <v>153</v>
      </c>
      <c r="B74" s="15" t="s">
        <v>20</v>
      </c>
      <c r="C74" s="15" t="s">
        <v>154</v>
      </c>
      <c r="D74" s="15" t="s">
        <v>155</v>
      </c>
      <c r="E74" s="16" t="s">
        <v>156</v>
      </c>
      <c r="F74" s="26">
        <v>5871000000</v>
      </c>
      <c r="G74" s="26">
        <v>0</v>
      </c>
      <c r="H74" s="26">
        <v>0</v>
      </c>
      <c r="I74" s="26">
        <v>5871000000</v>
      </c>
      <c r="J74" s="26">
        <v>0</v>
      </c>
      <c r="K74" s="26">
        <v>822269280</v>
      </c>
      <c r="L74" s="26">
        <f>I74-K74</f>
        <v>5048730720</v>
      </c>
      <c r="M74" s="26">
        <v>0</v>
      </c>
      <c r="N74" s="26">
        <v>0</v>
      </c>
      <c r="O74" s="26">
        <v>0</v>
      </c>
      <c r="P74" s="26">
        <v>0</v>
      </c>
    </row>
    <row r="75" spans="1:17" s="21" customFormat="1" ht="18" customHeight="1" x14ac:dyDescent="0.25">
      <c r="A75" s="33" t="s">
        <v>157</v>
      </c>
      <c r="B75" s="33"/>
      <c r="C75" s="33"/>
      <c r="D75" s="33"/>
      <c r="E75" s="33"/>
      <c r="F75" s="17">
        <f t="shared" ref="F75:P75" si="27">F76+F79+F89+F92+F98+F108+F121+F124</f>
        <v>1660174329245</v>
      </c>
      <c r="G75" s="17">
        <f t="shared" si="27"/>
        <v>5075128752</v>
      </c>
      <c r="H75" s="17">
        <f t="shared" si="27"/>
        <v>13695753222</v>
      </c>
      <c r="I75" s="17">
        <f t="shared" si="27"/>
        <v>1660174329245</v>
      </c>
      <c r="J75" s="17">
        <f t="shared" si="27"/>
        <v>0</v>
      </c>
      <c r="K75" s="17">
        <f t="shared" si="27"/>
        <v>1421244498853.24</v>
      </c>
      <c r="L75" s="17">
        <f t="shared" si="27"/>
        <v>230309205921.76001</v>
      </c>
      <c r="M75" s="17">
        <f t="shared" si="27"/>
        <v>240264316030.98999</v>
      </c>
      <c r="N75" s="17">
        <f t="shared" si="27"/>
        <v>129003801675.36</v>
      </c>
      <c r="O75" s="17">
        <f t="shared" si="27"/>
        <v>129003801675.36</v>
      </c>
      <c r="P75" s="17">
        <f t="shared" si="27"/>
        <v>129003801675.36</v>
      </c>
      <c r="Q75" s="29" t="e">
        <f>L75-[1]AGREGADA!#REF!</f>
        <v>#REF!</v>
      </c>
    </row>
    <row r="76" spans="1:17" s="8" customFormat="1" ht="48.75" customHeight="1" x14ac:dyDescent="0.25">
      <c r="A76" s="10" t="s">
        <v>158</v>
      </c>
      <c r="B76" s="11" t="s">
        <v>20</v>
      </c>
      <c r="C76" s="11" t="s">
        <v>27</v>
      </c>
      <c r="D76" s="11" t="s">
        <v>28</v>
      </c>
      <c r="E76" s="13" t="s">
        <v>159</v>
      </c>
      <c r="F76" s="24">
        <f>SUM(F77:F78)</f>
        <v>32971100061</v>
      </c>
      <c r="G76" s="24">
        <f t="shared" ref="G76:P76" si="28">SUM(G77:G78)</f>
        <v>0</v>
      </c>
      <c r="H76" s="24">
        <f t="shared" si="28"/>
        <v>0</v>
      </c>
      <c r="I76" s="24">
        <f t="shared" si="28"/>
        <v>32971100061</v>
      </c>
      <c r="J76" s="24">
        <f t="shared" si="28"/>
        <v>0</v>
      </c>
      <c r="K76" s="24">
        <f t="shared" si="28"/>
        <v>23826627195.5</v>
      </c>
      <c r="L76" s="24">
        <f t="shared" si="28"/>
        <v>9144472865.5</v>
      </c>
      <c r="M76" s="24">
        <f t="shared" si="28"/>
        <v>14070753293.219999</v>
      </c>
      <c r="N76" s="24">
        <f t="shared" si="28"/>
        <v>3568855484.6300001</v>
      </c>
      <c r="O76" s="24">
        <f t="shared" si="28"/>
        <v>3568855484.6300001</v>
      </c>
      <c r="P76" s="24">
        <f t="shared" si="28"/>
        <v>3568855484.6300001</v>
      </c>
      <c r="Q76" s="28">
        <f>+F75-I75</f>
        <v>0</v>
      </c>
    </row>
    <row r="77" spans="1:17" ht="48.75" customHeight="1" x14ac:dyDescent="0.25">
      <c r="A77" s="14" t="s">
        <v>160</v>
      </c>
      <c r="B77" s="15" t="s">
        <v>20</v>
      </c>
      <c r="C77" s="15" t="s">
        <v>27</v>
      </c>
      <c r="D77" s="15" t="s">
        <v>28</v>
      </c>
      <c r="E77" s="16" t="s">
        <v>161</v>
      </c>
      <c r="F77" s="25">
        <v>24378004470</v>
      </c>
      <c r="G77" s="25">
        <v>0</v>
      </c>
      <c r="H77" s="25">
        <v>0</v>
      </c>
      <c r="I77" s="25">
        <v>24378004470</v>
      </c>
      <c r="J77" s="25">
        <v>0</v>
      </c>
      <c r="K77" s="25">
        <v>22077761796.5</v>
      </c>
      <c r="L77" s="25">
        <f>I77-K77</f>
        <v>2300242673.5</v>
      </c>
      <c r="M77" s="25">
        <v>12573429866.219999</v>
      </c>
      <c r="N77" s="25">
        <v>3349337394.6300001</v>
      </c>
      <c r="O77" s="25">
        <f>+N77</f>
        <v>3349337394.6300001</v>
      </c>
      <c r="P77" s="25">
        <f>+O77</f>
        <v>3349337394.6300001</v>
      </c>
    </row>
    <row r="78" spans="1:17" ht="48.75" customHeight="1" x14ac:dyDescent="0.25">
      <c r="A78" s="14" t="s">
        <v>162</v>
      </c>
      <c r="B78" s="15" t="s">
        <v>20</v>
      </c>
      <c r="C78" s="15" t="s">
        <v>27</v>
      </c>
      <c r="D78" s="15" t="s">
        <v>28</v>
      </c>
      <c r="E78" s="16" t="s">
        <v>163</v>
      </c>
      <c r="F78" s="25">
        <v>8593095591</v>
      </c>
      <c r="G78" s="25">
        <v>0</v>
      </c>
      <c r="H78" s="25">
        <v>0</v>
      </c>
      <c r="I78" s="25">
        <v>8593095591</v>
      </c>
      <c r="J78" s="25">
        <v>0</v>
      </c>
      <c r="K78" s="25">
        <v>1748865399</v>
      </c>
      <c r="L78" s="25">
        <f>I78-K78</f>
        <v>6844230192</v>
      </c>
      <c r="M78" s="25">
        <v>1497323427</v>
      </c>
      <c r="N78" s="25">
        <v>219518090</v>
      </c>
      <c r="O78" s="25">
        <f>+N78</f>
        <v>219518090</v>
      </c>
      <c r="P78" s="25">
        <f>+O78</f>
        <v>219518090</v>
      </c>
    </row>
    <row r="79" spans="1:17" s="8" customFormat="1" ht="48.75" customHeight="1" x14ac:dyDescent="0.25">
      <c r="A79" s="10" t="s">
        <v>164</v>
      </c>
      <c r="B79" s="11" t="s">
        <v>20</v>
      </c>
      <c r="C79" s="11" t="s">
        <v>27</v>
      </c>
      <c r="D79" s="11" t="s">
        <v>28</v>
      </c>
      <c r="E79" s="13" t="s">
        <v>165</v>
      </c>
      <c r="F79" s="24">
        <f>SUM(F80:F88)</f>
        <v>51004696409</v>
      </c>
      <c r="G79" s="24">
        <f t="shared" ref="G79:P79" si="29">SUM(G80:G88)</f>
        <v>0</v>
      </c>
      <c r="H79" s="24">
        <f t="shared" si="29"/>
        <v>0</v>
      </c>
      <c r="I79" s="24">
        <f t="shared" si="29"/>
        <v>51004696409</v>
      </c>
      <c r="J79" s="24">
        <f t="shared" si="29"/>
        <v>0</v>
      </c>
      <c r="K79" s="24">
        <f t="shared" si="29"/>
        <v>9149898587</v>
      </c>
      <c r="L79" s="24">
        <f t="shared" si="29"/>
        <v>41854797822</v>
      </c>
      <c r="M79" s="24">
        <f t="shared" si="29"/>
        <v>2121715784</v>
      </c>
      <c r="N79" s="24">
        <f t="shared" si="29"/>
        <v>771529866</v>
      </c>
      <c r="O79" s="24">
        <f t="shared" si="29"/>
        <v>771529866</v>
      </c>
      <c r="P79" s="24">
        <f t="shared" si="29"/>
        <v>771529866</v>
      </c>
    </row>
    <row r="80" spans="1:17" ht="48.75" customHeight="1" x14ac:dyDescent="0.25">
      <c r="A80" s="14" t="s">
        <v>166</v>
      </c>
      <c r="B80" s="15" t="s">
        <v>20</v>
      </c>
      <c r="C80" s="15" t="s">
        <v>27</v>
      </c>
      <c r="D80" s="15" t="s">
        <v>28</v>
      </c>
      <c r="E80" s="16" t="s">
        <v>167</v>
      </c>
      <c r="F80" s="25">
        <v>2872827000</v>
      </c>
      <c r="G80" s="25">
        <v>0</v>
      </c>
      <c r="H80" s="25">
        <v>0</v>
      </c>
      <c r="I80" s="25">
        <v>2872827000</v>
      </c>
      <c r="J80" s="25">
        <v>0</v>
      </c>
      <c r="K80" s="25">
        <v>0</v>
      </c>
      <c r="L80" s="25">
        <f>I80-K80</f>
        <v>2872827000</v>
      </c>
      <c r="M80" s="25">
        <f>VLOOKUP(A80,[2]DESAGREGADA!$A$51:$N$94,13,0)</f>
        <v>0</v>
      </c>
      <c r="N80" s="25">
        <v>0</v>
      </c>
      <c r="O80" s="25">
        <v>0</v>
      </c>
      <c r="P80" s="25">
        <f>+O80</f>
        <v>0</v>
      </c>
    </row>
    <row r="81" spans="1:16" ht="48.75" customHeight="1" x14ac:dyDescent="0.25">
      <c r="A81" s="14" t="s">
        <v>168</v>
      </c>
      <c r="B81" s="15" t="s">
        <v>20</v>
      </c>
      <c r="C81" s="15" t="s">
        <v>27</v>
      </c>
      <c r="D81" s="15" t="s">
        <v>28</v>
      </c>
      <c r="E81" s="16" t="s">
        <v>169</v>
      </c>
      <c r="F81" s="25">
        <v>448296299</v>
      </c>
      <c r="G81" s="25">
        <v>0</v>
      </c>
      <c r="H81" s="25">
        <v>0</v>
      </c>
      <c r="I81" s="25">
        <v>448296299</v>
      </c>
      <c r="J81" s="25">
        <v>0</v>
      </c>
      <c r="K81" s="25">
        <v>0</v>
      </c>
      <c r="L81" s="25">
        <f t="shared" ref="L81:L88" si="30">I81-K81</f>
        <v>448296299</v>
      </c>
      <c r="M81" s="25">
        <f>VLOOKUP(A81,[2]DESAGREGADA!$A$51:$N$94,13,0)</f>
        <v>0</v>
      </c>
      <c r="N81" s="25">
        <v>0</v>
      </c>
      <c r="O81" s="25">
        <v>0</v>
      </c>
      <c r="P81" s="25">
        <f t="shared" ref="P81:P88" si="31">+O81</f>
        <v>0</v>
      </c>
    </row>
    <row r="82" spans="1:16" ht="48.75" customHeight="1" x14ac:dyDescent="0.25">
      <c r="A82" s="14" t="s">
        <v>170</v>
      </c>
      <c r="B82" s="15" t="s">
        <v>20</v>
      </c>
      <c r="C82" s="15" t="s">
        <v>27</v>
      </c>
      <c r="D82" s="15" t="s">
        <v>28</v>
      </c>
      <c r="E82" s="16" t="s">
        <v>171</v>
      </c>
      <c r="F82" s="25">
        <v>6126892560</v>
      </c>
      <c r="G82" s="25">
        <v>0</v>
      </c>
      <c r="H82" s="25">
        <v>0</v>
      </c>
      <c r="I82" s="25">
        <v>6126892560</v>
      </c>
      <c r="J82" s="25">
        <v>0</v>
      </c>
      <c r="K82" s="25">
        <v>2906636587</v>
      </c>
      <c r="L82" s="25">
        <f t="shared" si="30"/>
        <v>3220255973</v>
      </c>
      <c r="M82" s="25">
        <f>VLOOKUP(A82,[2]DESAGREGADA!$A$51:$N$94,13,0)</f>
        <v>1466542784</v>
      </c>
      <c r="N82" s="25">
        <v>116356866</v>
      </c>
      <c r="O82" s="25">
        <f>+N82</f>
        <v>116356866</v>
      </c>
      <c r="P82" s="25">
        <f t="shared" si="31"/>
        <v>116356866</v>
      </c>
    </row>
    <row r="83" spans="1:16" ht="48.75" customHeight="1" x14ac:dyDescent="0.25">
      <c r="A83" s="14" t="s">
        <v>172</v>
      </c>
      <c r="B83" s="15" t="s">
        <v>20</v>
      </c>
      <c r="C83" s="15" t="s">
        <v>27</v>
      </c>
      <c r="D83" s="15" t="s">
        <v>28</v>
      </c>
      <c r="E83" s="16" t="s">
        <v>173</v>
      </c>
      <c r="F83" s="25">
        <v>2818530265</v>
      </c>
      <c r="G83" s="25">
        <v>0</v>
      </c>
      <c r="H83" s="25">
        <v>0</v>
      </c>
      <c r="I83" s="25">
        <v>2818530265</v>
      </c>
      <c r="J83" s="25">
        <v>0</v>
      </c>
      <c r="K83" s="25">
        <v>578600000</v>
      </c>
      <c r="L83" s="25">
        <f t="shared" si="30"/>
        <v>2239930265</v>
      </c>
      <c r="M83" s="25">
        <f>VLOOKUP(A83,[2]DESAGREGADA!$A$51:$N$94,13,0)</f>
        <v>78000000</v>
      </c>
      <c r="N83" s="25">
        <v>78000000</v>
      </c>
      <c r="O83" s="25">
        <f t="shared" ref="O83:O88" si="32">+N83</f>
        <v>78000000</v>
      </c>
      <c r="P83" s="25">
        <f t="shared" si="31"/>
        <v>78000000</v>
      </c>
    </row>
    <row r="84" spans="1:16" ht="48.75" customHeight="1" x14ac:dyDescent="0.25">
      <c r="A84" s="14" t="s">
        <v>174</v>
      </c>
      <c r="B84" s="15" t="s">
        <v>20</v>
      </c>
      <c r="C84" s="15" t="s">
        <v>27</v>
      </c>
      <c r="D84" s="15" t="s">
        <v>28</v>
      </c>
      <c r="E84" s="16" t="s">
        <v>175</v>
      </c>
      <c r="F84" s="25">
        <v>19967626577</v>
      </c>
      <c r="G84" s="25">
        <v>0</v>
      </c>
      <c r="H84" s="25">
        <v>0</v>
      </c>
      <c r="I84" s="25">
        <v>19967626577</v>
      </c>
      <c r="J84" s="25">
        <v>0</v>
      </c>
      <c r="K84" s="25">
        <v>0</v>
      </c>
      <c r="L84" s="25">
        <f t="shared" si="30"/>
        <v>19967626577</v>
      </c>
      <c r="M84" s="25">
        <f>VLOOKUP(A84,[2]DESAGREGADA!$A$51:$N$94,13,0)</f>
        <v>0</v>
      </c>
      <c r="N84" s="25">
        <v>0</v>
      </c>
      <c r="O84" s="25">
        <f t="shared" si="32"/>
        <v>0</v>
      </c>
      <c r="P84" s="25">
        <f t="shared" si="31"/>
        <v>0</v>
      </c>
    </row>
    <row r="85" spans="1:16" ht="48.75" customHeight="1" x14ac:dyDescent="0.25">
      <c r="A85" s="14" t="s">
        <v>176</v>
      </c>
      <c r="B85" s="15" t="s">
        <v>20</v>
      </c>
      <c r="C85" s="15" t="s">
        <v>27</v>
      </c>
      <c r="D85" s="15" t="s">
        <v>28</v>
      </c>
      <c r="E85" s="16" t="s">
        <v>177</v>
      </c>
      <c r="F85" s="25">
        <v>14494913651</v>
      </c>
      <c r="G85" s="25">
        <v>0</v>
      </c>
      <c r="H85" s="25">
        <v>0</v>
      </c>
      <c r="I85" s="25">
        <v>14494913651</v>
      </c>
      <c r="J85" s="25">
        <v>0</v>
      </c>
      <c r="K85" s="25">
        <v>2872827000</v>
      </c>
      <c r="L85" s="25">
        <f t="shared" si="30"/>
        <v>11622086651</v>
      </c>
      <c r="M85" s="25">
        <f>VLOOKUP(A85,[2]DESAGREGADA!$A$51:$N$94,13,0)</f>
        <v>134600000</v>
      </c>
      <c r="N85" s="25">
        <v>134600000</v>
      </c>
      <c r="O85" s="25">
        <f t="shared" si="32"/>
        <v>134600000</v>
      </c>
      <c r="P85" s="25">
        <f t="shared" si="31"/>
        <v>134600000</v>
      </c>
    </row>
    <row r="86" spans="1:16" ht="48.75" customHeight="1" x14ac:dyDescent="0.25">
      <c r="A86" s="14" t="s">
        <v>178</v>
      </c>
      <c r="B86" s="15" t="s">
        <v>20</v>
      </c>
      <c r="C86" s="15" t="s">
        <v>27</v>
      </c>
      <c r="D86" s="15" t="s">
        <v>28</v>
      </c>
      <c r="E86" s="16" t="s">
        <v>179</v>
      </c>
      <c r="F86" s="25">
        <v>1214035057</v>
      </c>
      <c r="G86" s="25">
        <v>0</v>
      </c>
      <c r="H86" s="25">
        <v>0</v>
      </c>
      <c r="I86" s="25">
        <v>1214035057</v>
      </c>
      <c r="J86" s="25">
        <v>0</v>
      </c>
      <c r="K86" s="25">
        <v>275900000</v>
      </c>
      <c r="L86" s="25">
        <f t="shared" si="30"/>
        <v>938135057</v>
      </c>
      <c r="M86" s="25">
        <f>VLOOKUP(A86,[2]DESAGREGADA!$A$51:$N$94,13,0)</f>
        <v>52000000</v>
      </c>
      <c r="N86" s="25">
        <v>52000000</v>
      </c>
      <c r="O86" s="25">
        <f t="shared" si="32"/>
        <v>52000000</v>
      </c>
      <c r="P86" s="25">
        <f t="shared" si="31"/>
        <v>52000000</v>
      </c>
    </row>
    <row r="87" spans="1:16" ht="48.75" customHeight="1" x14ac:dyDescent="0.25">
      <c r="A87" s="14" t="s">
        <v>180</v>
      </c>
      <c r="B87" s="15" t="s">
        <v>20</v>
      </c>
      <c r="C87" s="15" t="s">
        <v>27</v>
      </c>
      <c r="D87" s="15" t="s">
        <v>28</v>
      </c>
      <c r="E87" s="16" t="s">
        <v>181</v>
      </c>
      <c r="F87" s="25">
        <v>585000000</v>
      </c>
      <c r="G87" s="25">
        <v>0</v>
      </c>
      <c r="H87" s="25">
        <v>0</v>
      </c>
      <c r="I87" s="25">
        <v>585000000</v>
      </c>
      <c r="J87" s="25">
        <v>0</v>
      </c>
      <c r="K87" s="25">
        <v>39360000</v>
      </c>
      <c r="L87" s="25">
        <f t="shared" si="30"/>
        <v>545640000</v>
      </c>
      <c r="M87" s="25">
        <f>VLOOKUP(A87,[2]DESAGREGADA!$A$51:$N$94,13,0)</f>
        <v>39360000</v>
      </c>
      <c r="N87" s="25">
        <v>39360000</v>
      </c>
      <c r="O87" s="25">
        <f t="shared" si="32"/>
        <v>39360000</v>
      </c>
      <c r="P87" s="25">
        <f t="shared" si="31"/>
        <v>39360000</v>
      </c>
    </row>
    <row r="88" spans="1:16" ht="48.75" customHeight="1" x14ac:dyDescent="0.25">
      <c r="A88" s="14" t="s">
        <v>182</v>
      </c>
      <c r="B88" s="15" t="s">
        <v>20</v>
      </c>
      <c r="C88" s="15" t="s">
        <v>27</v>
      </c>
      <c r="D88" s="15" t="s">
        <v>28</v>
      </c>
      <c r="E88" s="16" t="s">
        <v>183</v>
      </c>
      <c r="F88" s="25">
        <v>2476575000</v>
      </c>
      <c r="G88" s="25">
        <v>0</v>
      </c>
      <c r="H88" s="25">
        <v>0</v>
      </c>
      <c r="I88" s="25">
        <v>2476575000</v>
      </c>
      <c r="J88" s="25">
        <v>0</v>
      </c>
      <c r="K88" s="25">
        <v>2476575000</v>
      </c>
      <c r="L88" s="25">
        <f t="shared" si="30"/>
        <v>0</v>
      </c>
      <c r="M88" s="25">
        <f>VLOOKUP(A88,[2]DESAGREGADA!$A$51:$N$94,13,0)</f>
        <v>351213000</v>
      </c>
      <c r="N88" s="25">
        <v>351213000</v>
      </c>
      <c r="O88" s="25">
        <f t="shared" si="32"/>
        <v>351213000</v>
      </c>
      <c r="P88" s="25">
        <f t="shared" si="31"/>
        <v>351213000</v>
      </c>
    </row>
    <row r="89" spans="1:16" s="8" customFormat="1" ht="48.75" customHeight="1" x14ac:dyDescent="0.25">
      <c r="A89" s="10" t="s">
        <v>184</v>
      </c>
      <c r="B89" s="11" t="s">
        <v>20</v>
      </c>
      <c r="C89" s="11" t="s">
        <v>27</v>
      </c>
      <c r="D89" s="11" t="s">
        <v>28</v>
      </c>
      <c r="E89" s="13" t="s">
        <v>185</v>
      </c>
      <c r="F89" s="24">
        <f t="shared" ref="F89:P89" si="33">SUM(F90:F91)</f>
        <v>97926691515</v>
      </c>
      <c r="G89" s="24">
        <f t="shared" si="33"/>
        <v>1390643560</v>
      </c>
      <c r="H89" s="24">
        <f t="shared" si="33"/>
        <v>1390643560</v>
      </c>
      <c r="I89" s="24">
        <f t="shared" si="33"/>
        <v>97926691515</v>
      </c>
      <c r="J89" s="24">
        <f t="shared" si="33"/>
        <v>0</v>
      </c>
      <c r="K89" s="24">
        <f t="shared" si="33"/>
        <v>93348004843.820007</v>
      </c>
      <c r="L89" s="24">
        <f t="shared" si="33"/>
        <v>4578686671.1799927</v>
      </c>
      <c r="M89" s="24">
        <f t="shared" si="33"/>
        <v>58150508802.019997</v>
      </c>
      <c r="N89" s="24">
        <f t="shared" si="33"/>
        <v>16390271207.98</v>
      </c>
      <c r="O89" s="24">
        <f t="shared" si="33"/>
        <v>16390271207.98</v>
      </c>
      <c r="P89" s="24">
        <f t="shared" si="33"/>
        <v>16390271207.98</v>
      </c>
    </row>
    <row r="90" spans="1:16" ht="48.75" customHeight="1" x14ac:dyDescent="0.25">
      <c r="A90" s="14" t="s">
        <v>186</v>
      </c>
      <c r="B90" s="15" t="s">
        <v>20</v>
      </c>
      <c r="C90" s="15" t="s">
        <v>27</v>
      </c>
      <c r="D90" s="15" t="s">
        <v>28</v>
      </c>
      <c r="E90" s="16" t="s">
        <v>187</v>
      </c>
      <c r="F90" s="25">
        <v>4901153388</v>
      </c>
      <c r="G90" s="25">
        <v>1390643560</v>
      </c>
      <c r="H90" s="25">
        <v>0</v>
      </c>
      <c r="I90" s="25">
        <v>6291796948</v>
      </c>
      <c r="J90" s="25">
        <v>0</v>
      </c>
      <c r="K90" s="25">
        <v>4422278597</v>
      </c>
      <c r="L90" s="25">
        <f>I90-K90</f>
        <v>1869518351</v>
      </c>
      <c r="M90" s="25">
        <v>255892409</v>
      </c>
      <c r="N90" s="25">
        <v>38928534</v>
      </c>
      <c r="O90" s="25">
        <f>+N90</f>
        <v>38928534</v>
      </c>
      <c r="P90" s="25">
        <f>+O90</f>
        <v>38928534</v>
      </c>
    </row>
    <row r="91" spans="1:16" ht="48.75" customHeight="1" x14ac:dyDescent="0.25">
      <c r="A91" s="14" t="s">
        <v>188</v>
      </c>
      <c r="B91" s="15" t="s">
        <v>20</v>
      </c>
      <c r="C91" s="15" t="s">
        <v>27</v>
      </c>
      <c r="D91" s="15" t="s">
        <v>28</v>
      </c>
      <c r="E91" s="16" t="s">
        <v>189</v>
      </c>
      <c r="F91" s="25">
        <v>93025538127</v>
      </c>
      <c r="G91" s="25">
        <v>0</v>
      </c>
      <c r="H91" s="25">
        <v>1390643560</v>
      </c>
      <c r="I91" s="25">
        <v>91634894567</v>
      </c>
      <c r="J91" s="25">
        <v>0</v>
      </c>
      <c r="K91" s="25">
        <v>88925726246.820007</v>
      </c>
      <c r="L91" s="25">
        <f>I91-K91</f>
        <v>2709168320.1799927</v>
      </c>
      <c r="M91" s="25">
        <v>57894616393.019997</v>
      </c>
      <c r="N91" s="25">
        <v>16351342673.98</v>
      </c>
      <c r="O91" s="25">
        <f>+N91</f>
        <v>16351342673.98</v>
      </c>
      <c r="P91" s="25">
        <f>+O91</f>
        <v>16351342673.98</v>
      </c>
    </row>
    <row r="92" spans="1:16" s="21" customFormat="1" ht="48.75" customHeight="1" x14ac:dyDescent="0.25">
      <c r="A92" s="10" t="s">
        <v>190</v>
      </c>
      <c r="B92" s="11" t="s">
        <v>20</v>
      </c>
      <c r="C92" s="11" t="s">
        <v>27</v>
      </c>
      <c r="D92" s="11" t="s">
        <v>28</v>
      </c>
      <c r="E92" s="13" t="s">
        <v>191</v>
      </c>
      <c r="F92" s="24">
        <f t="shared" ref="F92:P92" si="34">SUM(F93:F97)</f>
        <v>36487233346</v>
      </c>
      <c r="G92" s="24">
        <f t="shared" si="34"/>
        <v>0</v>
      </c>
      <c r="H92" s="24">
        <f t="shared" si="34"/>
        <v>0</v>
      </c>
      <c r="I92" s="24">
        <f t="shared" si="34"/>
        <v>36487233346</v>
      </c>
      <c r="J92" s="24">
        <f t="shared" si="34"/>
        <v>0</v>
      </c>
      <c r="K92" s="24">
        <f t="shared" si="34"/>
        <v>13845723626</v>
      </c>
      <c r="L92" s="24">
        <f t="shared" si="34"/>
        <v>22641509720</v>
      </c>
      <c r="M92" s="24">
        <f t="shared" si="34"/>
        <v>9806381488.3400002</v>
      </c>
      <c r="N92" s="24">
        <f t="shared" si="34"/>
        <v>1140872507.3400002</v>
      </c>
      <c r="O92" s="24">
        <f t="shared" si="34"/>
        <v>1140872507.3400002</v>
      </c>
      <c r="P92" s="24">
        <f t="shared" si="34"/>
        <v>1140872507.3400002</v>
      </c>
    </row>
    <row r="93" spans="1:16" ht="48.75" customHeight="1" x14ac:dyDescent="0.25">
      <c r="A93" s="14" t="s">
        <v>192</v>
      </c>
      <c r="B93" s="15" t="s">
        <v>20</v>
      </c>
      <c r="C93" s="15" t="s">
        <v>27</v>
      </c>
      <c r="D93" s="15" t="s">
        <v>28</v>
      </c>
      <c r="E93" s="16" t="s">
        <v>193</v>
      </c>
      <c r="F93" s="25">
        <v>2885215560</v>
      </c>
      <c r="G93" s="25">
        <v>0</v>
      </c>
      <c r="H93" s="25">
        <v>0</v>
      </c>
      <c r="I93" s="25">
        <v>2885215560</v>
      </c>
      <c r="J93" s="25">
        <v>0</v>
      </c>
      <c r="K93" s="25">
        <v>1737204654</v>
      </c>
      <c r="L93" s="25">
        <f>I93-K93</f>
        <v>1148010906</v>
      </c>
      <c r="M93" s="25">
        <v>1404116473</v>
      </c>
      <c r="N93" s="25">
        <v>121908132</v>
      </c>
      <c r="O93" s="25">
        <f>+N93</f>
        <v>121908132</v>
      </c>
      <c r="P93" s="25">
        <f>+O93</f>
        <v>121908132</v>
      </c>
    </row>
    <row r="94" spans="1:16" ht="48.75" customHeight="1" x14ac:dyDescent="0.25">
      <c r="A94" s="14" t="s">
        <v>194</v>
      </c>
      <c r="B94" s="15" t="s">
        <v>20</v>
      </c>
      <c r="C94" s="15" t="s">
        <v>27</v>
      </c>
      <c r="D94" s="15" t="s">
        <v>28</v>
      </c>
      <c r="E94" s="16" t="s">
        <v>195</v>
      </c>
      <c r="F94" s="25">
        <v>23000650265</v>
      </c>
      <c r="G94" s="25">
        <v>0</v>
      </c>
      <c r="H94" s="25">
        <v>0</v>
      </c>
      <c r="I94" s="25">
        <v>23000650265</v>
      </c>
      <c r="J94" s="25">
        <v>0</v>
      </c>
      <c r="K94" s="25">
        <v>6291262576</v>
      </c>
      <c r="L94" s="25">
        <f t="shared" ref="L94:L97" si="35">I94-K94</f>
        <v>16709387689</v>
      </c>
      <c r="M94" s="25">
        <v>3780743734</v>
      </c>
      <c r="N94" s="25">
        <v>0</v>
      </c>
      <c r="O94" s="25">
        <f t="shared" ref="O94:P97" si="36">+N94</f>
        <v>0</v>
      </c>
      <c r="P94" s="25">
        <f t="shared" si="36"/>
        <v>0</v>
      </c>
    </row>
    <row r="95" spans="1:16" ht="48.75" customHeight="1" x14ac:dyDescent="0.25">
      <c r="A95" s="14" t="s">
        <v>196</v>
      </c>
      <c r="B95" s="15" t="s">
        <v>20</v>
      </c>
      <c r="C95" s="15" t="s">
        <v>27</v>
      </c>
      <c r="D95" s="15" t="s">
        <v>28</v>
      </c>
      <c r="E95" s="16" t="s">
        <v>197</v>
      </c>
      <c r="F95" s="25">
        <v>8827708707</v>
      </c>
      <c r="G95" s="25">
        <v>0</v>
      </c>
      <c r="H95" s="25">
        <v>0</v>
      </c>
      <c r="I95" s="25">
        <v>8827708707</v>
      </c>
      <c r="J95" s="25">
        <v>0</v>
      </c>
      <c r="K95" s="25">
        <v>5817256396</v>
      </c>
      <c r="L95" s="25">
        <f t="shared" si="35"/>
        <v>3010452311</v>
      </c>
      <c r="M95" s="25">
        <v>4621521281.3400002</v>
      </c>
      <c r="N95" s="25">
        <v>858939840.34000003</v>
      </c>
      <c r="O95" s="25">
        <f t="shared" si="36"/>
        <v>858939840.34000003</v>
      </c>
      <c r="P95" s="25">
        <f t="shared" si="36"/>
        <v>858939840.34000003</v>
      </c>
    </row>
    <row r="96" spans="1:16" ht="48.75" customHeight="1" x14ac:dyDescent="0.25">
      <c r="A96" s="14" t="s">
        <v>198</v>
      </c>
      <c r="B96" s="15" t="s">
        <v>20</v>
      </c>
      <c r="C96" s="15" t="s">
        <v>27</v>
      </c>
      <c r="D96" s="15" t="s">
        <v>28</v>
      </c>
      <c r="E96" s="16" t="s">
        <v>199</v>
      </c>
      <c r="F96" s="25">
        <v>296531564</v>
      </c>
      <c r="G96" s="25">
        <v>0</v>
      </c>
      <c r="H96" s="25">
        <v>0</v>
      </c>
      <c r="I96" s="25">
        <v>296531564</v>
      </c>
      <c r="J96" s="25">
        <v>0</v>
      </c>
      <c r="K96" s="25">
        <v>0</v>
      </c>
      <c r="L96" s="25">
        <f t="shared" si="35"/>
        <v>296531564</v>
      </c>
      <c r="M96" s="25">
        <v>0</v>
      </c>
      <c r="N96" s="25">
        <v>0</v>
      </c>
      <c r="O96" s="25">
        <f t="shared" si="36"/>
        <v>0</v>
      </c>
      <c r="P96" s="25">
        <f t="shared" si="36"/>
        <v>0</v>
      </c>
    </row>
    <row r="97" spans="1:17" ht="48.75" customHeight="1" x14ac:dyDescent="0.25">
      <c r="A97" s="14" t="s">
        <v>200</v>
      </c>
      <c r="B97" s="15" t="s">
        <v>20</v>
      </c>
      <c r="C97" s="15" t="s">
        <v>27</v>
      </c>
      <c r="D97" s="15" t="s">
        <v>28</v>
      </c>
      <c r="E97" s="16" t="s">
        <v>201</v>
      </c>
      <c r="F97" s="25">
        <v>1477127250</v>
      </c>
      <c r="G97" s="25">
        <v>0</v>
      </c>
      <c r="H97" s="25">
        <v>0</v>
      </c>
      <c r="I97" s="25">
        <v>1477127250</v>
      </c>
      <c r="J97" s="25">
        <v>0</v>
      </c>
      <c r="K97" s="25">
        <v>0</v>
      </c>
      <c r="L97" s="25">
        <f t="shared" si="35"/>
        <v>1477127250</v>
      </c>
      <c r="M97" s="25">
        <v>0</v>
      </c>
      <c r="N97" s="25">
        <v>160024535</v>
      </c>
      <c r="O97" s="25">
        <f t="shared" si="36"/>
        <v>160024535</v>
      </c>
      <c r="P97" s="25">
        <f t="shared" si="36"/>
        <v>160024535</v>
      </c>
    </row>
    <row r="98" spans="1:17" s="8" customFormat="1" ht="48.75" customHeight="1" x14ac:dyDescent="0.25">
      <c r="A98" s="10" t="s">
        <v>202</v>
      </c>
      <c r="B98" s="11" t="s">
        <v>20</v>
      </c>
      <c r="C98" s="11" t="s">
        <v>27</v>
      </c>
      <c r="D98" s="11" t="s">
        <v>28</v>
      </c>
      <c r="E98" s="13" t="s">
        <v>203</v>
      </c>
      <c r="F98" s="24">
        <f t="shared" ref="F98:P98" si="37">SUM(F99:F107)</f>
        <v>531976805841</v>
      </c>
      <c r="G98" s="24">
        <f t="shared" si="37"/>
        <v>23670745</v>
      </c>
      <c r="H98" s="24">
        <f t="shared" si="37"/>
        <v>23670745</v>
      </c>
      <c r="I98" s="24">
        <f t="shared" si="37"/>
        <v>531976805841</v>
      </c>
      <c r="J98" s="24">
        <f t="shared" si="37"/>
        <v>0</v>
      </c>
      <c r="K98" s="24">
        <f t="shared" si="37"/>
        <v>510386301516.90002</v>
      </c>
      <c r="L98" s="24">
        <f t="shared" si="37"/>
        <v>21590504324.100006</v>
      </c>
      <c r="M98" s="24">
        <f t="shared" si="37"/>
        <v>112556500635.95</v>
      </c>
      <c r="N98" s="24">
        <f t="shared" si="37"/>
        <v>96762470436.160004</v>
      </c>
      <c r="O98" s="24">
        <f t="shared" si="37"/>
        <v>96762470436.160004</v>
      </c>
      <c r="P98" s="24">
        <f t="shared" si="37"/>
        <v>96762470436.160004</v>
      </c>
    </row>
    <row r="99" spans="1:17" ht="48.75" customHeight="1" x14ac:dyDescent="0.25">
      <c r="A99" s="14" t="s">
        <v>204</v>
      </c>
      <c r="B99" s="15" t="s">
        <v>20</v>
      </c>
      <c r="C99" s="15" t="s">
        <v>27</v>
      </c>
      <c r="D99" s="15" t="s">
        <v>28</v>
      </c>
      <c r="E99" s="16" t="s">
        <v>205</v>
      </c>
      <c r="F99" s="25">
        <v>2170378000</v>
      </c>
      <c r="G99" s="25">
        <v>0</v>
      </c>
      <c r="H99" s="25">
        <v>0</v>
      </c>
      <c r="I99" s="25">
        <v>2170378000</v>
      </c>
      <c r="J99" s="25">
        <v>0</v>
      </c>
      <c r="K99" s="25">
        <v>0</v>
      </c>
      <c r="L99" s="25">
        <f>I99-K99</f>
        <v>2170378000</v>
      </c>
      <c r="M99" s="25">
        <v>0</v>
      </c>
      <c r="N99" s="25">
        <v>0</v>
      </c>
      <c r="O99" s="25">
        <f>+N99</f>
        <v>0</v>
      </c>
      <c r="P99" s="25">
        <f>+O99</f>
        <v>0</v>
      </c>
    </row>
    <row r="100" spans="1:17" ht="48.75" customHeight="1" x14ac:dyDescent="0.25">
      <c r="A100" s="14" t="s">
        <v>206</v>
      </c>
      <c r="B100" s="15" t="s">
        <v>20</v>
      </c>
      <c r="C100" s="15" t="s">
        <v>27</v>
      </c>
      <c r="D100" s="15" t="s">
        <v>28</v>
      </c>
      <c r="E100" s="16" t="s">
        <v>207</v>
      </c>
      <c r="F100" s="25">
        <v>11325510905</v>
      </c>
      <c r="G100" s="25">
        <v>0</v>
      </c>
      <c r="H100" s="25">
        <v>0</v>
      </c>
      <c r="I100" s="25">
        <v>11325510905</v>
      </c>
      <c r="J100" s="25">
        <v>0</v>
      </c>
      <c r="K100" s="25">
        <v>7550788501.0299997</v>
      </c>
      <c r="L100" s="25">
        <f t="shared" ref="L100:L107" si="38">I100-K100</f>
        <v>3774722403.9700003</v>
      </c>
      <c r="M100" s="25">
        <v>6090245803.4899998</v>
      </c>
      <c r="N100" s="25">
        <v>338676566</v>
      </c>
      <c r="O100" s="25">
        <f t="shared" ref="O100:P107" si="39">+N100</f>
        <v>338676566</v>
      </c>
      <c r="P100" s="25">
        <f t="shared" si="39"/>
        <v>338676566</v>
      </c>
    </row>
    <row r="101" spans="1:17" ht="48.75" customHeight="1" x14ac:dyDescent="0.25">
      <c r="A101" s="14" t="s">
        <v>208</v>
      </c>
      <c r="B101" s="15" t="s">
        <v>20</v>
      </c>
      <c r="C101" s="15" t="s">
        <v>27</v>
      </c>
      <c r="D101" s="15" t="s">
        <v>28</v>
      </c>
      <c r="E101" s="16" t="s">
        <v>209</v>
      </c>
      <c r="F101" s="25">
        <v>709943660</v>
      </c>
      <c r="G101" s="25">
        <v>0</v>
      </c>
      <c r="H101" s="25">
        <v>0</v>
      </c>
      <c r="I101" s="25">
        <v>709943660</v>
      </c>
      <c r="J101" s="25">
        <v>0</v>
      </c>
      <c r="K101" s="25">
        <v>709943660</v>
      </c>
      <c r="L101" s="25">
        <f t="shared" si="38"/>
        <v>0</v>
      </c>
      <c r="M101" s="25">
        <v>36168808.729999997</v>
      </c>
      <c r="N101" s="25">
        <v>8379387</v>
      </c>
      <c r="O101" s="25">
        <f t="shared" si="39"/>
        <v>8379387</v>
      </c>
      <c r="P101" s="25">
        <f t="shared" si="39"/>
        <v>8379387</v>
      </c>
    </row>
    <row r="102" spans="1:17" ht="48.75" customHeight="1" x14ac:dyDescent="0.25">
      <c r="A102" s="14" t="s">
        <v>210</v>
      </c>
      <c r="B102" s="15" t="s">
        <v>20</v>
      </c>
      <c r="C102" s="15" t="s">
        <v>27</v>
      </c>
      <c r="D102" s="15" t="s">
        <v>28</v>
      </c>
      <c r="E102" s="16" t="s">
        <v>211</v>
      </c>
      <c r="F102" s="25">
        <v>4000000000</v>
      </c>
      <c r="G102" s="25">
        <v>0</v>
      </c>
      <c r="H102" s="25">
        <v>0</v>
      </c>
      <c r="I102" s="25">
        <v>4000000000</v>
      </c>
      <c r="J102" s="25">
        <v>0</v>
      </c>
      <c r="K102" s="25">
        <v>0</v>
      </c>
      <c r="L102" s="25">
        <f t="shared" si="38"/>
        <v>4000000000</v>
      </c>
      <c r="M102" s="25">
        <v>0</v>
      </c>
      <c r="N102" s="25">
        <v>0</v>
      </c>
      <c r="O102" s="25">
        <f t="shared" si="39"/>
        <v>0</v>
      </c>
      <c r="P102" s="25">
        <f t="shared" si="39"/>
        <v>0</v>
      </c>
    </row>
    <row r="103" spans="1:17" ht="48.75" customHeight="1" x14ac:dyDescent="0.25">
      <c r="A103" s="14" t="s">
        <v>212</v>
      </c>
      <c r="B103" s="15" t="s">
        <v>20</v>
      </c>
      <c r="C103" s="15" t="s">
        <v>27</v>
      </c>
      <c r="D103" s="15" t="s">
        <v>28</v>
      </c>
      <c r="E103" s="16" t="s">
        <v>213</v>
      </c>
      <c r="F103" s="25">
        <v>543216186</v>
      </c>
      <c r="G103" s="25">
        <v>23670745</v>
      </c>
      <c r="H103" s="25">
        <v>0</v>
      </c>
      <c r="I103" s="25">
        <v>566886931</v>
      </c>
      <c r="J103" s="25">
        <v>0</v>
      </c>
      <c r="K103" s="25">
        <v>543216186</v>
      </c>
      <c r="L103" s="25">
        <f t="shared" si="38"/>
        <v>23670745</v>
      </c>
      <c r="M103" s="25">
        <v>349209189.75999999</v>
      </c>
      <c r="N103" s="25">
        <v>101595742.76000001</v>
      </c>
      <c r="O103" s="25">
        <f t="shared" si="39"/>
        <v>101595742.76000001</v>
      </c>
      <c r="P103" s="25">
        <f t="shared" si="39"/>
        <v>101595742.76000001</v>
      </c>
    </row>
    <row r="104" spans="1:17" ht="48.75" customHeight="1" x14ac:dyDescent="0.25">
      <c r="A104" s="14" t="s">
        <v>214</v>
      </c>
      <c r="B104" s="15" t="s">
        <v>20</v>
      </c>
      <c r="C104" s="15" t="s">
        <v>27</v>
      </c>
      <c r="D104" s="15" t="s">
        <v>28</v>
      </c>
      <c r="E104" s="16" t="s">
        <v>215</v>
      </c>
      <c r="F104" s="25">
        <v>1159622000</v>
      </c>
      <c r="G104" s="25">
        <v>0</v>
      </c>
      <c r="H104" s="25">
        <v>0</v>
      </c>
      <c r="I104" s="25">
        <v>1159622000</v>
      </c>
      <c r="J104" s="25">
        <v>0</v>
      </c>
      <c r="K104" s="25">
        <v>0</v>
      </c>
      <c r="L104" s="25">
        <f t="shared" si="38"/>
        <v>1159622000</v>
      </c>
      <c r="M104" s="25">
        <v>0</v>
      </c>
      <c r="N104" s="25">
        <v>0</v>
      </c>
      <c r="O104" s="25">
        <f t="shared" si="39"/>
        <v>0</v>
      </c>
      <c r="P104" s="25">
        <f t="shared" si="39"/>
        <v>0</v>
      </c>
    </row>
    <row r="105" spans="1:17" ht="48.75" customHeight="1" x14ac:dyDescent="0.25">
      <c r="A105" s="14" t="s">
        <v>216</v>
      </c>
      <c r="B105" s="15" t="s">
        <v>20</v>
      </c>
      <c r="C105" s="15" t="s">
        <v>27</v>
      </c>
      <c r="D105" s="15" t="s">
        <v>28</v>
      </c>
      <c r="E105" s="16" t="s">
        <v>217</v>
      </c>
      <c r="F105" s="25">
        <v>22110038843</v>
      </c>
      <c r="G105" s="25">
        <v>0</v>
      </c>
      <c r="H105" s="25">
        <v>0</v>
      </c>
      <c r="I105" s="25">
        <v>22110038843</v>
      </c>
      <c r="J105" s="25">
        <v>0</v>
      </c>
      <c r="K105" s="25">
        <v>21700038845</v>
      </c>
      <c r="L105" s="25">
        <f t="shared" si="38"/>
        <v>409999998</v>
      </c>
      <c r="M105" s="25">
        <v>10884234184.549999</v>
      </c>
      <c r="N105" s="25">
        <v>2110066059.4000001</v>
      </c>
      <c r="O105" s="25">
        <f t="shared" si="39"/>
        <v>2110066059.4000001</v>
      </c>
      <c r="P105" s="25">
        <f t="shared" si="39"/>
        <v>2110066059.4000001</v>
      </c>
    </row>
    <row r="106" spans="1:17" ht="48.75" customHeight="1" x14ac:dyDescent="0.25">
      <c r="A106" s="14" t="s">
        <v>218</v>
      </c>
      <c r="B106" s="15" t="s">
        <v>20</v>
      </c>
      <c r="C106" s="15" t="s">
        <v>27</v>
      </c>
      <c r="D106" s="15" t="s">
        <v>28</v>
      </c>
      <c r="E106" s="16" t="s">
        <v>219</v>
      </c>
      <c r="F106" s="25">
        <v>8398379572</v>
      </c>
      <c r="G106" s="25">
        <v>0</v>
      </c>
      <c r="H106" s="25">
        <v>0</v>
      </c>
      <c r="I106" s="25">
        <v>8398379572</v>
      </c>
      <c r="J106" s="25">
        <v>0</v>
      </c>
      <c r="K106" s="25">
        <v>8398379572</v>
      </c>
      <c r="L106" s="25">
        <f t="shared" si="38"/>
        <v>0</v>
      </c>
      <c r="M106" s="25">
        <v>0</v>
      </c>
      <c r="N106" s="25">
        <v>0</v>
      </c>
      <c r="O106" s="25">
        <f t="shared" si="39"/>
        <v>0</v>
      </c>
      <c r="P106" s="25">
        <f t="shared" si="39"/>
        <v>0</v>
      </c>
    </row>
    <row r="107" spans="1:17" ht="48.75" customHeight="1" x14ac:dyDescent="0.25">
      <c r="A107" s="14" t="s">
        <v>220</v>
      </c>
      <c r="B107" s="15" t="s">
        <v>20</v>
      </c>
      <c r="C107" s="15" t="s">
        <v>27</v>
      </c>
      <c r="D107" s="15" t="s">
        <v>28</v>
      </c>
      <c r="E107" s="16" t="s">
        <v>221</v>
      </c>
      <c r="F107" s="25">
        <v>481559716675</v>
      </c>
      <c r="G107" s="25">
        <v>0</v>
      </c>
      <c r="H107" s="25">
        <v>23670745</v>
      </c>
      <c r="I107" s="25">
        <v>481536045930</v>
      </c>
      <c r="J107" s="25">
        <v>0</v>
      </c>
      <c r="K107" s="25">
        <v>471483934752.87</v>
      </c>
      <c r="L107" s="25">
        <f t="shared" si="38"/>
        <v>10052111177.130005</v>
      </c>
      <c r="M107" s="25">
        <v>95196642649.419998</v>
      </c>
      <c r="N107" s="25">
        <v>94203752681</v>
      </c>
      <c r="O107" s="25">
        <f t="shared" si="39"/>
        <v>94203752681</v>
      </c>
      <c r="P107" s="25">
        <f t="shared" si="39"/>
        <v>94203752681</v>
      </c>
    </row>
    <row r="108" spans="1:17" s="8" customFormat="1" ht="48.75" customHeight="1" x14ac:dyDescent="0.25">
      <c r="A108" s="10" t="s">
        <v>222</v>
      </c>
      <c r="B108" s="11" t="s">
        <v>20</v>
      </c>
      <c r="C108" s="11" t="s">
        <v>27</v>
      </c>
      <c r="D108" s="11" t="s">
        <v>28</v>
      </c>
      <c r="E108" s="13" t="s">
        <v>223</v>
      </c>
      <c r="F108" s="24">
        <f>SUM(F110:F120)</f>
        <v>851059776612</v>
      </c>
      <c r="G108" s="24">
        <f>SUM(G110:G120)</f>
        <v>3265245359</v>
      </c>
      <c r="H108" s="24">
        <f>SUM(H110:H120)</f>
        <v>11885869829</v>
      </c>
      <c r="I108" s="24">
        <f>SUM(I109:I120)</f>
        <v>851059776612</v>
      </c>
      <c r="J108" s="24">
        <f>SUM(J110:J120)</f>
        <v>0</v>
      </c>
      <c r="K108" s="24">
        <f>SUM(K110:K120)</f>
        <v>729943732798</v>
      </c>
      <c r="L108" s="24">
        <f>SUM(L110:L120)</f>
        <v>112495419344</v>
      </c>
      <c r="M108" s="24">
        <f>SUM(M110:M120)</f>
        <v>17311924986</v>
      </c>
      <c r="N108" s="24">
        <f>SUM(N110:N120)</f>
        <v>1521222372.04</v>
      </c>
      <c r="O108" s="24">
        <f>SUM(O110:O120)</f>
        <v>1521222372.04</v>
      </c>
      <c r="P108" s="24">
        <f>SUM(P110:P120)</f>
        <v>1521222372.04</v>
      </c>
      <c r="Q108" s="27"/>
    </row>
    <row r="109" spans="1:17" s="8" customFormat="1" ht="48.75" customHeight="1" x14ac:dyDescent="0.25">
      <c r="A109" s="14" t="s">
        <v>222</v>
      </c>
      <c r="B109" s="15" t="s">
        <v>20</v>
      </c>
      <c r="C109" s="15" t="s">
        <v>27</v>
      </c>
      <c r="D109" s="15" t="s">
        <v>28</v>
      </c>
      <c r="E109" s="16" t="s">
        <v>223</v>
      </c>
      <c r="F109" s="25">
        <v>0</v>
      </c>
      <c r="G109" s="25">
        <v>0</v>
      </c>
      <c r="H109" s="25">
        <v>0</v>
      </c>
      <c r="I109" s="25">
        <v>8620624470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7"/>
    </row>
    <row r="110" spans="1:17" ht="48.75" customHeight="1" x14ac:dyDescent="0.25">
      <c r="A110" s="14" t="s">
        <v>224</v>
      </c>
      <c r="B110" s="15" t="s">
        <v>20</v>
      </c>
      <c r="C110" s="15" t="s">
        <v>27</v>
      </c>
      <c r="D110" s="15" t="s">
        <v>28</v>
      </c>
      <c r="E110" s="16" t="s">
        <v>225</v>
      </c>
      <c r="F110" s="25">
        <v>7582384962</v>
      </c>
      <c r="G110" s="25">
        <v>1553000000</v>
      </c>
      <c r="H110" s="25">
        <v>0</v>
      </c>
      <c r="I110" s="25">
        <v>7582384962</v>
      </c>
      <c r="J110" s="25">
        <v>0</v>
      </c>
      <c r="K110" s="25">
        <v>3846292838</v>
      </c>
      <c r="L110" s="25">
        <v>5289092124</v>
      </c>
      <c r="M110" s="25">
        <v>2673264241</v>
      </c>
      <c r="N110" s="25">
        <v>236775680</v>
      </c>
      <c r="O110" s="25">
        <f t="shared" ref="O110:P120" si="40">+N110</f>
        <v>236775680</v>
      </c>
      <c r="P110" s="25">
        <f t="shared" si="40"/>
        <v>236775680</v>
      </c>
    </row>
    <row r="111" spans="1:17" ht="48.75" customHeight="1" x14ac:dyDescent="0.25">
      <c r="A111" s="14" t="s">
        <v>226</v>
      </c>
      <c r="B111" s="15" t="s">
        <v>20</v>
      </c>
      <c r="C111" s="15" t="s">
        <v>27</v>
      </c>
      <c r="D111" s="15" t="s">
        <v>28</v>
      </c>
      <c r="E111" s="16" t="s">
        <v>227</v>
      </c>
      <c r="F111" s="25">
        <v>36808336879</v>
      </c>
      <c r="G111" s="25">
        <v>0</v>
      </c>
      <c r="H111" s="25">
        <v>6639377250</v>
      </c>
      <c r="I111" s="25">
        <v>33369959629</v>
      </c>
      <c r="J111" s="25">
        <v>0</v>
      </c>
      <c r="K111" s="25">
        <v>10304372571</v>
      </c>
      <c r="L111" s="25">
        <v>19864587058</v>
      </c>
      <c r="M111" s="25">
        <v>4332955930</v>
      </c>
      <c r="N111" s="25">
        <v>498020510</v>
      </c>
      <c r="O111" s="25">
        <f t="shared" si="40"/>
        <v>498020510</v>
      </c>
      <c r="P111" s="25">
        <f t="shared" si="40"/>
        <v>498020510</v>
      </c>
    </row>
    <row r="112" spans="1:17" ht="48.75" customHeight="1" x14ac:dyDescent="0.25">
      <c r="A112" s="14" t="s">
        <v>228</v>
      </c>
      <c r="B112" s="15" t="s">
        <v>20</v>
      </c>
      <c r="C112" s="15" t="s">
        <v>27</v>
      </c>
      <c r="D112" s="15" t="s">
        <v>28</v>
      </c>
      <c r="E112" s="16" t="s">
        <v>229</v>
      </c>
      <c r="F112" s="25">
        <v>10466340392</v>
      </c>
      <c r="G112" s="25">
        <v>0</v>
      </c>
      <c r="H112" s="25">
        <v>0</v>
      </c>
      <c r="I112" s="25">
        <v>10466340392</v>
      </c>
      <c r="J112" s="25">
        <v>0</v>
      </c>
      <c r="K112" s="25">
        <v>7499883764</v>
      </c>
      <c r="L112" s="25">
        <v>2966456628</v>
      </c>
      <c r="M112" s="25">
        <v>2132611784</v>
      </c>
      <c r="N112" s="25">
        <v>186113241</v>
      </c>
      <c r="O112" s="25">
        <f t="shared" si="40"/>
        <v>186113241</v>
      </c>
      <c r="P112" s="25">
        <f t="shared" si="40"/>
        <v>186113241</v>
      </c>
    </row>
    <row r="113" spans="1:16" ht="48.75" customHeight="1" x14ac:dyDescent="0.25">
      <c r="A113" s="14" t="s">
        <v>230</v>
      </c>
      <c r="B113" s="15" t="s">
        <v>20</v>
      </c>
      <c r="C113" s="15" t="s">
        <v>27</v>
      </c>
      <c r="D113" s="15" t="s">
        <v>28</v>
      </c>
      <c r="E113" s="16" t="s">
        <v>231</v>
      </c>
      <c r="F113" s="25">
        <v>36201046151</v>
      </c>
      <c r="G113" s="25">
        <v>0</v>
      </c>
      <c r="H113" s="25">
        <v>5182247220</v>
      </c>
      <c r="I113" s="25">
        <v>31018798931</v>
      </c>
      <c r="J113" s="25">
        <v>0</v>
      </c>
      <c r="K113" s="25">
        <v>11894904186</v>
      </c>
      <c r="L113" s="25">
        <v>19123894745</v>
      </c>
      <c r="M113" s="25">
        <v>5155019491</v>
      </c>
      <c r="N113" s="25">
        <v>527485901.04000002</v>
      </c>
      <c r="O113" s="25">
        <f t="shared" si="40"/>
        <v>527485901.04000002</v>
      </c>
      <c r="P113" s="25">
        <f t="shared" si="40"/>
        <v>527485901.04000002</v>
      </c>
    </row>
    <row r="114" spans="1:16" ht="48.75" customHeight="1" x14ac:dyDescent="0.25">
      <c r="A114" s="14" t="s">
        <v>232</v>
      </c>
      <c r="B114" s="15" t="s">
        <v>20</v>
      </c>
      <c r="C114" s="15" t="s">
        <v>27</v>
      </c>
      <c r="D114" s="15" t="s">
        <v>28</v>
      </c>
      <c r="E114" s="16" t="s">
        <v>233</v>
      </c>
      <c r="F114" s="25">
        <v>1939954444</v>
      </c>
      <c r="G114" s="25">
        <v>64245359</v>
      </c>
      <c r="H114" s="25">
        <v>0</v>
      </c>
      <c r="I114" s="25">
        <v>2004199803</v>
      </c>
      <c r="J114" s="25">
        <v>0</v>
      </c>
      <c r="K114" s="25">
        <v>528362927</v>
      </c>
      <c r="L114" s="25">
        <v>1475836876</v>
      </c>
      <c r="M114" s="25">
        <v>528362927</v>
      </c>
      <c r="N114" s="25">
        <v>933040</v>
      </c>
      <c r="O114" s="25">
        <f t="shared" si="40"/>
        <v>933040</v>
      </c>
      <c r="P114" s="25">
        <f t="shared" si="40"/>
        <v>933040</v>
      </c>
    </row>
    <row r="115" spans="1:16" ht="48.75" customHeight="1" x14ac:dyDescent="0.25">
      <c r="A115" s="14" t="s">
        <v>234</v>
      </c>
      <c r="B115" s="15" t="s">
        <v>20</v>
      </c>
      <c r="C115" s="15" t="s">
        <v>27</v>
      </c>
      <c r="D115" s="15" t="s">
        <v>28</v>
      </c>
      <c r="E115" s="16" t="s">
        <v>235</v>
      </c>
      <c r="F115" s="25">
        <v>684089570121</v>
      </c>
      <c r="G115" s="25">
        <v>0</v>
      </c>
      <c r="H115" s="25">
        <v>0</v>
      </c>
      <c r="I115" s="25">
        <v>684089570121</v>
      </c>
      <c r="J115" s="25">
        <v>0</v>
      </c>
      <c r="K115" s="25">
        <v>684089570121</v>
      </c>
      <c r="L115" s="25">
        <f t="shared" ref="L115" si="41">I115-K115</f>
        <v>0</v>
      </c>
      <c r="M115" s="25">
        <v>0</v>
      </c>
      <c r="N115" s="25">
        <v>0</v>
      </c>
      <c r="O115" s="25">
        <f t="shared" si="40"/>
        <v>0</v>
      </c>
      <c r="P115" s="25">
        <f t="shared" si="40"/>
        <v>0</v>
      </c>
    </row>
    <row r="116" spans="1:16" ht="48.75" customHeight="1" x14ac:dyDescent="0.25">
      <c r="A116" s="14" t="s">
        <v>236</v>
      </c>
      <c r="B116" s="15" t="s">
        <v>20</v>
      </c>
      <c r="C116" s="15" t="s">
        <v>27</v>
      </c>
      <c r="D116" s="15" t="s">
        <v>28</v>
      </c>
      <c r="E116" s="16" t="s">
        <v>237</v>
      </c>
      <c r="F116" s="25">
        <v>70755357412</v>
      </c>
      <c r="G116" s="25">
        <v>0</v>
      </c>
      <c r="H116" s="25">
        <v>0</v>
      </c>
      <c r="I116" s="25">
        <v>70755357412</v>
      </c>
      <c r="J116" s="25">
        <v>0</v>
      </c>
      <c r="K116" s="25">
        <v>11165963827</v>
      </c>
      <c r="L116" s="25">
        <v>59589393585</v>
      </c>
      <c r="M116" s="25">
        <v>1875328049</v>
      </c>
      <c r="N116" s="25">
        <v>63494000</v>
      </c>
      <c r="O116" s="25">
        <f t="shared" si="40"/>
        <v>63494000</v>
      </c>
      <c r="P116" s="25">
        <f t="shared" si="40"/>
        <v>63494000</v>
      </c>
    </row>
    <row r="117" spans="1:16" ht="48.75" customHeight="1" x14ac:dyDescent="0.25">
      <c r="A117" s="14" t="s">
        <v>238</v>
      </c>
      <c r="B117" s="15" t="s">
        <v>20</v>
      </c>
      <c r="C117" s="15" t="s">
        <v>27</v>
      </c>
      <c r="D117" s="15" t="s">
        <v>28</v>
      </c>
      <c r="E117" s="16" t="s">
        <v>239</v>
      </c>
      <c r="F117" s="25">
        <v>749291100</v>
      </c>
      <c r="G117" s="25">
        <v>0</v>
      </c>
      <c r="H117" s="25">
        <v>0</v>
      </c>
      <c r="I117" s="25">
        <v>749291100</v>
      </c>
      <c r="J117" s="25">
        <v>0</v>
      </c>
      <c r="K117" s="25">
        <v>262030601</v>
      </c>
      <c r="L117" s="25">
        <v>487260499</v>
      </c>
      <c r="M117" s="25">
        <v>262030601</v>
      </c>
      <c r="N117" s="25">
        <v>0</v>
      </c>
      <c r="O117" s="25">
        <f t="shared" si="40"/>
        <v>0</v>
      </c>
      <c r="P117" s="25">
        <f t="shared" si="40"/>
        <v>0</v>
      </c>
    </row>
    <row r="118" spans="1:16" ht="48.75" customHeight="1" x14ac:dyDescent="0.25">
      <c r="A118" s="14" t="s">
        <v>262</v>
      </c>
      <c r="B118" s="15" t="s">
        <v>20</v>
      </c>
      <c r="C118" s="15" t="s">
        <v>27</v>
      </c>
      <c r="D118" s="15" t="s">
        <v>28</v>
      </c>
      <c r="E118" s="16" t="s">
        <v>263</v>
      </c>
      <c r="F118" s="25">
        <v>0</v>
      </c>
      <c r="G118" s="25">
        <v>1648000000</v>
      </c>
      <c r="H118" s="25">
        <v>0</v>
      </c>
      <c r="I118" s="25">
        <v>0</v>
      </c>
      <c r="J118" s="25">
        <v>0</v>
      </c>
      <c r="K118" s="25">
        <v>0</v>
      </c>
      <c r="L118" s="25">
        <v>1648000000</v>
      </c>
      <c r="M118" s="25">
        <v>0</v>
      </c>
      <c r="N118" s="25">
        <v>0</v>
      </c>
      <c r="O118" s="25">
        <v>0</v>
      </c>
      <c r="P118" s="25">
        <v>0</v>
      </c>
    </row>
    <row r="119" spans="1:16" ht="48.75" customHeight="1" x14ac:dyDescent="0.25">
      <c r="A119" s="14" t="s">
        <v>240</v>
      </c>
      <c r="B119" s="15" t="s">
        <v>20</v>
      </c>
      <c r="C119" s="15" t="s">
        <v>27</v>
      </c>
      <c r="D119" s="15" t="s">
        <v>28</v>
      </c>
      <c r="E119" s="16" t="s">
        <v>241</v>
      </c>
      <c r="F119" s="25">
        <v>2414928915</v>
      </c>
      <c r="G119" s="25">
        <v>0</v>
      </c>
      <c r="H119" s="25">
        <v>64245359</v>
      </c>
      <c r="I119" s="25">
        <v>2350683556</v>
      </c>
      <c r="J119" s="25">
        <v>0</v>
      </c>
      <c r="K119" s="25">
        <v>352351963</v>
      </c>
      <c r="L119" s="25">
        <v>1998331593</v>
      </c>
      <c r="M119" s="25">
        <v>352351963</v>
      </c>
      <c r="N119" s="25">
        <v>8400000</v>
      </c>
      <c r="O119" s="25">
        <f t="shared" si="40"/>
        <v>8400000</v>
      </c>
      <c r="P119" s="25">
        <f t="shared" si="40"/>
        <v>8400000</v>
      </c>
    </row>
    <row r="120" spans="1:16" ht="48.75" customHeight="1" x14ac:dyDescent="0.25">
      <c r="A120" s="14" t="s">
        <v>242</v>
      </c>
      <c r="B120" s="15" t="s">
        <v>20</v>
      </c>
      <c r="C120" s="15" t="s">
        <v>27</v>
      </c>
      <c r="D120" s="15" t="s">
        <v>28</v>
      </c>
      <c r="E120" s="16" t="s">
        <v>243</v>
      </c>
      <c r="F120" s="25">
        <v>52566236</v>
      </c>
      <c r="G120" s="25">
        <v>0</v>
      </c>
      <c r="H120" s="25">
        <v>0</v>
      </c>
      <c r="I120" s="25">
        <v>52566236</v>
      </c>
      <c r="J120" s="25">
        <v>0</v>
      </c>
      <c r="K120" s="25">
        <v>0</v>
      </c>
      <c r="L120" s="25">
        <v>52566236</v>
      </c>
      <c r="M120" s="25">
        <v>0</v>
      </c>
      <c r="N120" s="25">
        <v>0</v>
      </c>
      <c r="O120" s="25">
        <f t="shared" si="40"/>
        <v>0</v>
      </c>
      <c r="P120" s="25">
        <f t="shared" si="40"/>
        <v>0</v>
      </c>
    </row>
    <row r="121" spans="1:16" s="8" customFormat="1" ht="48.75" customHeight="1" x14ac:dyDescent="0.25">
      <c r="A121" s="10" t="s">
        <v>244</v>
      </c>
      <c r="B121" s="11" t="s">
        <v>20</v>
      </c>
      <c r="C121" s="11" t="s">
        <v>27</v>
      </c>
      <c r="D121" s="11" t="s">
        <v>28</v>
      </c>
      <c r="E121" s="13" t="s">
        <v>245</v>
      </c>
      <c r="F121" s="24">
        <f t="shared" ref="F121:P121" si="42">SUM(F122:F123)</f>
        <v>30341344654</v>
      </c>
      <c r="G121" s="24">
        <f t="shared" si="42"/>
        <v>0</v>
      </c>
      <c r="H121" s="24">
        <f t="shared" si="42"/>
        <v>0</v>
      </c>
      <c r="I121" s="24">
        <f t="shared" si="42"/>
        <v>30341344654</v>
      </c>
      <c r="J121" s="24">
        <f t="shared" si="42"/>
        <v>0</v>
      </c>
      <c r="K121" s="24">
        <f t="shared" si="42"/>
        <v>15381187733.02</v>
      </c>
      <c r="L121" s="24">
        <f t="shared" si="42"/>
        <v>14960156920.98</v>
      </c>
      <c r="M121" s="24">
        <f t="shared" si="42"/>
        <v>14654471056.1</v>
      </c>
      <c r="N121" s="24">
        <f t="shared" si="42"/>
        <v>5234988612.3000002</v>
      </c>
      <c r="O121" s="24">
        <f t="shared" si="42"/>
        <v>5234988612.3000002</v>
      </c>
      <c r="P121" s="24">
        <f t="shared" si="42"/>
        <v>5234988612.3000002</v>
      </c>
    </row>
    <row r="122" spans="1:16" ht="48.75" customHeight="1" x14ac:dyDescent="0.25">
      <c r="A122" s="14" t="s">
        <v>246</v>
      </c>
      <c r="B122" s="15" t="s">
        <v>20</v>
      </c>
      <c r="C122" s="15" t="s">
        <v>27</v>
      </c>
      <c r="D122" s="15" t="s">
        <v>28</v>
      </c>
      <c r="E122" s="16" t="s">
        <v>247</v>
      </c>
      <c r="F122" s="25">
        <v>2731314051</v>
      </c>
      <c r="G122" s="25">
        <v>0</v>
      </c>
      <c r="H122" s="25">
        <v>0</v>
      </c>
      <c r="I122" s="25">
        <v>2731314051</v>
      </c>
      <c r="J122" s="25">
        <v>0</v>
      </c>
      <c r="K122" s="25">
        <v>1750320470</v>
      </c>
      <c r="L122" s="25">
        <f>I122-K122</f>
        <v>980993581</v>
      </c>
      <c r="M122" s="25">
        <v>1559909510</v>
      </c>
      <c r="N122" s="25">
        <v>310919476</v>
      </c>
      <c r="O122" s="25">
        <f>+N122</f>
        <v>310919476</v>
      </c>
      <c r="P122" s="25">
        <f>+O122</f>
        <v>310919476</v>
      </c>
    </row>
    <row r="123" spans="1:16" ht="48.75" customHeight="1" x14ac:dyDescent="0.25">
      <c r="A123" s="14" t="s">
        <v>248</v>
      </c>
      <c r="B123" s="15" t="s">
        <v>20</v>
      </c>
      <c r="C123" s="15" t="s">
        <v>27</v>
      </c>
      <c r="D123" s="15" t="s">
        <v>28</v>
      </c>
      <c r="E123" s="16" t="s">
        <v>249</v>
      </c>
      <c r="F123" s="25">
        <v>27610030603</v>
      </c>
      <c r="G123" s="25">
        <v>0</v>
      </c>
      <c r="H123" s="25">
        <v>0</v>
      </c>
      <c r="I123" s="25">
        <v>27610030603</v>
      </c>
      <c r="J123" s="25">
        <v>0</v>
      </c>
      <c r="K123" s="25">
        <v>13630867263.02</v>
      </c>
      <c r="L123" s="25">
        <f>I123-K123</f>
        <v>13979163339.98</v>
      </c>
      <c r="M123" s="25">
        <v>13094561546.1</v>
      </c>
      <c r="N123" s="25">
        <v>4924069136.3000002</v>
      </c>
      <c r="O123" s="25">
        <f>+N123</f>
        <v>4924069136.3000002</v>
      </c>
      <c r="P123" s="25">
        <f>+O123</f>
        <v>4924069136.3000002</v>
      </c>
    </row>
    <row r="124" spans="1:16" s="8" customFormat="1" ht="48.75" customHeight="1" x14ac:dyDescent="0.25">
      <c r="A124" s="10" t="s">
        <v>250</v>
      </c>
      <c r="B124" s="11" t="s">
        <v>20</v>
      </c>
      <c r="C124" s="11" t="s">
        <v>27</v>
      </c>
      <c r="D124" s="11" t="s">
        <v>28</v>
      </c>
      <c r="E124" s="13" t="s">
        <v>251</v>
      </c>
      <c r="F124" s="24">
        <f t="shared" ref="F124:P124" si="43">SUM(F125:F127)</f>
        <v>28406680807</v>
      </c>
      <c r="G124" s="24">
        <f t="shared" si="43"/>
        <v>395569088</v>
      </c>
      <c r="H124" s="24">
        <f t="shared" si="43"/>
        <v>395569088</v>
      </c>
      <c r="I124" s="24">
        <f t="shared" si="43"/>
        <v>28406680807</v>
      </c>
      <c r="J124" s="24">
        <f t="shared" si="43"/>
        <v>0</v>
      </c>
      <c r="K124" s="24">
        <f t="shared" si="43"/>
        <v>25363022553</v>
      </c>
      <c r="L124" s="24">
        <f t="shared" si="43"/>
        <v>3043658254</v>
      </c>
      <c r="M124" s="24">
        <f t="shared" si="43"/>
        <v>11592059985.360001</v>
      </c>
      <c r="N124" s="24">
        <f t="shared" si="43"/>
        <v>3613591188.9099998</v>
      </c>
      <c r="O124" s="24">
        <f t="shared" si="43"/>
        <v>3613591188.9099998</v>
      </c>
      <c r="P124" s="24">
        <f t="shared" si="43"/>
        <v>3613591188.9099998</v>
      </c>
    </row>
    <row r="125" spans="1:16" ht="48.75" customHeight="1" x14ac:dyDescent="0.25">
      <c r="A125" s="14" t="s">
        <v>252</v>
      </c>
      <c r="B125" s="15" t="s">
        <v>20</v>
      </c>
      <c r="C125" s="15" t="s">
        <v>27</v>
      </c>
      <c r="D125" s="15" t="s">
        <v>28</v>
      </c>
      <c r="E125" s="16" t="s">
        <v>253</v>
      </c>
      <c r="F125" s="25">
        <v>1606237501</v>
      </c>
      <c r="G125" s="25">
        <v>0</v>
      </c>
      <c r="H125" s="25">
        <v>0</v>
      </c>
      <c r="I125" s="25">
        <v>1606237501</v>
      </c>
      <c r="J125" s="25">
        <v>0</v>
      </c>
      <c r="K125" s="25">
        <v>1290101520</v>
      </c>
      <c r="L125" s="25">
        <f>I125-K125</f>
        <v>316135981</v>
      </c>
      <c r="M125" s="25">
        <v>1123161730</v>
      </c>
      <c r="N125" s="25">
        <v>54360622</v>
      </c>
      <c r="O125" s="25">
        <f>+N125</f>
        <v>54360622</v>
      </c>
      <c r="P125" s="25">
        <f>+O125</f>
        <v>54360622</v>
      </c>
    </row>
    <row r="126" spans="1:16" ht="48.75" customHeight="1" x14ac:dyDescent="0.25">
      <c r="A126" s="14" t="s">
        <v>254</v>
      </c>
      <c r="B126" s="15" t="s">
        <v>20</v>
      </c>
      <c r="C126" s="15" t="s">
        <v>27</v>
      </c>
      <c r="D126" s="15" t="s">
        <v>28</v>
      </c>
      <c r="E126" s="16" t="s">
        <v>255</v>
      </c>
      <c r="F126" s="25">
        <v>20604745817</v>
      </c>
      <c r="G126" s="25">
        <v>0</v>
      </c>
      <c r="H126" s="25">
        <v>395569088</v>
      </c>
      <c r="I126" s="25">
        <v>20209176729</v>
      </c>
      <c r="J126" s="25">
        <v>0</v>
      </c>
      <c r="K126" s="25">
        <v>19815178313</v>
      </c>
      <c r="L126" s="25">
        <f t="shared" ref="L126:L127" si="44">I126-K126</f>
        <v>393998416</v>
      </c>
      <c r="M126" s="25">
        <v>6999939597.3599997</v>
      </c>
      <c r="N126" s="25">
        <v>3265681641.9099998</v>
      </c>
      <c r="O126" s="25">
        <f t="shared" ref="O126:P127" si="45">+N126</f>
        <v>3265681641.9099998</v>
      </c>
      <c r="P126" s="25">
        <f t="shared" si="45"/>
        <v>3265681641.9099998</v>
      </c>
    </row>
    <row r="127" spans="1:16" ht="48.75" customHeight="1" x14ac:dyDescent="0.25">
      <c r="A127" s="14" t="s">
        <v>256</v>
      </c>
      <c r="B127" s="15" t="s">
        <v>20</v>
      </c>
      <c r="C127" s="15" t="s">
        <v>27</v>
      </c>
      <c r="D127" s="15" t="s">
        <v>28</v>
      </c>
      <c r="E127" s="16" t="s">
        <v>257</v>
      </c>
      <c r="F127" s="25">
        <v>6195697489</v>
      </c>
      <c r="G127" s="25">
        <v>395569088</v>
      </c>
      <c r="H127" s="25">
        <v>0</v>
      </c>
      <c r="I127" s="25">
        <v>6591266577</v>
      </c>
      <c r="J127" s="25">
        <v>0</v>
      </c>
      <c r="K127" s="25">
        <v>4257742720</v>
      </c>
      <c r="L127" s="25">
        <f t="shared" si="44"/>
        <v>2333523857</v>
      </c>
      <c r="M127" s="25">
        <v>3468958658</v>
      </c>
      <c r="N127" s="25">
        <v>293548925</v>
      </c>
      <c r="O127" s="25">
        <f t="shared" si="45"/>
        <v>293548925</v>
      </c>
      <c r="P127" s="25">
        <f t="shared" si="45"/>
        <v>293548925</v>
      </c>
    </row>
    <row r="128" spans="1:16" s="21" customFormat="1" ht="18" customHeight="1" x14ac:dyDescent="0.25">
      <c r="A128" s="33" t="s">
        <v>258</v>
      </c>
      <c r="B128" s="33" t="s">
        <v>259</v>
      </c>
      <c r="C128" s="33" t="s">
        <v>259</v>
      </c>
      <c r="D128" s="33" t="s">
        <v>259</v>
      </c>
      <c r="E128" s="33" t="s">
        <v>259</v>
      </c>
      <c r="F128" s="17">
        <f t="shared" ref="F128:P128" si="46">+F4+F75</f>
        <v>2541693329245</v>
      </c>
      <c r="G128" s="17">
        <f t="shared" si="46"/>
        <v>5910928752</v>
      </c>
      <c r="H128" s="17">
        <f t="shared" si="46"/>
        <v>14531553222</v>
      </c>
      <c r="I128" s="17">
        <f t="shared" si="46"/>
        <v>2541693329245</v>
      </c>
      <c r="J128" s="17">
        <f t="shared" si="46"/>
        <v>0</v>
      </c>
      <c r="K128" s="17">
        <f t="shared" si="46"/>
        <v>2122454381102.73</v>
      </c>
      <c r="L128" s="17">
        <f t="shared" si="46"/>
        <v>410618323672.27002</v>
      </c>
      <c r="M128" s="17">
        <f t="shared" si="46"/>
        <v>279063827453.45996</v>
      </c>
      <c r="N128" s="17">
        <f t="shared" si="46"/>
        <v>147869352385.51001</v>
      </c>
      <c r="O128" s="17">
        <f t="shared" si="46"/>
        <v>147869352385.51001</v>
      </c>
      <c r="P128" s="17">
        <f t="shared" si="46"/>
        <v>147869352385.51001</v>
      </c>
    </row>
  </sheetData>
  <autoFilter ref="A1:Q128" xr:uid="{7ED2E877-06BB-4911-B1F4-FB0A104C3608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9">
    <mergeCell ref="A72:E72"/>
    <mergeCell ref="A75:E75"/>
    <mergeCell ref="A128:E128"/>
    <mergeCell ref="A1:P1"/>
    <mergeCell ref="A2:P2"/>
    <mergeCell ref="A4:E4"/>
    <mergeCell ref="A5:E5"/>
    <mergeCell ref="A33:E33"/>
    <mergeCell ref="A60:E60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ignoredErrors>
    <ignoredError sqref="L17 L69 L6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07A66-7C2E-40CD-9D3B-C2A30B061E90}">
  <dimension ref="A1:P25"/>
  <sheetViews>
    <sheetView showGridLines="0" workbookViewId="0">
      <selection activeCell="F11" sqref="F11"/>
    </sheetView>
  </sheetViews>
  <sheetFormatPr baseColWidth="10" defaultColWidth="11.42578125" defaultRowHeight="15" x14ac:dyDescent="0.25"/>
  <cols>
    <col min="1" max="1" width="21.5703125" customWidth="1"/>
    <col min="2" max="2" width="9.5703125" customWidth="1"/>
    <col min="3" max="3" width="8" customWidth="1"/>
    <col min="4" max="4" width="9.5703125" customWidth="1"/>
    <col min="5" max="5" width="27.5703125" customWidth="1"/>
    <col min="6" max="16" width="18.85546875" customWidth="1"/>
    <col min="17" max="17" width="0" hidden="1" customWidth="1"/>
    <col min="18" max="18" width="6.42578125" customWidth="1"/>
  </cols>
  <sheetData>
    <row r="1" spans="1:16" x14ac:dyDescent="0.25">
      <c r="A1" s="7" t="s">
        <v>259</v>
      </c>
      <c r="B1" s="7" t="s">
        <v>259</v>
      </c>
      <c r="C1" s="7" t="s">
        <v>259</v>
      </c>
      <c r="D1" s="7" t="s">
        <v>259</v>
      </c>
      <c r="E1" s="7" t="s">
        <v>259</v>
      </c>
      <c r="F1" s="7" t="s">
        <v>259</v>
      </c>
      <c r="G1" s="7" t="s">
        <v>259</v>
      </c>
      <c r="H1" s="7" t="s">
        <v>259</v>
      </c>
      <c r="I1" s="7" t="s">
        <v>259</v>
      </c>
      <c r="J1" s="7" t="s">
        <v>259</v>
      </c>
      <c r="K1" s="7" t="s">
        <v>259</v>
      </c>
      <c r="L1" s="7" t="s">
        <v>259</v>
      </c>
      <c r="M1" s="7" t="s">
        <v>259</v>
      </c>
      <c r="N1" s="7" t="s">
        <v>259</v>
      </c>
      <c r="O1" s="7" t="s">
        <v>259</v>
      </c>
      <c r="P1" s="7" t="s">
        <v>259</v>
      </c>
    </row>
    <row r="2" spans="1:16" x14ac:dyDescent="0.25">
      <c r="A2" s="7" t="s">
        <v>259</v>
      </c>
      <c r="B2" s="7" t="s">
        <v>259</v>
      </c>
      <c r="C2" s="7" t="s">
        <v>259</v>
      </c>
      <c r="D2" s="7" t="s">
        <v>259</v>
      </c>
      <c r="E2" s="7" t="s">
        <v>259</v>
      </c>
      <c r="F2" s="7" t="s">
        <v>259</v>
      </c>
      <c r="G2" s="7" t="s">
        <v>259</v>
      </c>
      <c r="H2" s="7" t="s">
        <v>259</v>
      </c>
      <c r="I2" s="7" t="s">
        <v>259</v>
      </c>
      <c r="J2" s="7" t="s">
        <v>259</v>
      </c>
      <c r="K2" s="7" t="s">
        <v>259</v>
      </c>
      <c r="L2" s="7" t="s">
        <v>259</v>
      </c>
      <c r="M2" s="7" t="s">
        <v>259</v>
      </c>
      <c r="N2" s="7" t="s">
        <v>259</v>
      </c>
      <c r="O2" s="7" t="s">
        <v>259</v>
      </c>
      <c r="P2" s="7" t="s">
        <v>259</v>
      </c>
    </row>
    <row r="3" spans="1:16" x14ac:dyDescent="0.25">
      <c r="A3" s="7" t="s">
        <v>259</v>
      </c>
      <c r="B3" s="7" t="s">
        <v>259</v>
      </c>
      <c r="C3" s="7" t="s">
        <v>259</v>
      </c>
      <c r="D3" s="7" t="s">
        <v>259</v>
      </c>
      <c r="E3" s="7" t="s">
        <v>259</v>
      </c>
      <c r="F3" s="7" t="s">
        <v>259</v>
      </c>
      <c r="G3" s="7" t="s">
        <v>259</v>
      </c>
      <c r="H3" s="7" t="s">
        <v>259</v>
      </c>
      <c r="I3" s="7" t="s">
        <v>259</v>
      </c>
      <c r="J3" s="7" t="s">
        <v>259</v>
      </c>
      <c r="K3" s="7" t="s">
        <v>259</v>
      </c>
      <c r="L3" s="7" t="s">
        <v>259</v>
      </c>
      <c r="M3" s="7" t="s">
        <v>259</v>
      </c>
      <c r="N3" s="7" t="s">
        <v>259</v>
      </c>
      <c r="O3" s="7" t="s">
        <v>259</v>
      </c>
      <c r="P3" s="7" t="s">
        <v>259</v>
      </c>
    </row>
    <row r="4" spans="1:16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</row>
    <row r="5" spans="1:16" x14ac:dyDescent="0.25">
      <c r="A5" s="4" t="s">
        <v>22</v>
      </c>
      <c r="B5" s="2" t="s">
        <v>20</v>
      </c>
      <c r="C5" s="2" t="s">
        <v>27</v>
      </c>
      <c r="D5" s="2" t="s">
        <v>28</v>
      </c>
      <c r="E5" s="3" t="s">
        <v>23</v>
      </c>
      <c r="F5" s="5">
        <v>52465000000</v>
      </c>
      <c r="G5" s="5">
        <v>0</v>
      </c>
      <c r="H5" s="5">
        <v>0</v>
      </c>
      <c r="I5" s="5">
        <v>52465000000</v>
      </c>
      <c r="J5" s="5">
        <v>0</v>
      </c>
      <c r="K5" s="5">
        <v>52465000000</v>
      </c>
      <c r="L5" s="5">
        <v>0</v>
      </c>
      <c r="M5" s="5">
        <v>3292994127</v>
      </c>
      <c r="N5" s="5">
        <v>3292994127</v>
      </c>
      <c r="O5" s="5">
        <v>3292994127</v>
      </c>
      <c r="P5" s="5">
        <v>3292994127</v>
      </c>
    </row>
    <row r="6" spans="1:16" ht="22.5" x14ac:dyDescent="0.25">
      <c r="A6" s="4" t="s">
        <v>44</v>
      </c>
      <c r="B6" s="2" t="s">
        <v>20</v>
      </c>
      <c r="C6" s="2" t="s">
        <v>27</v>
      </c>
      <c r="D6" s="2" t="s">
        <v>28</v>
      </c>
      <c r="E6" s="3" t="s">
        <v>45</v>
      </c>
      <c r="F6" s="5">
        <v>20753000000</v>
      </c>
      <c r="G6" s="5">
        <v>0</v>
      </c>
      <c r="H6" s="5">
        <v>0</v>
      </c>
      <c r="I6" s="5">
        <v>20753000000</v>
      </c>
      <c r="J6" s="5">
        <v>0</v>
      </c>
      <c r="K6" s="5">
        <v>20753000000</v>
      </c>
      <c r="L6" s="5">
        <v>0</v>
      </c>
      <c r="M6" s="5">
        <v>302823910</v>
      </c>
      <c r="N6" s="5">
        <v>302823910</v>
      </c>
      <c r="O6" s="5">
        <v>302823910</v>
      </c>
      <c r="P6" s="5">
        <v>302823910</v>
      </c>
    </row>
    <row r="7" spans="1:16" ht="33.75" x14ac:dyDescent="0.25">
      <c r="A7" s="4" t="s">
        <v>60</v>
      </c>
      <c r="B7" s="2" t="s">
        <v>20</v>
      </c>
      <c r="C7" s="2" t="s">
        <v>27</v>
      </c>
      <c r="D7" s="2" t="s">
        <v>28</v>
      </c>
      <c r="E7" s="3" t="s">
        <v>61</v>
      </c>
      <c r="F7" s="5">
        <v>6449000000</v>
      </c>
      <c r="G7" s="5">
        <v>0</v>
      </c>
      <c r="H7" s="5">
        <v>0</v>
      </c>
      <c r="I7" s="5">
        <v>6449000000</v>
      </c>
      <c r="J7" s="5">
        <v>0</v>
      </c>
      <c r="K7" s="5">
        <v>6449000000</v>
      </c>
      <c r="L7" s="5">
        <v>0</v>
      </c>
      <c r="M7" s="5">
        <v>162876846</v>
      </c>
      <c r="N7" s="5">
        <v>162876846</v>
      </c>
      <c r="O7" s="5">
        <v>162876846</v>
      </c>
      <c r="P7" s="5">
        <v>162876846</v>
      </c>
    </row>
    <row r="8" spans="1:16" ht="22.5" x14ac:dyDescent="0.25">
      <c r="A8" s="4" t="s">
        <v>260</v>
      </c>
      <c r="B8" s="2" t="s">
        <v>20</v>
      </c>
      <c r="C8" s="2" t="s">
        <v>27</v>
      </c>
      <c r="D8" s="2" t="s">
        <v>28</v>
      </c>
      <c r="E8" s="3" t="s">
        <v>76</v>
      </c>
      <c r="F8" s="5">
        <v>19998000000</v>
      </c>
      <c r="G8" s="5">
        <v>0</v>
      </c>
      <c r="H8" s="5">
        <v>0</v>
      </c>
      <c r="I8" s="5">
        <v>19998000000</v>
      </c>
      <c r="J8" s="5">
        <v>0</v>
      </c>
      <c r="K8" s="5">
        <v>16414262782.040001</v>
      </c>
      <c r="L8" s="5">
        <v>3583737217.96</v>
      </c>
      <c r="M8" s="5">
        <v>6149552814.04</v>
      </c>
      <c r="N8" s="5">
        <v>271905851</v>
      </c>
      <c r="O8" s="5">
        <v>271905851</v>
      </c>
      <c r="P8" s="5">
        <v>271905851</v>
      </c>
    </row>
    <row r="9" spans="1:16" ht="33.75" x14ac:dyDescent="0.25">
      <c r="A9" s="4" t="s">
        <v>132</v>
      </c>
      <c r="B9" s="2" t="s">
        <v>20</v>
      </c>
      <c r="C9" s="2" t="s">
        <v>27</v>
      </c>
      <c r="D9" s="2" t="s">
        <v>28</v>
      </c>
      <c r="E9" s="3" t="s">
        <v>133</v>
      </c>
      <c r="F9" s="5">
        <v>715971000000</v>
      </c>
      <c r="G9" s="5">
        <v>0</v>
      </c>
      <c r="H9" s="5">
        <v>0</v>
      </c>
      <c r="I9" s="5">
        <v>715971000000</v>
      </c>
      <c r="J9" s="5">
        <v>0</v>
      </c>
      <c r="K9" s="5">
        <v>11293407399</v>
      </c>
      <c r="L9" s="5">
        <v>704677592601</v>
      </c>
      <c r="M9" s="5">
        <v>7568051481.7200003</v>
      </c>
      <c r="N9" s="5">
        <v>111435847</v>
      </c>
      <c r="O9" s="5">
        <v>111435847</v>
      </c>
      <c r="P9" s="5">
        <v>111435847</v>
      </c>
    </row>
    <row r="10" spans="1:16" ht="33.75" x14ac:dyDescent="0.25">
      <c r="A10" s="4" t="s">
        <v>132</v>
      </c>
      <c r="B10" s="2" t="s">
        <v>134</v>
      </c>
      <c r="C10" s="2" t="s">
        <v>135</v>
      </c>
      <c r="D10" s="2" t="s">
        <v>28</v>
      </c>
      <c r="E10" s="3" t="s">
        <v>133</v>
      </c>
      <c r="F10" s="5">
        <v>58704000000</v>
      </c>
      <c r="G10" s="5">
        <v>0</v>
      </c>
      <c r="H10" s="5">
        <v>0</v>
      </c>
      <c r="I10" s="5">
        <v>58704000000</v>
      </c>
      <c r="J10" s="5">
        <v>0</v>
      </c>
      <c r="K10" s="5">
        <v>800000000</v>
      </c>
      <c r="L10" s="5">
        <v>57904000000</v>
      </c>
      <c r="M10" s="5">
        <v>127096162</v>
      </c>
      <c r="N10" s="5">
        <v>127096162</v>
      </c>
      <c r="O10" s="5">
        <v>127096162</v>
      </c>
      <c r="P10" s="5">
        <v>127096162</v>
      </c>
    </row>
    <row r="11" spans="1:16" ht="33.75" x14ac:dyDescent="0.25">
      <c r="A11" s="4" t="s">
        <v>138</v>
      </c>
      <c r="B11" s="2" t="s">
        <v>20</v>
      </c>
      <c r="C11" s="2" t="s">
        <v>27</v>
      </c>
      <c r="D11" s="2" t="s">
        <v>28</v>
      </c>
      <c r="E11" s="3" t="s">
        <v>139</v>
      </c>
      <c r="F11" s="5">
        <v>406000000</v>
      </c>
      <c r="G11" s="5">
        <v>0</v>
      </c>
      <c r="H11" s="5">
        <v>0</v>
      </c>
      <c r="I11" s="5">
        <v>406000000</v>
      </c>
      <c r="J11" s="5">
        <v>0</v>
      </c>
      <c r="K11" s="5">
        <v>356000000</v>
      </c>
      <c r="L11" s="5">
        <v>50000000</v>
      </c>
      <c r="M11" s="5">
        <v>50007284</v>
      </c>
      <c r="N11" s="5">
        <v>48470049</v>
      </c>
      <c r="O11" s="5">
        <v>48470049</v>
      </c>
      <c r="P11" s="5">
        <v>48470049</v>
      </c>
    </row>
    <row r="12" spans="1:16" x14ac:dyDescent="0.25">
      <c r="A12" s="4" t="s">
        <v>144</v>
      </c>
      <c r="B12" s="2" t="s">
        <v>20</v>
      </c>
      <c r="C12" s="2" t="s">
        <v>27</v>
      </c>
      <c r="D12" s="2" t="s">
        <v>28</v>
      </c>
      <c r="E12" s="3" t="s">
        <v>145</v>
      </c>
      <c r="F12" s="5">
        <v>902000000</v>
      </c>
      <c r="G12" s="5">
        <v>0</v>
      </c>
      <c r="H12" s="5">
        <v>0</v>
      </c>
      <c r="I12" s="5">
        <v>902000000</v>
      </c>
      <c r="J12" s="5">
        <v>0</v>
      </c>
      <c r="K12" s="5">
        <v>0</v>
      </c>
      <c r="L12" s="5">
        <v>902000000</v>
      </c>
      <c r="M12" s="5">
        <v>0</v>
      </c>
      <c r="N12" s="5">
        <v>0</v>
      </c>
      <c r="O12" s="5">
        <v>0</v>
      </c>
      <c r="P12" s="5">
        <v>0</v>
      </c>
    </row>
    <row r="13" spans="1:16" ht="22.5" x14ac:dyDescent="0.25">
      <c r="A13" s="4" t="s">
        <v>153</v>
      </c>
      <c r="B13" s="2" t="s">
        <v>20</v>
      </c>
      <c r="C13" s="2" t="s">
        <v>154</v>
      </c>
      <c r="D13" s="2" t="s">
        <v>155</v>
      </c>
      <c r="E13" s="3" t="s">
        <v>156</v>
      </c>
      <c r="F13" s="5">
        <v>5871000000</v>
      </c>
      <c r="G13" s="5">
        <v>0</v>
      </c>
      <c r="H13" s="5">
        <v>0</v>
      </c>
      <c r="I13" s="5">
        <v>5871000000</v>
      </c>
      <c r="J13" s="5">
        <v>0</v>
      </c>
      <c r="K13" s="5">
        <v>0</v>
      </c>
      <c r="L13" s="5">
        <v>5871000000</v>
      </c>
      <c r="M13" s="5">
        <v>0</v>
      </c>
      <c r="N13" s="5">
        <v>0</v>
      </c>
      <c r="O13" s="5">
        <v>0</v>
      </c>
      <c r="P13" s="5">
        <v>0</v>
      </c>
    </row>
    <row r="14" spans="1:16" ht="33.75" x14ac:dyDescent="0.25">
      <c r="A14" s="4" t="s">
        <v>158</v>
      </c>
      <c r="B14" s="2" t="s">
        <v>20</v>
      </c>
      <c r="C14" s="2" t="s">
        <v>27</v>
      </c>
      <c r="D14" s="2" t="s">
        <v>28</v>
      </c>
      <c r="E14" s="3" t="s">
        <v>159</v>
      </c>
      <c r="F14" s="5">
        <v>32971100061</v>
      </c>
      <c r="G14" s="5">
        <v>0</v>
      </c>
      <c r="H14" s="5">
        <v>0</v>
      </c>
      <c r="I14" s="5">
        <v>32971100061</v>
      </c>
      <c r="J14" s="5">
        <v>0</v>
      </c>
      <c r="K14" s="5">
        <v>11561378506.5</v>
      </c>
      <c r="L14" s="5">
        <v>21409721554.5</v>
      </c>
      <c r="M14" s="5">
        <v>5290469664.5</v>
      </c>
      <c r="N14" s="5">
        <v>398922082</v>
      </c>
      <c r="O14" s="5">
        <v>398922082</v>
      </c>
      <c r="P14" s="5">
        <v>398922082</v>
      </c>
    </row>
    <row r="15" spans="1:16" ht="78.75" x14ac:dyDescent="0.25">
      <c r="A15" s="4" t="s">
        <v>164</v>
      </c>
      <c r="B15" s="2" t="s">
        <v>20</v>
      </c>
      <c r="C15" s="2" t="s">
        <v>27</v>
      </c>
      <c r="D15" s="2" t="s">
        <v>28</v>
      </c>
      <c r="E15" s="3" t="s">
        <v>165</v>
      </c>
      <c r="F15" s="5">
        <v>51004696409</v>
      </c>
      <c r="G15" s="5">
        <v>0</v>
      </c>
      <c r="H15" s="5">
        <v>0</v>
      </c>
      <c r="I15" s="5">
        <v>51004696409</v>
      </c>
      <c r="J15" s="5">
        <v>0</v>
      </c>
      <c r="K15" s="5">
        <v>2247326060</v>
      </c>
      <c r="L15" s="5">
        <v>48757370349</v>
      </c>
      <c r="M15" s="5">
        <v>434918516</v>
      </c>
      <c r="N15" s="5">
        <v>3213000</v>
      </c>
      <c r="O15" s="5">
        <v>3213000</v>
      </c>
      <c r="P15" s="5">
        <v>3213000</v>
      </c>
    </row>
    <row r="16" spans="1:16" ht="56.25" x14ac:dyDescent="0.25">
      <c r="A16" s="4" t="s">
        <v>184</v>
      </c>
      <c r="B16" s="2" t="s">
        <v>20</v>
      </c>
      <c r="C16" s="2" t="s">
        <v>27</v>
      </c>
      <c r="D16" s="2" t="s">
        <v>28</v>
      </c>
      <c r="E16" s="3" t="s">
        <v>185</v>
      </c>
      <c r="F16" s="5">
        <v>97926691515</v>
      </c>
      <c r="G16" s="5">
        <v>0</v>
      </c>
      <c r="H16" s="5">
        <v>0</v>
      </c>
      <c r="I16" s="5">
        <v>97926691515</v>
      </c>
      <c r="J16" s="5">
        <v>0</v>
      </c>
      <c r="K16" s="5">
        <v>35848028772.239998</v>
      </c>
      <c r="L16" s="5">
        <v>62078662742.760002</v>
      </c>
      <c r="M16" s="5">
        <v>21624435169.68</v>
      </c>
      <c r="N16" s="5">
        <v>471168159</v>
      </c>
      <c r="O16" s="5">
        <v>471168159</v>
      </c>
      <c r="P16" s="5">
        <v>471168159</v>
      </c>
    </row>
    <row r="17" spans="1:16" ht="78.75" x14ac:dyDescent="0.25">
      <c r="A17" s="4" t="s">
        <v>190</v>
      </c>
      <c r="B17" s="2" t="s">
        <v>20</v>
      </c>
      <c r="C17" s="2" t="s">
        <v>27</v>
      </c>
      <c r="D17" s="2" t="s">
        <v>28</v>
      </c>
      <c r="E17" s="3" t="s">
        <v>191</v>
      </c>
      <c r="F17" s="5">
        <v>36487233346</v>
      </c>
      <c r="G17" s="5">
        <v>0</v>
      </c>
      <c r="H17" s="5">
        <v>0</v>
      </c>
      <c r="I17" s="5">
        <v>36487233346</v>
      </c>
      <c r="J17" s="5">
        <v>0</v>
      </c>
      <c r="K17" s="5">
        <v>10958970633</v>
      </c>
      <c r="L17" s="5">
        <v>25528262713</v>
      </c>
      <c r="M17" s="5">
        <v>3402629587.29</v>
      </c>
      <c r="N17" s="5">
        <v>42508028.289999999</v>
      </c>
      <c r="O17" s="5">
        <v>42508028.289999999</v>
      </c>
      <c r="P17" s="5">
        <v>42508028.289999999</v>
      </c>
    </row>
    <row r="18" spans="1:16" ht="45" x14ac:dyDescent="0.25">
      <c r="A18" s="4" t="s">
        <v>202</v>
      </c>
      <c r="B18" s="2" t="s">
        <v>20</v>
      </c>
      <c r="C18" s="2" t="s">
        <v>27</v>
      </c>
      <c r="D18" s="2" t="s">
        <v>28</v>
      </c>
      <c r="E18" s="3" t="s">
        <v>203</v>
      </c>
      <c r="F18" s="5">
        <v>531976805841</v>
      </c>
      <c r="G18" s="5">
        <v>0</v>
      </c>
      <c r="H18" s="5">
        <v>0</v>
      </c>
      <c r="I18" s="5">
        <v>531976805841</v>
      </c>
      <c r="J18" s="5">
        <v>0</v>
      </c>
      <c r="K18" s="5">
        <v>454714902781.88</v>
      </c>
      <c r="L18" s="5">
        <v>77261903059.119995</v>
      </c>
      <c r="M18" s="5">
        <v>16569707327.450001</v>
      </c>
      <c r="N18" s="5">
        <v>5001781543.5699997</v>
      </c>
      <c r="O18" s="5">
        <v>5001781543.5699997</v>
      </c>
      <c r="P18" s="5">
        <v>5001781543.5699997</v>
      </c>
    </row>
    <row r="19" spans="1:16" ht="45" x14ac:dyDescent="0.25">
      <c r="A19" s="4" t="s">
        <v>222</v>
      </c>
      <c r="B19" s="2" t="s">
        <v>20</v>
      </c>
      <c r="C19" s="2" t="s">
        <v>27</v>
      </c>
      <c r="D19" s="2" t="s">
        <v>28</v>
      </c>
      <c r="E19" s="3" t="s">
        <v>223</v>
      </c>
      <c r="F19" s="5">
        <v>851059776612</v>
      </c>
      <c r="G19" s="5">
        <v>0</v>
      </c>
      <c r="H19" s="5">
        <v>0</v>
      </c>
      <c r="I19" s="5">
        <v>851059776612</v>
      </c>
      <c r="J19" s="5">
        <v>0</v>
      </c>
      <c r="K19" s="5">
        <v>33693796301</v>
      </c>
      <c r="L19" s="5">
        <v>817365980311</v>
      </c>
      <c r="M19" s="5">
        <v>7813804185</v>
      </c>
      <c r="N19" s="5">
        <v>2800736</v>
      </c>
      <c r="O19" s="5">
        <v>2800736</v>
      </c>
      <c r="P19" s="5">
        <v>2800736</v>
      </c>
    </row>
    <row r="20" spans="1:16" ht="90" x14ac:dyDescent="0.25">
      <c r="A20" s="4" t="s">
        <v>244</v>
      </c>
      <c r="B20" s="2" t="s">
        <v>20</v>
      </c>
      <c r="C20" s="2" t="s">
        <v>27</v>
      </c>
      <c r="D20" s="2" t="s">
        <v>28</v>
      </c>
      <c r="E20" s="3" t="s">
        <v>245</v>
      </c>
      <c r="F20" s="5">
        <v>30341344654</v>
      </c>
      <c r="G20" s="5">
        <v>0</v>
      </c>
      <c r="H20" s="5">
        <v>0</v>
      </c>
      <c r="I20" s="5">
        <v>30341344654</v>
      </c>
      <c r="J20" s="5">
        <v>0</v>
      </c>
      <c r="K20" s="5">
        <v>13769844499.02</v>
      </c>
      <c r="L20" s="5">
        <v>16571500154.98</v>
      </c>
      <c r="M20" s="5">
        <v>13410350537.1</v>
      </c>
      <c r="N20" s="5">
        <v>1564596.08</v>
      </c>
      <c r="O20" s="5">
        <v>1564596.08</v>
      </c>
      <c r="P20" s="5">
        <v>1564596.08</v>
      </c>
    </row>
    <row r="21" spans="1:16" ht="90" x14ac:dyDescent="0.25">
      <c r="A21" s="4" t="s">
        <v>250</v>
      </c>
      <c r="B21" s="2" t="s">
        <v>20</v>
      </c>
      <c r="C21" s="2" t="s">
        <v>27</v>
      </c>
      <c r="D21" s="2" t="s">
        <v>28</v>
      </c>
      <c r="E21" s="3" t="s">
        <v>251</v>
      </c>
      <c r="F21" s="5">
        <v>28406680807</v>
      </c>
      <c r="G21" s="5">
        <v>0</v>
      </c>
      <c r="H21" s="5">
        <v>0</v>
      </c>
      <c r="I21" s="5">
        <v>28406680807</v>
      </c>
      <c r="J21" s="5">
        <v>0</v>
      </c>
      <c r="K21" s="5">
        <v>24851255851</v>
      </c>
      <c r="L21" s="5">
        <v>3555424956</v>
      </c>
      <c r="M21" s="5">
        <v>5880976171</v>
      </c>
      <c r="N21" s="5">
        <v>540564816</v>
      </c>
      <c r="O21" s="5">
        <v>540564816</v>
      </c>
      <c r="P21" s="5">
        <v>540564816</v>
      </c>
    </row>
    <row r="22" spans="1:16" x14ac:dyDescent="0.25">
      <c r="A22" s="4" t="s">
        <v>259</v>
      </c>
      <c r="B22" s="2" t="s">
        <v>259</v>
      </c>
      <c r="C22" s="2" t="s">
        <v>259</v>
      </c>
      <c r="D22" s="2" t="s">
        <v>259</v>
      </c>
      <c r="E22" s="3" t="s">
        <v>259</v>
      </c>
      <c r="F22" s="5">
        <v>2541693329245</v>
      </c>
      <c r="G22" s="5">
        <v>0</v>
      </c>
      <c r="H22" s="5">
        <v>0</v>
      </c>
      <c r="I22" s="5">
        <v>2541693329245</v>
      </c>
      <c r="J22" s="5">
        <v>0</v>
      </c>
      <c r="K22" s="5">
        <v>696176173585.68005</v>
      </c>
      <c r="L22" s="5">
        <v>1845517155659.3201</v>
      </c>
      <c r="M22" s="5">
        <v>92080693782.779999</v>
      </c>
      <c r="N22" s="5">
        <v>10780125752.940001</v>
      </c>
      <c r="O22" s="5">
        <v>10780125752.940001</v>
      </c>
      <c r="P22" s="5">
        <v>10780125752.940001</v>
      </c>
    </row>
    <row r="23" spans="1:16" x14ac:dyDescent="0.25">
      <c r="A23" s="4" t="s">
        <v>259</v>
      </c>
      <c r="B23" s="2" t="s">
        <v>259</v>
      </c>
      <c r="C23" s="2" t="s">
        <v>259</v>
      </c>
      <c r="D23" s="2" t="s">
        <v>259</v>
      </c>
      <c r="E23" s="3" t="s">
        <v>259</v>
      </c>
      <c r="F23" s="6" t="s">
        <v>259</v>
      </c>
      <c r="G23" s="6" t="s">
        <v>259</v>
      </c>
      <c r="H23" s="6" t="s">
        <v>259</v>
      </c>
      <c r="I23" s="6" t="s">
        <v>259</v>
      </c>
      <c r="J23" s="6" t="s">
        <v>259</v>
      </c>
      <c r="K23" s="6" t="s">
        <v>259</v>
      </c>
      <c r="L23" s="6" t="s">
        <v>259</v>
      </c>
      <c r="M23" s="6" t="s">
        <v>259</v>
      </c>
      <c r="N23" s="6" t="s">
        <v>259</v>
      </c>
      <c r="O23" s="6" t="s">
        <v>259</v>
      </c>
      <c r="P23" s="6" t="s">
        <v>259</v>
      </c>
    </row>
    <row r="24" spans="1:16" ht="0" hidden="1" customHeight="1" x14ac:dyDescent="0.25"/>
    <row r="25" spans="1:16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MARZO 2023</vt:lpstr>
      <vt:lpstr>AGREGADA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Yiseth Vanessa Moreno Daza</dc:creator>
  <cp:keywords/>
  <dc:description/>
  <cp:lastModifiedBy>Yiseth Vanessa Moreno Daza</cp:lastModifiedBy>
  <cp:revision/>
  <dcterms:created xsi:type="dcterms:W3CDTF">2023-01-31T21:43:21Z</dcterms:created>
  <dcterms:modified xsi:type="dcterms:W3CDTF">2023-04-13T16:19:22Z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