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unidadvictimas-my.sharepoint.com/personal/willington_gomez_unidadvictimas_gov_co/Documents/Escritorio/MATRICES DE RIESGOS ACTUALIZADOS/"/>
    </mc:Choice>
  </mc:AlternateContent>
  <xr:revisionPtr revIDLastSave="6" documentId="13_ncr:1_{88D7E38B-626B-4EFC-89CC-0437F6E38242}" xr6:coauthVersionLast="47" xr6:coauthVersionMax="47" xr10:uidLastSave="{88B9DDF6-4C2F-48E3-A993-349DC454067C}"/>
  <bookViews>
    <workbookView xWindow="-120" yWindow="-120" windowWidth="24240" windowHeight="13140" tabRatio="463" firstSheet="1" activeTab="1" xr2:uid="{00000000-000D-0000-FFFF-FFFF00000000}"/>
  </bookViews>
  <sheets>
    <sheet name="Hoja1" sheetId="39" state="hidden" r:id="rId1"/>
    <sheet name="Montería" sheetId="41" r:id="rId2"/>
    <sheet name="Control de Cambios" sheetId="42" r:id="rId3"/>
    <sheet name="Referencias" sheetId="38" r:id="rId4"/>
  </sheets>
  <externalReferences>
    <externalReference r:id="rId5"/>
    <externalReference r:id="rId6"/>
    <externalReference r:id="rId7"/>
    <externalReference r:id="rId8"/>
    <externalReference r:id="rId9"/>
  </externalReferences>
  <definedNames>
    <definedName name="_xlnm._FilterDatabase" localSheetId="1" hidden="1">Montería!$W$8:$AB$62</definedName>
    <definedName name="Actividad" localSheetId="3">[1]Hoja1!$E$5:$E$7</definedName>
    <definedName name="Actividad">[2]Hoja1!$E$5:$E$7</definedName>
    <definedName name="Actividad.">[3]Hoja4!$D$7:$D$9</definedName>
    <definedName name="_xlnm.Print_Area" localSheetId="1">Montería!$A$1:$AF$62</definedName>
    <definedName name="Incidencia" localSheetId="3">[1]Hoja1!$F$5:$F$7</definedName>
    <definedName name="Incidencia">[2]Hoja1!$F$5:$F$7</definedName>
    <definedName name="Incidencia.">[3]Hoja4!$E$7:$E$9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1" i="41" l="1"/>
  <c r="AG31" i="41" s="1"/>
  <c r="T31" i="41"/>
  <c r="U31" i="41" s="1"/>
  <c r="V31" i="41" s="1"/>
  <c r="G31" i="41"/>
  <c r="AF11" i="41"/>
  <c r="AG11" i="41" s="1"/>
  <c r="AH11" i="41" s="1"/>
  <c r="T11" i="41"/>
  <c r="U11" i="41" s="1"/>
  <c r="V11" i="41" s="1"/>
  <c r="G11" i="41"/>
  <c r="AF12" i="41" l="1"/>
  <c r="AG12" i="41" s="1"/>
  <c r="AH12" i="41" s="1"/>
  <c r="T12" i="41"/>
  <c r="U12" i="41" s="1"/>
  <c r="V12" i="41" s="1"/>
  <c r="AF28" i="41" l="1"/>
  <c r="AG28" i="41" s="1"/>
  <c r="AH28" i="41" s="1"/>
  <c r="T28" i="41"/>
  <c r="U28" i="41" s="1"/>
  <c r="V28" i="41" s="1"/>
  <c r="G28" i="41"/>
  <c r="AF24" i="41" l="1"/>
  <c r="AG24" i="41" s="1"/>
  <c r="AH24" i="41" s="1"/>
  <c r="T24" i="41"/>
  <c r="U24" i="41" s="1"/>
  <c r="V24" i="41" s="1"/>
  <c r="G24" i="41"/>
  <c r="AF29" i="41" l="1"/>
  <c r="AG29" i="41" s="1"/>
  <c r="AH29" i="41" s="1"/>
  <c r="T29" i="41"/>
  <c r="U29" i="41" s="1"/>
  <c r="V29" i="41" s="1"/>
  <c r="G29" i="41"/>
  <c r="AF26" i="41" l="1"/>
  <c r="AG26" i="41" s="1"/>
  <c r="AH26" i="41" s="1"/>
  <c r="T26" i="41"/>
  <c r="U26" i="41" s="1"/>
  <c r="V26" i="41" s="1"/>
  <c r="G25" i="41" l="1"/>
  <c r="AG53" i="41" l="1"/>
  <c r="AH53" i="41" s="1"/>
  <c r="AG51" i="41"/>
  <c r="AH51" i="41" s="1"/>
  <c r="U51" i="41"/>
  <c r="V51" i="41" s="1"/>
  <c r="G10" i="41" l="1"/>
  <c r="T10" i="41"/>
  <c r="U10" i="41" s="1"/>
  <c r="V10" i="41" s="1"/>
  <c r="AF10" i="41"/>
  <c r="AG10" i="41" s="1"/>
  <c r="AH10" i="41" s="1"/>
  <c r="AF23" i="41"/>
  <c r="AG23" i="41" s="1"/>
  <c r="AH23" i="41" s="1"/>
  <c r="T23" i="41"/>
  <c r="U23" i="41" s="1"/>
  <c r="V23" i="41" s="1"/>
  <c r="G23" i="41"/>
  <c r="T13" i="41"/>
  <c r="U13" i="41" s="1"/>
  <c r="V13" i="41" s="1"/>
  <c r="AF13" i="41"/>
  <c r="AG13" i="41" s="1"/>
  <c r="AH13" i="41" s="1"/>
  <c r="AG52" i="41"/>
  <c r="AH52" i="41" s="1"/>
  <c r="U53" i="41"/>
  <c r="V53" i="41" s="1"/>
  <c r="U52" i="41" l="1"/>
  <c r="V52" i="41" s="1"/>
  <c r="G16" i="41" l="1"/>
  <c r="AF59" i="41" l="1"/>
  <c r="AG59" i="41" s="1"/>
  <c r="AH59" i="41" s="1"/>
  <c r="T59" i="41"/>
  <c r="U59" i="41" s="1"/>
  <c r="V59" i="41" s="1"/>
  <c r="G59" i="41"/>
  <c r="AF57" i="41"/>
  <c r="AG57" i="41" s="1"/>
  <c r="AH57" i="41" s="1"/>
  <c r="T57" i="41"/>
  <c r="U57" i="41" s="1"/>
  <c r="V57" i="41" s="1"/>
  <c r="G57" i="41"/>
  <c r="AF14" i="41"/>
  <c r="AG14" i="41" s="1"/>
  <c r="AH14" i="41" s="1"/>
  <c r="T14" i="41"/>
  <c r="U14" i="41" s="1"/>
  <c r="V14" i="41" s="1"/>
  <c r="G14" i="41"/>
  <c r="AC6" i="41" l="1"/>
  <c r="G15" i="41" l="1"/>
  <c r="G17" i="41"/>
  <c r="G18" i="41"/>
  <c r="G19" i="41"/>
  <c r="G20" i="41"/>
  <c r="G21" i="41"/>
  <c r="G22" i="41"/>
  <c r="G27" i="41"/>
  <c r="G30" i="41"/>
  <c r="G32" i="41"/>
  <c r="G33" i="41"/>
  <c r="G34" i="41"/>
  <c r="G35" i="41"/>
  <c r="G36" i="41"/>
  <c r="G37" i="41"/>
  <c r="G38" i="41"/>
  <c r="G39" i="41"/>
  <c r="G40" i="41"/>
  <c r="G41" i="41"/>
  <c r="G42" i="41"/>
  <c r="G43" i="41"/>
  <c r="G44" i="41"/>
  <c r="G45" i="41"/>
  <c r="G46" i="41"/>
  <c r="G47" i="41"/>
  <c r="G48" i="41"/>
  <c r="G49" i="41"/>
  <c r="G50" i="41"/>
  <c r="G54" i="41"/>
  <c r="G55" i="41"/>
  <c r="G56" i="41"/>
  <c r="G58" i="41"/>
  <c r="G60" i="41"/>
  <c r="G61" i="41"/>
  <c r="G62" i="41"/>
  <c r="AF60" i="41"/>
  <c r="AG60" i="41" s="1"/>
  <c r="AH60" i="41" s="1"/>
  <c r="T60" i="41"/>
  <c r="U60" i="41" s="1"/>
  <c r="V60" i="41" s="1"/>
  <c r="AF56" i="41"/>
  <c r="AG56" i="41" s="1"/>
  <c r="AH56" i="41" s="1"/>
  <c r="T56" i="41"/>
  <c r="U56" i="41" s="1"/>
  <c r="V56" i="41" s="1"/>
  <c r="AF55" i="41"/>
  <c r="AG55" i="41" s="1"/>
  <c r="AH55" i="41" s="1"/>
  <c r="T55" i="41"/>
  <c r="U55" i="41" s="1"/>
  <c r="V55" i="41" s="1"/>
  <c r="AF54" i="41"/>
  <c r="T54" i="41"/>
  <c r="U54" i="41" s="1"/>
  <c r="V54" i="41" s="1"/>
  <c r="AG54" i="41" l="1"/>
  <c r="AH54" i="41" s="1"/>
  <c r="AF43" i="41"/>
  <c r="AG43" i="41" s="1"/>
  <c r="AH43" i="41" s="1"/>
  <c r="AF44" i="41"/>
  <c r="AG44" i="41" s="1"/>
  <c r="AH44" i="41" s="1"/>
  <c r="AF45" i="41"/>
  <c r="AG45" i="41" s="1"/>
  <c r="AH45" i="41" s="1"/>
  <c r="AF46" i="41"/>
  <c r="AG46" i="41" s="1"/>
  <c r="AH46" i="41" s="1"/>
  <c r="AF47" i="41"/>
  <c r="AG47" i="41" s="1"/>
  <c r="AH47" i="41" s="1"/>
  <c r="AF48" i="41"/>
  <c r="AG48" i="41" s="1"/>
  <c r="AH48" i="41" s="1"/>
  <c r="AF49" i="41"/>
  <c r="AG49" i="41" s="1"/>
  <c r="AH49" i="41" s="1"/>
  <c r="AF50" i="41"/>
  <c r="AG50" i="41" s="1"/>
  <c r="AH50" i="41" s="1"/>
  <c r="AF58" i="41"/>
  <c r="AG58" i="41" s="1"/>
  <c r="AH58" i="41" s="1"/>
  <c r="AF61" i="41"/>
  <c r="AG61" i="41" s="1"/>
  <c r="AH61" i="41" s="1"/>
  <c r="AF62" i="41"/>
  <c r="AG62" i="41" s="1"/>
  <c r="AH62" i="41" s="1"/>
  <c r="AF42" i="41"/>
  <c r="AG42" i="41" s="1"/>
  <c r="AH42" i="41" s="1"/>
  <c r="T44" i="41"/>
  <c r="U44" i="41" s="1"/>
  <c r="V44" i="41" s="1"/>
  <c r="T45" i="41"/>
  <c r="U45" i="41" s="1"/>
  <c r="V45" i="41" s="1"/>
  <c r="T46" i="41"/>
  <c r="U46" i="41" s="1"/>
  <c r="V46" i="41" s="1"/>
  <c r="T47" i="41"/>
  <c r="U47" i="41" s="1"/>
  <c r="V47" i="41" s="1"/>
  <c r="T48" i="41"/>
  <c r="U48" i="41" s="1"/>
  <c r="V48" i="41" s="1"/>
  <c r="T49" i="41"/>
  <c r="U49" i="41" s="1"/>
  <c r="V49" i="41" s="1"/>
  <c r="T50" i="41"/>
  <c r="U50" i="41" s="1"/>
  <c r="V50" i="41" s="1"/>
  <c r="T58" i="41"/>
  <c r="U58" i="41" s="1"/>
  <c r="V58" i="41" s="1"/>
  <c r="T61" i="41"/>
  <c r="U61" i="41" s="1"/>
  <c r="V61" i="41" s="1"/>
  <c r="T62" i="41"/>
  <c r="U62" i="41" s="1"/>
  <c r="V62" i="41" s="1"/>
  <c r="T43" i="41"/>
  <c r="U43" i="41" s="1"/>
  <c r="V43" i="41" s="1"/>
  <c r="T42" i="41"/>
  <c r="U42" i="41" s="1"/>
  <c r="V42" i="41" s="1"/>
  <c r="AF30" i="41" l="1"/>
  <c r="AG30" i="41" s="1"/>
  <c r="AH30" i="41" s="1"/>
  <c r="T30" i="41"/>
  <c r="U30" i="41" s="1"/>
  <c r="V30" i="41" s="1"/>
  <c r="AF34" i="41" l="1"/>
  <c r="AG34" i="41" s="1"/>
  <c r="AH34" i="41" s="1"/>
  <c r="AF35" i="41"/>
  <c r="AG35" i="41" s="1"/>
  <c r="AH35" i="41" s="1"/>
  <c r="AF36" i="41"/>
  <c r="AG36" i="41" s="1"/>
  <c r="AH36" i="41" s="1"/>
  <c r="AF37" i="41"/>
  <c r="AG37" i="41" s="1"/>
  <c r="AH37" i="41" s="1"/>
  <c r="AF38" i="41"/>
  <c r="AG38" i="41" s="1"/>
  <c r="AH38" i="41" s="1"/>
  <c r="AF39" i="41"/>
  <c r="AG39" i="41" s="1"/>
  <c r="AH39" i="41" s="1"/>
  <c r="AF40" i="41"/>
  <c r="AG40" i="41" s="1"/>
  <c r="AH40" i="41" s="1"/>
  <c r="AF41" i="41"/>
  <c r="AG41" i="41" s="1"/>
  <c r="AH41" i="41" s="1"/>
  <c r="T35" i="41"/>
  <c r="U35" i="41" s="1"/>
  <c r="V35" i="41" s="1"/>
  <c r="T36" i="41"/>
  <c r="U36" i="41" s="1"/>
  <c r="V36" i="41" s="1"/>
  <c r="T37" i="41"/>
  <c r="U37" i="41" s="1"/>
  <c r="V37" i="41" s="1"/>
  <c r="T38" i="41"/>
  <c r="U38" i="41" s="1"/>
  <c r="V38" i="41" s="1"/>
  <c r="T39" i="41"/>
  <c r="U39" i="41" s="1"/>
  <c r="V39" i="41" s="1"/>
  <c r="T40" i="41"/>
  <c r="U40" i="41" s="1"/>
  <c r="V40" i="41" s="1"/>
  <c r="T41" i="41"/>
  <c r="U41" i="41" s="1"/>
  <c r="V41" i="41" s="1"/>
  <c r="AF22" i="41" l="1"/>
  <c r="AG22" i="41" s="1"/>
  <c r="AH22" i="41" s="1"/>
  <c r="AF25" i="41"/>
  <c r="AG25" i="41" s="1"/>
  <c r="AH25" i="41" s="1"/>
  <c r="AF27" i="41"/>
  <c r="AG27" i="41" s="1"/>
  <c r="AH27" i="41" s="1"/>
  <c r="AF32" i="41"/>
  <c r="AG32" i="41" s="1"/>
  <c r="AH32" i="41" s="1"/>
  <c r="AF33" i="41"/>
  <c r="AG33" i="41" s="1"/>
  <c r="AH33" i="41" s="1"/>
  <c r="T22" i="41"/>
  <c r="U22" i="41" s="1"/>
  <c r="V22" i="41" s="1"/>
  <c r="T25" i="41"/>
  <c r="U25" i="41" s="1"/>
  <c r="V25" i="41" s="1"/>
  <c r="T27" i="41"/>
  <c r="U27" i="41" s="1"/>
  <c r="V27" i="41" s="1"/>
  <c r="T32" i="41"/>
  <c r="U32" i="41" s="1"/>
  <c r="V32" i="41" s="1"/>
  <c r="T33" i="41"/>
  <c r="U33" i="41" s="1"/>
  <c r="V33" i="41" s="1"/>
  <c r="T34" i="41"/>
  <c r="U34" i="41" s="1"/>
  <c r="V34" i="41" s="1"/>
  <c r="T20" i="41" l="1"/>
  <c r="U20" i="41" s="1"/>
  <c r="V20" i="41" s="1"/>
  <c r="T21" i="41"/>
  <c r="U21" i="41" s="1"/>
  <c r="V21" i="41" s="1"/>
  <c r="AF20" i="41"/>
  <c r="AG20" i="41" s="1"/>
  <c r="AH20" i="41" s="1"/>
  <c r="AF21" i="41"/>
  <c r="AG21" i="41" s="1"/>
  <c r="AH21" i="41" s="1"/>
  <c r="AF19" i="41" l="1"/>
  <c r="AG19" i="41" s="1"/>
  <c r="AH19" i="41" s="1"/>
  <c r="T19" i="41"/>
  <c r="U19" i="41" s="1"/>
  <c r="V19" i="41" s="1"/>
  <c r="AF18" i="41" l="1"/>
  <c r="AG18" i="41" s="1"/>
  <c r="AH18" i="41" s="1"/>
  <c r="T18" i="41"/>
  <c r="U18" i="41" s="1"/>
  <c r="V18" i="41" s="1"/>
  <c r="AF17" i="41" l="1"/>
  <c r="AG17" i="41" s="1"/>
  <c r="AH17" i="41" s="1"/>
  <c r="T17" i="41"/>
  <c r="U17" i="41" s="1"/>
  <c r="V17" i="41" s="1"/>
  <c r="AF16" i="41"/>
  <c r="AG16" i="41" s="1"/>
  <c r="AH16" i="41" s="1"/>
  <c r="T16" i="41"/>
  <c r="U16" i="41" s="1"/>
  <c r="V16" i="41" s="1"/>
  <c r="AF15" i="41"/>
  <c r="AG15" i="41" s="1"/>
  <c r="AH15" i="41" s="1"/>
  <c r="T15" i="41"/>
  <c r="U15" i="41" s="1"/>
  <c r="V15" i="41" s="1"/>
  <c r="G62" i="38" l="1"/>
  <c r="M62" i="38" s="1"/>
  <c r="G63" i="38" l="1"/>
  <c r="M63" i="38" s="1"/>
  <c r="G61" i="38"/>
  <c r="M61" i="38" s="1"/>
  <c r="G60" i="38"/>
  <c r="M60" i="38" s="1"/>
  <c r="F63" i="38"/>
  <c r="L63" i="38" s="1"/>
  <c r="F62" i="38"/>
  <c r="L62" i="38" s="1"/>
  <c r="F61" i="38"/>
  <c r="L61" i="38" s="1"/>
  <c r="F60" i="38"/>
  <c r="L60" i="38" s="1"/>
  <c r="E63" i="38"/>
  <c r="K63" i="38" s="1"/>
  <c r="E62" i="38"/>
  <c r="K62" i="38" s="1"/>
  <c r="E61" i="38"/>
  <c r="K61" i="38" s="1"/>
  <c r="E60" i="38"/>
  <c r="K60" i="38" s="1"/>
  <c r="D63" i="38"/>
  <c r="J63" i="38" s="1"/>
  <c r="D62" i="38"/>
  <c r="J62" i="38" s="1"/>
  <c r="D61" i="38"/>
  <c r="J61" i="38" s="1"/>
  <c r="D60" i="38"/>
  <c r="J60"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8" authorId="0" shapeId="0" xr:uid="{00000000-0006-0000-0100-000001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R8" authorId="0" shapeId="0" xr:uid="{00000000-0006-0000-0100-000002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4</t>
        </r>
        <r>
          <rPr>
            <sz val="7"/>
            <color indexed="81"/>
            <rFont val="Tahoma"/>
            <family val="2"/>
          </rPr>
          <t xml:space="preserve"> 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S8" authorId="0" shapeId="0" xr:uid="{00000000-0006-0000-0100-000003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 ref="AC8" authorId="0" shapeId="0" xr:uid="{00000000-0006-0000-0100-000004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AD8" authorId="0" shapeId="0" xr:uid="{00000000-0006-0000-0100-000005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 xml:space="preserve">4 </t>
        </r>
        <r>
          <rPr>
            <sz val="7"/>
            <color indexed="81"/>
            <rFont val="Tahoma"/>
            <family val="2"/>
          </rPr>
          <t xml:space="preserve">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AE8" authorId="0" shapeId="0" xr:uid="{00000000-0006-0000-0100-000006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List>
</comments>
</file>

<file path=xl/sharedStrings.xml><?xml version="1.0" encoding="utf-8"?>
<sst xmlns="http://schemas.openxmlformats.org/spreadsheetml/2006/main" count="825" uniqueCount="364">
  <si>
    <t>X</t>
  </si>
  <si>
    <t xml:space="preserve">MEDIDAS DE CONTROL </t>
  </si>
  <si>
    <t>RIESGO RESIDUAL</t>
  </si>
  <si>
    <t>PELIGRO</t>
  </si>
  <si>
    <t>ORIGEN</t>
  </si>
  <si>
    <t>ESTIMACIÓN 
DEL RIESGO</t>
  </si>
  <si>
    <t>CONTROLES DE INGENIERIA</t>
  </si>
  <si>
    <t>Ruido</t>
  </si>
  <si>
    <t>PROBABILIDAD</t>
  </si>
  <si>
    <t>No se necesita mejorar las medidas de control pero deben considerarse soluciones o mejoras de bajo costo y se deben hacer comprobaciones periódicas para asegurar que el riesgo aún es tolerable.</t>
  </si>
  <si>
    <t>Se deben hacer esfuerzos por reducir el riesgo y en consecuencia debe diseñarse un proyecto de mitigación o control.  Como está asociado a lesiones muy graves debe revisarse la probabilidad y debe ser de mayor prioridad que el moderado con menores consecuencias.</t>
  </si>
  <si>
    <t xml:space="preserve">ELIMINACION </t>
  </si>
  <si>
    <t>CONTROLES COMPORTAMIENTO HUMANO</t>
  </si>
  <si>
    <t xml:space="preserve">SUSTITUCION </t>
  </si>
  <si>
    <t>EFECTIVIDAD DEL CONTROL</t>
  </si>
  <si>
    <t>Ninguno</t>
  </si>
  <si>
    <t>EN EL TRABAJADOR, USO DE EPP</t>
  </si>
  <si>
    <t>Observación del comportamiento</t>
  </si>
  <si>
    <t>Código: 770,12,15-50</t>
  </si>
  <si>
    <t>Versión:01</t>
  </si>
  <si>
    <t>Fecha de aprobación: 24/09/2015</t>
  </si>
  <si>
    <t>Pagina 1 de 9</t>
  </si>
  <si>
    <t xml:space="preserve">ELABORÓ: </t>
  </si>
  <si>
    <t xml:space="preserve">FECHA DE ELABORACIÓN: </t>
  </si>
  <si>
    <t xml:space="preserve">FECHA ULTIMA ACTUALIZACIÓN:  </t>
  </si>
  <si>
    <t xml:space="preserve">No. Actualización: </t>
  </si>
  <si>
    <t>SEÑALIZACIÓN Y/O GESTIONES ADMINISTRATIVAS</t>
  </si>
  <si>
    <t>Descripción</t>
  </si>
  <si>
    <t>Clasificación</t>
  </si>
  <si>
    <t>Proceso</t>
  </si>
  <si>
    <t>Zona / Lugar</t>
  </si>
  <si>
    <t>Actividades</t>
  </si>
  <si>
    <t>Tarea</t>
  </si>
  <si>
    <t>Rutinaria (Si / No)</t>
  </si>
  <si>
    <t>Controles existentes</t>
  </si>
  <si>
    <t>Fuente</t>
  </si>
  <si>
    <t>Medio</t>
  </si>
  <si>
    <t>Individuo</t>
  </si>
  <si>
    <t>Inspecciones</t>
  </si>
  <si>
    <t>Incidentes</t>
  </si>
  <si>
    <t>Programa PARE</t>
  </si>
  <si>
    <t>Gestión del cambio</t>
  </si>
  <si>
    <t>Probabilidad</t>
  </si>
  <si>
    <t>Consecuencias</t>
  </si>
  <si>
    <t>EVALUACIÓN DEL RIESGO</t>
  </si>
  <si>
    <t>Valor</t>
  </si>
  <si>
    <t>Exposición</t>
  </si>
  <si>
    <t xml:space="preserve">TIPO DE ACTIVIDAD: </t>
  </si>
  <si>
    <t>R: Rutinaria</t>
  </si>
  <si>
    <t>NR: No Rutinaria</t>
  </si>
  <si>
    <t>E: Emergencia</t>
  </si>
  <si>
    <t>INCIDENCIA:</t>
  </si>
  <si>
    <t xml:space="preserve">D: Directa </t>
  </si>
  <si>
    <t>I: Indirecta</t>
  </si>
  <si>
    <t>A.T.:Accidente de trabajo</t>
  </si>
  <si>
    <t>E.P.: Enfernmedad Profesional</t>
  </si>
  <si>
    <t>E.C.:Enfermedad común</t>
  </si>
  <si>
    <t>P.O.: Pérdidas operacionales</t>
  </si>
  <si>
    <t>D.T.: Daño a terceros</t>
  </si>
  <si>
    <t xml:space="preserve"> </t>
  </si>
  <si>
    <r>
      <t>C:</t>
    </r>
    <r>
      <rPr>
        <sz val="11"/>
        <rFont val="Arial"/>
        <family val="2"/>
      </rPr>
      <t>CONSECUENCIA</t>
    </r>
  </si>
  <si>
    <r>
      <t>E:</t>
    </r>
    <r>
      <rPr>
        <sz val="11"/>
        <rFont val="Arial"/>
        <family val="2"/>
      </rPr>
      <t>EXPOSICION</t>
    </r>
  </si>
  <si>
    <r>
      <t xml:space="preserve">P: </t>
    </r>
    <r>
      <rPr>
        <sz val="11"/>
        <rFont val="Arial"/>
        <family val="2"/>
      </rPr>
      <t>PROBABILIDAD</t>
    </r>
  </si>
  <si>
    <r>
      <t xml:space="preserve">G.P: </t>
    </r>
    <r>
      <rPr>
        <sz val="11"/>
        <rFont val="Arial"/>
        <family val="2"/>
      </rPr>
      <t>GRADO PELIGROSIDAD</t>
    </r>
  </si>
  <si>
    <t>Clasificación del Riesgo</t>
  </si>
  <si>
    <t>BAJO</t>
  </si>
  <si>
    <t>MEDIO</t>
  </si>
  <si>
    <t>ALTO</t>
  </si>
  <si>
    <t>VALORACION DEL RIESGO</t>
  </si>
  <si>
    <t>CLASE</t>
  </si>
  <si>
    <t>FISICO</t>
  </si>
  <si>
    <t>EQUIPOS, COMPRESORES, BOMBAS</t>
  </si>
  <si>
    <t>RUTINARIO: Actividad que se desarrolla una vez al día y por siete días a la semana</t>
  </si>
  <si>
    <t>POLVOS VAPORES Y GASES</t>
  </si>
  <si>
    <t>Equipos, compresores, bombas</t>
  </si>
  <si>
    <t>PARTICULAS</t>
  </si>
  <si>
    <t xml:space="preserve">Polvos vapores y gases   </t>
  </si>
  <si>
    <t>NO RUTINARIO: Se realiza tres veces a la semana comno mínimo, o una vez en el mes o durante el proyecto</t>
  </si>
  <si>
    <t>RUIDO</t>
  </si>
  <si>
    <t xml:space="preserve">Particulas </t>
  </si>
  <si>
    <t>TEMPERATURAS ALTAS</t>
  </si>
  <si>
    <t>TEMPERATURAS ALTAS Y BAJAS</t>
  </si>
  <si>
    <t>RADIACIONES IONIZANTES</t>
  </si>
  <si>
    <t>RADIACIONES NO IONIZANTES</t>
  </si>
  <si>
    <t>ILUMINACION</t>
  </si>
  <si>
    <t>LOCATIVO</t>
  </si>
  <si>
    <t>SEGURIDAD</t>
  </si>
  <si>
    <t>FISICO QUIMICO</t>
  </si>
  <si>
    <t>MECANICO</t>
  </si>
  <si>
    <t>ALMACENAMIENTO</t>
  </si>
  <si>
    <t>ELECTRICO</t>
  </si>
  <si>
    <t>ERGONOMICO</t>
  </si>
  <si>
    <t>CARGA ESTATICA Y DINAMICA</t>
  </si>
  <si>
    <t>ORGANIZACIÓN DEL TRABAJO, AMBIENTE DE TRABAJO, NIVEL DE RESPONSABILIDAD, CONTENIDO DE LA TAREA</t>
  </si>
  <si>
    <t>QUIMICO</t>
  </si>
  <si>
    <t>GASES Y VAPORES</t>
  </si>
  <si>
    <t>POLVOS</t>
  </si>
  <si>
    <t>LIQUIDOS</t>
  </si>
  <si>
    <t>BIOLOGICO</t>
  </si>
  <si>
    <t>MICROORGANISMOS</t>
  </si>
  <si>
    <t>ADMINISTRATIVOS</t>
  </si>
  <si>
    <t>Escala de valoración del GP:</t>
  </si>
  <si>
    <t>Clasificación:</t>
  </si>
  <si>
    <t>Medida de intervención o control:</t>
  </si>
  <si>
    <t xml:space="preserve">MUY BAJA          </t>
  </si>
  <si>
    <t xml:space="preserve">BAJA                   </t>
  </si>
  <si>
    <t xml:space="preserve">MEDIA                 </t>
  </si>
  <si>
    <t xml:space="preserve">ALTA                   </t>
  </si>
  <si>
    <t>LEVE</t>
  </si>
  <si>
    <t xml:space="preserve">CATASTRÓFICA    </t>
  </si>
  <si>
    <t>CONSECUENCIA</t>
  </si>
  <si>
    <t>REMOTA</t>
  </si>
  <si>
    <t xml:space="preserve">OCASIONAL   </t>
  </si>
  <si>
    <t xml:space="preserve">FRECUENTE   </t>
  </si>
  <si>
    <t xml:space="preserve">CONTINUA      </t>
  </si>
  <si>
    <t>EXPOSICIÓN</t>
  </si>
  <si>
    <t>GRAVE</t>
  </si>
  <si>
    <t>En presencia de un riesgo, no debe realizarse ningún trabajo.  Este es un riesgo en el que se deben establecer estándares de seguridad o listas de verificación para asegurarse que el riesgo está bajo control antes de iniciar cualquier tarea.</t>
  </si>
  <si>
    <t>En el trabajador</t>
  </si>
  <si>
    <t>Señalización, gestión administrativa y control de ingeniería</t>
  </si>
  <si>
    <t>Eliminación y sustitución</t>
  </si>
  <si>
    <t>Para hallar el riesgo residual (RR) aplicamos la siguiente fórmula:</t>
  </si>
  <si>
    <t xml:space="preserve"> RR = (Efectividad del control * Valoración del riesgo) – Valoración del riesgo </t>
  </si>
  <si>
    <t>MATRIZ DE IDENTIFICACIÓN DE PELIGROS,VALORACIÓN DE RIESGOS Y DETERMINACIÓN DE CONTROLES</t>
  </si>
  <si>
    <t>PROCESOS EVALUADOS:</t>
  </si>
  <si>
    <t>ACTIVIDADES:</t>
  </si>
  <si>
    <t>Misionales y Administrativas</t>
  </si>
  <si>
    <t>Si</t>
  </si>
  <si>
    <t>BIOLÓGICO</t>
  </si>
  <si>
    <t>FÍSICO</t>
  </si>
  <si>
    <t>QUÍMICO</t>
  </si>
  <si>
    <t>PSICOSOCIAL</t>
  </si>
  <si>
    <t>BIOMECÁNICOS</t>
  </si>
  <si>
    <t>Biomecánico</t>
  </si>
  <si>
    <t>Manipulación manual de cargas</t>
  </si>
  <si>
    <t>Movimientos repetitivos</t>
  </si>
  <si>
    <t>NO</t>
  </si>
  <si>
    <t>Condiciones de seguridad</t>
  </si>
  <si>
    <t>Trabajo en alturas</t>
  </si>
  <si>
    <t>Espacios confinados</t>
  </si>
  <si>
    <t>Físicos</t>
  </si>
  <si>
    <t>Presión atmosférica (normal y ajustada)</t>
  </si>
  <si>
    <t>Radiaciones ionizantes (rayos x, gama, beta y alfa)</t>
  </si>
  <si>
    <t>Radiaciones no ionizantes (láser, ultravioleta, infrarroja, radiofrecuencia, microondas)</t>
  </si>
  <si>
    <t>Biológicos</t>
  </si>
  <si>
    <t>Parásitos</t>
  </si>
  <si>
    <t>Picaduras</t>
  </si>
  <si>
    <t>Mordeduras</t>
  </si>
  <si>
    <t>Fluidos o excrementos</t>
  </si>
  <si>
    <t>Químicos</t>
  </si>
  <si>
    <t>Polvos orgánicos inorgánicos</t>
  </si>
  <si>
    <t>Fibras</t>
  </si>
  <si>
    <t>Líquidos (nieblas y rocíos)</t>
  </si>
  <si>
    <t>Gases y vapores</t>
  </si>
  <si>
    <t>Humos metálicos, no metálicos</t>
  </si>
  <si>
    <t>Material particulado</t>
  </si>
  <si>
    <t>Psicosocial</t>
  </si>
  <si>
    <t>Rutinario</t>
  </si>
  <si>
    <t>No</t>
  </si>
  <si>
    <t>Charlas de prevención de accidentes y socialización de matriz de identificación de peligros</t>
  </si>
  <si>
    <t>Se cuenta con señalización de sistemas de extinción y extintores</t>
  </si>
  <si>
    <t>Divulgación de plan de emergencia</t>
  </si>
  <si>
    <t>DIRECCIÓN TERRITORIAL:</t>
  </si>
  <si>
    <t>Misional y administrativo</t>
  </si>
  <si>
    <t>Señalización de puntos eléctricos (cajas de tacos y cuarto de servidor)</t>
  </si>
  <si>
    <t>Almacenamiento de sustancias químicas de aseo dentro de armarios</t>
  </si>
  <si>
    <t>Inventarios de productos químicos de aseo con su respectivas hojas de seguridad</t>
  </si>
  <si>
    <t>Charlas de seguridad en el manejo de sustancias químicas</t>
  </si>
  <si>
    <r>
      <rPr>
        <b/>
        <sz val="10"/>
        <rFont val="Arial"/>
        <family val="2"/>
      </rPr>
      <t>Características de la organización del trabajo</t>
    </r>
    <r>
      <rPr>
        <sz val="10"/>
        <rFont val="Arial"/>
        <family val="2"/>
      </rPr>
      <t>: Comunicación, tecnología, organización del trabajo y demandas cualitativas y cuantitativas de la labor</t>
    </r>
  </si>
  <si>
    <r>
      <rPr>
        <b/>
        <sz val="10"/>
        <rFont val="Arial"/>
        <family val="2"/>
      </rPr>
      <t>Características del grupo social de trabajo</t>
    </r>
    <r>
      <rPr>
        <sz val="10"/>
        <rFont val="Arial"/>
        <family val="2"/>
      </rPr>
      <t>: Relaciones, cohesión, calidad de interacciones y trabajo en equipo</t>
    </r>
  </si>
  <si>
    <r>
      <rPr>
        <b/>
        <sz val="10"/>
        <rFont val="Arial"/>
        <family val="2"/>
      </rPr>
      <t>Condiciones de la tarea</t>
    </r>
    <r>
      <rPr>
        <sz val="10"/>
        <rFont val="Arial"/>
        <family val="2"/>
      </rPr>
      <t>: Carga mental, contenido de la tarea, demandas emocionales, sistemas de control, definición de roles y monotonía</t>
    </r>
  </si>
  <si>
    <r>
      <rPr>
        <b/>
        <sz val="10"/>
        <rFont val="Arial"/>
        <family val="2"/>
      </rPr>
      <t>Interface persona - tarea</t>
    </r>
    <r>
      <rPr>
        <sz val="10"/>
        <rFont val="Arial"/>
        <family val="2"/>
      </rPr>
      <t>: Conocimientos, habilidades en relación con la demanda de la tarea, Iniciativa, autonomía y reconocimiento, identificación de la persona con la tarea y la organización</t>
    </r>
  </si>
  <si>
    <r>
      <rPr>
        <b/>
        <sz val="10"/>
        <rFont val="Arial"/>
        <family val="2"/>
      </rPr>
      <t>Jornada de trabajo</t>
    </r>
    <r>
      <rPr>
        <sz val="10"/>
        <rFont val="Arial"/>
        <family val="2"/>
      </rPr>
      <t>: Pausas, Trabajo nocturno, rotación, horas extras y descansos</t>
    </r>
  </si>
  <si>
    <r>
      <rPr>
        <b/>
        <sz val="10"/>
        <rFont val="Arial"/>
        <family val="2"/>
      </rPr>
      <t>Gestión organizacional</t>
    </r>
    <r>
      <rPr>
        <sz val="10"/>
        <rFont val="Arial"/>
        <family val="2"/>
      </rPr>
      <t>: Estilo de mando, pago, contratación, participación, inducción y capacitación, bienestar social, evaluación del desempeño y manejo de cambios</t>
    </r>
  </si>
  <si>
    <t>Accidentes de tránsito - atropellamiento</t>
  </si>
  <si>
    <t>Autocuidado</t>
  </si>
  <si>
    <t>Charlas de prevención de orden público, dependiendo la zona de ubicación de la sede</t>
  </si>
  <si>
    <t>Administrativas - oficinas</t>
  </si>
  <si>
    <t>La Unidad cuenta con el COMR, quienes permanentemente informan la situación de orden público</t>
  </si>
  <si>
    <t>Informar cualquier situación de amenaza al COMR y a SST</t>
  </si>
  <si>
    <t>Eliminar los elementos que no se utilicen y ordenar aquellos de uso continuo en puestos de trabajo y bodegas</t>
  </si>
  <si>
    <t>Autodisciplina</t>
  </si>
  <si>
    <t>Acatar las señales que identifican el peligro</t>
  </si>
  <si>
    <t>Uso adecuado de horno microondas</t>
  </si>
  <si>
    <t>Gérmenes</t>
  </si>
  <si>
    <t>Limpieza de superficies, lavado de manos, fumigación de áreas</t>
  </si>
  <si>
    <r>
      <rPr>
        <b/>
        <sz val="9"/>
        <rFont val="Arial"/>
        <family val="2"/>
      </rPr>
      <t>Gestión organizaciona</t>
    </r>
    <r>
      <rPr>
        <sz val="9"/>
        <rFont val="Arial"/>
        <family val="2"/>
      </rPr>
      <t>l: Estilo de mando, pago, contratación, participación, inducción y capacitación, bienestar social, evaluación del desempeño y manejo de cambios</t>
    </r>
  </si>
  <si>
    <t>Contratación de personal de servicios generales</t>
  </si>
  <si>
    <r>
      <rPr>
        <b/>
        <sz val="9"/>
        <rFont val="Arial"/>
        <family val="2"/>
      </rPr>
      <t>Características de la organización del trabaj</t>
    </r>
    <r>
      <rPr>
        <sz val="9"/>
        <rFont val="Arial"/>
        <family val="2"/>
      </rPr>
      <t>o: Comunicación, tecnología, organización del trabajo y demandas cualitativas y cuantitativas de la labor</t>
    </r>
  </si>
  <si>
    <r>
      <rPr>
        <b/>
        <sz val="9"/>
        <rFont val="Arial"/>
        <family val="2"/>
      </rPr>
      <t>Características del grupo social de trabaj</t>
    </r>
    <r>
      <rPr>
        <sz val="9"/>
        <rFont val="Arial"/>
        <family val="2"/>
      </rPr>
      <t>o: Relaciones, cohesión, calidad de interacciones y trabajo en equipo</t>
    </r>
  </si>
  <si>
    <r>
      <rPr>
        <b/>
        <sz val="9"/>
        <rFont val="Arial"/>
        <family val="2"/>
      </rPr>
      <t>Interface persona - tarea</t>
    </r>
    <r>
      <rPr>
        <sz val="9"/>
        <rFont val="Arial"/>
        <family val="2"/>
      </rPr>
      <t>: Conocimientos, habilidades en relación con la demanda de la tarea, Iniciativa, autonomía y reconocimiento, identificación de la persona con la tarea y la organización</t>
    </r>
  </si>
  <si>
    <r>
      <rPr>
        <b/>
        <sz val="9"/>
        <rFont val="Arial"/>
        <family val="2"/>
      </rPr>
      <t>Jornada de trabajo</t>
    </r>
    <r>
      <rPr>
        <sz val="9"/>
        <rFont val="Arial"/>
        <family val="2"/>
      </rPr>
      <t>: Pausas, Trabajo nocturno, rotación, horas extras y descansos</t>
    </r>
  </si>
  <si>
    <t xml:space="preserve">Se cuenta con un SVE en riesgo Psicosocial, aplicación de batería de R.P., intervención: (trabajo en equipo, liderazgo, clima laboral, comunicación asertiva, se cuenta con un profesional especialista en SST por parte de la ARL </t>
  </si>
  <si>
    <t>Se solicita a la OTI, la necesidad de canalizar todo el cableado de los puestos de trabajo</t>
  </si>
  <si>
    <t>Esfuerzo</t>
  </si>
  <si>
    <t>Ruido de impacto, intermitente o continuo</t>
  </si>
  <si>
    <t>Iluminación - luz visible por exceso o por deficiencia</t>
  </si>
  <si>
    <t>Vibración cuerpo entero, segmentaria</t>
  </si>
  <si>
    <t>Temperaturas extremas (calor y frío)</t>
  </si>
  <si>
    <t>Ventilación (natural o artificial)</t>
  </si>
  <si>
    <t>Postura (prolongada mantenida, forzada,
antigravitacional)</t>
  </si>
  <si>
    <t>Públicos (robos, atracos, asaltos, atentados, de orden público, etc.)</t>
  </si>
  <si>
    <t>Locativo (sistemas y medios de almacenamiento,  arrumes elevados sin estibas, muebles mal anclados en el piso o en la pared, almacenamientos inadecuados, condiciones de la estructura de trabajo)</t>
  </si>
  <si>
    <t>Condiciones de orden y aseo, (caída de objetos, caída al mismo nivel o a un plano inferior, desorden en puestos de trabajo y bodegas)</t>
  </si>
  <si>
    <t>Mecánico (elementos o partes de máquinas, herramientas, equipos, piezas a trabajar, materiales proyectados sólidos o fluidos, superficies calientes)</t>
  </si>
  <si>
    <t>Divulgación de lecciones aprendidas para prevención de accidentes por el uso de herramientas de oficina</t>
  </si>
  <si>
    <t>Eléctrico - (alta, media y baja tensión, estática por contacto indirecto)</t>
  </si>
  <si>
    <t>Tecnológico (explosión, fuga, derrame de sustancias químicas, incendio)</t>
  </si>
  <si>
    <t>Superficies de trabajo (irregulares, deslizantes, con diferencia del nivel, calientes)</t>
  </si>
  <si>
    <t>Verificación por parte del contratista de servicios generales, realización de capacitación, inventario y disponibilidad de hojas de seguridad (MSDS)</t>
  </si>
  <si>
    <t>Verificación por parte del contratista a sus trabajadores la entrega de EPI</t>
  </si>
  <si>
    <t>Verificación por parte del contratista de servicios generales, realización de capacitación, inventario y disponibilidad de hojas de seguridad (MSDS), señalización de áreas en mantenimiento ej.: baños</t>
  </si>
  <si>
    <t>Antrópicos (inundaciones, deslizamientos, incendios forestales, sequías, aludes)</t>
  </si>
  <si>
    <t>Meteorológicos (huracanes, tornados, granizadas, tormenta eléctrica)</t>
  </si>
  <si>
    <t>Geofísicos (terremotos, volcanes, subsidencias, colapsos, inestabilidad del terreno)</t>
  </si>
  <si>
    <t>Elaboración y actualización de protocolo de emergencias</t>
  </si>
  <si>
    <t>Capacitaciones a todos los funcionarios y a brigada de emergencias</t>
  </si>
  <si>
    <t>Fenómenos naturales</t>
  </si>
  <si>
    <t>Participación de las actividades realizadas por SST</t>
  </si>
  <si>
    <t>Capacitación en: inducción y reinducción de SST, prevención de accidentes en instalaciones no conocidas, percepción del riesgo fuera de la oficina</t>
  </si>
  <si>
    <t>Capacitación en: inducción y reinducción de SST, prevención de accidentes en zonas de campo no conocidas, percepción del riesgo fuera de la oficina</t>
  </si>
  <si>
    <t>Control a proveedores de transporte contratados directamente por la Unidad, capacitación en prevención vial</t>
  </si>
  <si>
    <t>Charlas en prevención de orden público, seguimiento de la comisión por parte del COMR</t>
  </si>
  <si>
    <t>Charlas preventivas acerca de percepción del riesgo en la utilización de transporte terrestre, aéreo o fluvial</t>
  </si>
  <si>
    <t>Enterarse si las zonas de desplazamiento son endémicas, verificar el esquema de vacunación, utilizar repelentes</t>
  </si>
  <si>
    <t>Mantenerse alerta por posible mordeduras de caninos, ofidios, etc.</t>
  </si>
  <si>
    <t>Estar alertas y enterados de los riesgos relacionados con este fenómeno</t>
  </si>
  <si>
    <t>Instalaciones eléctricas bajo la norma RETIE</t>
  </si>
  <si>
    <t>No proporcionar la oportunidad para el robo o atraco</t>
  </si>
  <si>
    <t>Pueden generar consecuencias indeseables para los trabajadores, como daños a la salud, al ambiente, infraestructura y equipos.</t>
  </si>
  <si>
    <t>Conocimiento del protocolo de emergencias</t>
  </si>
  <si>
    <t>Protector solar, gorra y gafas con filtro UV - como responsabilidad del funcionario o contratista</t>
  </si>
  <si>
    <t>Consumir agua potable únicamente, lavado correcto de manos, consumir alimentos únicamente en lugares confiables, mantener uñas aseadas, hacer uso de baños bien aseados</t>
  </si>
  <si>
    <t>Eléctrico - canalización inadecuada de cables eléctricos y de computo</t>
  </si>
  <si>
    <t xml:space="preserve">CIUDAD:  </t>
  </si>
  <si>
    <t>DIRECCIÓN:</t>
  </si>
  <si>
    <t>Charlas de prevención para evitar choques de calor, especialmente en actividades a cielo abierto, mantener hidratación, buscar lugares donde no se este expuesto a los rayos directos del sol, evitar tareas que exijan actividad física en momentos de altas temperaturas</t>
  </si>
  <si>
    <t>CLASIFICACION DE LA TAREA</t>
  </si>
  <si>
    <t>EFECTOS POSIBLES</t>
  </si>
  <si>
    <t>Actualiza:</t>
  </si>
  <si>
    <t>Operador:</t>
  </si>
  <si>
    <t>Total personas:</t>
  </si>
  <si>
    <t>Lesiones de tejidos blandos, crisis emocional. Generado por agresiones de los visitantes.</t>
  </si>
  <si>
    <t>Quemaduras leves, lesiones de tejidos blandos. Por contacto con grecas y alimentos.</t>
  </si>
  <si>
    <t>Señalizar elementos generadores de calor como grecas, estufas</t>
  </si>
  <si>
    <t>Dermatitis de contacto alérgico (DCA), sensibilización de la piel expuesta o sensibilización de las vías respiratorias después del contacto con la piel. Generado por contacto de productos químicos de los trabajadores que realizan limpieza.</t>
  </si>
  <si>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mando de los jefes.</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</si>
  <si>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trabajo en equipo.</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</si>
  <si>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carga laboral.</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</si>
  <si>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Generados por falta de conocimiento en las tareas.</t>
    </r>
  </si>
  <si>
    <r>
      <rPr>
        <b/>
        <sz val="9"/>
        <rFont val="Arial"/>
        <family val="2"/>
      </rPr>
      <t>Salud física</t>
    </r>
    <r>
      <rPr>
        <sz val="9"/>
        <rFont val="Arial"/>
        <family val="2"/>
      </rPr>
      <t xml:space="preserve">: enfermedades cardiovasculares, alteraciones gastrointestinales, afecciones cutáneas. Generadas por carga laboral.
</t>
    </r>
    <r>
      <rPr>
        <b/>
        <sz val="9"/>
        <rFont val="Arial"/>
        <family val="2"/>
      </rPr>
      <t>Salud mental</t>
    </r>
    <r>
      <rPr>
        <sz val="9"/>
        <rFont val="Arial"/>
        <family val="2"/>
      </rPr>
      <t>: alteraciones de la conducta, de las capacidades cognitivas, emocionales, etc. Generado por sobre esfuerzo laboral.</t>
    </r>
  </si>
  <si>
    <t>Lumbalgias, tendinitis, síndrome cervical por tensión. Generado por levantamiento de cargas.</t>
  </si>
  <si>
    <t>Heridas, cortaduras, chuzones, machucones. Generado por el uso de herramientas de oficina.</t>
  </si>
  <si>
    <t>Contusiones, lesión de tejidos blandos, lesiones osteomusculares. Generado por caminos veredales, pisos resbalosos.</t>
  </si>
  <si>
    <t>Hipoacusia neurosensorial, aumento del ritmo cardiaco, aumento de estrés, dificultad para concentrarse. Generado por máquinas, vehículos de transporte aéreo, terrestre y fluvial.</t>
  </si>
  <si>
    <t>Calor: Aumenta la irritabilidad, incapacidad para concentrarse, erupción, calambres, agotamiento, sincope por calor, convulsiones, sudoración intensa. Generado por exposición a altas temperaturas.</t>
  </si>
  <si>
    <r>
      <rPr>
        <b/>
        <sz val="9"/>
        <rFont val="Arial"/>
        <family val="2"/>
      </rPr>
      <t>Condiciones de la tarea:</t>
    </r>
    <r>
      <rPr>
        <sz val="9"/>
        <rFont val="Arial"/>
        <family val="2"/>
      </rPr>
      <t xml:space="preserve"> Carga mental, contenido de la tarea, demandas emocionales, sistemas de control, definición de roles y monotonía</t>
    </r>
  </si>
  <si>
    <r>
      <rPr>
        <b/>
        <sz val="9"/>
        <rFont val="Arial"/>
        <family val="2"/>
      </rPr>
      <t>Salud física</t>
    </r>
    <r>
      <rPr>
        <sz val="9"/>
        <rFont val="Arial"/>
        <family val="2"/>
      </rPr>
      <t xml:space="preserve">: enfermedades cardiovasculares, alteraciones gastrointestinales, afecciones cutáneas. Generado por carga laboral.
</t>
    </r>
    <r>
      <rPr>
        <b/>
        <sz val="9"/>
        <rFont val="Arial"/>
        <family val="2"/>
      </rPr>
      <t>Salud mental</t>
    </r>
    <r>
      <rPr>
        <sz val="9"/>
        <rFont val="Arial"/>
        <family val="2"/>
      </rPr>
      <t>: alteraciones de la conducta, de las capacidades cognitivas, emocionales, etc. Generado por relaciones intralaborales con los compañeros.</t>
    </r>
  </si>
  <si>
    <t>Visitantes:</t>
  </si>
  <si>
    <t>FISICOS</t>
  </si>
  <si>
    <t>QUIMICOS</t>
  </si>
  <si>
    <t>Fomentar el no uso de celular mientras se camina (subir o bajar escaleras)</t>
  </si>
  <si>
    <t>Señalización de áreas con desnivel y antideslizantes</t>
  </si>
  <si>
    <t>Conservar el calzado amarrado y prestar atención al bajar escaleras</t>
  </si>
  <si>
    <t>Iluminación (luz visible por exceso o deficiencia)</t>
  </si>
  <si>
    <t>* Limpieza y desinfección de superficies de trabajo
* Lavado de manos con abundante jabón de espuma
* Desinfección de las manos por medio de gel antibacterial</t>
  </si>
  <si>
    <t>Implementar programa de orden y aseo en todas las áreas. Asegurar la limpieza y el orden de las áreas comunes</t>
  </si>
  <si>
    <t>Campañas de sensibilización para el ajuste de volumen en teléfonos fijos y celulares</t>
  </si>
  <si>
    <t>Controles médicos periódicos</t>
  </si>
  <si>
    <t>* Tapabocas
* Guantes quirúrgicos</t>
  </si>
  <si>
    <t>Fatiga, dolor abdominal, dolor en oídos, asfixia, hipoxia, aumento de estrés. Generado por traslado a ciudades en avión.</t>
  </si>
  <si>
    <t>Enfermedades respiratorias, alergias, Sinositus, Rinitis, Asma, Neumoconiosis. Generado por dispersión de partículas sólidas suspendidas en el aire (hollín, polen, moho).</t>
  </si>
  <si>
    <t>Desarrollo de enfermedades infectocontagiosas por posibles contactos de superficies en baños sin adecuada limpieza</t>
  </si>
  <si>
    <t xml:space="preserve">Charlas de prevención para evitar choques de calor, mantener hidratación </t>
  </si>
  <si>
    <t>Aire acondicionado</t>
  </si>
  <si>
    <t>Uso de chaqueta al interior de la entidad</t>
  </si>
  <si>
    <t>Mantenimientos periódicos a sistemas de ventilación</t>
  </si>
  <si>
    <t>Fumigación al interior de la sede, instalación de angeo en ventanas</t>
  </si>
  <si>
    <t>Charlas y capacitaciones sobre riesgo biológico.</t>
  </si>
  <si>
    <t>Cambio de elementos de bajo costo</t>
  </si>
  <si>
    <t xml:space="preserve">Seguimiento al cumplimiento del programa de orden y aseo, inducción y reinducción en SST. </t>
  </si>
  <si>
    <t>Lesión de tejidos blandos e intoxicación. Generado por derrame se productos químicos.</t>
  </si>
  <si>
    <t>Lesiones osteomusculares, crisis emocional. Generado por robos o atracos dentro y fuera de las instalaciones.</t>
  </si>
  <si>
    <t>Mediciones ambientales, adecuaciones locativas</t>
  </si>
  <si>
    <t>Contusiones, lesión de tejidos blandos, lesiones osteomusculares. Generado por objetos mal ubicados en visitas realizadas a predios.</t>
  </si>
  <si>
    <t>Lesiones de tejidos blandos,  lesiones osteomusculares, crisis emocional. Generado por robos o atracos fuera de las instalaciones.</t>
  </si>
  <si>
    <t>Lesiones en tejidos blandos o incluso la muerte de trabajadores</t>
  </si>
  <si>
    <t>Lesiones en tejidos blandos e incluso la muerte en trabajadores</t>
  </si>
  <si>
    <t>Charlas preventivas sobre riesgos químicos y seguridad vial por material particulado</t>
  </si>
  <si>
    <t>Caídas, lesiones de tejidos blandos y osteomusculares, contaminación visual. Generado por la falta de canalización de cables, orden y aseo en áreas de trabajo como oficinas, almacenes y archivo.</t>
  </si>
  <si>
    <t xml:space="preserve">Adecuación de estanterías </t>
  </si>
  <si>
    <t>Divulgación de lecciones aprendidas para prevención de accidentes, actividades de prevención enfocadas en métodos de almacenaje.</t>
  </si>
  <si>
    <t xml:space="preserve">Heridas, cortaduras, chuzones, machucones. Generado por el uso de herramientas en actividades ofimáticas como cosedora, saca ganchos e impresoras.
</t>
  </si>
  <si>
    <t>Programa de mantenimiento a herramientas eléctricas</t>
  </si>
  <si>
    <t>Quemaduras de diferente complejidad, lesiones osteomusculares, muerte. Generado por incendios.</t>
  </si>
  <si>
    <t>Sensibilizar a los colaboradores acerca del buen uso y cuidado para la manipulación del microondas</t>
  </si>
  <si>
    <t>Cambio de bombillas que no generen adecuada iluminación</t>
  </si>
  <si>
    <t xml:space="preserve">Exámenes médicos ocupacionales de preingreso periódicos y retiro a funcionarios </t>
  </si>
  <si>
    <t>Daños en infraestructura, lesiones múltiples a colaboradores</t>
  </si>
  <si>
    <t>Capacitaciones en prevención del riesgo biomecánico (pausas activas, rumba terapia, etc.), Exámenes médicos ocupacionales con énfasis osteomuscular de preingreso, periódicos y egreso a funcionarios de la entidad</t>
  </si>
  <si>
    <t>Contusiones, lesión de tejidos blandos, lesiones osteomusculares. Generado por instalaciones y elementos presentes durante las visitas realizadas a predios.</t>
  </si>
  <si>
    <t>Postura (prolongada mantenida, forzada,
anti gravitacional)</t>
  </si>
  <si>
    <t>BIOMECANICO</t>
  </si>
  <si>
    <t>Versión</t>
  </si>
  <si>
    <t>Fecha de Cambio</t>
  </si>
  <si>
    <t>Descripción de la modificación</t>
  </si>
  <si>
    <t>Creación del documento</t>
  </si>
  <si>
    <r>
      <rPr>
        <b/>
        <sz val="9"/>
        <color rgb="FFFF0000"/>
        <rFont val="Verdana"/>
        <family val="2"/>
      </rPr>
      <t>Nota:</t>
    </r>
    <r>
      <rPr>
        <sz val="9"/>
        <color rgb="FFFF0000"/>
        <rFont val="Verdana"/>
        <family val="2"/>
      </rPr>
      <t xml:space="preserve"> Se debe registrar el control de cambios, pero esta hoja no se publica.</t>
    </r>
  </si>
  <si>
    <t>Córdoba</t>
  </si>
  <si>
    <t>Montería</t>
  </si>
  <si>
    <t>Quemaduras, electrocución o muerte por choque o arco eléctrico, ocasionado por sobrecargas en tomas, manipulación y mantenimiento a equipos eléctricos.</t>
  </si>
  <si>
    <t>Desarrollo de enfermedades infectocontagiosas ocasionadas por patógenos tales como virus, bacterias, hongos y parásitos. Por contacto con personas contaminadas en atención al público.</t>
  </si>
  <si>
    <t>Elementos de protección individual, suministrados por el contratista, capacitación en el manejo de productos químicos</t>
  </si>
  <si>
    <t>Golpes, lesiones, fracturas, contusiones, muerte. Generados por el uso de transporte público terrestre o fluvial.</t>
  </si>
  <si>
    <t>Lesiones en tejidos blandos o incluso la muerte de trabajadores y daño al ambiente.</t>
  </si>
  <si>
    <t>Heridas, Golpes, Contusiones, Caídas al mismo nivel. Generado por recorridos en oficinas, ascenso y descenso por escaleras de forma regular, superficies lisas e irregulares.</t>
  </si>
  <si>
    <t>Lesiones osteomusculares. Generadas por caída de objetos o caídas a mismo nivel debido a un inadecuado apilamiento de cajas,  especialmente en áreas de archivo y almacén.</t>
  </si>
  <si>
    <t>Daños en la piel como quemaduras, erupciones e incluso provocar cáncer de piel, aumento de la temperatura de la piel. Generado por el uso de microondas.</t>
  </si>
  <si>
    <t>Trastornos oculares, Cefaleas, Fatiga, Falta de concentración, baja atención, ocasionados por deslumbramientos o baja iluminación.</t>
  </si>
  <si>
    <t>Fiebre alta, tos, dificultad para respirar, fatiga, secreciones nasales, malestar general, infección respiratoria aguda,  muerte. Generado por contagio del virus COVID-19</t>
  </si>
  <si>
    <t xml:space="preserve">* Capacitar a los empleados sobre riesgos Biológico COVID-19
* Programa de vigilancia epidemiológica
* Programa de bioseguridad
* Hacer seguimiento al estado de salud de los empleados
* Publicaciones de medidas de prevención del COVID-19 en SUMA
* Realizar campañas de lavado correcto de manos y desinfección de las mismas
* Mantener las áreas de trabajo limpias
* Fomentar el autocuidado
* Protocolo de  medidas de control para prevención en el contagio de COVID-19
</t>
  </si>
  <si>
    <t>* Autocuidado
* Asistir a las capacitaciones sobre riesgo biológico COVID - 19, programadas por el empleador
* Suministrar al empleador información clara y completa sobre su estado de salud
* Identificar y evaluar los riesgos del lugar donde se está realizando la actividad y aplicar las medidas correctivas necesarias</t>
  </si>
  <si>
    <t>Desarrollo de enfermedades de origen parasitario generadas por el consumo de alimentos o agua contaminada especialmente en zonas rurales.</t>
  </si>
  <si>
    <t xml:space="preserve">Desarrollo de enfermedades  infecciosas y/o de origen parasitario, zoonosis, u otras infecciones causadas por picaduras de insectos, consumo de alimentos o agua contaminada contacto con excrementos especialmente en zonas rurales con deficiencia de higiene. </t>
  </si>
  <si>
    <t xml:space="preserve">Desarrollo de enfermedades  infecciosas y/o de origen parasitario, zoonosis, u otras infecciones causadas por picaduras de insectos, debido a cercanía a un rio que permite el aumento y presencia de especies. </t>
  </si>
  <si>
    <t>Desarrollo de enfermedades infecciosas o
zoonosis. Generados por mordedura de caninos, ofidios u otros animales.</t>
  </si>
  <si>
    <t>Autocuidado - no proporcionar la oportunidad para el ladrón y reporte de situaciones adversas de orden público</t>
  </si>
  <si>
    <t>Enfermedades respiratorias leves o agudas. Generadas por partículas en el ambiente como polvo, humo, gases de exhostos.</t>
  </si>
  <si>
    <t>Fatiga y desgaste visual, cefalea, defectos funcionales de la visión. Generados por exposición prolongada a pantallas luminosas, digitalizacion y transcripción de documentos.</t>
  </si>
  <si>
    <t xml:space="preserve">
NO</t>
  </si>
  <si>
    <t>* Realizar exámenes médicos con énfasis en optometría
* Jornadas periódicas de tamizaje visual.
* Capacitación de prevención de enfermedades visuales.
• Programar pausas activas con movimientos oculares.
• Realizar inspecciones preventivas en los puestos de trabajo.
• Reducción del tiempo de exposición a pantallas luminosas.
• Ajustar los niveles de brillo y contraste del monitor.
• Fomentar el autocuidado.</t>
  </si>
  <si>
    <t xml:space="preserve">* Autocuidado
* Asistir a las capacitaciones programadas por el empleador
* Realizar pausas activas
* Informar sobre las condiciones de riesgo que se presenten en el  sitio de trabajo
* Hacer el trabajo de manera segura
* Cumplir con la programación de los exámenes médicos
</t>
  </si>
  <si>
    <t>Desarrollo de enfermedades infectocontagiosas por posibles contactos de superficies en la sede por la presencia de gran cantidad de murciélagos.</t>
  </si>
  <si>
    <t>Instalación de dispensadores de gel antibacterial</t>
  </si>
  <si>
    <t>*Fumigación al interior de la sede 
*Ultrasonido Repelente Murcielagos</t>
  </si>
  <si>
    <t>Cambio de cielo raso</t>
  </si>
  <si>
    <t>Uso de tapabocas</t>
  </si>
  <si>
    <t xml:space="preserve">Autocuidado
</t>
  </si>
  <si>
    <t>*Autocuidado
*Lavado de manos frecuentes</t>
  </si>
  <si>
    <t xml:space="preserve">Inspecciones </t>
  </si>
  <si>
    <t>Calle 64 No 8A-56. Castellana</t>
  </si>
  <si>
    <t>Sede administrativa - Calle 64 No 8A-56</t>
  </si>
  <si>
    <t>Operativas en territorio</t>
  </si>
  <si>
    <t>Elaborar, actualizar, socializar y/o publicar documentos según requerimientos legales, técnicos y operativos, reuniones internas, atención al público y labores propias de los cargos, uso de vdt, tipeo para ingreso de datos en sistema, revisión de documentos en fisico, analisis de información y generación de respuesta.</t>
  </si>
  <si>
    <t>Visitas a territorio en comisiones y reuniones de apoyo con entes regionales y nacionales, para asesorar y asistir técnicamente a los entes territoriales frente a la implementación de la política pública para la atención y reparación integral a las víctimas.</t>
  </si>
  <si>
    <t xml:space="preserve">Traumas acumulativos en miembros superiores y desordenes musculo esqueléticos que pueden comprometer tejidos musculo tendinosos de hombros, codos, muñecas y dedos (mano domiante): síndrome de túnel de carpo, tenosinovitis, tendinitis de flexo extensores, Epicondilitis, bursitis. Síndrome de manguito rotador, o síndrome de hombro doloroso. Disestesias y parestesias. 
</t>
  </si>
  <si>
    <t>Cuando la superficie de trabajo muestre daños irreversibles en su estructura.
Cuando el elemento de trabajo (teclado o mouse), presente afectación en su estructura y funcionamiento</t>
  </si>
  <si>
    <t xml:space="preserve">Escritorios con espacio suficiente para apoyo de antebrazos. Teclados de suave percusión. Mantenimiento de elementos como teclados y mouse. Implementación de mouse óptico. </t>
  </si>
  <si>
    <t xml:space="preserve">Coordinación de actividades de prevención con la ARL; Exámenes médicos ocupacionales con énfasis osteomuscular de preingreso, periódicos y egreso a funcionarios de la entidad.
Identificación de riesgos para el diseño e implementación del PVE con énfasis osteomuscular y carga física </t>
  </si>
  <si>
    <t>Desarrollo personal de pausas activas con énfasis en ejercicios para MMSS, estiramientos de punto fatiga y activación neuromuscular. Empleo adecuado del tiempo de descanso. Asistencia a examenes medicos periódicos ocn enfasis biomecanico. Control de síntomas</t>
  </si>
  <si>
    <t>Publicaciones de prevención de enfermedades músculo esqueléticas por SUMA</t>
  </si>
  <si>
    <t>Lumbalgias, espasmos musculares en espalda, cansancio de las extremidades inferiores, parestesias, cefalea, cervicalgia, dorsalgia, parestesias,incremento en lordosis ( joroba) y  fatiga.</t>
  </si>
  <si>
    <t xml:space="preserve">Cuando la silla presente déficits o fallos en los sistemas de ajuste </t>
  </si>
  <si>
    <t>Silla tipo oficina, cuenta con mecanismos de ajuste en altura del asiento, profundidad del espaldar, sistema de bloqueo de basculante (solo de espaldar). Espaldar medio con prominencia lumbar. Material tipo paño, con acolchado suave tipo espuma.
Implementacion de soportes de elevación de latura de monitores y kit de confort postural.</t>
  </si>
  <si>
    <t>* Publicaciones de prevención de enfermedades músculo esqueléticas por SUMA 
* Realizar capacitación sobre higiene postural y de pausas activas
* Coordinación de actividades de prevención con la ARL
* Implementar el PVE para desórdenes músculo esqueléticos
*Exámenes médicos ocupacionales con énfasis osteomuscular de preingreso, periódicos y egreso a funcionarios de la entidad
* Hacer seguimiento a la ejecución de las pausas activas.
* Realizar inspecciones de preventivas en los puestos de trabajo
* Organizar el trabajo de forma que los trabajadores varíen su actividad
* Realizar estudio ergonómico específico de puesto de trabajo.
* Disponer de mobiliario y  equipamiento adecuado 
* Reducción del tiempo de exposición
* Fomentar el autocuidado</t>
  </si>
  <si>
    <t>Desarrollo personal de pausas activas con énfasis en ejercicios para tronco, estiramientos de punto fatiga y activación neuromuscular. Empleo adecuado del tiempo de descanso. Asistencia a examenes medicos periódicos. Control de síntomas</t>
  </si>
  <si>
    <t>* Autocuidado
* Asistir a las capacitaciones programadas por el empleador
* Realizar pausas activas
* Informar sobre las condiciones de riesgo que se presenten en el  sitio de trabajo
* Reportar inmediatamente todo accidente de trabajo o incidente.
* Mantener el área de trabajo ordenado
* Utilizar los equipos y herramientas suministrados en forma adecuada.</t>
  </si>
  <si>
    <t>Cambios en la vía acústica, cefalea, dificultad de concentración, estrés, emociones, irritabilidad, sensaciones (zumbidos, tinitus). Generado por condiciones propias del área de trabajo (teléfonos, personal dentro de las áreas, voces y abanicos).</t>
  </si>
  <si>
    <t xml:space="preserve">Calor: Aumenta la irritabilidad, incapacidad para concentrarse, erupción, calambres, agotamiento, sincope por calor, convulsiones, sudoración intensa, afecciones respiratorias por cambios de clima. </t>
  </si>
  <si>
    <t>Sebastián Rios Parra</t>
  </si>
  <si>
    <t>Funcionarios</t>
  </si>
  <si>
    <t>Se actualizan campos para orientar identificación por peligros a partir de los procesos y dar cumplimiento al Anexo 1 de la Metodología de Administración de Riesgos (100.1.20-1 V.7), acorde a la Norma GTC 45:2012. Se actualiza el nombre del procedimiento al cual se asocia.</t>
  </si>
  <si>
    <t>Se incluyó el campo de dirección territorial, ciudad, dirección, número de funcionarios, operadores, visitantes, total personas y quien actualiza</t>
  </si>
  <si>
    <t>PABLO CESAR GARCIA / SEBASTIAN 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</si>
</sst>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6"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9"/>
      <color theme="3" tint="-0.249977111117893"/>
      <name val="Arial"/>
      <family val="2"/>
    </font>
    <font>
      <sz val="11"/>
      <name val="Arial"/>
      <family val="2"/>
    </font>
    <font>
      <b/>
      <sz val="11"/>
      <name val="Arial"/>
      <family val="2"/>
    </font>
    <font>
      <b/>
      <sz val="22"/>
      <name val="Arial"/>
      <family val="2"/>
    </font>
    <font>
      <sz val="12"/>
      <name val="Arial"/>
      <family val="2"/>
    </font>
    <font>
      <sz val="10"/>
      <color indexed="8"/>
      <name val="Arial"/>
      <family val="2"/>
    </font>
    <font>
      <sz val="20"/>
      <color theme="1"/>
      <name val="Calibri"/>
      <family val="2"/>
      <scheme val="minor"/>
    </font>
    <font>
      <b/>
      <sz val="20"/>
      <color theme="1"/>
      <name val="Calibri"/>
      <family val="2"/>
      <scheme val="minor"/>
    </font>
    <font>
      <b/>
      <sz val="12"/>
      <color rgb="FF000000"/>
      <name val="Arial"/>
      <family val="2"/>
    </font>
    <font>
      <sz val="10"/>
      <color rgb="FF000000"/>
      <name val="Century Gothic"/>
      <family val="2"/>
    </font>
    <font>
      <sz val="14"/>
      <name val="Arial"/>
      <family val="2"/>
    </font>
    <font>
      <sz val="14"/>
      <color rgb="FF000000"/>
      <name val="Arial"/>
      <family val="2"/>
    </font>
    <font>
      <sz val="9"/>
      <color indexed="81"/>
      <name val="Tahoma"/>
      <family val="2"/>
    </font>
    <font>
      <b/>
      <sz val="9"/>
      <color indexed="81"/>
      <name val="Tahoma"/>
      <family val="2"/>
    </font>
    <font>
      <sz val="7"/>
      <color indexed="81"/>
      <name val="Tahoma"/>
      <family val="2"/>
    </font>
    <font>
      <b/>
      <sz val="7"/>
      <color indexed="81"/>
      <name val="Tahoma"/>
      <family val="2"/>
    </font>
    <font>
      <b/>
      <sz val="14"/>
      <name val="Arial"/>
      <family val="2"/>
    </font>
    <font>
      <b/>
      <sz val="10"/>
      <color rgb="FFFF0000"/>
      <name val="Arial"/>
      <family val="2"/>
    </font>
    <font>
      <b/>
      <sz val="9"/>
      <name val="Arial"/>
      <family val="2"/>
    </font>
    <font>
      <sz val="9"/>
      <color indexed="8"/>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
      <sz val="10"/>
      <color theme="1"/>
      <name val="Arial"/>
      <family val="2"/>
    </font>
    <font>
      <sz val="9"/>
      <color theme="1"/>
      <name val="Arial"/>
      <family val="2"/>
    </font>
    <font>
      <sz val="8"/>
      <color theme="1"/>
      <name val="Arial"/>
      <family val="2"/>
    </font>
    <font>
      <sz val="8"/>
      <color theme="1"/>
      <name val="Calibri"/>
      <family val="2"/>
      <scheme val="minor"/>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57"/>
        <bgColor indexed="64"/>
      </patternFill>
    </fill>
    <fill>
      <patternFill patternType="solid">
        <fgColor theme="3" tint="0.39997558519241921"/>
        <bgColor indexed="64"/>
      </patternFill>
    </fill>
    <fill>
      <patternFill patternType="solid">
        <fgColor indexed="15"/>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3366CC"/>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3" fillId="0" borderId="0"/>
    <xf numFmtId="0" fontId="1" fillId="0" borderId="0"/>
    <xf numFmtId="0" fontId="35" fillId="0" borderId="0"/>
  </cellStyleXfs>
  <cellXfs count="234">
    <xf numFmtId="0" fontId="0" fillId="0" borderId="0" xfId="0"/>
    <xf numFmtId="0" fontId="3" fillId="0" borderId="0" xfId="0" applyFont="1" applyAlignment="1"/>
    <xf numFmtId="0" fontId="3" fillId="0" borderId="0" xfId="0" applyFont="1" applyAlignment="1">
      <alignment vertical="center" wrapText="1"/>
    </xf>
    <xf numFmtId="0" fontId="3" fillId="0" borderId="0" xfId="0" applyFont="1" applyBorder="1" applyAlignment="1"/>
    <xf numFmtId="0" fontId="6" fillId="0" borderId="0" xfId="0" applyFont="1" applyAlignment="1"/>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0" xfId="2" applyFont="1"/>
    <xf numFmtId="0" fontId="9" fillId="0" borderId="0" xfId="2" applyFont="1" applyAlignment="1"/>
    <xf numFmtId="0" fontId="9" fillId="0" borderId="0" xfId="2" applyFont="1" applyAlignment="1">
      <alignment horizontal="left"/>
    </xf>
    <xf numFmtId="0" fontId="10" fillId="0" borderId="0" xfId="2" applyFont="1"/>
    <xf numFmtId="0" fontId="10" fillId="0" borderId="0" xfId="2" applyFont="1" applyAlignment="1"/>
    <xf numFmtId="0" fontId="10" fillId="0" borderId="1" xfId="2" applyFont="1" applyBorder="1" applyAlignment="1">
      <alignment horizontal="center"/>
    </xf>
    <xf numFmtId="0" fontId="10" fillId="0" borderId="1" xfId="2" applyFont="1" applyFill="1" applyBorder="1" applyAlignment="1">
      <alignment horizontal="center"/>
    </xf>
    <xf numFmtId="0" fontId="11" fillId="0" borderId="0" xfId="2" applyFont="1" applyFill="1" applyBorder="1" applyAlignment="1">
      <alignment vertical="center"/>
    </xf>
    <xf numFmtId="0" fontId="9" fillId="0" borderId="0" xfId="2" applyFont="1" applyFill="1" applyBorder="1"/>
    <xf numFmtId="0" fontId="10" fillId="11" borderId="6" xfId="2" applyFont="1" applyFill="1" applyBorder="1" applyAlignment="1">
      <alignment horizontal="center" vertical="center" wrapText="1"/>
    </xf>
    <xf numFmtId="0" fontId="10" fillId="11" borderId="5" xfId="2" applyFont="1" applyFill="1" applyBorder="1" applyAlignment="1">
      <alignment horizontal="center" vertical="center" wrapText="1"/>
    </xf>
    <xf numFmtId="0" fontId="10" fillId="0" borderId="0" xfId="2" applyFont="1" applyFill="1" applyBorder="1" applyAlignment="1">
      <alignment horizontal="center"/>
    </xf>
    <xf numFmtId="0" fontId="3" fillId="7" borderId="1" xfId="2" applyFont="1" applyFill="1" applyBorder="1" applyAlignment="1">
      <alignment horizontal="left" wrapText="1"/>
    </xf>
    <xf numFmtId="0" fontId="4" fillId="0" borderId="0" xfId="3" applyFont="1" applyFill="1" applyBorder="1" applyAlignment="1">
      <alignment wrapText="1"/>
    </xf>
    <xf numFmtId="0" fontId="5" fillId="0" borderId="0" xfId="3" applyFont="1" applyFill="1" applyBorder="1" applyAlignment="1">
      <alignment wrapText="1"/>
    </xf>
    <xf numFmtId="0" fontId="12" fillId="0" borderId="0" xfId="2" applyFont="1"/>
    <xf numFmtId="0" fontId="4" fillId="0" borderId="0" xfId="3" applyFont="1" applyFill="1" applyBorder="1" applyAlignment="1">
      <alignment vertical="center" wrapText="1"/>
    </xf>
    <xf numFmtId="0" fontId="13" fillId="7" borderId="1" xfId="2" applyFont="1" applyFill="1" applyBorder="1" applyAlignment="1" applyProtection="1">
      <alignment vertical="center" wrapText="1"/>
    </xf>
    <xf numFmtId="0" fontId="2" fillId="0" borderId="0" xfId="4" applyFill="1" applyBorder="1"/>
    <xf numFmtId="0" fontId="3" fillId="0" borderId="0" xfId="3" applyFont="1" applyFill="1" applyBorder="1" applyAlignment="1"/>
    <xf numFmtId="0" fontId="5" fillId="0" borderId="0" xfId="3" applyFont="1" applyFill="1" applyBorder="1" applyAlignment="1">
      <alignment horizontal="center" vertical="center" wrapText="1"/>
    </xf>
    <xf numFmtId="0" fontId="5" fillId="0" borderId="0" xfId="3" applyFont="1" applyFill="1" applyBorder="1" applyAlignment="1">
      <alignment vertical="center" textRotation="90" wrapText="1"/>
    </xf>
    <xf numFmtId="0" fontId="3" fillId="0" borderId="0" xfId="3" applyFont="1" applyFill="1" applyBorder="1" applyAlignment="1">
      <alignment horizontal="center" vertical="center" wrapText="1"/>
    </xf>
    <xf numFmtId="0" fontId="14" fillId="0" borderId="0" xfId="4" applyFont="1" applyFill="1" applyBorder="1" applyAlignment="1">
      <alignment horizontal="center" vertical="center"/>
    </xf>
    <xf numFmtId="0" fontId="15" fillId="0" borderId="0" xfId="4" applyFont="1" applyFill="1" applyBorder="1" applyAlignment="1">
      <alignment vertical="center"/>
    </xf>
    <xf numFmtId="0" fontId="14" fillId="0" borderId="0" xfId="4" applyFont="1" applyFill="1" applyBorder="1"/>
    <xf numFmtId="0" fontId="14" fillId="0" borderId="0" xfId="4" applyFont="1" applyFill="1" applyBorder="1" applyAlignment="1">
      <alignment horizontal="left" vertical="center"/>
    </xf>
    <xf numFmtId="0" fontId="15" fillId="0" borderId="0" xfId="4" applyFont="1" applyFill="1" applyBorder="1" applyAlignment="1">
      <alignment vertical="center" wrapText="1"/>
    </xf>
    <xf numFmtId="0" fontId="14" fillId="0" borderId="0" xfId="4" applyFont="1" applyFill="1" applyBorder="1" applyAlignment="1">
      <alignment horizontal="left"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horizontal="center"/>
    </xf>
    <xf numFmtId="0" fontId="9" fillId="0" borderId="0" xfId="2" applyFont="1" applyFill="1" applyBorder="1" applyAlignment="1">
      <alignment horizontal="center" vertical="center"/>
    </xf>
    <xf numFmtId="0" fontId="5" fillId="0" borderId="0" xfId="3" applyFont="1" applyFill="1" applyBorder="1" applyAlignment="1">
      <alignment vertical="center" wrapText="1"/>
    </xf>
    <xf numFmtId="0" fontId="3" fillId="0" borderId="0" xfId="3" applyFill="1" applyBorder="1"/>
    <xf numFmtId="0" fontId="3" fillId="0" borderId="0" xfId="3" applyFont="1" applyFill="1" applyBorder="1" applyAlignment="1">
      <alignment vertical="center" wrapText="1"/>
    </xf>
    <xf numFmtId="0" fontId="3" fillId="7" borderId="0" xfId="2" applyFont="1" applyFill="1" applyAlignment="1">
      <alignment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16" fillId="13" borderId="16"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0" borderId="18" xfId="0" applyFont="1" applyBorder="1" applyAlignment="1">
      <alignment vertical="center" wrapText="1"/>
    </xf>
    <xf numFmtId="0" fontId="12" fillId="0" borderId="16" xfId="0" applyFont="1" applyBorder="1" applyAlignment="1">
      <alignment vertical="center" wrapText="1"/>
    </xf>
    <xf numFmtId="0" fontId="9" fillId="0" borderId="0" xfId="2" applyFont="1" applyAlignment="1">
      <alignment horizontal="center" vertical="center"/>
    </xf>
    <xf numFmtId="0" fontId="3" fillId="0" borderId="0" xfId="3" applyFont="1" applyFill="1" applyBorder="1" applyAlignment="1">
      <alignment horizontal="center" vertical="center"/>
    </xf>
    <xf numFmtId="0" fontId="9" fillId="0" borderId="0" xfId="2" applyFont="1" applyAlignment="1">
      <alignment textRotation="90"/>
    </xf>
    <xf numFmtId="0" fontId="9" fillId="13" borderId="1" xfId="2" applyFont="1" applyFill="1" applyBorder="1" applyAlignment="1">
      <alignment horizontal="center" vertical="center"/>
    </xf>
    <xf numFmtId="0" fontId="9" fillId="8" borderId="1" xfId="2" applyFont="1" applyFill="1" applyBorder="1" applyAlignment="1">
      <alignment horizontal="center" vertical="center"/>
    </xf>
    <xf numFmtId="0" fontId="9" fillId="12" borderId="1" xfId="2" applyFont="1" applyFill="1" applyBorder="1" applyAlignment="1">
      <alignment horizontal="center" vertical="center"/>
    </xf>
    <xf numFmtId="0" fontId="10" fillId="14" borderId="1" xfId="2" applyFont="1" applyFill="1" applyBorder="1" applyAlignment="1">
      <alignment horizontal="center" vertical="center"/>
    </xf>
    <xf numFmtId="0" fontId="5" fillId="14" borderId="1" xfId="3" applyFont="1" applyFill="1" applyBorder="1" applyAlignment="1">
      <alignment horizontal="center" vertical="center"/>
    </xf>
    <xf numFmtId="0" fontId="5" fillId="14" borderId="1" xfId="3" applyFont="1" applyFill="1" applyBorder="1" applyAlignment="1">
      <alignment horizontal="center" vertical="center" wrapText="1"/>
    </xf>
    <xf numFmtId="0" fontId="10" fillId="0" borderId="1" xfId="2" applyFont="1" applyBorder="1" applyAlignment="1">
      <alignment horizontal="center" vertical="center"/>
    </xf>
    <xf numFmtId="0" fontId="10" fillId="14" borderId="1" xfId="2" applyFont="1" applyFill="1" applyBorder="1" applyAlignment="1">
      <alignment horizontal="left" vertical="center"/>
    </xf>
    <xf numFmtId="0" fontId="9" fillId="0" borderId="1" xfId="2" applyFont="1" applyBorder="1" applyAlignment="1">
      <alignment horizontal="center" vertical="center"/>
    </xf>
    <xf numFmtId="0" fontId="9"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18" fillId="0" borderId="0" xfId="2" applyFont="1"/>
    <xf numFmtId="0" fontId="12" fillId="0" borderId="0" xfId="2" applyFont="1" applyAlignment="1"/>
    <xf numFmtId="0" fontId="18" fillId="0" borderId="1" xfId="2" applyFont="1" applyBorder="1"/>
    <xf numFmtId="0" fontId="17" fillId="0" borderId="1" xfId="0" applyFont="1" applyBorder="1" applyAlignment="1">
      <alignment horizontal="center" vertical="center" wrapText="1"/>
    </xf>
    <xf numFmtId="0" fontId="19" fillId="0" borderId="0" xfId="0" applyFont="1" applyAlignment="1">
      <alignment horizontal="center" vertical="center"/>
    </xf>
    <xf numFmtId="0" fontId="5" fillId="0" borderId="0" xfId="0" applyFont="1" applyBorder="1" applyAlignment="1">
      <alignment horizontal="left" vertical="center"/>
    </xf>
    <xf numFmtId="0" fontId="6" fillId="0" borderId="0" xfId="0" applyFont="1" applyBorder="1" applyAlignment="1"/>
    <xf numFmtId="0" fontId="5" fillId="0" borderId="0" xfId="0" applyFont="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22" xfId="0" applyFont="1" applyBorder="1" applyAlignment="1">
      <alignment vertical="center" wrapText="1"/>
    </xf>
    <xf numFmtId="0" fontId="3" fillId="0" borderId="0" xfId="0" applyFont="1"/>
    <xf numFmtId="0" fontId="9" fillId="0" borderId="0" xfId="0" applyFont="1" applyAlignment="1">
      <alignment textRotation="90"/>
    </xf>
    <xf numFmtId="0" fontId="9" fillId="0" borderId="0" xfId="0" applyFont="1" applyAlignment="1"/>
    <xf numFmtId="0" fontId="5" fillId="0" borderId="0" xfId="0" applyFont="1"/>
    <xf numFmtId="0" fontId="3" fillId="0" borderId="0" xfId="0" applyFont="1" applyAlignment="1">
      <alignment wrapText="1"/>
    </xf>
    <xf numFmtId="0" fontId="25" fillId="0" borderId="0" xfId="0" applyFont="1" applyAlignment="1">
      <alignment wrapText="1"/>
    </xf>
    <xf numFmtId="0" fontId="0" fillId="0" borderId="0" xfId="0" applyAlignment="1">
      <alignment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3" xfId="0" applyFont="1" applyBorder="1" applyAlignment="1">
      <alignment horizontal="left" vertical="center" wrapText="1"/>
    </xf>
    <xf numFmtId="0" fontId="8"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6" fillId="0" borderId="23" xfId="0" applyFont="1" applyFill="1" applyBorder="1" applyAlignment="1">
      <alignment horizontal="center" vertical="center" wrapText="1"/>
    </xf>
    <xf numFmtId="0" fontId="7" fillId="0" borderId="23" xfId="0" applyFont="1" applyBorder="1" applyAlignment="1">
      <alignment horizontal="center" vertical="center" wrapText="1"/>
    </xf>
    <xf numFmtId="0" fontId="3" fillId="0" borderId="26" xfId="0" applyFont="1" applyBorder="1" applyAlignment="1">
      <alignment horizontal="center" vertical="center"/>
    </xf>
    <xf numFmtId="0" fontId="6" fillId="0" borderId="26" xfId="0" applyFont="1" applyFill="1" applyBorder="1" applyAlignment="1">
      <alignment horizontal="center" vertical="center" wrapText="1"/>
    </xf>
    <xf numFmtId="0" fontId="3" fillId="0" borderId="24" xfId="0" applyFont="1" applyBorder="1" applyAlignment="1">
      <alignment horizontal="center" vertical="center"/>
    </xf>
    <xf numFmtId="0" fontId="6" fillId="0" borderId="24" xfId="0" applyFont="1" applyFill="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7" fontId="3" fillId="0" borderId="1" xfId="0" applyNumberFormat="1" applyFont="1" applyBorder="1" applyAlignment="1">
      <alignment horizontal="center" vertical="center"/>
    </xf>
    <xf numFmtId="0" fontId="5" fillId="0" borderId="1" xfId="0" applyFont="1" applyBorder="1" applyAlignment="1">
      <alignment horizontal="right"/>
    </xf>
    <xf numFmtId="0" fontId="3"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12" borderId="0" xfId="0" applyFont="1" applyFill="1" applyAlignment="1">
      <alignment horizontal="center" vertical="center"/>
    </xf>
    <xf numFmtId="0" fontId="3" fillId="10" borderId="1"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applyBorder="1" applyAlignment="1"/>
    <xf numFmtId="0" fontId="3" fillId="0" borderId="2" xfId="0" applyFont="1" applyFill="1" applyBorder="1" applyAlignment="1">
      <alignment horizontal="center" vertical="center"/>
    </xf>
    <xf numFmtId="0" fontId="7" fillId="0" borderId="2" xfId="5"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6" fillId="0" borderId="0" xfId="0" applyFont="1" applyAlignment="1">
      <alignment wrapText="1"/>
    </xf>
    <xf numFmtId="0" fontId="3" fillId="0" borderId="0" xfId="0" applyFont="1" applyFill="1" applyAlignment="1">
      <alignment wrapText="1"/>
    </xf>
    <xf numFmtId="0" fontId="3" fillId="0" borderId="1" xfId="0" applyFont="1" applyBorder="1" applyAlignment="1">
      <alignment horizontal="center" vertical="center"/>
    </xf>
    <xf numFmtId="0" fontId="30" fillId="0" borderId="0" xfId="6" applyFont="1"/>
    <xf numFmtId="0" fontId="29" fillId="0" borderId="0" xfId="6" applyFont="1"/>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2" fillId="0" borderId="0" xfId="0" applyFont="1" applyAlignment="1">
      <alignment wrapText="1"/>
    </xf>
    <xf numFmtId="0" fontId="32" fillId="0" borderId="0" xfId="0" applyFont="1" applyBorder="1" applyAlignment="1"/>
    <xf numFmtId="0" fontId="32" fillId="0" borderId="0" xfId="0" applyFont="1" applyAlignment="1"/>
    <xf numFmtId="0" fontId="7" fillId="0" borderId="0" xfId="0" applyFont="1" applyAlignment="1">
      <alignment vertical="center" wrapText="1"/>
    </xf>
    <xf numFmtId="0" fontId="29" fillId="0" borderId="1" xfId="7" applyFont="1" applyBorder="1" applyAlignment="1">
      <alignment horizontal="center" vertical="center"/>
    </xf>
    <xf numFmtId="14" fontId="29" fillId="0" borderId="1" xfId="7" applyNumberFormat="1" applyFont="1" applyBorder="1" applyAlignment="1">
      <alignment horizontal="center" vertical="center"/>
    </xf>
    <xf numFmtId="14" fontId="29" fillId="7" borderId="1" xfId="7" applyNumberFormat="1" applyFont="1" applyFill="1" applyBorder="1" applyAlignment="1">
      <alignment horizontal="center" vertical="center"/>
    </xf>
    <xf numFmtId="0" fontId="29" fillId="0" borderId="1" xfId="7" applyFont="1" applyBorder="1" applyAlignment="1">
      <alignment horizontal="center" vertical="center" wrapText="1"/>
    </xf>
    <xf numFmtId="0" fontId="0" fillId="0" borderId="1" xfId="0" applyBorder="1" applyAlignment="1">
      <alignment horizontal="center"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5" xfId="0" applyFont="1" applyFill="1" applyBorder="1" applyAlignment="1">
      <alignment horizontal="right" vertical="center"/>
    </xf>
    <xf numFmtId="0" fontId="3" fillId="0" borderId="10" xfId="0" applyFont="1" applyBorder="1" applyAlignment="1">
      <alignment horizontal="center" vertical="center"/>
    </xf>
    <xf numFmtId="0" fontId="6" fillId="3" borderId="1" xfId="0" applyFont="1" applyFill="1" applyBorder="1" applyAlignment="1">
      <alignment horizontal="center" vertical="center" textRotation="90" wrapText="1"/>
    </xf>
    <xf numFmtId="0" fontId="6" fillId="3" borderId="23" xfId="0" applyFont="1" applyFill="1" applyBorder="1" applyAlignment="1">
      <alignment horizontal="center" vertical="center" textRotation="90" wrapText="1"/>
    </xf>
    <xf numFmtId="0" fontId="5" fillId="17" borderId="7" xfId="0" applyFont="1" applyFill="1" applyBorder="1" applyAlignment="1">
      <alignment horizontal="center" vertical="center" textRotation="90" wrapText="1"/>
    </xf>
    <xf numFmtId="0" fontId="5" fillId="17" borderId="24" xfId="0" applyFont="1" applyFill="1" applyBorder="1" applyAlignment="1">
      <alignment horizontal="center" vertical="center" textRotation="90" wrapText="1"/>
    </xf>
    <xf numFmtId="0" fontId="5" fillId="19" borderId="25" xfId="0" applyFont="1" applyFill="1" applyBorder="1" applyAlignment="1">
      <alignment horizontal="center" vertical="center" textRotation="90" wrapText="1"/>
    </xf>
    <xf numFmtId="0" fontId="5" fillId="19" borderId="7" xfId="0" applyFont="1" applyFill="1" applyBorder="1" applyAlignment="1">
      <alignment horizontal="center" vertical="center" textRotation="90" wrapText="1"/>
    </xf>
    <xf numFmtId="0" fontId="5" fillId="19" borderId="24" xfId="0" applyFont="1" applyFill="1" applyBorder="1" applyAlignment="1">
      <alignment horizontal="center" vertical="center" textRotation="90" wrapText="1"/>
    </xf>
    <xf numFmtId="0" fontId="6" fillId="16" borderId="1" xfId="0" applyFont="1" applyFill="1" applyBorder="1" applyAlignment="1">
      <alignment horizontal="center" vertical="center" textRotation="90" wrapText="1"/>
    </xf>
    <xf numFmtId="0" fontId="6" fillId="16" borderId="23"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23"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7" fillId="2" borderId="23" xfId="0" applyFont="1" applyFill="1" applyBorder="1" applyAlignment="1">
      <alignment horizontal="center" vertical="center" wrapText="1"/>
    </xf>
    <xf numFmtId="1" fontId="27" fillId="5" borderId="1" xfId="0" applyNumberFormat="1" applyFont="1" applyFill="1" applyBorder="1" applyAlignment="1">
      <alignment horizontal="center" vertical="center" wrapText="1"/>
    </xf>
    <xf numFmtId="1" fontId="27" fillId="5" borderId="23"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1" fontId="7" fillId="4" borderId="23" xfId="0" applyNumberFormat="1" applyFont="1" applyFill="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7" fillId="3" borderId="1" xfId="0" applyFont="1" applyFill="1" applyBorder="1" applyAlignment="1">
      <alignment horizontal="center" vertical="center" textRotation="90" wrapText="1"/>
    </xf>
    <xf numFmtId="0" fontId="7" fillId="3" borderId="23" xfId="0" applyFont="1" applyFill="1" applyBorder="1" applyAlignment="1">
      <alignment horizontal="center" vertical="center" textRotation="90" wrapText="1"/>
    </xf>
    <xf numFmtId="17" fontId="3" fillId="0" borderId="1" xfId="0" applyNumberFormat="1" applyFont="1" applyBorder="1" applyAlignment="1">
      <alignment horizontal="center"/>
    </xf>
    <xf numFmtId="0" fontId="3" fillId="0" borderId="1" xfId="0" applyFont="1" applyBorder="1" applyAlignment="1">
      <alignment horizontal="center"/>
    </xf>
    <xf numFmtId="0" fontId="5" fillId="17" borderId="25" xfId="0" applyFont="1" applyFill="1" applyBorder="1" applyAlignment="1">
      <alignment horizontal="center" vertical="center" textRotation="90" wrapText="1"/>
    </xf>
    <xf numFmtId="0" fontId="5" fillId="0" borderId="1"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28" fillId="18" borderId="1" xfId="7" applyFont="1" applyFill="1" applyBorder="1" applyAlignment="1">
      <alignment horizontal="center" vertical="center" wrapText="1"/>
    </xf>
    <xf numFmtId="0" fontId="9" fillId="0" borderId="0" xfId="2" applyFont="1" applyAlignment="1">
      <alignment horizontal="center" vertical="center"/>
    </xf>
    <xf numFmtId="0" fontId="19" fillId="0" borderId="0" xfId="0" applyFont="1" applyAlignment="1">
      <alignment horizontal="center" vertical="center"/>
    </xf>
    <xf numFmtId="0" fontId="10" fillId="15" borderId="1" xfId="2" applyFont="1" applyFill="1" applyBorder="1" applyAlignment="1">
      <alignment horizontal="center" vertical="center"/>
    </xf>
    <xf numFmtId="0" fontId="12" fillId="0" borderId="0" xfId="2" applyFont="1" applyAlignment="1">
      <alignment horizontal="left" vertical="center"/>
    </xf>
    <xf numFmtId="0" fontId="9" fillId="0" borderId="0" xfId="2" applyFont="1" applyBorder="1" applyAlignment="1">
      <alignment horizontal="left"/>
    </xf>
    <xf numFmtId="0" fontId="9" fillId="0" borderId="1" xfId="2" applyFont="1" applyBorder="1" applyAlignment="1">
      <alignment horizontal="left"/>
    </xf>
    <xf numFmtId="0" fontId="9" fillId="0" borderId="1" xfId="2" applyFont="1" applyBorder="1" applyAlignment="1">
      <alignment horizontal="center"/>
    </xf>
    <xf numFmtId="0" fontId="11" fillId="10" borderId="0" xfId="2" applyFont="1" applyFill="1" applyBorder="1" applyAlignment="1">
      <alignment horizontal="center" vertical="center"/>
    </xf>
    <xf numFmtId="0" fontId="10" fillId="11" borderId="1" xfId="2" applyFont="1" applyFill="1" applyBorder="1" applyAlignment="1">
      <alignment horizontal="center" vertical="center" wrapText="1"/>
    </xf>
    <xf numFmtId="0" fontId="10" fillId="0" borderId="1" xfId="2" applyFont="1" applyBorder="1" applyAlignment="1">
      <alignment horizontal="center"/>
    </xf>
    <xf numFmtId="0" fontId="9" fillId="9" borderId="1" xfId="2" applyFont="1" applyFill="1" applyBorder="1" applyAlignment="1">
      <alignment horizontal="center"/>
    </xf>
    <xf numFmtId="0" fontId="9" fillId="8" borderId="1" xfId="2" applyFont="1" applyFill="1" applyBorder="1" applyAlignment="1">
      <alignment horizontal="center"/>
    </xf>
    <xf numFmtId="0" fontId="9" fillId="6" borderId="1" xfId="2" applyFont="1" applyFill="1" applyBorder="1" applyAlignment="1">
      <alignment horizontal="center"/>
    </xf>
    <xf numFmtId="0" fontId="3" fillId="7" borderId="3"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13" fillId="7" borderId="1" xfId="2" applyFont="1" applyFill="1" applyBorder="1" applyAlignment="1" applyProtection="1">
      <alignment horizontal="center" vertical="center" wrapText="1"/>
    </xf>
    <xf numFmtId="0" fontId="13" fillId="7" borderId="3" xfId="2" applyFont="1" applyFill="1" applyBorder="1" applyAlignment="1" applyProtection="1">
      <alignment horizontal="center" vertical="center" wrapText="1"/>
    </xf>
    <xf numFmtId="0" fontId="13" fillId="7" borderId="2" xfId="2" applyFont="1" applyFill="1" applyBorder="1" applyAlignment="1" applyProtection="1">
      <alignment horizontal="center" vertical="center" wrapText="1"/>
    </xf>
    <xf numFmtId="0" fontId="13" fillId="7" borderId="4" xfId="2" applyFont="1" applyFill="1" applyBorder="1" applyAlignment="1" applyProtection="1">
      <alignment horizontal="center" vertical="center" wrapText="1"/>
    </xf>
    <xf numFmtId="0" fontId="13" fillId="7" borderId="15" xfId="2"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0" xfId="2" applyFont="1" applyAlignment="1">
      <alignment horizontal="center"/>
    </xf>
  </cellXfs>
  <cellStyles count="8">
    <cellStyle name="Millares 2" xfId="1" xr:uid="{00000000-0005-0000-0000-000000000000}"/>
    <cellStyle name="Normal" xfId="0" builtinId="0"/>
    <cellStyle name="Normal 10" xfId="5" xr:uid="{00000000-0005-0000-0000-000002000000}"/>
    <cellStyle name="Normal 2" xfId="2" xr:uid="{00000000-0005-0000-0000-000003000000}"/>
    <cellStyle name="Normal 3" xfId="3" xr:uid="{00000000-0005-0000-0000-000004000000}"/>
    <cellStyle name="Normal 4" xfId="4" xr:uid="{00000000-0005-0000-0000-000005000000}"/>
    <cellStyle name="Normal 5" xfId="6" xr:uid="{00000000-0005-0000-0000-000006000000}"/>
    <cellStyle name="Normal 5 2" xfId="7" xr:uid="{E2444710-F12E-43D8-BF57-D7076020F902}"/>
  </cellStyles>
  <dxfs count="605">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s>
  <tableStyles count="0" defaultTableStyle="TableStyleMedium9" defaultPivotStyle="PivotStyleLight16"/>
  <colors>
    <mruColors>
      <color rgb="FF00FFCC"/>
      <color rgb="FFFFFF99"/>
      <color rgb="FF66FF99"/>
      <color rgb="FFCCCCFF"/>
      <color rgb="FF9999FF"/>
      <color rgb="FFFFCCCC"/>
      <color rgb="FF99FF99"/>
      <color rgb="FF00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155864</xdr:colOff>
      <xdr:row>0</xdr:row>
      <xdr:rowOff>69272</xdr:rowOff>
    </xdr:from>
    <xdr:to>
      <xdr:col>6</xdr:col>
      <xdr:colOff>287874</xdr:colOff>
      <xdr:row>3</xdr:row>
      <xdr:rowOff>46239</xdr:rowOff>
    </xdr:to>
    <xdr:pic>
      <xdr:nvPicPr>
        <xdr:cNvPr id="2" name="Imagen 1" descr="\\totoro\Unidad_Victimas\Secretaria General\Talento_Humano\EVIDENCIAS DEL SIG\2019\Salud y Seguridad en el Trabajo\VARIOS\logo firma_outlook Dic. 2018.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864" y="69272"/>
          <a:ext cx="2771494" cy="4627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317500</xdr:rowOff>
    </xdr:from>
    <xdr:to>
      <xdr:col>13</xdr:col>
      <xdr:colOff>312737</xdr:colOff>
      <xdr:row>36</xdr:row>
      <xdr:rowOff>214312</xdr:rowOff>
    </xdr:to>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6596063" y="7580313"/>
          <a:ext cx="7789862" cy="1337468"/>
        </a:xfrm>
        <a:prstGeom prst="rect">
          <a:avLst/>
        </a:prstGeom>
        <a:solidFill>
          <a:schemeClr val="accent1"/>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ES" sz="1400" b="0"/>
            <a:t>CONSECUENCIAS</a:t>
          </a:r>
        </a:p>
        <a:p>
          <a:pPr algn="just" eaLnBrk="0" hangingPunct="0"/>
          <a:endParaRPr lang="es-ES" sz="1400" b="0"/>
        </a:p>
        <a:p>
          <a:pPr eaLnBrk="0" hangingPunct="0"/>
          <a:r>
            <a:rPr lang="es-ES" sz="1400" b="0"/>
            <a:t>LEVE	              =  1 </a:t>
          </a:r>
          <a:r>
            <a:rPr lang="es-ES" sz="1400" b="0" kern="1200">
              <a:solidFill>
                <a:schemeClr val="tx1"/>
              </a:solidFill>
              <a:effectLst/>
              <a:latin typeface="Arial" charset="0"/>
              <a:ea typeface="+mn-ea"/>
              <a:cs typeface="+mn-cs"/>
            </a:rPr>
            <a:t>Pequeñas heridas, lesiones no incapacitantes o daños menores</a:t>
          </a:r>
          <a:endParaRPr lang="es-ES" sz="1400" b="0"/>
        </a:p>
        <a:p>
          <a:pPr algn="just" eaLnBrk="0" hangingPunct="0"/>
          <a:r>
            <a:rPr lang="es-ES" sz="1400" b="0"/>
            <a:t>MEDIO	              =  4 </a:t>
          </a:r>
          <a:r>
            <a:rPr lang="es-ES" sz="1400" b="0" kern="1200">
              <a:solidFill>
                <a:schemeClr val="tx1"/>
              </a:solidFill>
              <a:effectLst/>
              <a:latin typeface="Arial" charset="0"/>
              <a:ea typeface="+mn-ea"/>
              <a:cs typeface="+mn-cs"/>
            </a:rPr>
            <a:t>Lesiones con incapacidad no permanente o daños superiores al 20% </a:t>
          </a:r>
          <a:endParaRPr lang="es-ES" sz="1400" b="0"/>
        </a:p>
        <a:p>
          <a:pPr algn="just" eaLnBrk="0" hangingPunct="0"/>
          <a:r>
            <a:rPr lang="es-ES" sz="1400" b="0"/>
            <a:t>GRAVE                    =  6 </a:t>
          </a:r>
          <a:r>
            <a:rPr lang="es-ES" sz="1400" b="0" kern="1200">
              <a:solidFill>
                <a:schemeClr val="tx1"/>
              </a:solidFill>
              <a:effectLst/>
              <a:latin typeface="Arial" charset="0"/>
              <a:ea typeface="+mn-ea"/>
              <a:cs typeface="+mn-cs"/>
            </a:rPr>
            <a:t>Lesiones incapacitantes permanentes o daños superiores al 60%</a:t>
          </a:r>
          <a:endParaRPr lang="es-ES" sz="1400" b="0"/>
        </a:p>
        <a:p>
          <a:pPr algn="just" eaLnBrk="0" hangingPunct="0"/>
          <a:r>
            <a:rPr lang="es-ES" sz="1400" b="0"/>
            <a:t>CATASTRÓFICA    =  10 </a:t>
          </a:r>
          <a:r>
            <a:rPr lang="es-ES" sz="1400" b="0" kern="1200">
              <a:solidFill>
                <a:schemeClr val="tx1"/>
              </a:solidFill>
              <a:effectLst/>
              <a:latin typeface="Arial" charset="0"/>
              <a:ea typeface="+mn-ea"/>
              <a:cs typeface="+mn-cs"/>
            </a:rPr>
            <a:t>Muerte o daños superiores al 90% del capital de la compañía </a:t>
          </a:r>
          <a:r>
            <a:rPr lang="es-ES" sz="1400" b="0"/>
            <a:t> </a:t>
          </a:r>
          <a:endParaRPr lang="es-ES" sz="1400" b="0" i="1"/>
        </a:p>
        <a:p>
          <a:pPr algn="just" eaLnBrk="0" hangingPunct="0"/>
          <a:endParaRPr lang="es-MX" sz="1400" b="0"/>
        </a:p>
      </xdr:txBody>
    </xdr:sp>
    <xdr:clientData/>
  </xdr:twoCellAnchor>
  <xdr:twoCellAnchor>
    <xdr:from>
      <xdr:col>5</xdr:col>
      <xdr:colOff>0</xdr:colOff>
      <xdr:row>20</xdr:row>
      <xdr:rowOff>63500</xdr:rowOff>
    </xdr:from>
    <xdr:to>
      <xdr:col>13</xdr:col>
      <xdr:colOff>312738</xdr:colOff>
      <xdr:row>26</xdr:row>
      <xdr:rowOff>11906</xdr:rowOff>
    </xdr:to>
    <xdr:sp macro="" textlink="">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6596063" y="4290219"/>
          <a:ext cx="7789863" cy="1436687"/>
        </a:xfrm>
        <a:prstGeom prst="rect">
          <a:avLst/>
        </a:prstGeom>
        <a:solidFill>
          <a:srgbClr val="DECFC0"/>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algn="ctr" eaLnBrk="0" hangingPunct="0">
            <a:buFont typeface="Symbol" pitchFamily="18" charset="2"/>
            <a:buNone/>
          </a:pPr>
          <a:r>
            <a:rPr lang="es-ES" sz="1400" b="0"/>
            <a:t>      PROBABILIDAD</a:t>
          </a:r>
        </a:p>
        <a:p>
          <a:pPr algn="just" eaLnBrk="0" hangingPunct="0"/>
          <a:endParaRPr lang="es-ES" sz="1400" b="0"/>
        </a:p>
        <a:p>
          <a:pPr algn="just" eaLnBrk="0" hangingPunct="0"/>
          <a:r>
            <a:rPr lang="es-ES" sz="1400" b="0"/>
            <a:t>MUY BAJA          =  1 Cuando es casi imposible que ocurra</a:t>
          </a:r>
        </a:p>
        <a:p>
          <a:pPr algn="just" eaLnBrk="0" hangingPunct="0"/>
          <a:r>
            <a:rPr lang="es-ES" sz="1400" b="0"/>
            <a:t>BAJA                   =   3 Cuando es remota pero posible (poco común)</a:t>
          </a:r>
        </a:p>
        <a:p>
          <a:pPr algn="just" eaLnBrk="0" hangingPunct="0"/>
          <a:r>
            <a:rPr lang="es-ES" sz="1400" b="0"/>
            <a:t>MEDIA                 =   6 Cuando es muy posible (nada extraño que ocurra)</a:t>
          </a:r>
        </a:p>
        <a:p>
          <a:pPr algn="just" eaLnBrk="0" hangingPunct="0"/>
          <a:r>
            <a:rPr lang="es-ES" sz="1400" b="0"/>
            <a:t>ALTA                   =   10 Cuando es inminente (ocurre  con frecuencia)</a:t>
          </a:r>
          <a:endParaRPr lang="es-MX" sz="2400" b="0">
            <a:latin typeface="Comic Sans MS" pitchFamily="66" charset="0"/>
          </a:endParaRPr>
        </a:p>
      </xdr:txBody>
    </xdr:sp>
    <xdr:clientData/>
  </xdr:twoCellAnchor>
  <xdr:twoCellAnchor>
    <xdr:from>
      <xdr:col>5</xdr:col>
      <xdr:colOff>0</xdr:colOff>
      <xdr:row>47</xdr:row>
      <xdr:rowOff>0</xdr:rowOff>
    </xdr:from>
    <xdr:to>
      <xdr:col>13</xdr:col>
      <xdr:colOff>527050</xdr:colOff>
      <xdr:row>50</xdr:row>
      <xdr:rowOff>797719</xdr:rowOff>
    </xdr:to>
    <xdr:sp macro="" textlink="">
      <xdr:nvSpPr>
        <xdr:cNvPr id="4" name="Text Box 6">
          <a:extLst>
            <a:ext uri="{FF2B5EF4-FFF2-40B4-BE49-F238E27FC236}">
              <a16:creationId xmlns:a16="http://schemas.microsoft.com/office/drawing/2014/main" id="{00000000-0008-0000-0200-000004000000}"/>
            </a:ext>
          </a:extLst>
        </xdr:cNvPr>
        <xdr:cNvSpPr txBox="1">
          <a:spLocks noChangeArrowheads="1"/>
        </xdr:cNvSpPr>
      </xdr:nvSpPr>
      <xdr:spPr bwMode="auto">
        <a:xfrm>
          <a:off x="6596063" y="10906125"/>
          <a:ext cx="8004175" cy="1428750"/>
        </a:xfrm>
        <a:prstGeom prst="rect">
          <a:avLst/>
        </a:prstGeom>
        <a:solidFill>
          <a:srgbClr val="D0CCD2"/>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eaLnBrk="0" hangingPunct="0">
            <a:buFont typeface="Symbol" pitchFamily="18" charset="2"/>
            <a:buNone/>
          </a:pPr>
          <a:r>
            <a:rPr lang="es-ES" sz="1400" b="0"/>
            <a:t>                                  EXPOSICIÓN</a:t>
          </a:r>
        </a:p>
        <a:p>
          <a:pPr algn="just" eaLnBrk="0" hangingPunct="0"/>
          <a:endParaRPr lang="es-ES" sz="1400" b="0"/>
        </a:p>
        <a:p>
          <a:pPr algn="just" eaLnBrk="0" hangingPunct="0"/>
          <a:r>
            <a:rPr lang="es-ES" sz="1400" b="0"/>
            <a:t>REMOTA	     =    1	</a:t>
          </a:r>
          <a:r>
            <a:rPr lang="es-ES" sz="1400" b="0" kern="1200">
              <a:solidFill>
                <a:schemeClr val="tx1"/>
              </a:solidFill>
              <a:effectLst/>
              <a:latin typeface="Arial" charset="0"/>
              <a:ea typeface="+mn-ea"/>
              <a:cs typeface="+mn-cs"/>
            </a:rPr>
            <a:t>La persona está expuesta al peligro una vez al  mes o pocas veces al año</a:t>
          </a:r>
          <a:endParaRPr lang="es-ES" sz="1400" b="0"/>
        </a:p>
        <a:p>
          <a:pPr algn="just" eaLnBrk="0" hangingPunct="0"/>
          <a:r>
            <a:rPr lang="es-ES" sz="1400" b="0"/>
            <a:t>OCASIONAL   =   3	</a:t>
          </a:r>
          <a:r>
            <a:rPr lang="es-ES" sz="1400" b="0" kern="1200">
              <a:solidFill>
                <a:schemeClr val="tx1"/>
              </a:solidFill>
              <a:effectLst/>
              <a:latin typeface="Arial" charset="0"/>
              <a:ea typeface="+mn-ea"/>
              <a:cs typeface="+mn-cs"/>
            </a:rPr>
            <a:t>Expuesta algunas veces a la semana</a:t>
          </a:r>
          <a:endParaRPr lang="es-ES" sz="1400" b="0"/>
        </a:p>
        <a:p>
          <a:pPr algn="just" eaLnBrk="0" hangingPunct="0"/>
          <a:r>
            <a:rPr lang="es-ES" sz="1400" b="0"/>
            <a:t>FRECUENTE   =   6	</a:t>
          </a:r>
          <a:r>
            <a:rPr lang="es-ES" sz="1400" b="0" kern="1200">
              <a:solidFill>
                <a:schemeClr val="tx1"/>
              </a:solidFill>
              <a:effectLst/>
              <a:latin typeface="Arial" charset="0"/>
              <a:ea typeface="+mn-ea"/>
              <a:cs typeface="+mn-cs"/>
            </a:rPr>
            <a:t>Algunas veces al día</a:t>
          </a:r>
          <a:endParaRPr lang="es-ES" sz="1400" b="0"/>
        </a:p>
        <a:p>
          <a:pPr algn="just" eaLnBrk="0" hangingPunct="0"/>
          <a:r>
            <a:rPr lang="es-ES" sz="1400" b="0"/>
            <a:t>CONTINUA      =   10	</a:t>
          </a:r>
          <a:r>
            <a:rPr lang="es-ES" sz="1400" b="0" kern="1200">
              <a:solidFill>
                <a:schemeClr val="tx1"/>
              </a:solidFill>
              <a:effectLst/>
              <a:latin typeface="Arial" charset="0"/>
              <a:ea typeface="+mn-ea"/>
              <a:cs typeface="+mn-cs"/>
            </a:rPr>
            <a:t>Continuamente o muchas veces al día</a:t>
          </a:r>
          <a:endParaRPr lang="es-MX" sz="1400" b="0">
            <a:latin typeface="Comic Sans MS" pitchFamily="66" charset="0"/>
          </a:endParaRPr>
        </a:p>
      </xdr:txBody>
    </xdr:sp>
    <xdr:clientData/>
  </xdr:twoCellAnchor>
  <xdr:twoCellAnchor>
    <xdr:from>
      <xdr:col>5</xdr:col>
      <xdr:colOff>1</xdr:colOff>
      <xdr:row>45</xdr:row>
      <xdr:rowOff>1</xdr:rowOff>
    </xdr:from>
    <xdr:to>
      <xdr:col>13</xdr:col>
      <xdr:colOff>514351</xdr:colOff>
      <xdr:row>46</xdr:row>
      <xdr:rowOff>73583</xdr:rowOff>
    </xdr:to>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6600826" y="10382251"/>
          <a:ext cx="6610350" cy="25455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FRECUENCIA CON LA QUE SE EXPONE AL PELIGRO</a:t>
          </a:r>
        </a:p>
      </xdr:txBody>
    </xdr:sp>
    <xdr:clientData/>
  </xdr:twoCellAnchor>
  <xdr:twoCellAnchor>
    <xdr:from>
      <xdr:col>5</xdr:col>
      <xdr:colOff>0</xdr:colOff>
      <xdr:row>17</xdr:row>
      <xdr:rowOff>111125</xdr:rowOff>
    </xdr:from>
    <xdr:to>
      <xdr:col>13</xdr:col>
      <xdr:colOff>314325</xdr:colOff>
      <xdr:row>19</xdr:row>
      <xdr:rowOff>10082</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6600825" y="3654425"/>
          <a:ext cx="6410325" cy="289482"/>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POSIBILIDAD DE QUE LA CONSECUENCIA DEFINIDA, SE PRESENTE</a:t>
          </a:r>
        </a:p>
      </xdr:txBody>
    </xdr:sp>
    <xdr:clientData/>
  </xdr:twoCellAnchor>
  <xdr:twoCellAnchor>
    <xdr:from>
      <xdr:col>4</xdr:col>
      <xdr:colOff>746126</xdr:colOff>
      <xdr:row>31</xdr:row>
      <xdr:rowOff>142875</xdr:rowOff>
    </xdr:from>
    <xdr:to>
      <xdr:col>13</xdr:col>
      <xdr:colOff>288926</xdr:colOff>
      <xdr:row>32</xdr:row>
      <xdr:rowOff>149782</xdr:rowOff>
    </xdr:to>
    <xdr:sp macro="" textlink="">
      <xdr:nvSpPr>
        <xdr:cNvPr id="7" name="Text Box 3">
          <a:extLst>
            <a:ext uri="{FF2B5EF4-FFF2-40B4-BE49-F238E27FC236}">
              <a16:creationId xmlns:a16="http://schemas.microsoft.com/office/drawing/2014/main" id="{00000000-0008-0000-0200-000007000000}"/>
            </a:ext>
          </a:extLst>
        </xdr:cNvPr>
        <xdr:cNvSpPr txBox="1">
          <a:spLocks noChangeArrowheads="1"/>
        </xdr:cNvSpPr>
      </xdr:nvSpPr>
      <xdr:spPr bwMode="auto">
        <a:xfrm>
          <a:off x="6584951" y="7048500"/>
          <a:ext cx="6400800" cy="19740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RESULTADO FINAL DE LA EXPOSICIÒN AL PELIGRO</a:t>
          </a:r>
        </a:p>
      </xdr:txBody>
    </xdr:sp>
    <xdr:clientData/>
  </xdr:twoCellAnchor>
  <xdr:twoCellAnchor>
    <xdr:from>
      <xdr:col>5</xdr:col>
      <xdr:colOff>15875</xdr:colOff>
      <xdr:row>15</xdr:row>
      <xdr:rowOff>111125</xdr:rowOff>
    </xdr:from>
    <xdr:to>
      <xdr:col>13</xdr:col>
      <xdr:colOff>320675</xdr:colOff>
      <xdr:row>17</xdr:row>
      <xdr:rowOff>4887</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6616700" y="3073400"/>
          <a:ext cx="6400800" cy="4747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PROBABILIDAD</a:t>
          </a:r>
        </a:p>
      </xdr:txBody>
    </xdr:sp>
    <xdr:clientData/>
  </xdr:twoCellAnchor>
  <xdr:twoCellAnchor>
    <xdr:from>
      <xdr:col>5</xdr:col>
      <xdr:colOff>0</xdr:colOff>
      <xdr:row>41</xdr:row>
      <xdr:rowOff>0</xdr:rowOff>
    </xdr:from>
    <xdr:to>
      <xdr:col>13</xdr:col>
      <xdr:colOff>514350</xdr:colOff>
      <xdr:row>43</xdr:row>
      <xdr:rowOff>84262</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6600825" y="9658350"/>
          <a:ext cx="6610350" cy="446212"/>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a:t>
          </a:r>
          <a:r>
            <a:rPr lang="es-CO" sz="2400"/>
            <a:t> </a:t>
          </a:r>
          <a:r>
            <a:rPr lang="es-CO" sz="2400" b="1"/>
            <a:t>- EXPOSICIÒN</a:t>
          </a:r>
        </a:p>
      </xdr:txBody>
    </xdr:sp>
    <xdr:clientData/>
  </xdr:twoCellAnchor>
  <xdr:twoCellAnchor>
    <xdr:from>
      <xdr:col>5</xdr:col>
      <xdr:colOff>0</xdr:colOff>
      <xdr:row>29</xdr:row>
      <xdr:rowOff>31750</xdr:rowOff>
    </xdr:from>
    <xdr:to>
      <xdr:col>13</xdr:col>
      <xdr:colOff>314325</xdr:colOff>
      <xdr:row>31</xdr:row>
      <xdr:rowOff>23937</xdr:rowOff>
    </xdr:to>
    <xdr:sp macro="" textlink="">
      <xdr:nvSpPr>
        <xdr:cNvPr id="10" name="Text Box 2">
          <a:extLst>
            <a:ext uri="{FF2B5EF4-FFF2-40B4-BE49-F238E27FC236}">
              <a16:creationId xmlns:a16="http://schemas.microsoft.com/office/drawing/2014/main" id="{00000000-0008-0000-0200-00000A000000}"/>
            </a:ext>
          </a:extLst>
        </xdr:cNvPr>
        <xdr:cNvSpPr txBox="1">
          <a:spLocks noChangeArrowheads="1"/>
        </xdr:cNvSpPr>
      </xdr:nvSpPr>
      <xdr:spPr bwMode="auto">
        <a:xfrm>
          <a:off x="6600825" y="6556375"/>
          <a:ext cx="6410325" cy="3731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CONSECUENCIAS</a:t>
          </a:r>
        </a:p>
      </xdr:txBody>
    </xdr:sp>
    <xdr:clientData/>
  </xdr:twoCellAnchor>
  <xdr:twoCellAnchor editAs="oneCell">
    <xdr:from>
      <xdr:col>0</xdr:col>
      <xdr:colOff>0</xdr:colOff>
      <xdr:row>64</xdr:row>
      <xdr:rowOff>0</xdr:rowOff>
    </xdr:from>
    <xdr:to>
      <xdr:col>7</xdr:col>
      <xdr:colOff>1448906</xdr:colOff>
      <xdr:row>98</xdr:row>
      <xdr:rowOff>82523</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0" y="16549688"/>
          <a:ext cx="1020000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ward.ramirez/Desktop/Metodolog&#237;a%20Riesgos/Matriz%20de%20identificacion%20valoracion%20y%20control%20de%20P%20Y%20R%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eramirez.ZIGMA/AppData/Local/Microsoft/Windows/Temporary%20Internet%20Files/Content.Outlook/UCNS09RI/Nuevo%20Malet&#237;n/ZIGMA/Matriz%20de%20identificacion%20valoracion%20y%20control%20de%20P%20Y%20R%20(2)(1).xlsx?71402BDE" TargetMode="External"/><Relationship Id="rId1" Type="http://schemas.openxmlformats.org/officeDocument/2006/relationships/externalLinkPath" Target="file:///\\71402BDE\Matriz%20de%20identificacion%20valoracion%20y%20control%20de%20P%20Y%20R%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ward.ramirez/Desktop/Metodolog&#237;a%20Riesgos/6%20ZRF-HSEQ-006%20Identificaci&#243;n%20de%20peligros%20y%20valoraci&#243;n%20de%20riesgo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esktop\Asesoria\Unidad%20de%20Victimas\Medellin\Medellin%20MATRIZ.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ownloads\Medellin%20MATRIZ%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MATRIZ IPER"/>
      <sheetName val="Hoja1"/>
    </sheetNames>
    <sheetDataSet>
      <sheetData sheetId="0"/>
      <sheetData sheetId="1"/>
      <sheetData sheetId="2">
        <row r="5">
          <cell r="E5" t="str">
            <v>R</v>
          </cell>
          <cell r="F5" t="str">
            <v>D</v>
          </cell>
        </row>
        <row r="6">
          <cell r="E6" t="str">
            <v>NR</v>
          </cell>
          <cell r="F6" t="str">
            <v>D, I</v>
          </cell>
        </row>
        <row r="7">
          <cell r="E7" t="str">
            <v>EMERGENCIA</v>
          </cell>
          <cell r="F7" t="str">
            <v>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RIG Z1 CAMPO AVANICO"/>
      <sheetName val="Hoja1"/>
      <sheetName val="BASE COTA"/>
      <sheetName val="Hoja3"/>
      <sheetName val="Hoja2"/>
      <sheetName val="Hoja4"/>
    </sheetNames>
    <sheetDataSet>
      <sheetData sheetId="0" refreshError="1"/>
      <sheetData sheetId="1" refreshError="1"/>
      <sheetData sheetId="2">
        <row r="5">
          <cell r="E5" t="str">
            <v>R</v>
          </cell>
          <cell r="F5" t="str">
            <v>D</v>
          </cell>
        </row>
        <row r="6">
          <cell r="E6" t="str">
            <v>NR</v>
          </cell>
          <cell r="F6" t="str">
            <v>D, I</v>
          </cell>
        </row>
        <row r="7">
          <cell r="E7" t="str">
            <v>EMERGENCIA</v>
          </cell>
          <cell r="F7" t="str">
            <v>I</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Operacional"/>
      <sheetName val="B. Cota"/>
      <sheetName val="Oficina"/>
      <sheetName val="Hoja4"/>
    </sheetNames>
    <sheetDataSet>
      <sheetData sheetId="0" refreshError="1"/>
      <sheetData sheetId="1" refreshError="1"/>
      <sheetData sheetId="2" refreshError="1"/>
      <sheetData sheetId="3" refreshError="1"/>
      <sheetData sheetId="4">
        <row r="7">
          <cell r="D7" t="str">
            <v>R</v>
          </cell>
          <cell r="E7" t="str">
            <v>D</v>
          </cell>
        </row>
        <row r="8">
          <cell r="D8" t="str">
            <v>NR</v>
          </cell>
          <cell r="E8" t="str">
            <v>I</v>
          </cell>
        </row>
        <row r="9">
          <cell r="D9" t="str">
            <v>EMERGENCIA</v>
          </cell>
          <cell r="E9" t="str">
            <v>D, 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67"/>
  <sheetViews>
    <sheetView workbookViewId="0">
      <selection activeCell="D14" sqref="D14"/>
    </sheetView>
  </sheetViews>
  <sheetFormatPr baseColWidth="10" defaultRowHeight="12.75" x14ac:dyDescent="0.2"/>
  <cols>
    <col min="1" max="1" width="28.7109375" bestFit="1" customWidth="1"/>
    <col min="2" max="2" width="14.5703125" bestFit="1" customWidth="1"/>
    <col min="3" max="3" width="15.7109375" bestFit="1" customWidth="1"/>
    <col min="4" max="4" width="12.140625" bestFit="1" customWidth="1"/>
    <col min="6" max="6" width="37.42578125" style="89" bestFit="1" customWidth="1"/>
    <col min="7" max="7" width="29.7109375" bestFit="1" customWidth="1"/>
  </cols>
  <sheetData>
    <row r="5" spans="1:7" x14ac:dyDescent="0.2">
      <c r="B5" s="83" t="s">
        <v>8</v>
      </c>
      <c r="C5" s="83" t="s">
        <v>110</v>
      </c>
      <c r="D5" s="83" t="s">
        <v>115</v>
      </c>
      <c r="F5" s="88" t="s">
        <v>133</v>
      </c>
      <c r="G5" s="86" t="s">
        <v>157</v>
      </c>
    </row>
    <row r="6" spans="1:7" x14ac:dyDescent="0.2">
      <c r="A6" s="83" t="s">
        <v>128</v>
      </c>
      <c r="B6">
        <v>1</v>
      </c>
      <c r="C6">
        <v>1</v>
      </c>
      <c r="D6">
        <v>1</v>
      </c>
      <c r="F6" s="88"/>
      <c r="G6" s="83" t="s">
        <v>127</v>
      </c>
    </row>
    <row r="7" spans="1:7" x14ac:dyDescent="0.2">
      <c r="A7" s="83" t="s">
        <v>129</v>
      </c>
      <c r="B7">
        <v>3</v>
      </c>
      <c r="C7">
        <v>4</v>
      </c>
      <c r="D7">
        <v>3</v>
      </c>
      <c r="F7" s="87" t="s">
        <v>134</v>
      </c>
      <c r="G7" s="83" t="s">
        <v>158</v>
      </c>
    </row>
    <row r="8" spans="1:7" x14ac:dyDescent="0.2">
      <c r="A8" s="83" t="s">
        <v>130</v>
      </c>
      <c r="B8">
        <v>6</v>
      </c>
      <c r="C8">
        <v>6</v>
      </c>
      <c r="D8">
        <v>6</v>
      </c>
      <c r="F8" s="87" t="s">
        <v>135</v>
      </c>
      <c r="G8" s="83"/>
    </row>
    <row r="9" spans="1:7" x14ac:dyDescent="0.2">
      <c r="A9" s="83" t="s">
        <v>131</v>
      </c>
      <c r="B9">
        <v>10</v>
      </c>
      <c r="C9">
        <v>10</v>
      </c>
      <c r="D9">
        <v>10</v>
      </c>
      <c r="F9" s="87" t="s">
        <v>194</v>
      </c>
      <c r="G9" s="83"/>
    </row>
    <row r="10" spans="1:7" ht="25.5" x14ac:dyDescent="0.2">
      <c r="A10" s="83" t="s">
        <v>132</v>
      </c>
      <c r="F10" s="87" t="s">
        <v>200</v>
      </c>
      <c r="G10" s="2"/>
    </row>
    <row r="11" spans="1:7" x14ac:dyDescent="0.2">
      <c r="F11" s="87"/>
      <c r="G11" s="83"/>
    </row>
    <row r="12" spans="1:7" x14ac:dyDescent="0.2">
      <c r="F12" s="88" t="s">
        <v>137</v>
      </c>
      <c r="G12" s="83"/>
    </row>
    <row r="13" spans="1:7" x14ac:dyDescent="0.2">
      <c r="F13" s="88"/>
      <c r="G13" s="83"/>
    </row>
    <row r="14" spans="1:7" ht="51" x14ac:dyDescent="0.2">
      <c r="F14" s="2" t="s">
        <v>204</v>
      </c>
      <c r="G14" s="83"/>
    </row>
    <row r="15" spans="1:7" ht="76.5" x14ac:dyDescent="0.2">
      <c r="F15" s="2" t="s">
        <v>202</v>
      </c>
      <c r="G15" s="2"/>
    </row>
    <row r="16" spans="1:7" ht="38.25" x14ac:dyDescent="0.2">
      <c r="F16" s="2" t="s">
        <v>208</v>
      </c>
      <c r="G16" s="2"/>
    </row>
    <row r="17" spans="6:7" ht="51" x14ac:dyDescent="0.2">
      <c r="F17" s="2" t="s">
        <v>203</v>
      </c>
      <c r="G17" s="2"/>
    </row>
    <row r="18" spans="6:7" ht="25.5" x14ac:dyDescent="0.2">
      <c r="F18" s="87" t="s">
        <v>207</v>
      </c>
      <c r="G18" s="83"/>
    </row>
    <row r="19" spans="6:7" x14ac:dyDescent="0.2">
      <c r="F19" s="2" t="s">
        <v>174</v>
      </c>
      <c r="G19" s="83"/>
    </row>
    <row r="20" spans="6:7" ht="25.5" x14ac:dyDescent="0.2">
      <c r="F20" s="87" t="s">
        <v>201</v>
      </c>
      <c r="G20" s="83"/>
    </row>
    <row r="21" spans="6:7" ht="25.5" x14ac:dyDescent="0.2">
      <c r="F21" s="2" t="s">
        <v>206</v>
      </c>
    </row>
    <row r="22" spans="6:7" ht="25.5" x14ac:dyDescent="0.2">
      <c r="F22" s="87" t="s">
        <v>233</v>
      </c>
    </row>
    <row r="23" spans="6:7" x14ac:dyDescent="0.2">
      <c r="F23" s="87" t="s">
        <v>138</v>
      </c>
    </row>
    <row r="24" spans="6:7" x14ac:dyDescent="0.2">
      <c r="F24" s="87" t="s">
        <v>139</v>
      </c>
    </row>
    <row r="26" spans="6:7" x14ac:dyDescent="0.2">
      <c r="F26" s="88" t="s">
        <v>140</v>
      </c>
    </row>
    <row r="28" spans="6:7" x14ac:dyDescent="0.2">
      <c r="F28" s="87" t="s">
        <v>195</v>
      </c>
    </row>
    <row r="29" spans="6:7" ht="25.5" x14ac:dyDescent="0.2">
      <c r="F29" s="87" t="s">
        <v>196</v>
      </c>
    </row>
    <row r="30" spans="6:7" x14ac:dyDescent="0.2">
      <c r="F30" s="87" t="s">
        <v>197</v>
      </c>
    </row>
    <row r="31" spans="6:7" x14ac:dyDescent="0.2">
      <c r="F31" s="87" t="s">
        <v>198</v>
      </c>
    </row>
    <row r="32" spans="6:7" x14ac:dyDescent="0.2">
      <c r="F32" s="87" t="s">
        <v>199</v>
      </c>
    </row>
    <row r="33" spans="6:6" x14ac:dyDescent="0.2">
      <c r="F33" s="87" t="s">
        <v>141</v>
      </c>
    </row>
    <row r="34" spans="6:6" ht="25.5" x14ac:dyDescent="0.2">
      <c r="F34" s="87" t="s">
        <v>142</v>
      </c>
    </row>
    <row r="35" spans="6:6" ht="38.25" x14ac:dyDescent="0.2">
      <c r="F35" s="87" t="s">
        <v>143</v>
      </c>
    </row>
    <row r="37" spans="6:6" x14ac:dyDescent="0.2">
      <c r="F37" s="88" t="s">
        <v>144</v>
      </c>
    </row>
    <row r="39" spans="6:6" x14ac:dyDescent="0.2">
      <c r="F39" s="87" t="s">
        <v>184</v>
      </c>
    </row>
    <row r="40" spans="6:6" x14ac:dyDescent="0.2">
      <c r="F40" s="87" t="s">
        <v>145</v>
      </c>
    </row>
    <row r="41" spans="6:6" x14ac:dyDescent="0.2">
      <c r="F41" s="87" t="s">
        <v>146</v>
      </c>
    </row>
    <row r="42" spans="6:6" x14ac:dyDescent="0.2">
      <c r="F42" s="87" t="s">
        <v>147</v>
      </c>
    </row>
    <row r="43" spans="6:6" x14ac:dyDescent="0.2">
      <c r="F43" s="87" t="s">
        <v>148</v>
      </c>
    </row>
    <row r="45" spans="6:6" x14ac:dyDescent="0.2">
      <c r="F45" s="88" t="s">
        <v>149</v>
      </c>
    </row>
    <row r="47" spans="6:6" x14ac:dyDescent="0.2">
      <c r="F47" s="87" t="s">
        <v>150</v>
      </c>
    </row>
    <row r="48" spans="6:6" x14ac:dyDescent="0.2">
      <c r="F48" s="87" t="s">
        <v>151</v>
      </c>
    </row>
    <row r="49" spans="6:6" x14ac:dyDescent="0.2">
      <c r="F49" s="87" t="s">
        <v>152</v>
      </c>
    </row>
    <row r="50" spans="6:6" x14ac:dyDescent="0.2">
      <c r="F50" s="87" t="s">
        <v>153</v>
      </c>
    </row>
    <row r="51" spans="6:6" x14ac:dyDescent="0.2">
      <c r="F51" s="87" t="s">
        <v>154</v>
      </c>
    </row>
    <row r="52" spans="6:6" x14ac:dyDescent="0.2">
      <c r="F52" s="87" t="s">
        <v>155</v>
      </c>
    </row>
    <row r="54" spans="6:6" x14ac:dyDescent="0.2">
      <c r="F54" s="88" t="s">
        <v>156</v>
      </c>
    </row>
    <row r="56" spans="6:6" ht="63.75" x14ac:dyDescent="0.2">
      <c r="F56" s="2" t="s">
        <v>173</v>
      </c>
    </row>
    <row r="57" spans="6:6" ht="51" x14ac:dyDescent="0.2">
      <c r="F57" s="2" t="s">
        <v>168</v>
      </c>
    </row>
    <row r="58" spans="6:6" ht="38.25" x14ac:dyDescent="0.2">
      <c r="F58" s="2" t="s">
        <v>169</v>
      </c>
    </row>
    <row r="59" spans="6:6" ht="51" x14ac:dyDescent="0.2">
      <c r="F59" s="2" t="s">
        <v>170</v>
      </c>
    </row>
    <row r="60" spans="6:6" ht="76.5" x14ac:dyDescent="0.2">
      <c r="F60" s="2" t="s">
        <v>171</v>
      </c>
    </row>
    <row r="61" spans="6:6" ht="38.25" x14ac:dyDescent="0.2">
      <c r="F61" s="2" t="s">
        <v>172</v>
      </c>
    </row>
    <row r="63" spans="6:6" x14ac:dyDescent="0.2">
      <c r="F63" s="88" t="s">
        <v>217</v>
      </c>
    </row>
    <row r="65" spans="6:6" ht="25.5" x14ac:dyDescent="0.2">
      <c r="F65" s="87" t="s">
        <v>212</v>
      </c>
    </row>
    <row r="66" spans="6:6" ht="38.25" x14ac:dyDescent="0.2">
      <c r="F66" s="87" t="s">
        <v>214</v>
      </c>
    </row>
    <row r="67" spans="6:6" ht="25.5" x14ac:dyDescent="0.2">
      <c r="F67" s="87" t="s">
        <v>213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T62"/>
  <sheetViews>
    <sheetView tabSelected="1" zoomScale="110" zoomScaleNormal="110" zoomScaleSheetLayoutView="55" workbookViewId="0">
      <pane xSplit="8" ySplit="9" topLeftCell="I58" activePane="bottomRight" state="frozen"/>
      <selection pane="topRight" activeCell="I1" sqref="I1"/>
      <selection pane="bottomLeft" activeCell="A10" sqref="A10"/>
      <selection pane="bottomRight" activeCell="H10" sqref="H10"/>
    </sheetView>
  </sheetViews>
  <sheetFormatPr baseColWidth="10" defaultColWidth="11.5703125" defaultRowHeight="14.25" x14ac:dyDescent="0.2"/>
  <cols>
    <col min="1" max="1" width="3.7109375" style="84" customWidth="1"/>
    <col min="2" max="4" width="3.7109375" style="85" customWidth="1"/>
    <col min="5" max="5" width="5.7109375" style="1" customWidth="1"/>
    <col min="6" max="6" width="22.7109375" style="1" customWidth="1"/>
    <col min="7" max="7" width="15.7109375" style="1" customWidth="1"/>
    <col min="8" max="8" width="26.7109375" style="1" customWidth="1"/>
    <col min="9" max="14" width="3.7109375" style="1" customWidth="1"/>
    <col min="15" max="15" width="6.85546875" style="1" customWidth="1"/>
    <col min="16" max="16" width="4.7109375" style="1" customWidth="1"/>
    <col min="17" max="19" width="3.7109375" style="1" customWidth="1"/>
    <col min="20" max="20" width="4.7109375" style="1" customWidth="1"/>
    <col min="21" max="21" width="13.7109375" style="1" customWidth="1"/>
    <col min="22" max="22" width="20.140625" style="1" customWidth="1"/>
    <col min="23" max="23" width="20.7109375" style="1" customWidth="1"/>
    <col min="24" max="25" width="18.7109375" style="1" customWidth="1"/>
    <col min="26" max="26" width="30.7109375" style="90" customWidth="1"/>
    <col min="27" max="28" width="20.7109375" style="1" customWidth="1"/>
    <col min="29" max="31" width="3.7109375" style="1" customWidth="1"/>
    <col min="32" max="32" width="4.7109375" style="1" customWidth="1"/>
    <col min="33" max="33" width="13.7109375" style="1" customWidth="1"/>
    <col min="34" max="34" width="16.28515625" style="1" customWidth="1"/>
    <col min="35" max="35" width="24.5703125" style="87" customWidth="1"/>
    <col min="36" max="48" width="11.5703125" style="3"/>
    <col min="49" max="16384" width="11.5703125" style="1"/>
  </cols>
  <sheetData>
    <row r="1" spans="1:72" ht="12.75" x14ac:dyDescent="0.2">
      <c r="A1" s="191"/>
      <c r="B1" s="191"/>
      <c r="C1" s="191"/>
      <c r="D1" s="191"/>
      <c r="E1" s="191"/>
      <c r="F1" s="191"/>
      <c r="G1" s="191"/>
      <c r="H1" s="194" t="s">
        <v>123</v>
      </c>
      <c r="I1" s="195"/>
      <c r="J1" s="195"/>
      <c r="K1" s="195"/>
      <c r="L1" s="195"/>
      <c r="M1" s="195"/>
      <c r="N1" s="195"/>
      <c r="O1" s="195"/>
      <c r="P1" s="195"/>
      <c r="Q1" s="195"/>
      <c r="R1" s="195"/>
      <c r="S1" s="195"/>
      <c r="T1" s="195"/>
      <c r="U1" s="195"/>
      <c r="V1" s="195"/>
      <c r="W1" s="195"/>
      <c r="X1" s="195"/>
      <c r="Y1" s="195"/>
      <c r="Z1" s="195"/>
      <c r="AA1" s="195"/>
      <c r="AB1" s="195"/>
      <c r="AC1" s="195"/>
      <c r="AD1" s="195"/>
      <c r="AE1" s="195"/>
      <c r="AF1" s="196"/>
      <c r="AG1" s="193" t="s">
        <v>18</v>
      </c>
      <c r="AH1" s="193"/>
    </row>
    <row r="2" spans="1:72" ht="12.75" x14ac:dyDescent="0.2">
      <c r="A2" s="191"/>
      <c r="B2" s="191"/>
      <c r="C2" s="191"/>
      <c r="D2" s="191"/>
      <c r="E2" s="191"/>
      <c r="F2" s="191"/>
      <c r="G2" s="191"/>
      <c r="H2" s="197"/>
      <c r="I2" s="198"/>
      <c r="J2" s="198"/>
      <c r="K2" s="198"/>
      <c r="L2" s="198"/>
      <c r="M2" s="198"/>
      <c r="N2" s="198"/>
      <c r="O2" s="198"/>
      <c r="P2" s="198"/>
      <c r="Q2" s="198"/>
      <c r="R2" s="198"/>
      <c r="S2" s="198"/>
      <c r="T2" s="198"/>
      <c r="U2" s="198"/>
      <c r="V2" s="198"/>
      <c r="W2" s="198"/>
      <c r="X2" s="198"/>
      <c r="Y2" s="198"/>
      <c r="Z2" s="198"/>
      <c r="AA2" s="198"/>
      <c r="AB2" s="198"/>
      <c r="AC2" s="198"/>
      <c r="AD2" s="198"/>
      <c r="AE2" s="198"/>
      <c r="AF2" s="199"/>
      <c r="AG2" s="193" t="s">
        <v>19</v>
      </c>
      <c r="AH2" s="193"/>
      <c r="AW2" s="3"/>
      <c r="AX2" s="3"/>
      <c r="AY2" s="3"/>
      <c r="AZ2" s="3"/>
      <c r="BA2" s="3"/>
      <c r="BB2" s="3"/>
      <c r="BC2" s="3"/>
      <c r="BD2" s="3"/>
      <c r="BE2" s="3"/>
      <c r="BF2" s="3"/>
      <c r="BG2" s="3"/>
      <c r="BH2" s="3"/>
      <c r="BI2" s="3"/>
      <c r="BJ2" s="3"/>
      <c r="BK2" s="3"/>
      <c r="BL2" s="3"/>
      <c r="BM2" s="3"/>
      <c r="BN2" s="3"/>
      <c r="BO2" s="3"/>
      <c r="BP2" s="3"/>
      <c r="BQ2" s="3"/>
      <c r="BR2" s="3"/>
      <c r="BS2" s="3"/>
      <c r="BT2" s="3"/>
    </row>
    <row r="3" spans="1:72" ht="12.75" x14ac:dyDescent="0.2">
      <c r="A3" s="191"/>
      <c r="B3" s="191"/>
      <c r="C3" s="191"/>
      <c r="D3" s="191"/>
      <c r="E3" s="191"/>
      <c r="F3" s="191"/>
      <c r="G3" s="191"/>
      <c r="H3" s="197"/>
      <c r="I3" s="198"/>
      <c r="J3" s="198"/>
      <c r="K3" s="198"/>
      <c r="L3" s="198"/>
      <c r="M3" s="198"/>
      <c r="N3" s="198"/>
      <c r="O3" s="198"/>
      <c r="P3" s="198"/>
      <c r="Q3" s="198"/>
      <c r="R3" s="198"/>
      <c r="S3" s="198"/>
      <c r="T3" s="198"/>
      <c r="U3" s="198"/>
      <c r="V3" s="198"/>
      <c r="W3" s="198"/>
      <c r="X3" s="198"/>
      <c r="Y3" s="198"/>
      <c r="Z3" s="198"/>
      <c r="AA3" s="198"/>
      <c r="AB3" s="198"/>
      <c r="AC3" s="198"/>
      <c r="AD3" s="198"/>
      <c r="AE3" s="198"/>
      <c r="AF3" s="199"/>
      <c r="AG3" s="193" t="s">
        <v>20</v>
      </c>
      <c r="AH3" s="193"/>
      <c r="AW3" s="3"/>
      <c r="AX3" s="3"/>
      <c r="AY3" s="3"/>
      <c r="AZ3" s="3"/>
      <c r="BA3" s="3"/>
      <c r="BB3" s="3"/>
      <c r="BC3" s="3"/>
      <c r="BD3" s="3"/>
      <c r="BE3" s="3"/>
      <c r="BF3" s="3"/>
      <c r="BG3" s="3"/>
      <c r="BH3" s="3"/>
      <c r="BI3" s="3"/>
      <c r="BJ3" s="3"/>
      <c r="BK3" s="3"/>
      <c r="BL3" s="3"/>
      <c r="BM3" s="3"/>
      <c r="BN3" s="3"/>
      <c r="BO3" s="3"/>
      <c r="BP3" s="3"/>
      <c r="BQ3" s="3"/>
      <c r="BR3" s="3"/>
      <c r="BS3" s="3"/>
      <c r="BT3" s="3"/>
    </row>
    <row r="4" spans="1:72" ht="12.75" x14ac:dyDescent="0.2">
      <c r="A4" s="191"/>
      <c r="B4" s="191"/>
      <c r="C4" s="191"/>
      <c r="D4" s="191"/>
      <c r="E4" s="191"/>
      <c r="F4" s="191"/>
      <c r="G4" s="191"/>
      <c r="H4" s="200"/>
      <c r="I4" s="201"/>
      <c r="J4" s="201"/>
      <c r="K4" s="201"/>
      <c r="L4" s="201"/>
      <c r="M4" s="201"/>
      <c r="N4" s="201"/>
      <c r="O4" s="201"/>
      <c r="P4" s="201"/>
      <c r="Q4" s="201"/>
      <c r="R4" s="201"/>
      <c r="S4" s="201"/>
      <c r="T4" s="201"/>
      <c r="U4" s="201"/>
      <c r="V4" s="201"/>
      <c r="W4" s="201"/>
      <c r="X4" s="201"/>
      <c r="Y4" s="201"/>
      <c r="Z4" s="201"/>
      <c r="AA4" s="201"/>
      <c r="AB4" s="201"/>
      <c r="AC4" s="201"/>
      <c r="AD4" s="201"/>
      <c r="AE4" s="201"/>
      <c r="AF4" s="202"/>
      <c r="AG4" s="193" t="s">
        <v>21</v>
      </c>
      <c r="AH4" s="193"/>
      <c r="AW4" s="3"/>
      <c r="AX4" s="3"/>
      <c r="AY4" s="3"/>
      <c r="AZ4" s="3"/>
      <c r="BA4" s="3"/>
      <c r="BB4" s="3"/>
      <c r="BC4" s="3"/>
      <c r="BD4" s="3"/>
      <c r="BE4" s="3"/>
      <c r="BF4" s="3"/>
      <c r="BG4" s="3"/>
      <c r="BH4" s="3"/>
      <c r="BI4" s="3"/>
      <c r="BJ4" s="3"/>
      <c r="BK4" s="3"/>
      <c r="BL4" s="3"/>
      <c r="BM4" s="3"/>
      <c r="BN4" s="3"/>
      <c r="BO4" s="3"/>
      <c r="BP4" s="3"/>
      <c r="BQ4" s="3"/>
      <c r="BR4" s="3"/>
      <c r="BS4" s="3"/>
      <c r="BT4" s="3"/>
    </row>
    <row r="5" spans="1:72" ht="12.75" x14ac:dyDescent="0.2">
      <c r="A5" s="156" t="s">
        <v>124</v>
      </c>
      <c r="B5" s="157"/>
      <c r="C5" s="157"/>
      <c r="D5" s="157"/>
      <c r="E5" s="157"/>
      <c r="F5" s="158"/>
      <c r="G5" s="114">
        <v>18</v>
      </c>
      <c r="H5" s="115" t="s">
        <v>125</v>
      </c>
      <c r="I5" s="159" t="s">
        <v>126</v>
      </c>
      <c r="J5" s="165"/>
      <c r="K5" s="165"/>
      <c r="L5" s="165"/>
      <c r="M5" s="165"/>
      <c r="N5" s="165"/>
      <c r="O5" s="165"/>
      <c r="P5" s="165"/>
      <c r="Q5" s="165"/>
      <c r="R5" s="160"/>
      <c r="S5" s="185" t="s">
        <v>22</v>
      </c>
      <c r="T5" s="185"/>
      <c r="U5" s="185"/>
      <c r="V5" s="186" t="s">
        <v>363</v>
      </c>
      <c r="W5" s="186"/>
      <c r="X5" s="185" t="s">
        <v>23</v>
      </c>
      <c r="Y5" s="185"/>
      <c r="Z5" s="116">
        <v>42277</v>
      </c>
      <c r="AA5" s="156" t="s">
        <v>24</v>
      </c>
      <c r="AB5" s="158"/>
      <c r="AC5" s="190">
        <v>44455</v>
      </c>
      <c r="AD5" s="191"/>
      <c r="AE5" s="191"/>
      <c r="AF5" s="185" t="s">
        <v>25</v>
      </c>
      <c r="AG5" s="185"/>
      <c r="AH5" s="123">
        <v>3</v>
      </c>
      <c r="AJ5" s="73"/>
      <c r="AK5" s="183"/>
      <c r="AL5" s="183"/>
      <c r="AM5" s="183"/>
      <c r="AN5" s="183"/>
      <c r="AO5" s="183"/>
      <c r="AP5" s="183"/>
      <c r="AQ5" s="183"/>
      <c r="AR5" s="183"/>
      <c r="AS5" s="183"/>
      <c r="AT5" s="183"/>
      <c r="AU5" s="183"/>
      <c r="AV5" s="183"/>
      <c r="AW5" s="3"/>
      <c r="AX5" s="75"/>
      <c r="AY5" s="3"/>
      <c r="AZ5" s="3"/>
      <c r="BA5" s="75"/>
      <c r="BB5" s="3"/>
      <c r="BC5" s="3"/>
      <c r="BD5" s="75"/>
      <c r="BE5" s="3"/>
      <c r="BF5" s="75"/>
      <c r="BG5" s="75"/>
      <c r="BH5" s="75"/>
      <c r="BI5" s="184"/>
      <c r="BJ5" s="184"/>
      <c r="BK5" s="3"/>
      <c r="BL5" s="3"/>
      <c r="BM5" s="3"/>
      <c r="BN5" s="3"/>
      <c r="BO5" s="3"/>
      <c r="BP5" s="3"/>
      <c r="BQ5" s="3"/>
      <c r="BR5" s="3"/>
      <c r="BS5" s="3"/>
      <c r="BT5" s="3"/>
    </row>
    <row r="6" spans="1:72" ht="12.75" x14ac:dyDescent="0.2">
      <c r="A6" s="156" t="s">
        <v>162</v>
      </c>
      <c r="B6" s="157"/>
      <c r="C6" s="157"/>
      <c r="D6" s="157"/>
      <c r="E6" s="157"/>
      <c r="F6" s="158"/>
      <c r="G6" s="91" t="s">
        <v>308</v>
      </c>
      <c r="H6" s="117" t="s">
        <v>234</v>
      </c>
      <c r="I6" s="161" t="s">
        <v>309</v>
      </c>
      <c r="J6" s="161"/>
      <c r="K6" s="161"/>
      <c r="L6" s="161"/>
      <c r="M6" s="161"/>
      <c r="N6" s="162" t="s">
        <v>235</v>
      </c>
      <c r="O6" s="163"/>
      <c r="P6" s="164"/>
      <c r="Q6" s="159" t="s">
        <v>340</v>
      </c>
      <c r="R6" s="165"/>
      <c r="S6" s="165"/>
      <c r="T6" s="165"/>
      <c r="U6" s="160"/>
      <c r="V6" s="119" t="s">
        <v>360</v>
      </c>
      <c r="W6" s="121">
        <v>17</v>
      </c>
      <c r="X6" s="119" t="s">
        <v>240</v>
      </c>
      <c r="Y6" s="120">
        <v>16</v>
      </c>
      <c r="Z6" s="119" t="s">
        <v>258</v>
      </c>
      <c r="AA6" s="118">
        <v>7</v>
      </c>
      <c r="AB6" s="120" t="s">
        <v>241</v>
      </c>
      <c r="AC6" s="122">
        <f>SUM(W6,Y6,AA6)</f>
        <v>40</v>
      </c>
      <c r="AD6" s="156" t="s">
        <v>239</v>
      </c>
      <c r="AE6" s="157"/>
      <c r="AF6" s="158"/>
      <c r="AG6" s="159" t="s">
        <v>359</v>
      </c>
      <c r="AH6" s="160"/>
      <c r="AJ6" s="73"/>
      <c r="AK6" s="112"/>
      <c r="AL6" s="112"/>
      <c r="AM6" s="112"/>
      <c r="AN6" s="112"/>
      <c r="AO6" s="112"/>
      <c r="AP6" s="112"/>
      <c r="AQ6" s="112"/>
      <c r="AR6" s="112"/>
      <c r="AS6" s="112"/>
      <c r="AT6" s="112"/>
      <c r="AU6" s="112"/>
      <c r="AV6" s="112"/>
      <c r="AW6" s="3"/>
      <c r="AX6" s="75"/>
      <c r="AY6" s="3"/>
      <c r="AZ6" s="3"/>
      <c r="BA6" s="75"/>
      <c r="BB6" s="3"/>
      <c r="BC6" s="3"/>
      <c r="BD6" s="75"/>
      <c r="BE6" s="3"/>
      <c r="BF6" s="75"/>
      <c r="BG6" s="75"/>
      <c r="BH6" s="75"/>
      <c r="BI6" s="113"/>
      <c r="BJ6" s="113"/>
      <c r="BK6" s="3"/>
      <c r="BL6" s="3"/>
      <c r="BM6" s="3"/>
      <c r="BN6" s="3"/>
      <c r="BO6" s="3"/>
      <c r="BP6" s="3"/>
      <c r="BQ6" s="3"/>
      <c r="BR6" s="3"/>
      <c r="BS6" s="3"/>
      <c r="BT6" s="3"/>
    </row>
    <row r="7" spans="1:72" ht="27" customHeight="1" x14ac:dyDescent="0.2">
      <c r="A7" s="166" t="s">
        <v>29</v>
      </c>
      <c r="B7" s="166" t="s">
        <v>30</v>
      </c>
      <c r="C7" s="166" t="s">
        <v>31</v>
      </c>
      <c r="D7" s="166" t="s">
        <v>32</v>
      </c>
      <c r="E7" s="166" t="s">
        <v>33</v>
      </c>
      <c r="F7" s="203" t="s">
        <v>3</v>
      </c>
      <c r="G7" s="203"/>
      <c r="H7" s="203" t="s">
        <v>238</v>
      </c>
      <c r="I7" s="205" t="s">
        <v>34</v>
      </c>
      <c r="J7" s="205"/>
      <c r="K7" s="205"/>
      <c r="L7" s="206" t="s">
        <v>4</v>
      </c>
      <c r="M7" s="206"/>
      <c r="N7" s="206"/>
      <c r="O7" s="206"/>
      <c r="P7" s="206"/>
      <c r="Q7" s="187" t="s">
        <v>44</v>
      </c>
      <c r="R7" s="187"/>
      <c r="S7" s="187"/>
      <c r="T7" s="187"/>
      <c r="U7" s="187"/>
      <c r="V7" s="187"/>
      <c r="W7" s="207" t="s">
        <v>1</v>
      </c>
      <c r="X7" s="207"/>
      <c r="Y7" s="207"/>
      <c r="Z7" s="207"/>
      <c r="AA7" s="207"/>
      <c r="AB7" s="207"/>
      <c r="AC7" s="187" t="s">
        <v>2</v>
      </c>
      <c r="AD7" s="187"/>
      <c r="AE7" s="187"/>
      <c r="AF7" s="187"/>
      <c r="AG7" s="187"/>
      <c r="AH7" s="187"/>
      <c r="AW7" s="3"/>
      <c r="AX7" s="3"/>
      <c r="AY7" s="3"/>
      <c r="AZ7" s="3"/>
      <c r="BA7" s="3"/>
      <c r="BB7" s="3"/>
      <c r="BC7" s="3"/>
      <c r="BD7" s="3"/>
      <c r="BE7" s="3"/>
      <c r="BF7" s="3"/>
      <c r="BG7" s="3"/>
      <c r="BH7" s="3"/>
      <c r="BI7" s="3"/>
      <c r="BJ7" s="3"/>
      <c r="BK7" s="3"/>
      <c r="BL7" s="3"/>
      <c r="BM7" s="3"/>
      <c r="BN7" s="3"/>
      <c r="BO7" s="3"/>
      <c r="BP7" s="3"/>
      <c r="BQ7" s="3"/>
      <c r="BR7" s="3"/>
      <c r="BS7" s="3"/>
      <c r="BT7" s="3"/>
    </row>
    <row r="8" spans="1:72" s="4" customFormat="1" ht="45" customHeight="1" x14ac:dyDescent="0.2">
      <c r="A8" s="166"/>
      <c r="B8" s="166"/>
      <c r="C8" s="166"/>
      <c r="D8" s="166"/>
      <c r="E8" s="166"/>
      <c r="F8" s="188" t="s">
        <v>27</v>
      </c>
      <c r="G8" s="166" t="s">
        <v>28</v>
      </c>
      <c r="H8" s="203"/>
      <c r="I8" s="173" t="s">
        <v>35</v>
      </c>
      <c r="J8" s="173" t="s">
        <v>36</v>
      </c>
      <c r="K8" s="173" t="s">
        <v>37</v>
      </c>
      <c r="L8" s="166" t="s">
        <v>38</v>
      </c>
      <c r="M8" s="166" t="s">
        <v>39</v>
      </c>
      <c r="N8" s="166" t="s">
        <v>40</v>
      </c>
      <c r="O8" s="166" t="s">
        <v>17</v>
      </c>
      <c r="P8" s="166" t="s">
        <v>41</v>
      </c>
      <c r="Q8" s="175" t="s">
        <v>42</v>
      </c>
      <c r="R8" s="175" t="s">
        <v>43</v>
      </c>
      <c r="S8" s="175" t="s">
        <v>46</v>
      </c>
      <c r="T8" s="175" t="s">
        <v>45</v>
      </c>
      <c r="U8" s="177" t="s">
        <v>5</v>
      </c>
      <c r="V8" s="179" t="s">
        <v>237</v>
      </c>
      <c r="W8" s="181" t="s">
        <v>11</v>
      </c>
      <c r="X8" s="181" t="s">
        <v>13</v>
      </c>
      <c r="Y8" s="181" t="s">
        <v>6</v>
      </c>
      <c r="Z8" s="181" t="s">
        <v>26</v>
      </c>
      <c r="AA8" s="181" t="s">
        <v>16</v>
      </c>
      <c r="AB8" s="181" t="s">
        <v>12</v>
      </c>
      <c r="AC8" s="175" t="s">
        <v>42</v>
      </c>
      <c r="AD8" s="175" t="s">
        <v>43</v>
      </c>
      <c r="AE8" s="175" t="s">
        <v>46</v>
      </c>
      <c r="AF8" s="175" t="s">
        <v>45</v>
      </c>
      <c r="AG8" s="177" t="s">
        <v>5</v>
      </c>
      <c r="AH8" s="179" t="s">
        <v>237</v>
      </c>
      <c r="AI8" s="135"/>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row>
    <row r="9" spans="1:72" s="4" customFormat="1" ht="25.5" customHeight="1" thickBot="1" x14ac:dyDescent="0.25">
      <c r="A9" s="167"/>
      <c r="B9" s="167"/>
      <c r="C9" s="167"/>
      <c r="D9" s="167"/>
      <c r="E9" s="167"/>
      <c r="F9" s="189"/>
      <c r="G9" s="167"/>
      <c r="H9" s="204"/>
      <c r="I9" s="174"/>
      <c r="J9" s="174"/>
      <c r="K9" s="174"/>
      <c r="L9" s="167"/>
      <c r="M9" s="167"/>
      <c r="N9" s="167"/>
      <c r="O9" s="167"/>
      <c r="P9" s="167"/>
      <c r="Q9" s="176"/>
      <c r="R9" s="176"/>
      <c r="S9" s="176"/>
      <c r="T9" s="176"/>
      <c r="U9" s="178"/>
      <c r="V9" s="180"/>
      <c r="W9" s="182"/>
      <c r="X9" s="182"/>
      <c r="Y9" s="182"/>
      <c r="Z9" s="182"/>
      <c r="AA9" s="182"/>
      <c r="AB9" s="182"/>
      <c r="AC9" s="176"/>
      <c r="AD9" s="176"/>
      <c r="AE9" s="176"/>
      <c r="AF9" s="176"/>
      <c r="AG9" s="178"/>
      <c r="AH9" s="180"/>
      <c r="AI9" s="135"/>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row>
    <row r="10" spans="1:72" ht="180" x14ac:dyDescent="0.2">
      <c r="A10" s="192" t="s">
        <v>163</v>
      </c>
      <c r="B10" s="168" t="s">
        <v>341</v>
      </c>
      <c r="C10" s="168" t="s">
        <v>177</v>
      </c>
      <c r="D10" s="168" t="s">
        <v>343</v>
      </c>
      <c r="E10" s="77" t="s">
        <v>127</v>
      </c>
      <c r="F10" s="76" t="s">
        <v>135</v>
      </c>
      <c r="G10" s="77" t="str">
        <f t="shared" ref="G10:G62" si="0">IF(F10="Manipulación manual de cargas","BIOMECÁNICO",IF(F10="Movimientos repetitivos","BIOMECÁNICO",IF(F10="Esfuerzo","BIOMECÁNICO",IF(F10="Postura (prolongada mantenida, forzada,
antigravitacional)","BIOMECÁNICO",IF(F10="Mecánico (elementos o partes de máquinas, herramientas, equipos, piezas a trabajar, materiales proyectados sólidos o fluidos, superficies calientes)","CONDICIONES DE SEGURIDAD",IF(F10="Locativo (sistemas y medios de almacenamiento,  arrumes elevados sin estibas, muebles mal anclados en el piso o en la pared, almacenamientos inadecuados, condiciones de la estructura de trabajo)","CONDICIONES DE SEGURIDAD",IF(F10="Superficies de trabajo (irregulares, deslizantes, con diferencia del nivel, calientes)","CONDICIONES DE SEGURIDAD",IF(F10="Condiciones de orden y aseo, (caída de objetos, caída al mismo nivel o a un plano inferior, desorden en puestos de trabajo y bodegas)","CONDICIONES DE SEGURIDAD",IF(F10="Tecnológico (explosión, fuga, derrame de sustancias químicas, incendio)","CONDICIONES DE SEGURIDAD",IF(F10="Accidentes de tránsito - atropellamiento","CONDICIONES DE SEGURIDAD",IF(F10="Públicos (robos, atracos, asaltos, atentados, de orden público, etc.)","CONDICIONES DE SEGURIDAD",IF(F10="Eléctrico - (alta, media y baja tensión, estática por contacto indirecto)","CONDICIONES DE SEGURIDAD",IF(F10="Eléctrico - canalización inadecuada de cables eléctricos y de computo","CONDICIONES DE SEGURIDAD",IF(F10="Trabajo en alturas","CONDICIONES DE SEGURIDAD",IF(F10="Espacios confinados","CONDICIONES DE SEGURIDAD",IF(F10="Ruido de impacto, intermitente o continuo","FÍSICOS",IF(F10="Iluminación - luz visible por exceso o por deficiencia","FÍSICOS",IF(F10="Vibración cuerpo entero, segmentaria","FÍSICOS",IF(F10="Temperaturas extremas (calor y frío)","FÍSICOS",IF(F10="Ventilación (natural o artificial)","FÍSICOS",IF(F10="Presión admosférica (normal y ajustada)","FÍSICOS",IF(F10="Radiaciones ionizantes (rayos x, gama. beta y alfa)","FÍSICOS",IF(F10="Radiaciones no ionizantes (láser, ultravioleta, infrarroja, radiofrecuencia, microondas)","FÍSICOS",IF(F10="Gérmenes","BIOLÓGICOS",IF(F10="Parásitos","BIOLÓGICOS",IF(F10="Picaduras","BIOLÓGICOS",IF(F10="Mordeduras","BIOLÓGICOS",IF(F10="Fluidos o excrementos","BIOLÓGICOS",IF(F10="Polvos orgánicos inorgánicos","QUÍMICOS",IF(F10="Fibras","QUÍMICOS",IF(F10="Líquidos (nieblas y rocíos)","QUÍMICOS",IF(F10="Gases y vapores","QUÍMICOS",IF(F10="Humos metálicos, no metálicos","QUÍMICOS",IF(F10="Material particulado","QUÍMICOS",IF(F10="Gestión organizacional: Estilo de mando, pago, contratación, participación, inducción y capacitación, bienestar social, evaluación del desempeño y manejo de cambios","PSICOSOCIAL",IF(F10="Características de la organización del trabajo: Comunicación, tecnología, organización del trabajo y demandas cualitativas y cuantitativas de la labor","PSICOSOCIAL",IF(F10="Características del grupo social de trabajo: Relaciones, cohesión, calidad de interacciones y trabajo en equipo","PSICOSOCIAL",IF(F10="Condiciones de la tarea: Carga mental, contenido de la tarea, demandas emocionales, sistemas de control, definición de roles y monotonía","PSICOSOCIAL",IF(F10="Interface persona - tarea: Conocimientos, habilidades en relación con la demanda de la tarea, Iniciativa, autonomía y reconocimiento, identificación de la persona con la tarea y la organización","PSICOSOCIAL",IF(F10="Jornada de trabajo: Pausas, Trabajo nocturno, rotación, horas extras y descansos","PSICOSOCIAL",IF(F10="Antrópicos (inundaciones, deslizamientos, incendios forestales, sequías, aludes)","FENÓMENO NATURAL",IF(F10="Geofísicos (terremotos, volcanes, subsidencias, colapsos, inestabilidad del terreno)","FENÓMENO NATURAL",IF(F10="Meteorológicos (huracanes, tornados, granizadas, tormenta eléctrica)","FENÓMENO NATURAL")))))))))))))))))))))))))))))))))))))))))))</f>
        <v>BIOMECÁNICO</v>
      </c>
      <c r="H10" s="6" t="s">
        <v>345</v>
      </c>
      <c r="I10" s="5"/>
      <c r="J10" s="5"/>
      <c r="K10" s="5" t="s">
        <v>0</v>
      </c>
      <c r="L10" s="5" t="s">
        <v>0</v>
      </c>
      <c r="M10" s="5"/>
      <c r="N10" s="5"/>
      <c r="O10" s="5" t="s">
        <v>0</v>
      </c>
      <c r="P10" s="5"/>
      <c r="Q10" s="124">
        <v>6</v>
      </c>
      <c r="R10" s="124">
        <v>4</v>
      </c>
      <c r="S10" s="45">
        <v>10</v>
      </c>
      <c r="T10" s="124">
        <f>(Q10*R10*S10)</f>
        <v>240</v>
      </c>
      <c r="U10" s="44" t="str">
        <f>IF(AND(T10&gt;=1,T10&lt;=300),"BAJO",IF(AND(T10&gt;=301,T10&lt;=600),"MEDIO",IF(AND(T10&gt;=601,T10&lt;=1000),"ALTO")))</f>
        <v>BAJO</v>
      </c>
      <c r="V10" s="44" t="str">
        <f>IF(U10= "BAJO","ACEPTABLE",IF(U10="MEDIO","NO ACEPTABLE",IF(U10="ALTO","NO ACEPTABLE")))</f>
        <v>ACEPTABLE</v>
      </c>
      <c r="W10" s="7" t="s">
        <v>136</v>
      </c>
      <c r="X10" s="7" t="s">
        <v>346</v>
      </c>
      <c r="Y10" s="7" t="s">
        <v>347</v>
      </c>
      <c r="Z10" s="7" t="s">
        <v>348</v>
      </c>
      <c r="AA10" s="7" t="s">
        <v>349</v>
      </c>
      <c r="AB10" s="7" t="s">
        <v>350</v>
      </c>
      <c r="AC10" s="124">
        <v>3</v>
      </c>
      <c r="AD10" s="124">
        <v>4</v>
      </c>
      <c r="AE10" s="45">
        <v>10</v>
      </c>
      <c r="AF10" s="124">
        <f>(AC10*AD10*AE10)</f>
        <v>120</v>
      </c>
      <c r="AG10" s="44" t="str">
        <f>IF(AND(AF10&gt;=1,AF10&lt;=300),"BAJO",IF(AND(AF10&gt;=301,AF10&lt;=600),"MEDIO",IF(AND(AF10&gt;=601,AF10&lt;=1000),"ALTO")))</f>
        <v>BAJO</v>
      </c>
      <c r="AH10" s="44" t="str">
        <f>IF(AG10= "BAJO","ACEPTABLE",IF(AG10="MEDIO","NO ACEPTABLE",IF(AG10="ALTO","NO ACEPTABLE")))</f>
        <v>ACEPTABLE</v>
      </c>
    </row>
    <row r="11" spans="1:72" ht="204" x14ac:dyDescent="0.2">
      <c r="A11" s="168"/>
      <c r="B11" s="168"/>
      <c r="C11" s="168"/>
      <c r="D11" s="168"/>
      <c r="E11" s="77" t="s">
        <v>127</v>
      </c>
      <c r="F11" s="76" t="s">
        <v>135</v>
      </c>
      <c r="G11" s="77" t="str">
        <f t="shared" si="0"/>
        <v>BIOMECÁNICO</v>
      </c>
      <c r="H11" s="6" t="s">
        <v>328</v>
      </c>
      <c r="I11" s="5"/>
      <c r="J11" s="5" t="s">
        <v>0</v>
      </c>
      <c r="K11" s="5" t="s">
        <v>0</v>
      </c>
      <c r="L11" s="5" t="s">
        <v>0</v>
      </c>
      <c r="M11" s="5"/>
      <c r="N11" s="5"/>
      <c r="O11" s="5"/>
      <c r="P11" s="5"/>
      <c r="Q11" s="137">
        <v>6</v>
      </c>
      <c r="R11" s="137">
        <v>4</v>
      </c>
      <c r="S11" s="45">
        <v>10</v>
      </c>
      <c r="T11" s="137">
        <f>(Q11*R11*S11)</f>
        <v>240</v>
      </c>
      <c r="U11" s="44" t="str">
        <f>IF(AND(T11&gt;=1,T11&lt;=300),"BAJO",IF(AND(T11&gt;=301,T11&lt;=600),"MEDIO",IF(AND(T11&gt;=601,T11&lt;=1000),"ALTO")))</f>
        <v>BAJO</v>
      </c>
      <c r="V11" s="44" t="str">
        <f>IF(U11= "BAJO","ACEPTABLE",IF(U11="MEDIO","NO ACEPTABLE",IF(U11="ALTO","NO ACEPTABLE")))</f>
        <v>ACEPTABLE</v>
      </c>
      <c r="W11" s="7" t="s">
        <v>136</v>
      </c>
      <c r="X11" s="7" t="s">
        <v>136</v>
      </c>
      <c r="Y11" s="7" t="s">
        <v>136</v>
      </c>
      <c r="Z11" s="7" t="s">
        <v>330</v>
      </c>
      <c r="AA11" s="7" t="s">
        <v>329</v>
      </c>
      <c r="AB11" s="7" t="s">
        <v>331</v>
      </c>
      <c r="AC11" s="137">
        <v>3</v>
      </c>
      <c r="AD11" s="137">
        <v>4</v>
      </c>
      <c r="AE11" s="45">
        <v>10</v>
      </c>
      <c r="AF11" s="137">
        <f>(AC11*AD11*AE11)</f>
        <v>120</v>
      </c>
      <c r="AG11" s="44" t="str">
        <f>IF(AND(AF11&gt;=1,AF11&lt;=300),"BAJO",IF(AND(AF11&gt;=301,AF11&lt;=600),"MEDIO",IF(AND(AF11&gt;=601,AF11&lt;=1000),"ALTO")))</f>
        <v>BAJO</v>
      </c>
      <c r="AH11" s="44" t="str">
        <f>IF(AG11= "BAJO","ACEPTABLE",IF(AG11="MEDIO","NO ACEPTABLE",IF(AG11="ALTO","NO ACEPTABLE")))</f>
        <v>ACEPTABLE</v>
      </c>
    </row>
    <row r="12" spans="1:72" s="149" customFormat="1" ht="309.75" customHeight="1" x14ac:dyDescent="0.2">
      <c r="A12" s="168"/>
      <c r="B12" s="168"/>
      <c r="C12" s="168"/>
      <c r="D12" s="168"/>
      <c r="E12" s="140" t="s">
        <v>127</v>
      </c>
      <c r="F12" s="141" t="s">
        <v>301</v>
      </c>
      <c r="G12" s="140" t="s">
        <v>302</v>
      </c>
      <c r="H12" s="142" t="s">
        <v>351</v>
      </c>
      <c r="I12" s="143"/>
      <c r="J12" s="143" t="s">
        <v>0</v>
      </c>
      <c r="K12" s="143" t="s">
        <v>0</v>
      </c>
      <c r="L12" s="143" t="s">
        <v>0</v>
      </c>
      <c r="M12" s="143"/>
      <c r="N12" s="143"/>
      <c r="O12" s="143" t="s">
        <v>0</v>
      </c>
      <c r="P12" s="143"/>
      <c r="Q12" s="144">
        <v>6</v>
      </c>
      <c r="R12" s="144">
        <v>4</v>
      </c>
      <c r="S12" s="145">
        <v>10</v>
      </c>
      <c r="T12" s="144">
        <f t="shared" ref="T12" si="1">(Q12*R12*S12)</f>
        <v>240</v>
      </c>
      <c r="U12" s="146" t="str">
        <f t="shared" ref="U12" si="2">IF(AND(T12&gt;=1,T12&lt;=300),"BAJO",IF(AND(T12&gt;=301,T12&lt;=600),"MEDIO",IF(AND(T12&gt;=601,T12&lt;=1000),"ALTO")))</f>
        <v>BAJO</v>
      </c>
      <c r="V12" s="146" t="str">
        <f t="shared" ref="V12" si="3">IF(U12= "BAJO","ACEPTABLE",IF(U12="MEDIO","NO ACEPTABLE",IF(U12="ALTO","NO ACEPTABLE")))</f>
        <v>ACEPTABLE</v>
      </c>
      <c r="W12" s="143" t="s">
        <v>136</v>
      </c>
      <c r="X12" s="143" t="s">
        <v>352</v>
      </c>
      <c r="Y12" s="142" t="s">
        <v>353</v>
      </c>
      <c r="Z12" s="142" t="s">
        <v>354</v>
      </c>
      <c r="AA12" s="7" t="s">
        <v>355</v>
      </c>
      <c r="AB12" s="142" t="s">
        <v>356</v>
      </c>
      <c r="AC12" s="144">
        <v>3</v>
      </c>
      <c r="AD12" s="144">
        <v>4</v>
      </c>
      <c r="AE12" s="145">
        <v>10</v>
      </c>
      <c r="AF12" s="144">
        <f t="shared" ref="AF12" si="4">(AC12*AD12*AE12)</f>
        <v>120</v>
      </c>
      <c r="AG12" s="146" t="str">
        <f t="shared" ref="AG12" si="5">IF(AND(AF12&gt;=1,AF12&lt;=300),"BAJO",IF(AND(AF12&gt;=301,AF12&lt;=600),"MEDIO",IF(AND(AF12&gt;=601,AF12&lt;=1000),"ALTO")))</f>
        <v>BAJO</v>
      </c>
      <c r="AH12" s="146" t="str">
        <f t="shared" ref="AH12" si="6">IF(AG12= "BAJO","ACEPTABLE",IF(AG12="MEDIO","NO ACEPTABLE",IF(AG12="ALTO","NO ACEPTABLE")))</f>
        <v>ACEPTABLE</v>
      </c>
      <c r="AI12" s="147"/>
      <c r="AJ12" s="148"/>
      <c r="AK12" s="148"/>
      <c r="AL12" s="148"/>
      <c r="AM12" s="148"/>
      <c r="AN12" s="148"/>
      <c r="AO12" s="148"/>
      <c r="AP12" s="148"/>
      <c r="AQ12" s="148"/>
      <c r="AR12" s="148"/>
      <c r="AS12" s="148"/>
      <c r="AT12" s="148"/>
      <c r="AU12" s="148"/>
      <c r="AV12" s="148"/>
    </row>
    <row r="13" spans="1:72" s="128" customFormat="1" ht="72" x14ac:dyDescent="0.2">
      <c r="A13" s="168"/>
      <c r="B13" s="168"/>
      <c r="C13" s="168"/>
      <c r="D13" s="168"/>
      <c r="E13" s="77" t="s">
        <v>127</v>
      </c>
      <c r="F13" s="76" t="s">
        <v>208</v>
      </c>
      <c r="G13" s="77" t="s">
        <v>85</v>
      </c>
      <c r="H13" s="134" t="s">
        <v>315</v>
      </c>
      <c r="I13" s="125"/>
      <c r="J13" s="125"/>
      <c r="K13" s="125" t="s">
        <v>0</v>
      </c>
      <c r="L13" s="125" t="s">
        <v>0</v>
      </c>
      <c r="M13" s="125"/>
      <c r="N13" s="125"/>
      <c r="O13" s="125" t="s">
        <v>0</v>
      </c>
      <c r="P13" s="125"/>
      <c r="Q13" s="126">
        <v>6</v>
      </c>
      <c r="R13" s="126">
        <v>4</v>
      </c>
      <c r="S13" s="127">
        <v>10</v>
      </c>
      <c r="T13" s="126">
        <f>(Q13*R13*S13)</f>
        <v>240</v>
      </c>
      <c r="U13" s="44" t="str">
        <f>IF(AND(T13&gt;=1,T13&lt;=300),"BAJO",IF(AND(T13&gt;=301,T13&lt;=600),"MEDIO",IF(AND(T13&gt;=601,T13&lt;=1000),"ALTO")))</f>
        <v>BAJO</v>
      </c>
      <c r="V13" s="44" t="str">
        <f>IF(U13= "BAJO","ACEPTABLE",IF(U13="MEDIO","NO ACEPTABLE",IF(U13="ALTO","NO ACEPTABLE")))</f>
        <v>ACEPTABLE</v>
      </c>
      <c r="W13" s="77" t="s">
        <v>136</v>
      </c>
      <c r="X13" s="77" t="s">
        <v>136</v>
      </c>
      <c r="Y13" s="77" t="s">
        <v>266</v>
      </c>
      <c r="Z13" s="77" t="s">
        <v>262</v>
      </c>
      <c r="AA13" s="77" t="s">
        <v>263</v>
      </c>
      <c r="AB13" s="77" t="s">
        <v>261</v>
      </c>
      <c r="AC13" s="126">
        <v>3</v>
      </c>
      <c r="AD13" s="126">
        <v>4</v>
      </c>
      <c r="AE13" s="127">
        <v>10</v>
      </c>
      <c r="AF13" s="126">
        <f>(AC13*AD13*AE13)</f>
        <v>120</v>
      </c>
      <c r="AG13" s="44" t="str">
        <f>IF(AND(AF13&gt;=1,AF13&lt;=300),"BAJO",IF(AND(AF13&gt;=301,AF13&lt;=600),"MEDIO",IF(AND(AF13&gt;=601,AF13&lt;=1000),"ALTO")))</f>
        <v>BAJO</v>
      </c>
      <c r="AH13" s="44" t="str">
        <f>IF(AG13= "BAJO","ACEPTABLE",IF(AG13="MEDIO","NO ACEPTABLE",IF(AG13="ALTO","NO ACEPTABLE")))</f>
        <v>ACEPTABLE</v>
      </c>
      <c r="AI13" s="136"/>
      <c r="AJ13" s="129"/>
      <c r="AK13" s="129"/>
      <c r="AL13" s="129"/>
      <c r="AM13" s="129"/>
      <c r="AN13" s="129"/>
      <c r="AO13" s="129"/>
      <c r="AP13" s="129"/>
      <c r="AQ13" s="129"/>
      <c r="AR13" s="129"/>
      <c r="AS13" s="129"/>
      <c r="AT13" s="129"/>
      <c r="AU13" s="129"/>
      <c r="AV13" s="129"/>
    </row>
    <row r="14" spans="1:72" ht="84" x14ac:dyDescent="0.2">
      <c r="A14" s="168"/>
      <c r="B14" s="168"/>
      <c r="C14" s="168"/>
      <c r="D14" s="168"/>
      <c r="E14" s="77" t="s">
        <v>127</v>
      </c>
      <c r="F14" s="76" t="s">
        <v>203</v>
      </c>
      <c r="G14" s="77" t="str">
        <f t="shared" ref="G14" si="7">IF(F14="Manipulación manual de cargas","BIOMECÁNICO",IF(F14="Movimientos repetitivos","BIOMECÁNICO",IF(F14="Esfuerzo","BIOMECÁNICO",IF(F14="Postura (prolongada mantenida, forzada,
antigravitacional)","BIOMECÁNICO",IF(F14="Mecánico (elementos o partes de máquinas, herramientas, equipos, piezas a trabajar, materiales proyectados sólidos o fluidos, superficies calientes)","CONDICIONES DE SEGURIDAD",IF(F14="Locativo (sistemas y medios de almacenamiento,  arrumes elevados sin estibas, muebles mal anclados en el piso o en la pared, almacenamientos inadecuados, condiciones de la estructura de trabajo)","CONDICIONES DE SEGURIDAD",IF(F14="Superficies de trabajo (irregulares, deslizantes, con diferencia del nivel, calientes)","CONDICIONES DE SEGURIDAD",IF(F14="Condiciones de orden y aseo, (caída de objetos, caída al mismo nivel o a un plano inferior, desorden en puestos de trabajo y bodegas)","CONDICIONES DE SEGURIDAD",IF(F14="Tecnológico (explosión, fuga, derrame de sustancias químicas, incendio)","CONDICIONES DE SEGURIDAD",IF(F14="Accidentes de tránsito - atropellamiento","CONDICIONES DE SEGURIDAD",IF(F14="Públicos (robos, atracos, asaltos, atentados, de orden público, etc.)","CONDICIONES DE SEGURIDAD",IF(F14="Eléctrico - (alta, media y baja tensión, estática por contacto indirecto)","CONDICIONES DE SEGURIDAD",IF(F14="Eléctrico - canalización inadecuada de cables eléctricos y de computo","CONDICIONES DE SEGURIDAD",IF(F14="Trabajo en alturas","CONDICIONES DE SEGURIDAD",IF(F14="Espacios confinados","CONDICIONES DE SEGURIDAD",IF(F14="Ruido de impacto, intermitente o continuo","FÍSICOS",IF(F14="Iluminación - luz visible por exceso o por deficiencia","FÍSICOS",IF(F14="Vibración cuerpo entero, segmentaria","FÍSICOS",IF(F14="Temperaturas extremas (calor y frío)","FÍSICOS",IF(F14="Ventilación (natural o artificial)","FÍSICOS",IF(F14="Presión admosférica (normal y ajustada)","FÍSICOS",IF(F14="Radiaciones ionizantes (rayos x, gama. beta y alfa)","FÍSICOS",IF(F14="Radiaciones no ionizantes (láser, ultravioleta, infrarroja, radiofrecuencia, microondas)","FÍSICOS",IF(F14="Gérmenes","BIOLÓGICOS",IF(F14="Parásitos","BIOLÓGICOS",IF(F14="Picaduras","BIOLÓGICOS",IF(F14="Mordeduras","BIOLÓGICOS",IF(F14="Fluidos o excrementos","BIOLÓGICOS",IF(F14="Polvos orgánicos inorgánicos","QUÍMICOS",IF(F14="Fibras","QUÍMICOS",IF(F14="Líquidos (nieblas y rocíos)","QUÍMICOS",IF(F14="Gases y vapores","QUÍMICOS",IF(F14="Humos metálicos, no metálicos","QUÍMICOS",IF(F14="Material particulado","QUÍMICOS",IF(F14="Gestión organizacional: Estilo de mando, pago, contratación, participación, inducción y capacitación, bienestar social, evaluación del desempeño y manejo de cambios","PSICOSOCIAL",IF(F14="Características de la organización del trabajo: Comunicación, tecnología, organización del trabajo y demandas cualitativas y cuantitativas de la labor","PSICOSOCIAL",IF(F14="Características del grupo social de trabajo: Relaciones, cohesión, calidad de interacciones y trabajo en equipo","PSICOSOCIAL",IF(F14="Condiciones de la tarea: Carga mental, contenido de la tarea, demandas emocionales, sistemas de control, definición de roles y monotonía","PSICOSOCIAL",IF(F14="Interface persona - tarea: Conocimientos, habilidades en relación con la demanda de la tarea, Iniciativa, autonomía y reconocimiento, identificación de la persona con la tarea y la organización","PSICOSOCIAL",IF(F14="Jornada de trabajo: Pausas, Trabajo nocturno, rotación, horas extras y descansos","PSICOSOCIAL",IF(F14="Antrópicos (inundaciones, deslizamientos, incendios forestales, sequías, aludes)","FENÓMENO NATURAL",IF(F14="Geofísicos (terremotos, volcanes, subsidencias, colapsos, inestabilidad del terreno)","FENÓMENO NATURAL",IF(F14="Meteorológicos (huracanes, tornados, granizadas, tormenta eléctrica)","FENÓMENO NATURAL")))))))))))))))))))))))))))))))))))))))))))</f>
        <v>CONDICIONES DE SEGURIDAD</v>
      </c>
      <c r="H14" s="6" t="s">
        <v>289</v>
      </c>
      <c r="I14" s="5"/>
      <c r="J14" s="5" t="s">
        <v>0</v>
      </c>
      <c r="K14" s="5" t="s">
        <v>0</v>
      </c>
      <c r="L14" s="5" t="s">
        <v>0</v>
      </c>
      <c r="M14" s="5"/>
      <c r="N14" s="5"/>
      <c r="O14" s="5"/>
      <c r="P14" s="5"/>
      <c r="Q14" s="124">
        <v>10</v>
      </c>
      <c r="R14" s="124">
        <v>4</v>
      </c>
      <c r="S14" s="45">
        <v>6</v>
      </c>
      <c r="T14" s="124">
        <f t="shared" ref="T14:T17" si="8">(Q14*R14*S14)</f>
        <v>240</v>
      </c>
      <c r="U14" s="44" t="str">
        <f t="shared" ref="U14:U17" si="9">IF(AND(T14&gt;=1,T14&lt;=300),"BAJO",IF(AND(T14&gt;=301,T14&lt;=600),"MEDIO",IF(AND(T14&gt;=601,T14&lt;=1000),"ALTO")))</f>
        <v>BAJO</v>
      </c>
      <c r="V14" s="44" t="str">
        <f t="shared" ref="V14:V17" si="10">IF(U14= "BAJO","ACEPTABLE",IF(U14="MEDIO","NO ACEPTABLE",IF(U14="ALTO","NO ACEPTABLE")))</f>
        <v>ACEPTABLE</v>
      </c>
      <c r="W14" s="7" t="s">
        <v>180</v>
      </c>
      <c r="X14" s="7" t="s">
        <v>136</v>
      </c>
      <c r="Y14" s="7" t="s">
        <v>193</v>
      </c>
      <c r="Z14" s="7" t="s">
        <v>280</v>
      </c>
      <c r="AA14" s="7" t="s">
        <v>136</v>
      </c>
      <c r="AB14" s="7" t="s">
        <v>181</v>
      </c>
      <c r="AC14" s="124">
        <v>1</v>
      </c>
      <c r="AD14" s="124">
        <v>1</v>
      </c>
      <c r="AE14" s="45">
        <v>3</v>
      </c>
      <c r="AF14" s="124">
        <f t="shared" ref="AF14:AF17" si="11">(AC14*AD14*AE14)</f>
        <v>3</v>
      </c>
      <c r="AG14" s="44" t="str">
        <f t="shared" ref="AG14:AG17" si="12">IF(AND(AF14&gt;=1,AF14&lt;=300),"BAJO",IF(AND(AF14&gt;=301,AF14&lt;=600),"MEDIO",IF(AND(AF14&gt;=601,AF14&lt;=1000),"ALTO")))</f>
        <v>BAJO</v>
      </c>
      <c r="AH14" s="44" t="str">
        <f t="shared" ref="AH14:AH17" si="13">IF(AG14= "BAJO","ACEPTABLE",IF(AG14="MEDIO","NO ACEPTABLE",IF(AG14="ALTO","NO ACEPTABLE")))</f>
        <v>ACEPTABLE</v>
      </c>
    </row>
    <row r="15" spans="1:72" ht="108" x14ac:dyDescent="0.2">
      <c r="A15" s="168"/>
      <c r="B15" s="168"/>
      <c r="C15" s="168"/>
      <c r="D15" s="168"/>
      <c r="E15" s="77" t="s">
        <v>127</v>
      </c>
      <c r="F15" s="76" t="s">
        <v>202</v>
      </c>
      <c r="G15" s="77" t="str">
        <f t="shared" si="0"/>
        <v>CONDICIONES DE SEGURIDAD</v>
      </c>
      <c r="H15" s="6" t="s">
        <v>316</v>
      </c>
      <c r="I15" s="5"/>
      <c r="J15" s="5" t="s">
        <v>0</v>
      </c>
      <c r="K15" s="5" t="s">
        <v>0</v>
      </c>
      <c r="L15" s="5" t="s">
        <v>0</v>
      </c>
      <c r="M15" s="5"/>
      <c r="N15" s="5"/>
      <c r="O15" s="5"/>
      <c r="P15" s="5"/>
      <c r="Q15" s="124">
        <v>6</v>
      </c>
      <c r="R15" s="124">
        <v>4</v>
      </c>
      <c r="S15" s="45">
        <v>6</v>
      </c>
      <c r="T15" s="124">
        <f t="shared" si="8"/>
        <v>144</v>
      </c>
      <c r="U15" s="44" t="str">
        <f t="shared" si="9"/>
        <v>BAJO</v>
      </c>
      <c r="V15" s="44" t="str">
        <f t="shared" si="10"/>
        <v>ACEPTABLE</v>
      </c>
      <c r="W15" s="7" t="s">
        <v>136</v>
      </c>
      <c r="X15" s="7" t="s">
        <v>136</v>
      </c>
      <c r="Y15" s="7" t="s">
        <v>290</v>
      </c>
      <c r="Z15" s="7" t="s">
        <v>291</v>
      </c>
      <c r="AA15" s="7" t="s">
        <v>136</v>
      </c>
      <c r="AB15" s="7" t="s">
        <v>159</v>
      </c>
      <c r="AC15" s="124">
        <v>3</v>
      </c>
      <c r="AD15" s="124">
        <v>6</v>
      </c>
      <c r="AE15" s="45">
        <v>3</v>
      </c>
      <c r="AF15" s="124">
        <f t="shared" si="11"/>
        <v>54</v>
      </c>
      <c r="AG15" s="44" t="str">
        <f t="shared" si="12"/>
        <v>BAJO</v>
      </c>
      <c r="AH15" s="44" t="str">
        <f t="shared" si="13"/>
        <v>ACEPTABLE</v>
      </c>
    </row>
    <row r="16" spans="1:72" ht="84" x14ac:dyDescent="0.2">
      <c r="A16" s="168"/>
      <c r="B16" s="168"/>
      <c r="C16" s="168"/>
      <c r="D16" s="168"/>
      <c r="E16" s="77" t="s">
        <v>127</v>
      </c>
      <c r="F16" s="76" t="s">
        <v>204</v>
      </c>
      <c r="G16" s="77" t="str">
        <f>IF(F16="Manipulación manual de cargas","BIOMECÁNICO",IF(F16="Movimientos repetitivos","BIOMECÁNICO",IF(F16="Esfuerzo","BIOMECÁNICO",IF(F16="Postura (prolongada mantenida, forzada,
antigravitacional)","BIOMECÁNICO",IF(F16="Mecánico (elementos o partes de máquinas, herramientas, equipos, piezas a trabajar, materiales proyectados sólidos o fluidos, superficies calientes)","CONDICIONES DE SEGURIDAD",IF(F16="Locativo (sistemas y medios de almacenamiento,  arrumes elevados sin estibas, muebles mal anclados en el piso o en la pared, almacenamientos inadecuados, condiciones de la estructura de trabajo)","CONDICIONES DE SEGURIDAD",IF(F16="Superficies de trabajo (irregulares, deslizantes, con diferencia del nivel, calientes)","CONDICIONES DE SEGURIDAD",IF(F16="Condiciones de orden y aseo, (caída de objetos, caída al mismo nivel o a un plano inferior, desorden en puestos de trabajo y bodegas)","CONDICIONES DE SEGURIDAD",IF(F16="Tecnológico (explosión, fuga, derrame de sustancias químicas, incendio)","CONDICIONES DE SEGURIDAD",IF(F16="Accidentes de tránsito - atropellamiento","CONDICIONES DE SEGURIDAD",IF(F16="Públicos (robos, atracos, asaltos, atentados, de orden público, etc.)","CONDICIONES DE SEGURIDAD",IF(F16="Eléctrico - (alta, media y baja tensión, estática por contacto indirecto)","CONDICIONES DE SEGURIDAD",IF(F16="Eléctrico - canalización inadecuada de cables eléctricos y de computo","CONDICIONES DE SEGURIDAD",IF(F16="Trabajo en alturas","CONDICIONES DE SEGURIDAD",IF(F16="Espacios confinados","CONDICIONES DE SEGURIDAD",IF(F16="Ruido de impacto, intermitente o continuo","FÍSICOS",IF(F16="Iluminación - luz visible por exceso o por deficiencia","FÍSICOS",IF(F16="Vibración cuerpo entero, segmentaria","FÍSICOS",IF(F16="Temperaturas extremas (calor y frío)","FÍSICOS",IF(F16="Ventilación (natural o artificial)","FÍSICOS",IF(F16="Presión admosférica (normal y ajustada)","FÍSICOS",IF(F16="Radiaciones ionizantes (rayos x, gama. beta y alfa)","FÍSICOS",IF(F16="Radiaciones no ionizantes (láser, ultravioleta, infrarroja, radiofrecuencia, microondas)","FÍSICOS",IF(F16="Gérmenes","BIOLÓGICOS",IF(F16="Parásitos","BIOLÓGICOS",IF(F16="Picaduras","BIOLÓGICOS",IF(F16="Mordeduras","BIOLÓGICOS",IF(F16="Fluidos o excrementos","BIOLÓGICOS",IF(F16="Polvos orgánicos inorgánicos","QUÍMICOS",IF(F16="Fibras","QUÍMICOS",IF(F16="Líquidos (nieblas y rocíos)","QUÍMICOS",IF(F16="Gases y vapores","QUÍMICOS",IF(F16="Humos metálicos, no metálicos","QUÍMICOS",IF(F16="Material particulado","QUÍMICOS",IF(F16="Gestión organizacional: Estilo de mando, pago, contratación, participación, inducción y capacitación, bienestar social, evaluación del desempeño y manejo de cambios","PSICOSOCIAL",IF(F16="Características de la organización del trabajo: Comunicación, tecnología, organización del trabajo y demandas cualitativas y cuantitativas de la labor","PSICOSOCIAL",IF(F16="Características del grupo social de trabajo: Relaciones, cohesión, calidad de interacciones y trabajo en equipo","PSICOSOCIAL",IF(F16="Condiciones de la tarea: Carga mental, contenido de la tarea, demandas emocionales, sistemas de control, definición de roles y monotonía","PSICOSOCIAL",IF(F16="Interface persona - tarea: Conocimientos, habilidades en relación con la demanda de la tarea, Iniciativa, autonomía y reconocimiento, identificación de la persona con la tarea y la organización","PSICOSOCIAL",IF(F16="Jornada de trabajo: Pausas, Trabajo nocturno, rotación, horas extras y descansos","PSICOSOCIAL",IF(F16="Antrópicos (inundaciones, deslizamientos, incendios forestales, sequías, aludes)","FENÓMENO NATURAL",IF(F16="Geofísicos (terremotos, volcanes, subsidencias, colapsos, inestabilidad del terreno)","FENÓMENO NATURAL",IF(F16="Meteorológicos (huracanes, tornados, granizadas, tormenta eléctrica)","FENÓMENO NATURAL")))))))))))))))))))))))))))))))))))))))))))</f>
        <v>CONDICIONES DE SEGURIDAD</v>
      </c>
      <c r="H16" s="6" t="s">
        <v>292</v>
      </c>
      <c r="I16" s="5"/>
      <c r="J16" s="5"/>
      <c r="K16" s="5" t="s">
        <v>0</v>
      </c>
      <c r="L16" s="5"/>
      <c r="M16" s="5" t="s">
        <v>0</v>
      </c>
      <c r="N16" s="5"/>
      <c r="O16" s="5"/>
      <c r="P16" s="5"/>
      <c r="Q16" s="124">
        <v>6</v>
      </c>
      <c r="R16" s="124">
        <v>1</v>
      </c>
      <c r="S16" s="45">
        <v>10</v>
      </c>
      <c r="T16" s="124">
        <f t="shared" si="8"/>
        <v>60</v>
      </c>
      <c r="U16" s="44" t="str">
        <f t="shared" si="9"/>
        <v>BAJO</v>
      </c>
      <c r="V16" s="44" t="str">
        <f t="shared" si="10"/>
        <v>ACEPTABLE</v>
      </c>
      <c r="W16" s="7" t="s">
        <v>279</v>
      </c>
      <c r="X16" s="7" t="s">
        <v>136</v>
      </c>
      <c r="Y16" s="7" t="s">
        <v>293</v>
      </c>
      <c r="Z16" s="7" t="s">
        <v>205</v>
      </c>
      <c r="AA16" s="7" t="s">
        <v>136</v>
      </c>
      <c r="AB16" s="7" t="s">
        <v>159</v>
      </c>
      <c r="AC16" s="124">
        <v>3</v>
      </c>
      <c r="AD16" s="124">
        <v>1</v>
      </c>
      <c r="AE16" s="45">
        <v>10</v>
      </c>
      <c r="AF16" s="124">
        <f t="shared" si="11"/>
        <v>30</v>
      </c>
      <c r="AG16" s="44" t="str">
        <f t="shared" si="12"/>
        <v>BAJO</v>
      </c>
      <c r="AH16" s="44" t="str">
        <f t="shared" si="13"/>
        <v>ACEPTABLE</v>
      </c>
    </row>
    <row r="17" spans="1:48" ht="72" x14ac:dyDescent="0.2">
      <c r="A17" s="168"/>
      <c r="B17" s="168"/>
      <c r="C17" s="168"/>
      <c r="D17" s="168"/>
      <c r="E17" s="77" t="s">
        <v>127</v>
      </c>
      <c r="F17" s="76" t="s">
        <v>206</v>
      </c>
      <c r="G17" s="77" t="str">
        <f t="shared" si="0"/>
        <v>CONDICIONES DE SEGURIDAD</v>
      </c>
      <c r="H17" s="6" t="s">
        <v>310</v>
      </c>
      <c r="I17" s="5" t="s">
        <v>0</v>
      </c>
      <c r="J17" s="5" t="s">
        <v>0</v>
      </c>
      <c r="K17" s="5"/>
      <c r="L17" s="5" t="s">
        <v>0</v>
      </c>
      <c r="M17" s="5"/>
      <c r="N17" s="5"/>
      <c r="O17" s="5"/>
      <c r="P17" s="5"/>
      <c r="Q17" s="124">
        <v>3</v>
      </c>
      <c r="R17" s="124">
        <v>4</v>
      </c>
      <c r="S17" s="45">
        <v>3</v>
      </c>
      <c r="T17" s="124">
        <f t="shared" si="8"/>
        <v>36</v>
      </c>
      <c r="U17" s="44" t="str">
        <f t="shared" si="9"/>
        <v>BAJO</v>
      </c>
      <c r="V17" s="44" t="str">
        <f t="shared" si="10"/>
        <v>ACEPTABLE</v>
      </c>
      <c r="W17" s="7" t="s">
        <v>136</v>
      </c>
      <c r="X17" s="7" t="s">
        <v>136</v>
      </c>
      <c r="Y17" s="7" t="s">
        <v>227</v>
      </c>
      <c r="Z17" s="7" t="s">
        <v>164</v>
      </c>
      <c r="AA17" s="7" t="s">
        <v>136</v>
      </c>
      <c r="AB17" s="7" t="s">
        <v>159</v>
      </c>
      <c r="AC17" s="124">
        <v>1</v>
      </c>
      <c r="AD17" s="124">
        <v>6</v>
      </c>
      <c r="AE17" s="45">
        <v>3</v>
      </c>
      <c r="AF17" s="124">
        <f t="shared" si="11"/>
        <v>18</v>
      </c>
      <c r="AG17" s="44" t="str">
        <f t="shared" si="12"/>
        <v>BAJO</v>
      </c>
      <c r="AH17" s="44" t="str">
        <f t="shared" si="13"/>
        <v>ACEPTABLE</v>
      </c>
    </row>
    <row r="18" spans="1:48" ht="72" x14ac:dyDescent="0.2">
      <c r="A18" s="168"/>
      <c r="B18" s="168"/>
      <c r="C18" s="168"/>
      <c r="D18" s="168"/>
      <c r="E18" s="77" t="s">
        <v>127</v>
      </c>
      <c r="F18" s="76" t="s">
        <v>207</v>
      </c>
      <c r="G18" s="77" t="str">
        <f t="shared" si="0"/>
        <v>CONDICIONES DE SEGURIDAD</v>
      </c>
      <c r="H18" s="76" t="s">
        <v>281</v>
      </c>
      <c r="I18" s="5" t="s">
        <v>0</v>
      </c>
      <c r="J18" s="5"/>
      <c r="K18" s="5" t="s">
        <v>0</v>
      </c>
      <c r="L18" s="5" t="s">
        <v>0</v>
      </c>
      <c r="M18" s="5"/>
      <c r="N18" s="5"/>
      <c r="O18" s="5"/>
      <c r="P18" s="5"/>
      <c r="Q18" s="124">
        <v>3</v>
      </c>
      <c r="R18" s="124">
        <v>1</v>
      </c>
      <c r="S18" s="45">
        <v>6</v>
      </c>
      <c r="T18" s="124">
        <f t="shared" ref="T18:T19" si="14">(Q18*R18*S18)</f>
        <v>18</v>
      </c>
      <c r="U18" s="44" t="str">
        <f t="shared" ref="U18:U19" si="15">IF(AND(T18&gt;=1,T18&lt;=300),"BAJO",IF(AND(T18&gt;=301,T18&lt;=600),"MEDIO",IF(AND(T18&gt;=601,T18&lt;=1000),"ALTO")))</f>
        <v>BAJO</v>
      </c>
      <c r="V18" s="44" t="str">
        <f t="shared" ref="V18:V19" si="16">IF(U18= "BAJO","ACEPTABLE",IF(U18="MEDIO","NO ACEPTABLE",IF(U18="ALTO","NO ACEPTABLE")))</f>
        <v>ACEPTABLE</v>
      </c>
      <c r="W18" s="7" t="s">
        <v>136</v>
      </c>
      <c r="X18" s="7" t="s">
        <v>136</v>
      </c>
      <c r="Y18" s="7" t="s">
        <v>165</v>
      </c>
      <c r="Z18" s="7" t="s">
        <v>166</v>
      </c>
      <c r="AA18" s="7" t="s">
        <v>312</v>
      </c>
      <c r="AB18" s="7" t="s">
        <v>167</v>
      </c>
      <c r="AC18" s="124">
        <v>1</v>
      </c>
      <c r="AD18" s="124">
        <v>1</v>
      </c>
      <c r="AE18" s="45">
        <v>6</v>
      </c>
      <c r="AF18" s="124">
        <f t="shared" ref="AF18:AF19" si="17">(AC18*AD18*AE18)</f>
        <v>6</v>
      </c>
      <c r="AG18" s="44" t="str">
        <f t="shared" ref="AG18:AG19" si="18">IF(AND(AF18&gt;=1,AF18&lt;=300),"BAJO",IF(AND(AF18&gt;=301,AF18&lt;=600),"MEDIO",IF(AND(AF18&gt;=601,AF18&lt;=1000),"ALTO")))</f>
        <v>BAJO</v>
      </c>
      <c r="AH18" s="44" t="str">
        <f t="shared" ref="AH18:AH19" si="19">IF(AG18= "BAJO","ACEPTABLE",IF(AG18="MEDIO","NO ACEPTABLE",IF(AG18="ALTO","NO ACEPTABLE")))</f>
        <v>ACEPTABLE</v>
      </c>
    </row>
    <row r="19" spans="1:48" ht="48" x14ac:dyDescent="0.2">
      <c r="A19" s="168"/>
      <c r="B19" s="168"/>
      <c r="C19" s="168"/>
      <c r="D19" s="168"/>
      <c r="E19" s="77" t="s">
        <v>127</v>
      </c>
      <c r="F19" s="76" t="s">
        <v>207</v>
      </c>
      <c r="G19" s="77" t="str">
        <f t="shared" si="0"/>
        <v>CONDICIONES DE SEGURIDAD</v>
      </c>
      <c r="H19" s="6" t="s">
        <v>294</v>
      </c>
      <c r="I19" s="5" t="s">
        <v>0</v>
      </c>
      <c r="J19" s="5" t="s">
        <v>0</v>
      </c>
      <c r="K19" s="5"/>
      <c r="L19" s="5" t="s">
        <v>0</v>
      </c>
      <c r="M19" s="5"/>
      <c r="N19" s="5"/>
      <c r="O19" s="5"/>
      <c r="P19" s="5"/>
      <c r="Q19" s="124">
        <v>3</v>
      </c>
      <c r="R19" s="124">
        <v>10</v>
      </c>
      <c r="S19" s="45">
        <v>1</v>
      </c>
      <c r="T19" s="124">
        <f t="shared" si="14"/>
        <v>30</v>
      </c>
      <c r="U19" s="44" t="str">
        <f t="shared" si="15"/>
        <v>BAJO</v>
      </c>
      <c r="V19" s="44" t="str">
        <f t="shared" si="16"/>
        <v>ACEPTABLE</v>
      </c>
      <c r="W19" s="7" t="s">
        <v>136</v>
      </c>
      <c r="X19" s="7" t="s">
        <v>136</v>
      </c>
      <c r="Y19" s="7" t="s">
        <v>136</v>
      </c>
      <c r="Z19" s="7" t="s">
        <v>160</v>
      </c>
      <c r="AA19" s="7" t="s">
        <v>136</v>
      </c>
      <c r="AB19" s="7" t="s">
        <v>161</v>
      </c>
      <c r="AC19" s="124">
        <v>1</v>
      </c>
      <c r="AD19" s="124">
        <v>6</v>
      </c>
      <c r="AE19" s="45">
        <v>1</v>
      </c>
      <c r="AF19" s="124">
        <f t="shared" si="17"/>
        <v>6</v>
      </c>
      <c r="AG19" s="44" t="str">
        <f t="shared" si="18"/>
        <v>BAJO</v>
      </c>
      <c r="AH19" s="44" t="str">
        <f t="shared" si="19"/>
        <v>ACEPTABLE</v>
      </c>
    </row>
    <row r="20" spans="1:48" ht="36" x14ac:dyDescent="0.2">
      <c r="A20" s="168"/>
      <c r="B20" s="168"/>
      <c r="C20" s="168"/>
      <c r="D20" s="168"/>
      <c r="E20" s="77" t="s">
        <v>127</v>
      </c>
      <c r="F20" s="76" t="s">
        <v>201</v>
      </c>
      <c r="G20" s="77" t="str">
        <f t="shared" si="0"/>
        <v>CONDICIONES DE SEGURIDAD</v>
      </c>
      <c r="H20" s="6" t="s">
        <v>242</v>
      </c>
      <c r="I20" s="5"/>
      <c r="J20" s="5" t="s">
        <v>0</v>
      </c>
      <c r="K20" s="5"/>
      <c r="L20" s="5" t="s">
        <v>0</v>
      </c>
      <c r="M20" s="5"/>
      <c r="N20" s="5"/>
      <c r="O20" s="5"/>
      <c r="P20" s="5"/>
      <c r="Q20" s="124">
        <v>3</v>
      </c>
      <c r="R20" s="124">
        <v>4</v>
      </c>
      <c r="S20" s="45">
        <v>3</v>
      </c>
      <c r="T20" s="124">
        <f t="shared" ref="T20:T21" si="20">(Q20*R20*S20)</f>
        <v>36</v>
      </c>
      <c r="U20" s="44" t="str">
        <f t="shared" ref="U20:U21" si="21">IF(AND(T20&gt;=1,T20&lt;=300),"BAJO",IF(AND(T20&gt;=301,T20&lt;=600),"MEDIO",IF(AND(T20&gt;=601,T20&lt;=1000),"ALTO")))</f>
        <v>BAJO</v>
      </c>
      <c r="V20" s="44" t="str">
        <f t="shared" ref="V20:V21" si="22">IF(U20= "BAJO","ACEPTABLE",IF(U20="MEDIO","NO ACEPTABLE",IF(U20="ALTO","NO ACEPTABLE")))</f>
        <v>ACEPTABLE</v>
      </c>
      <c r="W20" s="7" t="s">
        <v>136</v>
      </c>
      <c r="X20" s="7" t="s">
        <v>136</v>
      </c>
      <c r="Y20" s="7" t="s">
        <v>136</v>
      </c>
      <c r="Z20" s="7" t="s">
        <v>176</v>
      </c>
      <c r="AA20" s="7" t="s">
        <v>136</v>
      </c>
      <c r="AB20" s="7" t="s">
        <v>228</v>
      </c>
      <c r="AC20" s="124">
        <v>1</v>
      </c>
      <c r="AD20" s="124">
        <v>4</v>
      </c>
      <c r="AE20" s="45">
        <v>3</v>
      </c>
      <c r="AF20" s="124">
        <f t="shared" ref="AF20:AF21" si="23">(AC20*AD20*AE20)</f>
        <v>12</v>
      </c>
      <c r="AG20" s="44" t="str">
        <f t="shared" ref="AG20:AG21" si="24">IF(AND(AF20&gt;=1,AF20&lt;=300),"BAJO",IF(AND(AF20&gt;=301,AF20&lt;=600),"MEDIO",IF(AND(AF20&gt;=601,AF20&lt;=1000),"ALTO")))</f>
        <v>BAJO</v>
      </c>
      <c r="AH20" s="44" t="str">
        <f t="shared" ref="AH20:AH21" si="25">IF(AG20= "BAJO","ACEPTABLE",IF(AG20="MEDIO","NO ACEPTABLE",IF(AG20="ALTO","NO ACEPTABLE")))</f>
        <v>ACEPTABLE</v>
      </c>
    </row>
    <row r="21" spans="1:48" ht="48" x14ac:dyDescent="0.2">
      <c r="A21" s="168"/>
      <c r="B21" s="168"/>
      <c r="C21" s="168"/>
      <c r="D21" s="168"/>
      <c r="E21" s="77" t="s">
        <v>127</v>
      </c>
      <c r="F21" s="76" t="s">
        <v>201</v>
      </c>
      <c r="G21" s="77" t="str">
        <f t="shared" si="0"/>
        <v>CONDICIONES DE SEGURIDAD</v>
      </c>
      <c r="H21" s="76" t="s">
        <v>282</v>
      </c>
      <c r="I21" s="5"/>
      <c r="J21" s="5" t="s">
        <v>0</v>
      </c>
      <c r="K21" s="5" t="s">
        <v>0</v>
      </c>
      <c r="L21" s="5" t="s">
        <v>0</v>
      </c>
      <c r="M21" s="5"/>
      <c r="N21" s="5"/>
      <c r="O21" s="5"/>
      <c r="P21" s="5"/>
      <c r="Q21" s="124">
        <v>3</v>
      </c>
      <c r="R21" s="124">
        <v>4</v>
      </c>
      <c r="S21" s="45">
        <v>1</v>
      </c>
      <c r="T21" s="124">
        <f t="shared" si="20"/>
        <v>12</v>
      </c>
      <c r="U21" s="44" t="str">
        <f t="shared" si="21"/>
        <v>BAJO</v>
      </c>
      <c r="V21" s="44" t="str">
        <f t="shared" si="22"/>
        <v>ACEPTABLE</v>
      </c>
      <c r="W21" s="7" t="s">
        <v>136</v>
      </c>
      <c r="X21" s="7" t="s">
        <v>136</v>
      </c>
      <c r="Y21" s="7" t="s">
        <v>136</v>
      </c>
      <c r="Z21" s="7" t="s">
        <v>178</v>
      </c>
      <c r="AA21" s="7" t="s">
        <v>136</v>
      </c>
      <c r="AB21" s="7" t="s">
        <v>179</v>
      </c>
      <c r="AC21" s="124">
        <v>3</v>
      </c>
      <c r="AD21" s="124">
        <v>4</v>
      </c>
      <c r="AE21" s="45">
        <v>1</v>
      </c>
      <c r="AF21" s="124">
        <f t="shared" si="23"/>
        <v>12</v>
      </c>
      <c r="AG21" s="44" t="str">
        <f t="shared" si="24"/>
        <v>BAJO</v>
      </c>
      <c r="AH21" s="44" t="str">
        <f t="shared" si="25"/>
        <v>ACEPTABLE</v>
      </c>
    </row>
    <row r="22" spans="1:48" ht="84" x14ac:dyDescent="0.2">
      <c r="A22" s="168"/>
      <c r="B22" s="168"/>
      <c r="C22" s="168"/>
      <c r="D22" s="168"/>
      <c r="E22" s="77" t="s">
        <v>127</v>
      </c>
      <c r="F22" s="76" t="s">
        <v>204</v>
      </c>
      <c r="G22" s="77" t="str">
        <f t="shared" si="0"/>
        <v>CONDICIONES DE SEGURIDAD</v>
      </c>
      <c r="H22" s="6" t="s">
        <v>243</v>
      </c>
      <c r="I22" s="5"/>
      <c r="J22" s="5"/>
      <c r="K22" s="5"/>
      <c r="L22" s="5" t="s">
        <v>0</v>
      </c>
      <c r="M22" s="5"/>
      <c r="N22" s="5"/>
      <c r="O22" s="5"/>
      <c r="P22" s="5"/>
      <c r="Q22" s="124">
        <v>3</v>
      </c>
      <c r="R22" s="124">
        <v>4</v>
      </c>
      <c r="S22" s="45">
        <v>6</v>
      </c>
      <c r="T22" s="124">
        <f t="shared" ref="T22:T34" si="26">(Q22*R22*S22)</f>
        <v>72</v>
      </c>
      <c r="U22" s="44" t="str">
        <f t="shared" ref="U22:U34" si="27">IF(AND(T22&gt;=1,T22&lt;=300),"BAJO",IF(AND(T22&gt;=301,T22&lt;=600),"MEDIO",IF(AND(T22&gt;=601,T22&lt;=1000),"ALTO")))</f>
        <v>BAJO</v>
      </c>
      <c r="V22" s="44" t="str">
        <f t="shared" ref="V22:V34" si="28">IF(U22= "BAJO","ACEPTABLE",IF(U22="MEDIO","NO ACEPTABLE",IF(U22="ALTO","NO ACEPTABLE")))</f>
        <v>ACEPTABLE</v>
      </c>
      <c r="W22" s="7" t="s">
        <v>136</v>
      </c>
      <c r="X22" s="7" t="s">
        <v>136</v>
      </c>
      <c r="Y22" s="7" t="s">
        <v>293</v>
      </c>
      <c r="Z22" s="7" t="s">
        <v>244</v>
      </c>
      <c r="AA22" s="7" t="s">
        <v>136</v>
      </c>
      <c r="AB22" s="7" t="s">
        <v>182</v>
      </c>
      <c r="AC22" s="124">
        <v>1</v>
      </c>
      <c r="AD22" s="124">
        <v>4</v>
      </c>
      <c r="AE22" s="45">
        <v>6</v>
      </c>
      <c r="AF22" s="124">
        <f t="shared" ref="AF22:AF33" si="29">(AC22*AD22*AE22)</f>
        <v>24</v>
      </c>
      <c r="AG22" s="44" t="str">
        <f t="shared" ref="AG22:AG33" si="30">IF(AND(AF22&gt;=1,AF22&lt;=300),"BAJO",IF(AND(AF22&gt;=301,AF22&lt;=600),"MEDIO",IF(AND(AF22&gt;=601,AF22&lt;=1000),"ALTO")))</f>
        <v>BAJO</v>
      </c>
      <c r="AH22" s="44" t="str">
        <f t="shared" ref="AH22:AH33" si="31">IF(AG22= "BAJO","ACEPTABLE",IF(AG22="MEDIO","NO ACEPTABLE",IF(AG22="ALTO","NO ACEPTABLE")))</f>
        <v>ACEPTABLE</v>
      </c>
    </row>
    <row r="23" spans="1:48" ht="72" x14ac:dyDescent="0.2">
      <c r="A23" s="168"/>
      <c r="B23" s="168"/>
      <c r="C23" s="168"/>
      <c r="D23" s="168"/>
      <c r="E23" s="77" t="s">
        <v>127</v>
      </c>
      <c r="F23" s="76" t="s">
        <v>143</v>
      </c>
      <c r="G23" s="77" t="str">
        <f t="shared" ref="G23:G24" si="32">IF(F23="Manipulación manual de cargas","BIOMECÁNICO",IF(F23="Movimientos repetitivos","BIOMECÁNICO",IF(F23="Esfuerzo","BIOMECÁNICO",IF(F23="Postura (prolongada mantenida, forzada,
antigravitacional)","BIOMECÁNICO",IF(F23="Mecánico (elementos o partes de máquinas, herramientas, equipos, piezas a trabajar, materiales proyectados sólidos o fluidos, superficies calientes)","CONDICIONES DE SEGURIDAD",IF(F23="Locativo (sistemas y medios de almacenamiento,  arrumes elevados sin estibas, muebles mal anclados en el piso o en la pared, almacenamientos inadecuados, condiciones de la estructura de trabajo)","CONDICIONES DE SEGURIDAD",IF(F23="Superficies de trabajo (irregulares, deslizantes, con diferencia del nivel, calientes)","CONDICIONES DE SEGURIDAD",IF(F23="Condiciones de orden y aseo, (caída de objetos, caída al mismo nivel o a un plano inferior, desorden en puestos de trabajo y bodegas)","CONDICIONES DE SEGURIDAD",IF(F23="Tecnológico (explosión, fuga, derrame de sustancias químicas, incendio)","CONDICIONES DE SEGURIDAD",IF(F23="Accidentes de tránsito - atropellamiento","CONDICIONES DE SEGURIDAD",IF(F23="Públicos (robos, atracos, asaltos, atentados, de orden público, etc.)","CONDICIONES DE SEGURIDAD",IF(F23="Eléctrico - (alta, media y baja tensión, estática por contacto indirecto)","CONDICIONES DE SEGURIDAD",IF(F23="Eléctrico - canalización inadecuada de cables eléctricos y de computo","CONDICIONES DE SEGURIDAD",IF(F23="Trabajo en alturas","CONDICIONES DE SEGURIDAD",IF(F23="Espacios confinados","CONDICIONES DE SEGURIDAD",IF(F23="Ruido de impacto, intermitente o continuo","FÍSICOS",IF(F23="Iluminación - luz visible por exceso o por deficiencia","FÍSICOS",IF(F23="Vibración cuerpo entero, segmentaria","FÍSICOS",IF(F23="Temperaturas extremas (calor y frío)","FÍSICOS",IF(F23="Ventilación (natural o artificial)","FÍSICOS",IF(F23="Presión admosférica (normal y ajustada)","FÍSICOS",IF(F23="Radiaciones ionizantes (rayos x, gama. beta y alfa)","FÍSICOS",IF(F23="Radiaciones no ionizantes (láser, ultravioleta, infrarroja, radiofrecuencia, microondas)","FÍSICOS",IF(F23="Gérmenes","BIOLÓGICOS",IF(F23="Parásitos","BIOLÓGICOS",IF(F23="Picaduras","BIOLÓGICOS",IF(F23="Mordeduras","BIOLÓGICOS",IF(F23="Fluidos o excrementos","BIOLÓGICOS",IF(F23="Polvos orgánicos inorgánicos","QUÍMICOS",IF(F23="Fibras","QUÍMICOS",IF(F23="Líquidos (nieblas y rocíos)","QUÍMICOS",IF(F23="Gases y vapores","QUÍMICOS",IF(F23="Humos metálicos, no metálicos","QUÍMICOS",IF(F23="Material particulado","QUÍMICOS",IF(F23="Gestión organizacional: Estilo de mando, pago, contratación, participación, inducción y capacitación, bienestar social, evaluación del desempeño y manejo de cambios","PSICOSOCIAL",IF(F23="Características de la organización del trabajo: Comunicación, tecnología, organización del trabajo y demandas cualitativas y cuantitativas de la labor","PSICOSOCIAL",IF(F23="Características del grupo social de trabajo: Relaciones, cohesión, calidad de interacciones y trabajo en equipo","PSICOSOCIAL",IF(F23="Condiciones de la tarea: Carga mental, contenido de la tarea, demandas emocionales, sistemas de control, definición de roles y monotonía","PSICOSOCIAL",IF(F23="Interface persona - tarea: Conocimientos, habilidades en relación con la demanda de la tarea, Iniciativa, autonomía y reconocimiento, identificación de la persona con la tarea y la organización","PSICOSOCIAL",IF(F23="Jornada de trabajo: Pausas, Trabajo nocturno, rotación, horas extras y descansos","PSICOSOCIAL",IF(F23="Antrópicos (inundaciones, deslizamientos, incendios forestales, sequías, aludes)","FENÓMENO NATURAL",IF(F23="Geofísicos (terremotos, volcanes, subsidencias, colapsos, inestabilidad del terreno)","FENÓMENO NATURAL",IF(F23="Meteorológicos (huracanes, tornados, granizadas, tormenta eléctrica)","FENÓMENO NATURAL")))))))))))))))))))))))))))))))))))))))))))</f>
        <v>FÍSICOS</v>
      </c>
      <c r="H23" s="6" t="s">
        <v>317</v>
      </c>
      <c r="I23" s="5"/>
      <c r="J23" s="5"/>
      <c r="K23" s="5"/>
      <c r="L23" s="5" t="s">
        <v>0</v>
      </c>
      <c r="M23" s="5"/>
      <c r="N23" s="5"/>
      <c r="O23" s="5"/>
      <c r="P23" s="5"/>
      <c r="Q23" s="124">
        <v>1</v>
      </c>
      <c r="R23" s="124">
        <v>4</v>
      </c>
      <c r="S23" s="45">
        <v>10</v>
      </c>
      <c r="T23" s="124">
        <f t="shared" ref="T23:T24" si="33">(Q23*R23*S23)</f>
        <v>40</v>
      </c>
      <c r="U23" s="44" t="str">
        <f t="shared" ref="U23:U24" si="34">IF(AND(T23&gt;=1,T23&lt;=300),"BAJO",IF(AND(T23&gt;=301,T23&lt;=600),"MEDIO",IF(AND(T23&gt;=601,T23&lt;=1000),"ALTO")))</f>
        <v>BAJO</v>
      </c>
      <c r="V23" s="44" t="str">
        <f t="shared" ref="V23:V24" si="35">IF(U23= "BAJO","ACEPTABLE",IF(U23="MEDIO","NO ACEPTABLE",IF(U23="ALTO","NO ACEPTABLE")))</f>
        <v>ACEPTABLE</v>
      </c>
      <c r="W23" s="7" t="s">
        <v>136</v>
      </c>
      <c r="X23" s="7" t="s">
        <v>136</v>
      </c>
      <c r="Y23" s="7" t="s">
        <v>136</v>
      </c>
      <c r="Z23" s="7" t="s">
        <v>295</v>
      </c>
      <c r="AA23" s="7" t="s">
        <v>136</v>
      </c>
      <c r="AB23" s="7" t="s">
        <v>183</v>
      </c>
      <c r="AC23" s="124">
        <v>1</v>
      </c>
      <c r="AD23" s="124">
        <v>1</v>
      </c>
      <c r="AE23" s="45">
        <v>6</v>
      </c>
      <c r="AF23" s="124">
        <f t="shared" ref="AF23:AF24" si="36">(AC23*AD23*AE23)</f>
        <v>6</v>
      </c>
      <c r="AG23" s="44" t="str">
        <f t="shared" ref="AG23:AG24" si="37">IF(AND(AF23&gt;=1,AF23&lt;=300),"BAJO",IF(AND(AF23&gt;=301,AF23&lt;=600),"MEDIO",IF(AND(AF23&gt;=601,AF23&lt;=1000),"ALTO")))</f>
        <v>BAJO</v>
      </c>
      <c r="AH23" s="44" t="str">
        <f t="shared" ref="AH23:AH24" si="38">IF(AG23= "BAJO","ACEPTABLE",IF(AG23="MEDIO","NO ACEPTABLE",IF(AG23="ALTO","NO ACEPTABLE")))</f>
        <v>ACEPTABLE</v>
      </c>
    </row>
    <row r="24" spans="1:48" ht="96" x14ac:dyDescent="0.2">
      <c r="A24" s="168"/>
      <c r="B24" s="168"/>
      <c r="C24" s="168"/>
      <c r="D24" s="168"/>
      <c r="E24" s="77" t="s">
        <v>127</v>
      </c>
      <c r="F24" s="76" t="s">
        <v>198</v>
      </c>
      <c r="G24" s="77" t="str">
        <f t="shared" si="32"/>
        <v>FÍSICOS</v>
      </c>
      <c r="H24" s="6" t="s">
        <v>358</v>
      </c>
      <c r="I24" s="5"/>
      <c r="J24" s="5"/>
      <c r="K24" s="5" t="s">
        <v>0</v>
      </c>
      <c r="L24" s="5" t="s">
        <v>0</v>
      </c>
      <c r="M24" s="5"/>
      <c r="N24" s="5"/>
      <c r="O24" s="5"/>
      <c r="P24" s="5"/>
      <c r="Q24" s="133">
        <v>6</v>
      </c>
      <c r="R24" s="133">
        <v>4</v>
      </c>
      <c r="S24" s="45">
        <v>10</v>
      </c>
      <c r="T24" s="96">
        <f t="shared" si="33"/>
        <v>240</v>
      </c>
      <c r="U24" s="98" t="str">
        <f t="shared" si="34"/>
        <v>BAJO</v>
      </c>
      <c r="V24" s="98" t="str">
        <f t="shared" si="35"/>
        <v>ACEPTABLE</v>
      </c>
      <c r="W24" s="7" t="s">
        <v>136</v>
      </c>
      <c r="X24" s="7" t="s">
        <v>274</v>
      </c>
      <c r="Y24" s="7" t="s">
        <v>276</v>
      </c>
      <c r="Z24" s="7" t="s">
        <v>273</v>
      </c>
      <c r="AA24" s="7" t="s">
        <v>275</v>
      </c>
      <c r="AB24" s="7" t="s">
        <v>175</v>
      </c>
      <c r="AC24" s="133">
        <v>3</v>
      </c>
      <c r="AD24" s="133">
        <v>4</v>
      </c>
      <c r="AE24" s="45">
        <v>6</v>
      </c>
      <c r="AF24" s="133">
        <f t="shared" si="36"/>
        <v>72</v>
      </c>
      <c r="AG24" s="44" t="str">
        <f t="shared" si="37"/>
        <v>BAJO</v>
      </c>
      <c r="AH24" s="44" t="str">
        <f t="shared" si="38"/>
        <v>ACEPTABLE</v>
      </c>
    </row>
    <row r="25" spans="1:48" s="128" customFormat="1" ht="138" customHeight="1" x14ac:dyDescent="0.2">
      <c r="A25" s="168"/>
      <c r="B25" s="168"/>
      <c r="C25" s="168"/>
      <c r="D25" s="168"/>
      <c r="E25" s="77" t="s">
        <v>127</v>
      </c>
      <c r="F25" s="76" t="s">
        <v>195</v>
      </c>
      <c r="G25" s="77" t="str">
        <f>IF(F25="Manipulación manual de cargas","BIOMECÁNICO",IF(F25="Movimientos repetitivos","BIOMECÁNICO",IF(F25="Esfuerzo","BIOMECÁNICO",IF(F25="Postura (prolongada mantenida, forzada,
antigravitacional)","BIOMECÁNICO",IF(F25="Mecánico (elementos o partes de máquinas, herramientas, equipos, piezas a trabajar, materiales proyectados sólidos o fluidos, superficies calientes)","CONDICIONES DE SEGURIDAD",IF(F25="Locativo (sistemas y medios de almacenamiento,  arrumes elevados sin estibas, muebles mal anclados en el piso o en la pared, almacenamientos inadecuados, condiciones de la estructura de trabajo)","CONDICIONES DE SEGURIDAD",IF(F25="Superficies de trabajo (irregulares, deslizantes, con diferencia del nivel, calientes)","CONDICIONES DE SEGURIDAD",IF(F25="Condiciones de orden y aseo, (caída de objetos, caída al mismo nivel o a un plano inferior, desorden en puestos de trabajo y bodegas)","CONDICIONES DE SEGURIDAD",IF(F25="Tecnológico (explosión, fuga, derrame de sustancias químicas, incendio)","CONDICIONES DE SEGURIDAD",IF(F25="Accidentes de tránsito - atropellamiento","CONDICIONES DE SEGURIDAD",IF(F25="Públicos (robos, atracos, asaltos, atentados, de orden público, etc.)","CONDICIONES DE SEGURIDAD",IF(F25="Eléctrico - (alta, media y baja tensión, estática por contacto indirecto)","CONDICIONES DE SEGURIDAD",IF(F25="Eléctrico - canalización inadecuada de cables eléctricos y de computo","CONDICIONES DE SEGURIDAD",IF(F25="Trabajo en alturas","CONDICIONES DE SEGURIDAD",IF(F25="Espacios confinados","CONDICIONES DE SEGURIDAD",IF(F25="Ruido de impacto, intermitente o continuo","FÍSICOS",IF(F25="Iluminación - luz visible por exceso o por deficiencia","FÍSICOS",IF(F25="Vibración cuerpo entero, segmentaria","FÍSICOS",IF(F25="Temperaturas extremas (calor y frío)","FÍSICOS",IF(F25="Ventilación (natural o H26artificial)","FÍSICOS",IF(F25="Presión F29, rotación, horas extras y descansos","PSICOSOCIAL",IF(F25="Antrópicos (inundaciones, deslizamientos, incendios forestales, sequías, aludes)","FENÓMENO NATURAL",IF(F25="Geofísicos (terremotos, volcanes, subsidencias, colapsos, inestabilidad del terreno)","FENÓMENO NATURAL",IF(F25="Meteorológicos (huracanes, tornados, granizadas, tormenta eléctrica)","FENÓMENO NATURAL"))))))))))))))))))))))))</f>
        <v>FÍSICOS</v>
      </c>
      <c r="H25" s="76" t="s">
        <v>357</v>
      </c>
      <c r="I25" s="125"/>
      <c r="J25" s="125" t="s">
        <v>0</v>
      </c>
      <c r="K25" s="125"/>
      <c r="L25" s="125"/>
      <c r="M25" s="125"/>
      <c r="N25" s="125"/>
      <c r="O25" s="125"/>
      <c r="P25" s="125"/>
      <c r="Q25" s="126">
        <v>3</v>
      </c>
      <c r="R25" s="126">
        <v>4</v>
      </c>
      <c r="S25" s="127">
        <v>6</v>
      </c>
      <c r="T25" s="126">
        <f t="shared" si="26"/>
        <v>72</v>
      </c>
      <c r="U25" s="44" t="str">
        <f t="shared" si="27"/>
        <v>BAJO</v>
      </c>
      <c r="V25" s="44" t="str">
        <f t="shared" si="28"/>
        <v>ACEPTABLE</v>
      </c>
      <c r="W25" s="77" t="s">
        <v>136</v>
      </c>
      <c r="X25" s="77" t="s">
        <v>136</v>
      </c>
      <c r="Y25" s="77" t="s">
        <v>136</v>
      </c>
      <c r="Z25" s="77" t="s">
        <v>267</v>
      </c>
      <c r="AA25" s="77" t="s">
        <v>136</v>
      </c>
      <c r="AB25" s="77" t="s">
        <v>175</v>
      </c>
      <c r="AC25" s="126">
        <v>1</v>
      </c>
      <c r="AD25" s="126">
        <v>1</v>
      </c>
      <c r="AE25" s="127">
        <v>6</v>
      </c>
      <c r="AF25" s="126">
        <f t="shared" si="29"/>
        <v>6</v>
      </c>
      <c r="AG25" s="44" t="str">
        <f t="shared" si="30"/>
        <v>BAJO</v>
      </c>
      <c r="AH25" s="44" t="str">
        <f t="shared" si="31"/>
        <v>ACEPTABLE</v>
      </c>
      <c r="AI25" s="136"/>
      <c r="AJ25" s="129"/>
      <c r="AK25" s="129"/>
      <c r="AL25" s="129"/>
      <c r="AM25" s="129"/>
      <c r="AN25" s="129"/>
      <c r="AO25" s="129"/>
      <c r="AP25" s="129"/>
      <c r="AQ25" s="129"/>
      <c r="AR25" s="129"/>
      <c r="AS25" s="129"/>
      <c r="AT25" s="129"/>
      <c r="AU25" s="129"/>
      <c r="AV25" s="129"/>
    </row>
    <row r="26" spans="1:48" s="128" customFormat="1" ht="60" x14ac:dyDescent="0.2">
      <c r="A26" s="168"/>
      <c r="B26" s="168"/>
      <c r="C26" s="168"/>
      <c r="D26" s="168"/>
      <c r="E26" s="77" t="s">
        <v>127</v>
      </c>
      <c r="F26" s="150" t="s">
        <v>264</v>
      </c>
      <c r="G26" s="77" t="s">
        <v>259</v>
      </c>
      <c r="H26" s="76" t="s">
        <v>318</v>
      </c>
      <c r="I26" s="125" t="s">
        <v>0</v>
      </c>
      <c r="J26" s="125"/>
      <c r="K26" s="125"/>
      <c r="L26" s="125" t="s">
        <v>0</v>
      </c>
      <c r="M26" s="125"/>
      <c r="N26" s="125"/>
      <c r="O26" s="125"/>
      <c r="P26" s="125"/>
      <c r="Q26" s="126">
        <v>3</v>
      </c>
      <c r="R26" s="126">
        <v>4</v>
      </c>
      <c r="S26" s="127">
        <v>10</v>
      </c>
      <c r="T26" s="126">
        <f t="shared" ref="T26" si="39">(Q26*R26*S26)</f>
        <v>120</v>
      </c>
      <c r="U26" s="44" t="str">
        <f t="shared" ref="U26" si="40">IF(AND(T26&gt;=1,T26&lt;=300),"BAJO",IF(AND(T26&gt;=301,T26&lt;=600),"MEDIO",IF(AND(T26&gt;=601,T26&lt;=1000),"ALTO")))</f>
        <v>BAJO</v>
      </c>
      <c r="V26" s="44" t="str">
        <f t="shared" ref="V26" si="41">IF(U26= "BAJO","ACEPTABLE",IF(U26="MEDIO","NO ACEPTABLE",IF(U26="ALTO","NO ACEPTABLE")))</f>
        <v>ACEPTABLE</v>
      </c>
      <c r="W26" s="77" t="s">
        <v>296</v>
      </c>
      <c r="X26" s="77" t="s">
        <v>136</v>
      </c>
      <c r="Y26" s="77" t="s">
        <v>283</v>
      </c>
      <c r="Z26" s="77" t="s">
        <v>297</v>
      </c>
      <c r="AA26" s="77" t="s">
        <v>136</v>
      </c>
      <c r="AB26" s="77" t="s">
        <v>268</v>
      </c>
      <c r="AC26" s="126">
        <v>3</v>
      </c>
      <c r="AD26" s="126">
        <v>4</v>
      </c>
      <c r="AE26" s="127">
        <v>3</v>
      </c>
      <c r="AF26" s="126">
        <f t="shared" si="29"/>
        <v>36</v>
      </c>
      <c r="AG26" s="44" t="str">
        <f t="shared" ref="AG26" si="42">IF(AND(AF26&gt;=1,AF26&lt;=300),"BAJO",IF(AND(AF26&gt;=301,AF26&lt;=600),"MEDIO",IF(AND(AF26&gt;=601,AF26&lt;=1000),"ALTO")))</f>
        <v>BAJO</v>
      </c>
      <c r="AH26" s="44" t="str">
        <f t="shared" ref="AH26" si="43">IF(AG26= "BAJO","ACEPTABLE",IF(AG26="MEDIO","NO ACEPTABLE",IF(AG26="ALTO","NO ACEPTABLE")))</f>
        <v>ACEPTABLE</v>
      </c>
      <c r="AI26" s="136"/>
      <c r="AJ26" s="129"/>
      <c r="AK26" s="129"/>
      <c r="AL26" s="129"/>
      <c r="AM26" s="129"/>
      <c r="AN26" s="129"/>
      <c r="AO26" s="129"/>
      <c r="AP26" s="129"/>
      <c r="AQ26" s="129"/>
      <c r="AR26" s="129"/>
      <c r="AS26" s="129"/>
      <c r="AT26" s="129"/>
      <c r="AU26" s="129"/>
      <c r="AV26" s="129"/>
    </row>
    <row r="27" spans="1:48" ht="96" x14ac:dyDescent="0.2">
      <c r="A27" s="168"/>
      <c r="B27" s="168"/>
      <c r="C27" s="168"/>
      <c r="D27" s="168"/>
      <c r="E27" s="77" t="s">
        <v>127</v>
      </c>
      <c r="F27" s="76" t="s">
        <v>184</v>
      </c>
      <c r="G27" s="77" t="str">
        <f t="shared" si="0"/>
        <v>BIOLÓGICOS</v>
      </c>
      <c r="H27" s="6" t="s">
        <v>311</v>
      </c>
      <c r="I27" s="5"/>
      <c r="J27" s="5" t="s">
        <v>0</v>
      </c>
      <c r="K27" s="5"/>
      <c r="L27" s="5" t="s">
        <v>0</v>
      </c>
      <c r="M27" s="5"/>
      <c r="N27" s="5"/>
      <c r="O27" s="5"/>
      <c r="P27" s="5"/>
      <c r="Q27" s="124">
        <v>6</v>
      </c>
      <c r="R27" s="124">
        <v>4</v>
      </c>
      <c r="S27" s="45">
        <v>10</v>
      </c>
      <c r="T27" s="124">
        <f t="shared" si="26"/>
        <v>240</v>
      </c>
      <c r="U27" s="44" t="str">
        <f t="shared" si="27"/>
        <v>BAJO</v>
      </c>
      <c r="V27" s="44" t="str">
        <f t="shared" si="28"/>
        <v>ACEPTABLE</v>
      </c>
      <c r="W27" s="7" t="s">
        <v>185</v>
      </c>
      <c r="X27" s="7" t="s">
        <v>136</v>
      </c>
      <c r="Y27" s="7" t="s">
        <v>136</v>
      </c>
      <c r="Z27" s="7" t="s">
        <v>187</v>
      </c>
      <c r="AA27" s="7" t="s">
        <v>136</v>
      </c>
      <c r="AB27" s="7" t="s">
        <v>175</v>
      </c>
      <c r="AC27" s="124">
        <v>3</v>
      </c>
      <c r="AD27" s="124">
        <v>4</v>
      </c>
      <c r="AE27" s="45">
        <v>3</v>
      </c>
      <c r="AF27" s="124">
        <f t="shared" si="29"/>
        <v>36</v>
      </c>
      <c r="AG27" s="44" t="str">
        <f t="shared" si="30"/>
        <v>BAJO</v>
      </c>
      <c r="AH27" s="44" t="str">
        <f t="shared" si="31"/>
        <v>ACEPTABLE</v>
      </c>
    </row>
    <row r="28" spans="1:48" ht="96" x14ac:dyDescent="0.2">
      <c r="A28" s="168"/>
      <c r="B28" s="168"/>
      <c r="C28" s="168"/>
      <c r="D28" s="168"/>
      <c r="E28" s="77" t="s">
        <v>127</v>
      </c>
      <c r="F28" s="76" t="s">
        <v>146</v>
      </c>
      <c r="G28" s="77" t="str">
        <f t="shared" ref="G28" si="44">IF(F28="Manipulación manual de cargas","BIOMECÁNICO",IF(F28="Movimientos repetitivos","BIOMECÁNICO",IF(F28="Esfuerzo","BIOMECÁNICO",IF(F28="Postura (prolongada mantenida, forzada,
antigravitacional)","BIOMECÁNICO",IF(F28="Mecánico (elementos o partes de máquinas, herramientas, equipos, piezas a trabajar, materiales proyectados sólidos o fluidos, superficies calientes)","CONDICIONES DE SEGURIDAD",IF(F28="Locativo (sistemas y medios de almacenamiento,  arrumes elevados sin estibas, muebles mal anclados en el piso o en la pared, almacenamientos inadecuados, condiciones de la estructura de trabajo)","CONDICIONES DE SEGURIDAD",IF(F28="Superficies de trabajo (irregulares, deslizantes, con diferencia del nivel, calientes)","CONDICIONES DE SEGURIDAD",IF(F28="Condiciones de orden y aseo, (caída de objetos, caída al mismo nivel o a un plano inferior, desorden en puestos de trabajo y bodegas)","CONDICIONES DE SEGURIDAD",IF(F28="Tecnológico (explosión, fuga, derrame de sustancias químicas, incendio)","CONDICIONES DE SEGURIDAD",IF(F28="Accidentes de tránsito - atropellamiento","CONDICIONES DE SEGURIDAD",IF(F28="Públicos (robos, atracos, asaltos, atentados, de orden público, etc.)","CONDICIONES DE SEGURIDAD",IF(F28="Eléctrico - (alta, media y baja tensión, estática por contacto indirecto)","CONDICIONES DE SEGURIDAD",IF(F28="Eléctrico - canalización inadecuada de cables eléctricos y de computo","CONDICIONES DE SEGURIDAD",IF(F28="Trabajo en alturas","CONDICIONES DE SEGURIDAD",IF(F28="Espacios confinados","CONDICIONES DE SEGURIDAD",IF(F28="Ruido de impacto, intermitente o continuo","FÍSICOS",IF(F28="Iluminación - luz visible por exceso o por deficiencia","FÍSICOS",IF(F28="Vibración cuerpo entero, segmentaria","FÍSICOS",IF(F28="Temperaturas extremas (calor y frío)","FÍSICOS",IF(F28="Ventilación (natural o artificial)","FÍSICOS",IF(F28="Presión admosférica (normal y ajustada)","FÍSICOS",IF(F28="Radiaciones ionizantes (rayos x, gama. beta y alfa)","FÍSICOS",IF(F28="Radiaciones no ionizantes (láser, ultravioleta, infrarroja, radiofrecuencia, microondas)","FÍSICOS",IF(F28="Gérmenes","BIOLÓGICOS",IF(F28="Parásitos","BIOLÓGICOS",IF(F28="Picaduras","BIOLÓGICOS",IF(F28="Mordeduras","BIOLÓGICOS",IF(F28="Fluidos o excrementos","BIOLÓGICOS",IF(F28="Polvos orgánicos inorgánicos","QUÍMICOS",IF(F28="Fibras","QUÍMICOS",IF(F28="Líquidos (nieblas y rocíos)","QUÍMICOS",IF(F28="Gases y vapores","QUÍMICOS",IF(F28="Humos metálicos, no metálicos","QUÍMICOS",IF(F28="Material particulado","QUÍMICOS",IF(F28="Gestión organizacional: Estilo de mando, pago, contratación, participación, inducción y capacitación, bienestar social, evaluación del desempeño y manejo de cambios","PSICOSOCIAL",IF(F28="Características de la organización del trabajo: Comunicación, tecnología, organización del trabajo y demandas cualitativas y cuantitativas de la labor","PSICOSOCIAL",IF(F28="Características del grupo social de trabajo: Relaciones, cohesión, calidad de interacciones y trabajo en equipo","PSICOSOCIAL",IF(F28="Condiciones de la tarea: Carga mental, contenido de la tarea, demandas emocionales, sistemas de control, definición de roles y monotonía","PSICOSOCIAL",IF(F28="Interface persona - tarea: Conocimientos, habilidades en relación con la demanda de la tarea, Iniciativa, autonomía y reconocimiento, identificación de la persona con la tarea y la organización","PSICOSOCIAL",IF(F28="Jornada de trabajo: Pausas, Trabajo nocturno, rotación, horas extras y descansos","PSICOSOCIAL",IF(F28="Antrópicos (inundaciones, deslizamientos, incendios forestales, sequías, aludes)","FENÓMENO NATURAL",IF(F28="Geofísicos (terremotos, volcanes, subsidencias, colapsos, inestabilidad del terreno)","FENÓMENO NATURAL",IF(F28="Meteorológicos (huracanes, tornados, granizadas, tormenta eléctrica)","FENÓMENO NATURAL")))))))))))))))))))))))))))))))))))))))))))</f>
        <v>BIOLÓGICOS</v>
      </c>
      <c r="H28" s="6" t="s">
        <v>324</v>
      </c>
      <c r="I28" s="5"/>
      <c r="J28" s="5"/>
      <c r="K28" s="5" t="s">
        <v>0</v>
      </c>
      <c r="L28" s="5" t="s">
        <v>0</v>
      </c>
      <c r="M28" s="5"/>
      <c r="N28" s="5"/>
      <c r="O28" s="5"/>
      <c r="P28" s="5"/>
      <c r="Q28" s="133">
        <v>6</v>
      </c>
      <c r="R28" s="133">
        <v>4</v>
      </c>
      <c r="S28" s="45">
        <v>10</v>
      </c>
      <c r="T28" s="133">
        <f t="shared" si="26"/>
        <v>240</v>
      </c>
      <c r="U28" s="44" t="str">
        <f t="shared" si="27"/>
        <v>BAJO</v>
      </c>
      <c r="V28" s="44" t="str">
        <f t="shared" si="28"/>
        <v>ACEPTABLE</v>
      </c>
      <c r="W28" s="7" t="s">
        <v>136</v>
      </c>
      <c r="X28" s="7" t="s">
        <v>136</v>
      </c>
      <c r="Y28" s="7" t="s">
        <v>277</v>
      </c>
      <c r="Z28" s="7" t="s">
        <v>278</v>
      </c>
      <c r="AA28" s="7" t="s">
        <v>136</v>
      </c>
      <c r="AB28" s="7" t="s">
        <v>175</v>
      </c>
      <c r="AC28" s="133">
        <v>3</v>
      </c>
      <c r="AD28" s="133">
        <v>4</v>
      </c>
      <c r="AE28" s="45">
        <v>10</v>
      </c>
      <c r="AF28" s="133">
        <f t="shared" si="29"/>
        <v>120</v>
      </c>
      <c r="AG28" s="44" t="str">
        <f t="shared" si="30"/>
        <v>BAJO</v>
      </c>
      <c r="AH28" s="44" t="str">
        <f t="shared" si="31"/>
        <v>ACEPTABLE</v>
      </c>
    </row>
    <row r="29" spans="1:48" ht="228" x14ac:dyDescent="0.2">
      <c r="A29" s="168"/>
      <c r="B29" s="168"/>
      <c r="C29" s="168"/>
      <c r="D29" s="168"/>
      <c r="E29" s="77" t="s">
        <v>127</v>
      </c>
      <c r="F29" s="76" t="s">
        <v>184</v>
      </c>
      <c r="G29" s="77" t="str">
        <f t="shared" si="0"/>
        <v>BIOLÓGICOS</v>
      </c>
      <c r="H29" s="6" t="s">
        <v>319</v>
      </c>
      <c r="I29" s="5"/>
      <c r="J29" s="5"/>
      <c r="K29" s="5" t="s">
        <v>0</v>
      </c>
      <c r="L29" s="5" t="s">
        <v>0</v>
      </c>
      <c r="M29" s="5"/>
      <c r="N29" s="5"/>
      <c r="O29" s="5"/>
      <c r="P29" s="5"/>
      <c r="Q29" s="132">
        <v>6</v>
      </c>
      <c r="R29" s="132">
        <v>10</v>
      </c>
      <c r="S29" s="45">
        <v>10</v>
      </c>
      <c r="T29" s="132">
        <f t="shared" si="26"/>
        <v>600</v>
      </c>
      <c r="U29" s="44" t="str">
        <f t="shared" si="27"/>
        <v>MEDIO</v>
      </c>
      <c r="V29" s="44" t="str">
        <f t="shared" si="28"/>
        <v>NO ACEPTABLE</v>
      </c>
      <c r="W29" s="76" t="s">
        <v>265</v>
      </c>
      <c r="X29" s="7" t="s">
        <v>136</v>
      </c>
      <c r="Y29" s="6" t="s">
        <v>333</v>
      </c>
      <c r="Z29" s="6" t="s">
        <v>320</v>
      </c>
      <c r="AA29" s="6" t="s">
        <v>269</v>
      </c>
      <c r="AB29" s="6" t="s">
        <v>321</v>
      </c>
      <c r="AC29" s="137">
        <v>3</v>
      </c>
      <c r="AD29" s="137">
        <v>10</v>
      </c>
      <c r="AE29" s="45">
        <v>10</v>
      </c>
      <c r="AF29" s="132">
        <f t="shared" si="29"/>
        <v>300</v>
      </c>
      <c r="AG29" s="44" t="str">
        <f>IF(AND(AF29&gt;=1,AF29&lt;=300),"BAJO",IF(AND(AF29&gt;=301,AF29&lt;=600),"MEDIO",IF(AND(AF29&gt;=601,AF29&lt;=1000),"ALTO")))</f>
        <v>BAJO</v>
      </c>
      <c r="AH29" s="44" t="str">
        <f t="shared" si="31"/>
        <v>ACEPTABLE</v>
      </c>
    </row>
    <row r="30" spans="1:48" ht="48" x14ac:dyDescent="0.2">
      <c r="A30" s="168"/>
      <c r="B30" s="168"/>
      <c r="C30" s="168"/>
      <c r="D30" s="168"/>
      <c r="E30" s="77" t="s">
        <v>127</v>
      </c>
      <c r="F30" s="76" t="s">
        <v>148</v>
      </c>
      <c r="G30" s="77" t="str">
        <f t="shared" si="0"/>
        <v>BIOLÓGICOS</v>
      </c>
      <c r="H30" s="6" t="s">
        <v>272</v>
      </c>
      <c r="I30" s="5"/>
      <c r="J30" s="5" t="s">
        <v>0</v>
      </c>
      <c r="K30" s="5"/>
      <c r="L30" s="5" t="s">
        <v>0</v>
      </c>
      <c r="M30" s="5"/>
      <c r="N30" s="5"/>
      <c r="O30" s="5"/>
      <c r="P30" s="5"/>
      <c r="Q30" s="124">
        <v>6</v>
      </c>
      <c r="R30" s="124">
        <v>4</v>
      </c>
      <c r="S30" s="45">
        <v>6</v>
      </c>
      <c r="T30" s="124">
        <f t="shared" ref="T30" si="45">(Q30*R30*S30)</f>
        <v>144</v>
      </c>
      <c r="U30" s="44" t="str">
        <f t="shared" ref="U30" si="46">IF(AND(T30&gt;=1,T30&lt;=300),"BAJO",IF(AND(T30&gt;=301,T30&lt;=600),"MEDIO",IF(AND(T30&gt;=601,T30&lt;=1000),"ALTO")))</f>
        <v>BAJO</v>
      </c>
      <c r="V30" s="44" t="str">
        <f t="shared" ref="V30" si="47">IF(U30= "BAJO","ACEPTABLE",IF(U30="MEDIO","NO ACEPTABLE",IF(U30="ALTO","NO ACEPTABLE")))</f>
        <v>ACEPTABLE</v>
      </c>
      <c r="W30" s="7" t="s">
        <v>185</v>
      </c>
      <c r="X30" s="7" t="s">
        <v>136</v>
      </c>
      <c r="Y30" s="7" t="s">
        <v>136</v>
      </c>
      <c r="Z30" s="7" t="s">
        <v>187</v>
      </c>
      <c r="AA30" s="7" t="s">
        <v>136</v>
      </c>
      <c r="AB30" s="7" t="s">
        <v>175</v>
      </c>
      <c r="AC30" s="124">
        <v>3</v>
      </c>
      <c r="AD30" s="124">
        <v>4</v>
      </c>
      <c r="AE30" s="45">
        <v>6</v>
      </c>
      <c r="AF30" s="124">
        <f t="shared" ref="AF30" si="48">(AC30*AD30*AE30)</f>
        <v>72</v>
      </c>
      <c r="AG30" s="44" t="str">
        <f t="shared" ref="AG30" si="49">IF(AND(AF30&gt;=1,AF30&lt;=300),"BAJO",IF(AND(AF30&gt;=301,AF30&lt;=600),"MEDIO",IF(AND(AF30&gt;=601,AF30&lt;=1000),"ALTO")))</f>
        <v>BAJO</v>
      </c>
      <c r="AH30" s="44" t="str">
        <f t="shared" ref="AH30" si="50">IF(AG30= "BAJO","ACEPTABLE",IF(AG30="MEDIO","NO ACEPTABLE",IF(AG30="ALTO","NO ACEPTABLE")))</f>
        <v>ACEPTABLE</v>
      </c>
    </row>
    <row r="31" spans="1:48" ht="60" x14ac:dyDescent="0.2">
      <c r="A31" s="168"/>
      <c r="B31" s="168"/>
      <c r="C31" s="168"/>
      <c r="D31" s="168"/>
      <c r="E31" s="77" t="s">
        <v>127</v>
      </c>
      <c r="F31" s="76" t="s">
        <v>148</v>
      </c>
      <c r="G31" s="77" t="str">
        <f t="shared" si="0"/>
        <v>BIOLÓGICOS</v>
      </c>
      <c r="H31" s="6" t="s">
        <v>332</v>
      </c>
      <c r="I31" s="5"/>
      <c r="J31" s="5" t="s">
        <v>0</v>
      </c>
      <c r="K31" s="5"/>
      <c r="L31" s="5" t="s">
        <v>0</v>
      </c>
      <c r="M31" s="5"/>
      <c r="N31" s="5" t="s">
        <v>0</v>
      </c>
      <c r="O31" s="5"/>
      <c r="P31" s="5"/>
      <c r="Q31" s="137">
        <v>6</v>
      </c>
      <c r="R31" s="137">
        <v>4</v>
      </c>
      <c r="S31" s="45">
        <v>10</v>
      </c>
      <c r="T31" s="137">
        <f>(Q31*R31*S31)</f>
        <v>240</v>
      </c>
      <c r="U31" s="44" t="str">
        <f>IF(AND(T31&gt;=1,T31&lt;=300),"BAJO",IF(AND(T31&gt;=301,T31&lt;=600),"MEDIO",IF(AND(T31&gt;=601,T31&lt;=1000),"ALTO")))</f>
        <v>BAJO</v>
      </c>
      <c r="V31" s="44" t="str">
        <f t="shared" si="28"/>
        <v>ACEPTABLE</v>
      </c>
      <c r="W31" s="7" t="s">
        <v>335</v>
      </c>
      <c r="X31" s="7" t="s">
        <v>136</v>
      </c>
      <c r="Y31" s="7" t="s">
        <v>334</v>
      </c>
      <c r="Z31" s="7" t="s">
        <v>339</v>
      </c>
      <c r="AA31" s="7" t="s">
        <v>336</v>
      </c>
      <c r="AB31" s="7" t="s">
        <v>338</v>
      </c>
      <c r="AC31" s="137">
        <v>3</v>
      </c>
      <c r="AD31" s="137">
        <v>4</v>
      </c>
      <c r="AE31" s="45">
        <v>10</v>
      </c>
      <c r="AF31" s="137">
        <f t="shared" si="29"/>
        <v>120</v>
      </c>
      <c r="AG31" s="44" t="str">
        <f t="shared" si="30"/>
        <v>BAJO</v>
      </c>
      <c r="AH31" s="44"/>
    </row>
    <row r="32" spans="1:48" ht="108" x14ac:dyDescent="0.2">
      <c r="A32" s="168"/>
      <c r="B32" s="168"/>
      <c r="C32" s="168"/>
      <c r="D32" s="168"/>
      <c r="E32" s="77" t="s">
        <v>127</v>
      </c>
      <c r="F32" s="76" t="s">
        <v>152</v>
      </c>
      <c r="G32" s="77" t="str">
        <f t="shared" si="0"/>
        <v>QUÍMICOS</v>
      </c>
      <c r="H32" s="6" t="s">
        <v>245</v>
      </c>
      <c r="I32" s="5"/>
      <c r="J32" s="5"/>
      <c r="K32" s="5" t="s">
        <v>0</v>
      </c>
      <c r="L32" s="5" t="s">
        <v>0</v>
      </c>
      <c r="M32" s="5"/>
      <c r="N32" s="5"/>
      <c r="O32" s="5"/>
      <c r="P32" s="5"/>
      <c r="Q32" s="124">
        <v>6</v>
      </c>
      <c r="R32" s="124">
        <v>4</v>
      </c>
      <c r="S32" s="45">
        <v>6</v>
      </c>
      <c r="T32" s="124">
        <f t="shared" si="26"/>
        <v>144</v>
      </c>
      <c r="U32" s="44" t="str">
        <f t="shared" si="27"/>
        <v>BAJO</v>
      </c>
      <c r="V32" s="44" t="str">
        <f t="shared" si="28"/>
        <v>ACEPTABLE</v>
      </c>
      <c r="W32" s="7" t="s">
        <v>136</v>
      </c>
      <c r="X32" s="7" t="s">
        <v>136</v>
      </c>
      <c r="Y32" s="7" t="s">
        <v>136</v>
      </c>
      <c r="Z32" s="7" t="s">
        <v>209</v>
      </c>
      <c r="AA32" s="7" t="s">
        <v>210</v>
      </c>
      <c r="AB32" s="7" t="s">
        <v>337</v>
      </c>
      <c r="AC32" s="124">
        <v>3</v>
      </c>
      <c r="AD32" s="124">
        <v>4</v>
      </c>
      <c r="AE32" s="45">
        <v>6</v>
      </c>
      <c r="AF32" s="124">
        <f t="shared" si="29"/>
        <v>72</v>
      </c>
      <c r="AG32" s="44" t="str">
        <f t="shared" si="30"/>
        <v>BAJO</v>
      </c>
      <c r="AH32" s="44" t="str">
        <f t="shared" si="31"/>
        <v>ACEPTABLE</v>
      </c>
    </row>
    <row r="33" spans="1:35" ht="108" x14ac:dyDescent="0.2">
      <c r="A33" s="168"/>
      <c r="B33" s="168"/>
      <c r="C33" s="168"/>
      <c r="D33" s="168"/>
      <c r="E33" s="77" t="s">
        <v>127</v>
      </c>
      <c r="F33" s="76" t="s">
        <v>153</v>
      </c>
      <c r="G33" s="77" t="str">
        <f t="shared" si="0"/>
        <v>QUÍMICOS</v>
      </c>
      <c r="H33" s="6" t="s">
        <v>245</v>
      </c>
      <c r="I33" s="5"/>
      <c r="J33" s="5"/>
      <c r="K33" s="5" t="s">
        <v>0</v>
      </c>
      <c r="L33" s="5" t="s">
        <v>0</v>
      </c>
      <c r="M33" s="5"/>
      <c r="N33" s="5"/>
      <c r="O33" s="5"/>
      <c r="P33" s="5"/>
      <c r="Q33" s="124">
        <v>6</v>
      </c>
      <c r="R33" s="124">
        <v>4</v>
      </c>
      <c r="S33" s="45">
        <v>6</v>
      </c>
      <c r="T33" s="124">
        <f t="shared" si="26"/>
        <v>144</v>
      </c>
      <c r="U33" s="44" t="str">
        <f t="shared" si="27"/>
        <v>BAJO</v>
      </c>
      <c r="V33" s="44" t="str">
        <f t="shared" si="28"/>
        <v>ACEPTABLE</v>
      </c>
      <c r="W33" s="7" t="s">
        <v>136</v>
      </c>
      <c r="X33" s="7" t="s">
        <v>136</v>
      </c>
      <c r="Y33" s="7" t="s">
        <v>136</v>
      </c>
      <c r="Z33" s="7" t="s">
        <v>211</v>
      </c>
      <c r="AA33" s="7" t="s">
        <v>210</v>
      </c>
      <c r="AB33" s="7" t="s">
        <v>175</v>
      </c>
      <c r="AC33" s="124">
        <v>3</v>
      </c>
      <c r="AD33" s="124">
        <v>4</v>
      </c>
      <c r="AE33" s="45">
        <v>6</v>
      </c>
      <c r="AF33" s="124">
        <f t="shared" si="29"/>
        <v>72</v>
      </c>
      <c r="AG33" s="44" t="str">
        <f t="shared" si="30"/>
        <v>BAJO</v>
      </c>
      <c r="AH33" s="44" t="str">
        <f t="shared" si="31"/>
        <v>ACEPTABLE</v>
      </c>
    </row>
    <row r="34" spans="1:35" ht="108" x14ac:dyDescent="0.2">
      <c r="A34" s="168"/>
      <c r="B34" s="168"/>
      <c r="C34" s="168"/>
      <c r="D34" s="168"/>
      <c r="E34" s="77" t="s">
        <v>127</v>
      </c>
      <c r="F34" s="76" t="s">
        <v>186</v>
      </c>
      <c r="G34" s="77" t="str">
        <f t="shared" si="0"/>
        <v>PSICOSOCIAL</v>
      </c>
      <c r="H34" s="6" t="s">
        <v>246</v>
      </c>
      <c r="I34" s="5"/>
      <c r="J34" s="5"/>
      <c r="K34" s="5" t="s">
        <v>0</v>
      </c>
      <c r="L34" s="5" t="s">
        <v>0</v>
      </c>
      <c r="M34" s="5"/>
      <c r="N34" s="5"/>
      <c r="O34" s="5"/>
      <c r="P34" s="5"/>
      <c r="Q34" s="124">
        <v>10</v>
      </c>
      <c r="R34" s="124">
        <v>4</v>
      </c>
      <c r="S34" s="45">
        <v>10</v>
      </c>
      <c r="T34" s="124">
        <f t="shared" si="26"/>
        <v>400</v>
      </c>
      <c r="U34" s="44" t="str">
        <f t="shared" si="27"/>
        <v>MEDIO</v>
      </c>
      <c r="V34" s="44" t="str">
        <f t="shared" si="28"/>
        <v>NO ACEPTABLE</v>
      </c>
      <c r="W34" s="7" t="s">
        <v>136</v>
      </c>
      <c r="X34" s="7" t="s">
        <v>136</v>
      </c>
      <c r="Y34" s="7" t="s">
        <v>136</v>
      </c>
      <c r="Z34" s="7" t="s">
        <v>192</v>
      </c>
      <c r="AA34" s="7" t="s">
        <v>136</v>
      </c>
      <c r="AB34" s="7" t="s">
        <v>175</v>
      </c>
      <c r="AC34" s="124">
        <v>3</v>
      </c>
      <c r="AD34" s="124">
        <v>4</v>
      </c>
      <c r="AE34" s="45">
        <v>10</v>
      </c>
      <c r="AF34" s="124">
        <f t="shared" ref="AF34:AF41" si="51">(AC34*AD34*AE34)</f>
        <v>120</v>
      </c>
      <c r="AG34" s="44" t="str">
        <f t="shared" ref="AG34:AG41" si="52">IF(AND(AF34&gt;=1,AF34&lt;=300),"BAJO",IF(AND(AF34&gt;=301,AF34&lt;=600),"MEDIO",IF(AND(AF34&gt;=601,AF34&lt;=1000),"ALTO")))</f>
        <v>BAJO</v>
      </c>
      <c r="AH34" s="44" t="str">
        <f t="shared" ref="AH34:AH41" si="53">IF(AG34= "BAJO","ACEPTABLE",IF(AG34="MEDIO","NO ACEPTABLE",IF(AG34="ALTO","NO ACEPTABLE")))</f>
        <v>ACEPTABLE</v>
      </c>
    </row>
    <row r="35" spans="1:35" ht="96" x14ac:dyDescent="0.2">
      <c r="A35" s="168"/>
      <c r="B35" s="168"/>
      <c r="C35" s="168"/>
      <c r="D35" s="168"/>
      <c r="E35" s="77" t="s">
        <v>127</v>
      </c>
      <c r="F35" s="76" t="s">
        <v>188</v>
      </c>
      <c r="G35" s="77" t="str">
        <f t="shared" si="0"/>
        <v>PSICOSOCIAL</v>
      </c>
      <c r="H35" s="6" t="s">
        <v>247</v>
      </c>
      <c r="I35" s="5"/>
      <c r="J35" s="5"/>
      <c r="K35" s="5" t="s">
        <v>0</v>
      </c>
      <c r="L35" s="5" t="s">
        <v>0</v>
      </c>
      <c r="M35" s="5"/>
      <c r="N35" s="5"/>
      <c r="O35" s="5"/>
      <c r="P35" s="5"/>
      <c r="Q35" s="124">
        <v>10</v>
      </c>
      <c r="R35" s="124">
        <v>4</v>
      </c>
      <c r="S35" s="45">
        <v>10</v>
      </c>
      <c r="T35" s="124">
        <f t="shared" ref="T35:T41" si="54">(Q35*R35*S35)</f>
        <v>400</v>
      </c>
      <c r="U35" s="44" t="str">
        <f t="shared" ref="U35:U41" si="55">IF(AND(T35&gt;=1,T35&lt;=300),"BAJO",IF(AND(T35&gt;=301,T35&lt;=600),"MEDIO",IF(AND(T35&gt;=601,T35&lt;=1000),"ALTO")))</f>
        <v>MEDIO</v>
      </c>
      <c r="V35" s="44" t="str">
        <f t="shared" ref="V35:V41" si="56">IF(U35= "BAJO","ACEPTABLE",IF(U35="MEDIO","NO ACEPTABLE",IF(U35="ALTO","NO ACEPTABLE")))</f>
        <v>NO ACEPTABLE</v>
      </c>
      <c r="W35" s="7" t="s">
        <v>136</v>
      </c>
      <c r="X35" s="7" t="s">
        <v>136</v>
      </c>
      <c r="Y35" s="7" t="s">
        <v>136</v>
      </c>
      <c r="Z35" s="7" t="s">
        <v>192</v>
      </c>
      <c r="AA35" s="7" t="s">
        <v>136</v>
      </c>
      <c r="AB35" s="7" t="s">
        <v>175</v>
      </c>
      <c r="AC35" s="124">
        <v>3</v>
      </c>
      <c r="AD35" s="124">
        <v>4</v>
      </c>
      <c r="AE35" s="45">
        <v>10</v>
      </c>
      <c r="AF35" s="124">
        <f t="shared" si="51"/>
        <v>120</v>
      </c>
      <c r="AG35" s="44" t="str">
        <f t="shared" si="52"/>
        <v>BAJO</v>
      </c>
      <c r="AH35" s="44" t="str">
        <f t="shared" si="53"/>
        <v>ACEPTABLE</v>
      </c>
    </row>
    <row r="36" spans="1:35" ht="132" x14ac:dyDescent="0.2">
      <c r="A36" s="168"/>
      <c r="B36" s="168"/>
      <c r="C36" s="168"/>
      <c r="D36" s="168"/>
      <c r="E36" s="77" t="s">
        <v>127</v>
      </c>
      <c r="F36" s="76" t="s">
        <v>189</v>
      </c>
      <c r="G36" s="77" t="str">
        <f t="shared" si="0"/>
        <v>PSICOSOCIAL</v>
      </c>
      <c r="H36" s="6" t="s">
        <v>257</v>
      </c>
      <c r="I36" s="5"/>
      <c r="J36" s="5"/>
      <c r="K36" s="5" t="s">
        <v>0</v>
      </c>
      <c r="L36" s="5" t="s">
        <v>0</v>
      </c>
      <c r="M36" s="5"/>
      <c r="N36" s="5"/>
      <c r="O36" s="5"/>
      <c r="P36" s="5"/>
      <c r="Q36" s="124">
        <v>10</v>
      </c>
      <c r="R36" s="124">
        <v>4</v>
      </c>
      <c r="S36" s="45">
        <v>10</v>
      </c>
      <c r="T36" s="124">
        <f t="shared" si="54"/>
        <v>400</v>
      </c>
      <c r="U36" s="44" t="str">
        <f t="shared" si="55"/>
        <v>MEDIO</v>
      </c>
      <c r="V36" s="44" t="str">
        <f t="shared" si="56"/>
        <v>NO ACEPTABLE</v>
      </c>
      <c r="W36" s="7" t="s">
        <v>136</v>
      </c>
      <c r="X36" s="7" t="s">
        <v>136</v>
      </c>
      <c r="Y36" s="7" t="s">
        <v>136</v>
      </c>
      <c r="Z36" s="7" t="s">
        <v>192</v>
      </c>
      <c r="AA36" s="7" t="s">
        <v>136</v>
      </c>
      <c r="AB36" s="7" t="s">
        <v>175</v>
      </c>
      <c r="AC36" s="124">
        <v>3</v>
      </c>
      <c r="AD36" s="124">
        <v>4</v>
      </c>
      <c r="AE36" s="45">
        <v>10</v>
      </c>
      <c r="AF36" s="124">
        <f t="shared" si="51"/>
        <v>120</v>
      </c>
      <c r="AG36" s="44" t="str">
        <f t="shared" si="52"/>
        <v>BAJO</v>
      </c>
      <c r="AH36" s="44" t="str">
        <f t="shared" si="53"/>
        <v>ACEPTABLE</v>
      </c>
    </row>
    <row r="37" spans="1:35" ht="96" x14ac:dyDescent="0.2">
      <c r="A37" s="168"/>
      <c r="B37" s="168"/>
      <c r="C37" s="168"/>
      <c r="D37" s="168"/>
      <c r="E37" s="77" t="s">
        <v>127</v>
      </c>
      <c r="F37" s="76" t="s">
        <v>256</v>
      </c>
      <c r="G37" s="77" t="str">
        <f t="shared" si="0"/>
        <v>PSICOSOCIAL</v>
      </c>
      <c r="H37" s="6" t="s">
        <v>248</v>
      </c>
      <c r="I37" s="5"/>
      <c r="J37" s="5"/>
      <c r="K37" s="5" t="s">
        <v>0</v>
      </c>
      <c r="L37" s="5" t="s">
        <v>0</v>
      </c>
      <c r="M37" s="5"/>
      <c r="N37" s="5"/>
      <c r="O37" s="5"/>
      <c r="P37" s="5"/>
      <c r="Q37" s="124">
        <v>10</v>
      </c>
      <c r="R37" s="124">
        <v>4</v>
      </c>
      <c r="S37" s="45">
        <v>10</v>
      </c>
      <c r="T37" s="124">
        <f t="shared" si="54"/>
        <v>400</v>
      </c>
      <c r="U37" s="44" t="str">
        <f t="shared" si="55"/>
        <v>MEDIO</v>
      </c>
      <c r="V37" s="44" t="str">
        <f t="shared" si="56"/>
        <v>NO ACEPTABLE</v>
      </c>
      <c r="W37" s="7" t="s">
        <v>136</v>
      </c>
      <c r="X37" s="7" t="s">
        <v>136</v>
      </c>
      <c r="Y37" s="7" t="s">
        <v>136</v>
      </c>
      <c r="Z37" s="7" t="s">
        <v>192</v>
      </c>
      <c r="AA37" s="7" t="s">
        <v>136</v>
      </c>
      <c r="AB37" s="7" t="s">
        <v>175</v>
      </c>
      <c r="AC37" s="124">
        <v>3</v>
      </c>
      <c r="AD37" s="124">
        <v>4</v>
      </c>
      <c r="AE37" s="45">
        <v>10</v>
      </c>
      <c r="AF37" s="124">
        <f t="shared" si="51"/>
        <v>120</v>
      </c>
      <c r="AG37" s="44" t="str">
        <f t="shared" si="52"/>
        <v>BAJO</v>
      </c>
      <c r="AH37" s="44" t="str">
        <f t="shared" si="53"/>
        <v>ACEPTABLE</v>
      </c>
    </row>
    <row r="38" spans="1:35" ht="108" x14ac:dyDescent="0.2">
      <c r="A38" s="168"/>
      <c r="B38" s="168"/>
      <c r="C38" s="168"/>
      <c r="D38" s="168"/>
      <c r="E38" s="77" t="s">
        <v>127</v>
      </c>
      <c r="F38" s="76" t="s">
        <v>190</v>
      </c>
      <c r="G38" s="77" t="str">
        <f t="shared" si="0"/>
        <v>PSICOSOCIAL</v>
      </c>
      <c r="H38" s="6" t="s">
        <v>249</v>
      </c>
      <c r="I38" s="5"/>
      <c r="J38" s="5"/>
      <c r="K38" s="5" t="s">
        <v>0</v>
      </c>
      <c r="L38" s="5" t="s">
        <v>0</v>
      </c>
      <c r="M38" s="5"/>
      <c r="N38" s="5"/>
      <c r="O38" s="5"/>
      <c r="P38" s="5"/>
      <c r="Q38" s="124">
        <v>10</v>
      </c>
      <c r="R38" s="124">
        <v>4</v>
      </c>
      <c r="S38" s="45">
        <v>10</v>
      </c>
      <c r="T38" s="124">
        <f t="shared" si="54"/>
        <v>400</v>
      </c>
      <c r="U38" s="44" t="str">
        <f t="shared" si="55"/>
        <v>MEDIO</v>
      </c>
      <c r="V38" s="44" t="str">
        <f t="shared" si="56"/>
        <v>NO ACEPTABLE</v>
      </c>
      <c r="W38" s="7" t="s">
        <v>136</v>
      </c>
      <c r="X38" s="7" t="s">
        <v>136</v>
      </c>
      <c r="Y38" s="7" t="s">
        <v>136</v>
      </c>
      <c r="Z38" s="7" t="s">
        <v>192</v>
      </c>
      <c r="AA38" s="7" t="s">
        <v>136</v>
      </c>
      <c r="AB38" s="7" t="s">
        <v>175</v>
      </c>
      <c r="AC38" s="124">
        <v>3</v>
      </c>
      <c r="AD38" s="124">
        <v>4</v>
      </c>
      <c r="AE38" s="45">
        <v>10</v>
      </c>
      <c r="AF38" s="124">
        <f t="shared" si="51"/>
        <v>120</v>
      </c>
      <c r="AG38" s="44" t="str">
        <f t="shared" si="52"/>
        <v>BAJO</v>
      </c>
      <c r="AH38" s="44" t="str">
        <f t="shared" si="53"/>
        <v>ACEPTABLE</v>
      </c>
    </row>
    <row r="39" spans="1:35" ht="120" x14ac:dyDescent="0.2">
      <c r="A39" s="168"/>
      <c r="B39" s="168"/>
      <c r="C39" s="168"/>
      <c r="D39" s="168"/>
      <c r="E39" s="77" t="s">
        <v>127</v>
      </c>
      <c r="F39" s="76" t="s">
        <v>191</v>
      </c>
      <c r="G39" s="77" t="str">
        <f t="shared" si="0"/>
        <v>PSICOSOCIAL</v>
      </c>
      <c r="H39" s="6" t="s">
        <v>250</v>
      </c>
      <c r="I39" s="5"/>
      <c r="J39" s="5"/>
      <c r="K39" s="5" t="s">
        <v>0</v>
      </c>
      <c r="L39" s="5" t="s">
        <v>0</v>
      </c>
      <c r="M39" s="5"/>
      <c r="N39" s="5"/>
      <c r="O39" s="5"/>
      <c r="P39" s="5"/>
      <c r="Q39" s="124">
        <v>3</v>
      </c>
      <c r="R39" s="124">
        <v>4</v>
      </c>
      <c r="S39" s="45">
        <v>6</v>
      </c>
      <c r="T39" s="124">
        <f t="shared" si="54"/>
        <v>72</v>
      </c>
      <c r="U39" s="44" t="str">
        <f t="shared" si="55"/>
        <v>BAJO</v>
      </c>
      <c r="V39" s="44" t="str">
        <f t="shared" si="56"/>
        <v>ACEPTABLE</v>
      </c>
      <c r="W39" s="7" t="s">
        <v>136</v>
      </c>
      <c r="X39" s="7" t="s">
        <v>136</v>
      </c>
      <c r="Y39" s="7" t="s">
        <v>136</v>
      </c>
      <c r="Z39" s="7" t="s">
        <v>192</v>
      </c>
      <c r="AA39" s="7" t="s">
        <v>136</v>
      </c>
      <c r="AB39" s="7" t="s">
        <v>175</v>
      </c>
      <c r="AC39" s="124">
        <v>3</v>
      </c>
      <c r="AD39" s="124">
        <v>1</v>
      </c>
      <c r="AE39" s="45">
        <v>6</v>
      </c>
      <c r="AF39" s="124">
        <f t="shared" si="51"/>
        <v>18</v>
      </c>
      <c r="AG39" s="44" t="str">
        <f t="shared" si="52"/>
        <v>BAJO</v>
      </c>
      <c r="AH39" s="44" t="str">
        <f t="shared" si="53"/>
        <v>ACEPTABLE</v>
      </c>
      <c r="AI39" s="135"/>
    </row>
    <row r="40" spans="1:35" ht="60" x14ac:dyDescent="0.2">
      <c r="A40" s="168"/>
      <c r="B40" s="168"/>
      <c r="C40" s="168"/>
      <c r="D40" s="168"/>
      <c r="E40" s="77" t="s">
        <v>158</v>
      </c>
      <c r="F40" s="76" t="s">
        <v>214</v>
      </c>
      <c r="G40" s="77" t="str">
        <f t="shared" si="0"/>
        <v>FENÓMENO NATURAL</v>
      </c>
      <c r="H40" s="6" t="s">
        <v>229</v>
      </c>
      <c r="I40" s="5"/>
      <c r="J40" s="5"/>
      <c r="K40" s="5" t="s">
        <v>0</v>
      </c>
      <c r="L40" s="5" t="s">
        <v>0</v>
      </c>
      <c r="M40" s="5"/>
      <c r="N40" s="5"/>
      <c r="O40" s="5"/>
      <c r="P40" s="5"/>
      <c r="Q40" s="124">
        <v>3</v>
      </c>
      <c r="R40" s="124">
        <v>4</v>
      </c>
      <c r="S40" s="45">
        <v>3</v>
      </c>
      <c r="T40" s="124">
        <f t="shared" si="54"/>
        <v>36</v>
      </c>
      <c r="U40" s="44" t="str">
        <f t="shared" si="55"/>
        <v>BAJO</v>
      </c>
      <c r="V40" s="44" t="str">
        <f t="shared" si="56"/>
        <v>ACEPTABLE</v>
      </c>
      <c r="W40" s="7" t="s">
        <v>136</v>
      </c>
      <c r="X40" s="7" t="s">
        <v>136</v>
      </c>
      <c r="Y40" s="7" t="s">
        <v>136</v>
      </c>
      <c r="Z40" s="7" t="s">
        <v>215</v>
      </c>
      <c r="AA40" s="7" t="s">
        <v>216</v>
      </c>
      <c r="AB40" s="7" t="s">
        <v>230</v>
      </c>
      <c r="AC40" s="124">
        <v>3</v>
      </c>
      <c r="AD40" s="124">
        <v>4</v>
      </c>
      <c r="AE40" s="45">
        <v>1</v>
      </c>
      <c r="AF40" s="124">
        <f t="shared" si="51"/>
        <v>12</v>
      </c>
      <c r="AG40" s="44" t="str">
        <f t="shared" si="52"/>
        <v>BAJO</v>
      </c>
      <c r="AH40" s="44" t="str">
        <f t="shared" si="53"/>
        <v>ACEPTABLE</v>
      </c>
    </row>
    <row r="41" spans="1:35" ht="48.75" thickBot="1" x14ac:dyDescent="0.25">
      <c r="A41" s="168"/>
      <c r="B41" s="169"/>
      <c r="C41" s="169"/>
      <c r="D41" s="169"/>
      <c r="E41" s="100" t="s">
        <v>158</v>
      </c>
      <c r="F41" s="101" t="s">
        <v>213</v>
      </c>
      <c r="G41" s="100" t="str">
        <f t="shared" si="0"/>
        <v>FENÓMENO NATURAL</v>
      </c>
      <c r="H41" s="102" t="s">
        <v>298</v>
      </c>
      <c r="I41" s="103"/>
      <c r="J41" s="103"/>
      <c r="K41" s="103" t="s">
        <v>0</v>
      </c>
      <c r="L41" s="103" t="s">
        <v>0</v>
      </c>
      <c r="M41" s="103"/>
      <c r="N41" s="103"/>
      <c r="O41" s="103"/>
      <c r="P41" s="103"/>
      <c r="Q41" s="104">
        <v>3</v>
      </c>
      <c r="R41" s="104">
        <v>6</v>
      </c>
      <c r="S41" s="105">
        <v>1</v>
      </c>
      <c r="T41" s="104">
        <f t="shared" si="54"/>
        <v>18</v>
      </c>
      <c r="U41" s="106" t="str">
        <f t="shared" si="55"/>
        <v>BAJO</v>
      </c>
      <c r="V41" s="106" t="str">
        <f t="shared" si="56"/>
        <v>ACEPTABLE</v>
      </c>
      <c r="W41" s="107" t="s">
        <v>136</v>
      </c>
      <c r="X41" s="107" t="s">
        <v>136</v>
      </c>
      <c r="Y41" s="107" t="s">
        <v>136</v>
      </c>
      <c r="Z41" s="107" t="s">
        <v>215</v>
      </c>
      <c r="AA41" s="107" t="s">
        <v>216</v>
      </c>
      <c r="AB41" s="107" t="s">
        <v>230</v>
      </c>
      <c r="AC41" s="104">
        <v>3</v>
      </c>
      <c r="AD41" s="104">
        <v>1</v>
      </c>
      <c r="AE41" s="105">
        <v>1</v>
      </c>
      <c r="AF41" s="104">
        <f t="shared" si="51"/>
        <v>3</v>
      </c>
      <c r="AG41" s="106" t="str">
        <f t="shared" si="52"/>
        <v>BAJO</v>
      </c>
      <c r="AH41" s="106" t="str">
        <f t="shared" si="53"/>
        <v>ACEPTABLE</v>
      </c>
    </row>
    <row r="42" spans="1:35" ht="84" x14ac:dyDescent="0.2">
      <c r="A42" s="168"/>
      <c r="B42" s="170" t="s">
        <v>341</v>
      </c>
      <c r="C42" s="170" t="s">
        <v>342</v>
      </c>
      <c r="D42" s="170" t="s">
        <v>344</v>
      </c>
      <c r="E42" s="92" t="s">
        <v>127</v>
      </c>
      <c r="F42" s="93" t="s">
        <v>194</v>
      </c>
      <c r="G42" s="92" t="str">
        <f t="shared" si="0"/>
        <v>BIOMECÁNICO</v>
      </c>
      <c r="H42" s="94" t="s">
        <v>251</v>
      </c>
      <c r="I42" s="95"/>
      <c r="J42" s="95"/>
      <c r="K42" s="95" t="s">
        <v>0</v>
      </c>
      <c r="L42" s="95" t="s">
        <v>0</v>
      </c>
      <c r="M42" s="95"/>
      <c r="N42" s="95"/>
      <c r="O42" s="95"/>
      <c r="P42" s="95"/>
      <c r="Q42" s="96">
        <v>3</v>
      </c>
      <c r="R42" s="96">
        <v>4</v>
      </c>
      <c r="S42" s="97">
        <v>3</v>
      </c>
      <c r="T42" s="108">
        <f t="shared" ref="T42" si="57">(Q42*R42*S42)</f>
        <v>36</v>
      </c>
      <c r="U42" s="109" t="str">
        <f t="shared" ref="U42" si="58">IF(AND(T42&gt;=1,T42&lt;=300),"BAJO",IF(AND(T42&gt;=301,T42&lt;=600),"MEDIO",IF(AND(T42&gt;=601,T42&lt;=1000),"ALTO")))</f>
        <v>BAJO</v>
      </c>
      <c r="V42" s="109" t="str">
        <f t="shared" ref="V42" si="59">IF(U42= "BAJO","ACEPTABLE",IF(U42="MEDIO","NO ACEPTABLE",IF(U42="ALTO","NO ACEPTABLE")))</f>
        <v>ACEPTABLE</v>
      </c>
      <c r="W42" s="99" t="s">
        <v>136</v>
      </c>
      <c r="X42" s="99" t="s">
        <v>136</v>
      </c>
      <c r="Y42" s="99" t="s">
        <v>136</v>
      </c>
      <c r="Z42" s="99" t="s">
        <v>299</v>
      </c>
      <c r="AA42" s="99" t="s">
        <v>136</v>
      </c>
      <c r="AB42" s="99" t="s">
        <v>218</v>
      </c>
      <c r="AC42" s="96">
        <v>1</v>
      </c>
      <c r="AD42" s="96">
        <v>1</v>
      </c>
      <c r="AE42" s="97">
        <v>3</v>
      </c>
      <c r="AF42" s="108">
        <f t="shared" ref="AF42" si="60">(AC42*AD42*AE42)</f>
        <v>3</v>
      </c>
      <c r="AG42" s="109" t="str">
        <f t="shared" ref="AG42" si="61">IF(AND(AF42&gt;=1,AF42&lt;=300),"BAJO",IF(AND(AF42&gt;=301,AF42&lt;=600),"MEDIO",IF(AND(AF42&gt;=601,AF42&lt;=1000),"ALTO")))</f>
        <v>BAJO</v>
      </c>
      <c r="AH42" s="109" t="str">
        <f t="shared" ref="AH42" si="62">IF(AG42= "BAJO","ACEPTABLE",IF(AG42="MEDIO","NO ACEPTABLE",IF(AG42="ALTO","NO ACEPTABLE")))</f>
        <v>ACEPTABLE</v>
      </c>
    </row>
    <row r="43" spans="1:35" ht="84" x14ac:dyDescent="0.2">
      <c r="A43" s="168"/>
      <c r="B43" s="171"/>
      <c r="C43" s="171"/>
      <c r="D43" s="171"/>
      <c r="E43" s="77" t="s">
        <v>127</v>
      </c>
      <c r="F43" s="76" t="s">
        <v>204</v>
      </c>
      <c r="G43" s="77" t="str">
        <f t="shared" si="0"/>
        <v>CONDICIONES DE SEGURIDAD</v>
      </c>
      <c r="H43" s="6" t="s">
        <v>252</v>
      </c>
      <c r="I43" s="5"/>
      <c r="J43" s="5"/>
      <c r="K43" s="5" t="s">
        <v>0</v>
      </c>
      <c r="L43" s="5" t="s">
        <v>0</v>
      </c>
      <c r="M43" s="5"/>
      <c r="N43" s="5"/>
      <c r="O43" s="5"/>
      <c r="P43" s="5"/>
      <c r="Q43" s="124">
        <v>3</v>
      </c>
      <c r="R43" s="124">
        <v>1</v>
      </c>
      <c r="S43" s="45">
        <v>6</v>
      </c>
      <c r="T43" s="124">
        <f t="shared" ref="T43" si="63">(Q43*R43*S43)</f>
        <v>18</v>
      </c>
      <c r="U43" s="44" t="str">
        <f t="shared" ref="U43" si="64">IF(AND(T43&gt;=1,T43&lt;=300),"BAJO",IF(AND(T43&gt;=301,T43&lt;=600),"MEDIO",IF(AND(T43&gt;=601,T43&lt;=1000),"ALTO")))</f>
        <v>BAJO</v>
      </c>
      <c r="V43" s="44" t="str">
        <f t="shared" ref="V43" si="65">IF(U43= "BAJO","ACEPTABLE",IF(U43="MEDIO","NO ACEPTABLE",IF(U43="ALTO","NO ACEPTABLE")))</f>
        <v>ACEPTABLE</v>
      </c>
      <c r="W43" s="7" t="s">
        <v>279</v>
      </c>
      <c r="X43" s="7" t="s">
        <v>136</v>
      </c>
      <c r="Y43" s="7" t="s">
        <v>136</v>
      </c>
      <c r="Z43" s="7" t="s">
        <v>205</v>
      </c>
      <c r="AA43" s="7" t="s">
        <v>136</v>
      </c>
      <c r="AB43" s="7" t="s">
        <v>159</v>
      </c>
      <c r="AC43" s="124">
        <v>1</v>
      </c>
      <c r="AD43" s="124">
        <v>1</v>
      </c>
      <c r="AE43" s="45">
        <v>6</v>
      </c>
      <c r="AF43" s="124">
        <f t="shared" ref="AF43:AF62" si="66">(AC43*AD43*AE43)</f>
        <v>6</v>
      </c>
      <c r="AG43" s="44" t="str">
        <f t="shared" ref="AG43:AG62" si="67">IF(AND(AF43&gt;=1,AF43&lt;=300),"BAJO",IF(AND(AF43&gt;=301,AF43&lt;=600),"MEDIO",IF(AND(AF43&gt;=601,AF43&lt;=1000),"ALTO")))</f>
        <v>BAJO</v>
      </c>
      <c r="AH43" s="44" t="str">
        <f t="shared" ref="AH43:AH62" si="68">IF(AG43= "BAJO","ACEPTABLE",IF(AG43="MEDIO","NO ACEPTABLE",IF(AG43="ALTO","NO ACEPTABLE")))</f>
        <v>ACEPTABLE</v>
      </c>
    </row>
    <row r="44" spans="1:35" ht="119.25" customHeight="1" x14ac:dyDescent="0.2">
      <c r="A44" s="168"/>
      <c r="B44" s="171"/>
      <c r="C44" s="171"/>
      <c r="D44" s="171"/>
      <c r="E44" s="77" t="s">
        <v>127</v>
      </c>
      <c r="F44" s="76" t="s">
        <v>202</v>
      </c>
      <c r="G44" s="77" t="str">
        <f t="shared" si="0"/>
        <v>CONDICIONES DE SEGURIDAD</v>
      </c>
      <c r="H44" s="6" t="s">
        <v>300</v>
      </c>
      <c r="I44" s="5"/>
      <c r="J44" s="5"/>
      <c r="K44" s="5" t="s">
        <v>0</v>
      </c>
      <c r="L44" s="5" t="s">
        <v>0</v>
      </c>
      <c r="M44" s="5"/>
      <c r="N44" s="5"/>
      <c r="O44" s="5"/>
      <c r="P44" s="5"/>
      <c r="Q44" s="124">
        <v>6</v>
      </c>
      <c r="R44" s="124">
        <v>4</v>
      </c>
      <c r="S44" s="45">
        <v>3</v>
      </c>
      <c r="T44" s="96">
        <f t="shared" ref="T44:T62" si="69">(Q44*R44*S44)</f>
        <v>72</v>
      </c>
      <c r="U44" s="98" t="str">
        <f t="shared" ref="U44:U62" si="70">IF(AND(T44&gt;=1,T44&lt;=300),"BAJO",IF(AND(T44&gt;=301,T44&lt;=600),"MEDIO",IF(AND(T44&gt;=601,T44&lt;=1000),"ALTO")))</f>
        <v>BAJO</v>
      </c>
      <c r="V44" s="98" t="str">
        <f t="shared" ref="V44:V62" si="71">IF(U44= "BAJO","ACEPTABLE",IF(U44="MEDIO","NO ACEPTABLE",IF(U44="ALTO","NO ACEPTABLE")))</f>
        <v>ACEPTABLE</v>
      </c>
      <c r="W44" s="7" t="s">
        <v>136</v>
      </c>
      <c r="X44" s="7" t="s">
        <v>136</v>
      </c>
      <c r="Y44" s="7" t="s">
        <v>136</v>
      </c>
      <c r="Z44" s="7" t="s">
        <v>219</v>
      </c>
      <c r="AA44" s="7" t="s">
        <v>136</v>
      </c>
      <c r="AB44" s="7" t="s">
        <v>175</v>
      </c>
      <c r="AC44" s="124">
        <v>3</v>
      </c>
      <c r="AD44" s="124">
        <v>4</v>
      </c>
      <c r="AE44" s="45">
        <v>3</v>
      </c>
      <c r="AF44" s="124">
        <f t="shared" si="66"/>
        <v>36</v>
      </c>
      <c r="AG44" s="44" t="str">
        <f t="shared" si="67"/>
        <v>BAJO</v>
      </c>
      <c r="AH44" s="44" t="str">
        <f t="shared" si="68"/>
        <v>ACEPTABLE</v>
      </c>
    </row>
    <row r="45" spans="1:35" ht="60" x14ac:dyDescent="0.2">
      <c r="A45" s="168"/>
      <c r="B45" s="171"/>
      <c r="C45" s="171"/>
      <c r="D45" s="171"/>
      <c r="E45" s="77" t="s">
        <v>127</v>
      </c>
      <c r="F45" s="76" t="s">
        <v>208</v>
      </c>
      <c r="G45" s="77" t="str">
        <f t="shared" si="0"/>
        <v>CONDICIONES DE SEGURIDAD</v>
      </c>
      <c r="H45" s="6" t="s">
        <v>253</v>
      </c>
      <c r="I45" s="5"/>
      <c r="J45" s="5"/>
      <c r="K45" s="5" t="s">
        <v>0</v>
      </c>
      <c r="L45" s="5" t="s">
        <v>0</v>
      </c>
      <c r="M45" s="5"/>
      <c r="N45" s="5"/>
      <c r="O45" s="5"/>
      <c r="P45" s="5"/>
      <c r="Q45" s="124">
        <v>6</v>
      </c>
      <c r="R45" s="124">
        <v>6</v>
      </c>
      <c r="S45" s="45">
        <v>3</v>
      </c>
      <c r="T45" s="96">
        <f t="shared" si="69"/>
        <v>108</v>
      </c>
      <c r="U45" s="98" t="str">
        <f t="shared" si="70"/>
        <v>BAJO</v>
      </c>
      <c r="V45" s="98" t="str">
        <f t="shared" si="71"/>
        <v>ACEPTABLE</v>
      </c>
      <c r="W45" s="7" t="s">
        <v>136</v>
      </c>
      <c r="X45" s="7" t="s">
        <v>136</v>
      </c>
      <c r="Y45" s="7" t="s">
        <v>136</v>
      </c>
      <c r="Z45" s="7" t="s">
        <v>220</v>
      </c>
      <c r="AA45" s="7" t="s">
        <v>136</v>
      </c>
      <c r="AB45" s="7" t="s">
        <v>175</v>
      </c>
      <c r="AC45" s="124">
        <v>3</v>
      </c>
      <c r="AD45" s="124">
        <v>6</v>
      </c>
      <c r="AE45" s="45">
        <v>3</v>
      </c>
      <c r="AF45" s="124">
        <f t="shared" si="66"/>
        <v>54</v>
      </c>
      <c r="AG45" s="44" t="str">
        <f t="shared" si="67"/>
        <v>BAJO</v>
      </c>
      <c r="AH45" s="44" t="str">
        <f t="shared" si="68"/>
        <v>ACEPTABLE</v>
      </c>
    </row>
    <row r="46" spans="1:35" ht="72" x14ac:dyDescent="0.2">
      <c r="A46" s="168"/>
      <c r="B46" s="171"/>
      <c r="C46" s="171"/>
      <c r="D46" s="171"/>
      <c r="E46" s="77" t="s">
        <v>127</v>
      </c>
      <c r="F46" s="76" t="s">
        <v>203</v>
      </c>
      <c r="G46" s="77" t="str">
        <f t="shared" si="0"/>
        <v>CONDICIONES DE SEGURIDAD</v>
      </c>
      <c r="H46" s="6" t="s">
        <v>284</v>
      </c>
      <c r="I46" s="5"/>
      <c r="J46" s="5"/>
      <c r="K46" s="5" t="s">
        <v>0</v>
      </c>
      <c r="L46" s="5" t="s">
        <v>0</v>
      </c>
      <c r="M46" s="5"/>
      <c r="N46" s="5"/>
      <c r="O46" s="5"/>
      <c r="P46" s="5"/>
      <c r="Q46" s="124">
        <v>3</v>
      </c>
      <c r="R46" s="124">
        <v>1</v>
      </c>
      <c r="S46" s="45">
        <v>3</v>
      </c>
      <c r="T46" s="96">
        <f t="shared" si="69"/>
        <v>9</v>
      </c>
      <c r="U46" s="98" t="str">
        <f t="shared" si="70"/>
        <v>BAJO</v>
      </c>
      <c r="V46" s="98" t="str">
        <f t="shared" si="71"/>
        <v>ACEPTABLE</v>
      </c>
      <c r="W46" s="7" t="s">
        <v>136</v>
      </c>
      <c r="X46" s="7" t="s">
        <v>136</v>
      </c>
      <c r="Y46" s="7" t="s">
        <v>136</v>
      </c>
      <c r="Z46" s="7" t="s">
        <v>220</v>
      </c>
      <c r="AA46" s="7" t="s">
        <v>136</v>
      </c>
      <c r="AB46" s="7" t="s">
        <v>175</v>
      </c>
      <c r="AC46" s="124">
        <v>1</v>
      </c>
      <c r="AD46" s="124">
        <v>1</v>
      </c>
      <c r="AE46" s="45">
        <v>3</v>
      </c>
      <c r="AF46" s="124">
        <f t="shared" si="66"/>
        <v>3</v>
      </c>
      <c r="AG46" s="44" t="str">
        <f t="shared" si="67"/>
        <v>BAJO</v>
      </c>
      <c r="AH46" s="44" t="str">
        <f t="shared" si="68"/>
        <v>ACEPTABLE</v>
      </c>
    </row>
    <row r="47" spans="1:35" ht="60" x14ac:dyDescent="0.2">
      <c r="A47" s="168"/>
      <c r="B47" s="171"/>
      <c r="C47" s="171"/>
      <c r="D47" s="171"/>
      <c r="E47" s="77" t="s">
        <v>127</v>
      </c>
      <c r="F47" s="76" t="s">
        <v>174</v>
      </c>
      <c r="G47" s="77" t="str">
        <f t="shared" si="0"/>
        <v>CONDICIONES DE SEGURIDAD</v>
      </c>
      <c r="H47" s="6" t="s">
        <v>313</v>
      </c>
      <c r="I47" s="5"/>
      <c r="J47" s="5"/>
      <c r="K47" s="5" t="s">
        <v>0</v>
      </c>
      <c r="L47" s="5" t="s">
        <v>0</v>
      </c>
      <c r="M47" s="5"/>
      <c r="N47" s="5"/>
      <c r="O47" s="5"/>
      <c r="P47" s="5"/>
      <c r="Q47" s="124">
        <v>6</v>
      </c>
      <c r="R47" s="124">
        <v>10</v>
      </c>
      <c r="S47" s="45">
        <v>3</v>
      </c>
      <c r="T47" s="96">
        <f t="shared" si="69"/>
        <v>180</v>
      </c>
      <c r="U47" s="98" t="str">
        <f t="shared" si="70"/>
        <v>BAJO</v>
      </c>
      <c r="V47" s="98" t="str">
        <f t="shared" si="71"/>
        <v>ACEPTABLE</v>
      </c>
      <c r="W47" s="7" t="s">
        <v>136</v>
      </c>
      <c r="X47" s="7" t="s">
        <v>136</v>
      </c>
      <c r="Y47" s="7" t="s">
        <v>136</v>
      </c>
      <c r="Z47" s="7" t="s">
        <v>221</v>
      </c>
      <c r="AA47" s="7" t="s">
        <v>136</v>
      </c>
      <c r="AB47" s="7" t="s">
        <v>175</v>
      </c>
      <c r="AC47" s="124">
        <v>3</v>
      </c>
      <c r="AD47" s="124">
        <v>6</v>
      </c>
      <c r="AE47" s="45">
        <v>3</v>
      </c>
      <c r="AF47" s="124">
        <f t="shared" si="66"/>
        <v>54</v>
      </c>
      <c r="AG47" s="44" t="str">
        <f t="shared" si="67"/>
        <v>BAJO</v>
      </c>
      <c r="AH47" s="44" t="str">
        <f t="shared" si="68"/>
        <v>ACEPTABLE</v>
      </c>
    </row>
    <row r="48" spans="1:35" ht="72" x14ac:dyDescent="0.2">
      <c r="A48" s="168"/>
      <c r="B48" s="171"/>
      <c r="C48" s="171"/>
      <c r="D48" s="171"/>
      <c r="E48" s="77" t="s">
        <v>127</v>
      </c>
      <c r="F48" s="76" t="s">
        <v>201</v>
      </c>
      <c r="G48" s="77" t="str">
        <f t="shared" si="0"/>
        <v>CONDICIONES DE SEGURIDAD</v>
      </c>
      <c r="H48" s="6" t="s">
        <v>285</v>
      </c>
      <c r="I48" s="5"/>
      <c r="J48" s="5"/>
      <c r="K48" s="5" t="s">
        <v>0</v>
      </c>
      <c r="L48" s="5" t="s">
        <v>0</v>
      </c>
      <c r="M48" s="5"/>
      <c r="N48" s="5"/>
      <c r="O48" s="5"/>
      <c r="P48" s="5"/>
      <c r="Q48" s="124">
        <v>6</v>
      </c>
      <c r="R48" s="124">
        <v>10</v>
      </c>
      <c r="S48" s="45">
        <v>6</v>
      </c>
      <c r="T48" s="96">
        <f t="shared" si="69"/>
        <v>360</v>
      </c>
      <c r="U48" s="98" t="str">
        <f t="shared" si="70"/>
        <v>MEDIO</v>
      </c>
      <c r="V48" s="98" t="str">
        <f t="shared" si="71"/>
        <v>NO ACEPTABLE</v>
      </c>
      <c r="W48" s="7" t="s">
        <v>136</v>
      </c>
      <c r="X48" s="7" t="s">
        <v>136</v>
      </c>
      <c r="Y48" s="7" t="s">
        <v>136</v>
      </c>
      <c r="Z48" s="7" t="s">
        <v>222</v>
      </c>
      <c r="AA48" s="7" t="s">
        <v>136</v>
      </c>
      <c r="AB48" s="7" t="s">
        <v>326</v>
      </c>
      <c r="AC48" s="124">
        <v>1</v>
      </c>
      <c r="AD48" s="124">
        <v>1</v>
      </c>
      <c r="AE48" s="45">
        <v>3</v>
      </c>
      <c r="AF48" s="124">
        <f t="shared" si="66"/>
        <v>3</v>
      </c>
      <c r="AG48" s="44" t="str">
        <f t="shared" si="67"/>
        <v>BAJO</v>
      </c>
      <c r="AH48" s="44" t="str">
        <f t="shared" si="68"/>
        <v>ACEPTABLE</v>
      </c>
    </row>
    <row r="49" spans="1:48" ht="84" x14ac:dyDescent="0.2">
      <c r="A49" s="168"/>
      <c r="B49" s="171"/>
      <c r="C49" s="171"/>
      <c r="D49" s="171"/>
      <c r="E49" s="77" t="s">
        <v>127</v>
      </c>
      <c r="F49" s="76" t="s">
        <v>195</v>
      </c>
      <c r="G49" s="77" t="str">
        <f t="shared" si="0"/>
        <v>FÍSICOS</v>
      </c>
      <c r="H49" s="6" t="s">
        <v>254</v>
      </c>
      <c r="I49" s="5"/>
      <c r="J49" s="5"/>
      <c r="K49" s="5" t="s">
        <v>0</v>
      </c>
      <c r="L49" s="5" t="s">
        <v>0</v>
      </c>
      <c r="M49" s="5"/>
      <c r="N49" s="5"/>
      <c r="O49" s="5"/>
      <c r="P49" s="5"/>
      <c r="Q49" s="124">
        <v>6</v>
      </c>
      <c r="R49" s="124">
        <v>1</v>
      </c>
      <c r="S49" s="45">
        <v>3</v>
      </c>
      <c r="T49" s="96">
        <f t="shared" si="69"/>
        <v>18</v>
      </c>
      <c r="U49" s="98" t="str">
        <f t="shared" si="70"/>
        <v>BAJO</v>
      </c>
      <c r="V49" s="98" t="str">
        <f t="shared" si="71"/>
        <v>ACEPTABLE</v>
      </c>
      <c r="W49" s="7" t="s">
        <v>136</v>
      </c>
      <c r="X49" s="7" t="s">
        <v>136</v>
      </c>
      <c r="Y49" s="7" t="s">
        <v>136</v>
      </c>
      <c r="Z49" s="7" t="s">
        <v>223</v>
      </c>
      <c r="AA49" s="7" t="s">
        <v>136</v>
      </c>
      <c r="AB49" s="7" t="s">
        <v>175</v>
      </c>
      <c r="AC49" s="124">
        <v>3</v>
      </c>
      <c r="AD49" s="124">
        <v>1</v>
      </c>
      <c r="AE49" s="45">
        <v>3</v>
      </c>
      <c r="AF49" s="124">
        <f t="shared" si="66"/>
        <v>9</v>
      </c>
      <c r="AG49" s="44" t="str">
        <f t="shared" si="67"/>
        <v>BAJO</v>
      </c>
      <c r="AH49" s="44" t="str">
        <f t="shared" si="68"/>
        <v>ACEPTABLE</v>
      </c>
    </row>
    <row r="50" spans="1:48" ht="96" x14ac:dyDescent="0.2">
      <c r="A50" s="168"/>
      <c r="B50" s="171"/>
      <c r="C50" s="171"/>
      <c r="D50" s="171"/>
      <c r="E50" s="77" t="s">
        <v>127</v>
      </c>
      <c r="F50" s="76" t="s">
        <v>198</v>
      </c>
      <c r="G50" s="77" t="str">
        <f t="shared" si="0"/>
        <v>FÍSICOS</v>
      </c>
      <c r="H50" s="6" t="s">
        <v>255</v>
      </c>
      <c r="I50" s="5"/>
      <c r="J50" s="5"/>
      <c r="K50" s="5" t="s">
        <v>0</v>
      </c>
      <c r="L50" s="5" t="s">
        <v>0</v>
      </c>
      <c r="M50" s="5"/>
      <c r="N50" s="5"/>
      <c r="O50" s="5"/>
      <c r="P50" s="5"/>
      <c r="Q50" s="124">
        <v>3</v>
      </c>
      <c r="R50" s="124">
        <v>4</v>
      </c>
      <c r="S50" s="45">
        <v>6</v>
      </c>
      <c r="T50" s="96">
        <f t="shared" si="69"/>
        <v>72</v>
      </c>
      <c r="U50" s="98" t="str">
        <f t="shared" si="70"/>
        <v>BAJO</v>
      </c>
      <c r="V50" s="98" t="str">
        <f t="shared" si="71"/>
        <v>ACEPTABLE</v>
      </c>
      <c r="W50" s="7" t="s">
        <v>136</v>
      </c>
      <c r="X50" s="7" t="s">
        <v>136</v>
      </c>
      <c r="Y50" s="7" t="s">
        <v>136</v>
      </c>
      <c r="Z50" s="7" t="s">
        <v>236</v>
      </c>
      <c r="AA50" s="7" t="s">
        <v>231</v>
      </c>
      <c r="AB50" s="7" t="s">
        <v>175</v>
      </c>
      <c r="AC50" s="124">
        <v>1</v>
      </c>
      <c r="AD50" s="124">
        <v>1</v>
      </c>
      <c r="AE50" s="45">
        <v>3</v>
      </c>
      <c r="AF50" s="124">
        <f t="shared" si="66"/>
        <v>3</v>
      </c>
      <c r="AG50" s="44" t="str">
        <f t="shared" si="67"/>
        <v>BAJO</v>
      </c>
      <c r="AH50" s="44" t="str">
        <f t="shared" si="68"/>
        <v>ACEPTABLE</v>
      </c>
      <c r="AI50" s="3"/>
    </row>
    <row r="51" spans="1:48" s="128" customFormat="1" ht="72" x14ac:dyDescent="0.2">
      <c r="A51" s="168"/>
      <c r="B51" s="171"/>
      <c r="C51" s="171"/>
      <c r="D51" s="171"/>
      <c r="E51" s="77" t="s">
        <v>127</v>
      </c>
      <c r="F51" s="76" t="s">
        <v>150</v>
      </c>
      <c r="G51" s="77" t="s">
        <v>260</v>
      </c>
      <c r="H51" s="76" t="s">
        <v>271</v>
      </c>
      <c r="I51" s="125"/>
      <c r="J51" s="125"/>
      <c r="K51" s="125" t="s">
        <v>0</v>
      </c>
      <c r="L51" s="125"/>
      <c r="M51" s="125"/>
      <c r="N51" s="125"/>
      <c r="O51" s="125"/>
      <c r="P51" s="125"/>
      <c r="Q51" s="126">
        <v>3</v>
      </c>
      <c r="R51" s="126">
        <v>4</v>
      </c>
      <c r="S51" s="127">
        <v>6</v>
      </c>
      <c r="T51" s="130">
        <v>72</v>
      </c>
      <c r="U51" s="98" t="str">
        <f t="shared" si="70"/>
        <v>BAJO</v>
      </c>
      <c r="V51" s="98" t="str">
        <f t="shared" si="71"/>
        <v>ACEPTABLE</v>
      </c>
      <c r="W51" s="77" t="s">
        <v>136</v>
      </c>
      <c r="X51" s="77" t="s">
        <v>136</v>
      </c>
      <c r="Y51" s="77" t="s">
        <v>136</v>
      </c>
      <c r="Z51" s="77" t="s">
        <v>136</v>
      </c>
      <c r="AA51" s="77" t="s">
        <v>136</v>
      </c>
      <c r="AB51" s="77" t="s">
        <v>175</v>
      </c>
      <c r="AC51" s="126">
        <v>3</v>
      </c>
      <c r="AD51" s="126">
        <v>4</v>
      </c>
      <c r="AE51" s="127">
        <v>3</v>
      </c>
      <c r="AF51" s="126">
        <v>36</v>
      </c>
      <c r="AG51" s="44" t="str">
        <f t="shared" ref="AG51" si="72">IF(AND(AF51&gt;=1,AF51&lt;=300),"BAJO",IF(AND(AF51&gt;=301,AF51&lt;=600),"MEDIO",IF(AND(AF51&gt;=601,AF51&lt;=1000),"ALTO")))</f>
        <v>BAJO</v>
      </c>
      <c r="AH51" s="44" t="str">
        <f t="shared" ref="AH51" si="73">IF(AG51= "BAJO","ACEPTABLE",IF(AG51="MEDIO","NO ACEPTABLE",IF(AG51="ALTO","NO ACEPTABLE")))</f>
        <v>ACEPTABLE</v>
      </c>
      <c r="AI51" s="136"/>
      <c r="AJ51" s="129"/>
      <c r="AK51" s="129"/>
      <c r="AL51" s="129"/>
      <c r="AM51" s="129"/>
      <c r="AN51" s="129"/>
      <c r="AO51" s="129"/>
      <c r="AP51" s="129"/>
      <c r="AQ51" s="129"/>
      <c r="AR51" s="129"/>
      <c r="AS51" s="129"/>
      <c r="AT51" s="129"/>
      <c r="AU51" s="129"/>
      <c r="AV51" s="129"/>
    </row>
    <row r="52" spans="1:48" s="128" customFormat="1" ht="60" x14ac:dyDescent="0.2">
      <c r="A52" s="168"/>
      <c r="B52" s="171"/>
      <c r="C52" s="171"/>
      <c r="D52" s="171"/>
      <c r="E52" s="77" t="s">
        <v>127</v>
      </c>
      <c r="F52" s="76" t="s">
        <v>155</v>
      </c>
      <c r="G52" s="77" t="s">
        <v>260</v>
      </c>
      <c r="H52" s="76" t="s">
        <v>327</v>
      </c>
      <c r="I52" s="125"/>
      <c r="J52" s="125"/>
      <c r="K52" s="125" t="s">
        <v>0</v>
      </c>
      <c r="L52" s="125"/>
      <c r="M52" s="125"/>
      <c r="N52" s="125"/>
      <c r="O52" s="125"/>
      <c r="P52" s="125"/>
      <c r="Q52" s="126">
        <v>6</v>
      </c>
      <c r="R52" s="126">
        <v>4</v>
      </c>
      <c r="S52" s="127">
        <v>10</v>
      </c>
      <c r="T52" s="130">
        <v>240</v>
      </c>
      <c r="U52" s="98" t="str">
        <f t="shared" si="70"/>
        <v>BAJO</v>
      </c>
      <c r="V52" s="98" t="str">
        <f t="shared" si="71"/>
        <v>ACEPTABLE</v>
      </c>
      <c r="W52" s="77" t="s">
        <v>136</v>
      </c>
      <c r="X52" s="77" t="s">
        <v>136</v>
      </c>
      <c r="Y52" s="77" t="s">
        <v>136</v>
      </c>
      <c r="Z52" s="77" t="s">
        <v>288</v>
      </c>
      <c r="AA52" s="77" t="s">
        <v>136</v>
      </c>
      <c r="AB52" s="77" t="s">
        <v>136</v>
      </c>
      <c r="AC52" s="126">
        <v>3</v>
      </c>
      <c r="AD52" s="126">
        <v>4</v>
      </c>
      <c r="AE52" s="127">
        <v>10</v>
      </c>
      <c r="AF52" s="126">
        <v>120</v>
      </c>
      <c r="AG52" s="44" t="str">
        <f t="shared" si="67"/>
        <v>BAJO</v>
      </c>
      <c r="AH52" s="44" t="str">
        <f t="shared" si="68"/>
        <v>ACEPTABLE</v>
      </c>
      <c r="AI52" s="136"/>
      <c r="AJ52" s="129"/>
      <c r="AK52" s="129"/>
      <c r="AL52" s="129"/>
      <c r="AM52" s="129"/>
      <c r="AN52" s="129"/>
      <c r="AO52" s="129"/>
      <c r="AP52" s="129"/>
      <c r="AQ52" s="129"/>
      <c r="AR52" s="129"/>
      <c r="AS52" s="129"/>
      <c r="AT52" s="129"/>
      <c r="AU52" s="129"/>
      <c r="AV52" s="129"/>
    </row>
    <row r="53" spans="1:48" s="128" customFormat="1" ht="60" x14ac:dyDescent="0.2">
      <c r="A53" s="168"/>
      <c r="B53" s="171"/>
      <c r="C53" s="171"/>
      <c r="D53" s="171"/>
      <c r="E53" s="77" t="s">
        <v>127</v>
      </c>
      <c r="F53" s="76" t="s">
        <v>141</v>
      </c>
      <c r="G53" s="77" t="s">
        <v>259</v>
      </c>
      <c r="H53" s="131" t="s">
        <v>270</v>
      </c>
      <c r="I53" s="125"/>
      <c r="J53" s="125"/>
      <c r="K53" s="125" t="s">
        <v>0</v>
      </c>
      <c r="L53" s="125"/>
      <c r="M53" s="125"/>
      <c r="N53" s="125"/>
      <c r="O53" s="125"/>
      <c r="P53" s="125"/>
      <c r="Q53" s="126">
        <v>6</v>
      </c>
      <c r="R53" s="126">
        <v>4</v>
      </c>
      <c r="S53" s="127">
        <v>3</v>
      </c>
      <c r="T53" s="130">
        <v>72</v>
      </c>
      <c r="U53" s="98" t="str">
        <f t="shared" ref="U53" si="74">IF(AND(T53&gt;=1,T53&lt;=300),"BAJO",IF(AND(T53&gt;=301,T53&lt;=600),"MEDIO",IF(AND(T53&gt;=601,T53&lt;=1000),"ALTO")))</f>
        <v>BAJO</v>
      </c>
      <c r="V53" s="98" t="str">
        <f t="shared" ref="V53" si="75">IF(U53= "BAJO","ACEPTABLE",IF(U53="MEDIO","NO ACEPTABLE",IF(U53="ALTO","NO ACEPTABLE")))</f>
        <v>ACEPTABLE</v>
      </c>
      <c r="W53" s="77" t="s">
        <v>136</v>
      </c>
      <c r="X53" s="77" t="s">
        <v>136</v>
      </c>
      <c r="Y53" s="77" t="s">
        <v>136</v>
      </c>
      <c r="Z53" s="77" t="s">
        <v>223</v>
      </c>
      <c r="AA53" s="77" t="s">
        <v>136</v>
      </c>
      <c r="AB53" s="77" t="s">
        <v>136</v>
      </c>
      <c r="AC53" s="126">
        <v>3</v>
      </c>
      <c r="AD53" s="126">
        <v>6</v>
      </c>
      <c r="AE53" s="127">
        <v>3</v>
      </c>
      <c r="AF53" s="126">
        <v>54</v>
      </c>
      <c r="AG53" s="44" t="str">
        <f t="shared" ref="AG53" si="76">IF(AND(AF53&gt;=1,AF53&lt;=300),"BAJO",IF(AND(AF53&gt;=301,AF53&lt;=600),"MEDIO",IF(AND(AF53&gt;=601,AF53&lt;=1000),"ALTO")))</f>
        <v>BAJO</v>
      </c>
      <c r="AH53" s="44" t="str">
        <f t="shared" ref="AH53" si="77">IF(AG53= "BAJO","ACEPTABLE",IF(AG53="MEDIO","NO ACEPTABLE",IF(AG53="ALTO","NO ACEPTABLE")))</f>
        <v>ACEPTABLE</v>
      </c>
      <c r="AI53" s="136"/>
      <c r="AJ53" s="129"/>
      <c r="AK53" s="129"/>
      <c r="AL53" s="129"/>
      <c r="AM53" s="129"/>
      <c r="AN53" s="129"/>
      <c r="AO53" s="129"/>
      <c r="AP53" s="129"/>
      <c r="AQ53" s="129"/>
      <c r="AR53" s="129"/>
      <c r="AS53" s="129"/>
      <c r="AT53" s="129"/>
      <c r="AU53" s="129"/>
      <c r="AV53" s="129"/>
    </row>
    <row r="54" spans="1:48" s="128" customFormat="1" ht="72" x14ac:dyDescent="0.2">
      <c r="A54" s="168"/>
      <c r="B54" s="171"/>
      <c r="C54" s="171"/>
      <c r="D54" s="171"/>
      <c r="E54" s="77" t="s">
        <v>127</v>
      </c>
      <c r="F54" s="76" t="s">
        <v>145</v>
      </c>
      <c r="G54" s="77" t="str">
        <f t="shared" si="0"/>
        <v>BIOLÓGICOS</v>
      </c>
      <c r="H54" s="76" t="s">
        <v>322</v>
      </c>
      <c r="I54" s="125"/>
      <c r="J54" s="125"/>
      <c r="K54" s="125" t="s">
        <v>0</v>
      </c>
      <c r="L54" s="125" t="s">
        <v>0</v>
      </c>
      <c r="M54" s="125"/>
      <c r="N54" s="125"/>
      <c r="O54" s="125"/>
      <c r="P54" s="125"/>
      <c r="Q54" s="126">
        <v>6</v>
      </c>
      <c r="R54" s="126">
        <v>4</v>
      </c>
      <c r="S54" s="127">
        <v>10</v>
      </c>
      <c r="T54" s="126">
        <f t="shared" ref="T54" si="78">(Q54*R54*S54)</f>
        <v>240</v>
      </c>
      <c r="U54" s="44" t="str">
        <f t="shared" ref="U54" si="79">IF(AND(T54&gt;=1,T54&lt;=300),"BAJO",IF(AND(T54&gt;=301,T54&lt;=600),"MEDIO",IF(AND(T54&gt;=601,T54&lt;=1000),"ALTO")))</f>
        <v>BAJO</v>
      </c>
      <c r="V54" s="44" t="str">
        <f t="shared" ref="V54" si="80">IF(U54= "BAJO","ACEPTABLE",IF(U54="MEDIO","NO ACEPTABLE",IF(U54="ALTO","NO ACEPTABLE")))</f>
        <v>ACEPTABLE</v>
      </c>
      <c r="W54" s="77" t="s">
        <v>136</v>
      </c>
      <c r="X54" s="77" t="s">
        <v>136</v>
      </c>
      <c r="Y54" s="77" t="s">
        <v>136</v>
      </c>
      <c r="Z54" s="77" t="s">
        <v>232</v>
      </c>
      <c r="AA54" s="77" t="s">
        <v>136</v>
      </c>
      <c r="AB54" s="77" t="s">
        <v>175</v>
      </c>
      <c r="AC54" s="126">
        <v>3</v>
      </c>
      <c r="AD54" s="126">
        <v>4</v>
      </c>
      <c r="AE54" s="127">
        <v>10</v>
      </c>
      <c r="AF54" s="126">
        <f t="shared" ref="AF54" si="81">(AC54*AD54*AE54)</f>
        <v>120</v>
      </c>
      <c r="AG54" s="44" t="str">
        <f>IF(AND(AF54&gt;=1,AF54&lt;=300),"BAJO",IF(AND(AF54&gt;=301,AF54&lt;=600),"MEDIO",IF(AND(AF54&gt;AI49AF49&lt;=1000),"ALTO")))</f>
        <v>BAJO</v>
      </c>
      <c r="AH54" s="44" t="str">
        <f t="shared" ref="AH54" si="82">IF(AG54= "BAJO","ACEPTABLE",IF(AG54="MEDIO","NO ACEPTABLE",IF(AG54="ALTO","NO ACEPTABLE")))</f>
        <v>ACEPTABLE</v>
      </c>
      <c r="AI54" s="136"/>
      <c r="AJ54" s="129"/>
      <c r="AK54" s="129"/>
      <c r="AL54" s="129"/>
      <c r="AM54" s="129"/>
      <c r="AN54" s="129"/>
      <c r="AO54" s="129"/>
      <c r="AP54" s="129"/>
      <c r="AQ54" s="129"/>
      <c r="AR54" s="129"/>
      <c r="AS54" s="129"/>
      <c r="AT54" s="129"/>
      <c r="AU54" s="129"/>
      <c r="AV54" s="129"/>
    </row>
    <row r="55" spans="1:48" ht="120" x14ac:dyDescent="0.2">
      <c r="A55" s="168"/>
      <c r="B55" s="171"/>
      <c r="C55" s="171"/>
      <c r="D55" s="171"/>
      <c r="E55" s="77" t="s">
        <v>127</v>
      </c>
      <c r="F55" s="76" t="s">
        <v>146</v>
      </c>
      <c r="G55" s="77" t="str">
        <f t="shared" si="0"/>
        <v>BIOLÓGICOS</v>
      </c>
      <c r="H55" s="6" t="s">
        <v>323</v>
      </c>
      <c r="I55" s="5"/>
      <c r="J55" s="5"/>
      <c r="K55" s="5" t="s">
        <v>0</v>
      </c>
      <c r="L55" s="5" t="s">
        <v>0</v>
      </c>
      <c r="M55" s="5"/>
      <c r="N55" s="5"/>
      <c r="O55" s="5"/>
      <c r="P55" s="5"/>
      <c r="Q55" s="124">
        <v>6</v>
      </c>
      <c r="R55" s="124">
        <v>4</v>
      </c>
      <c r="S55" s="45">
        <v>10</v>
      </c>
      <c r="T55" s="124">
        <f t="shared" ref="T55" si="83">(Q55*R55*S55)</f>
        <v>240</v>
      </c>
      <c r="U55" s="44" t="str">
        <f t="shared" ref="U55" si="84">IF(AND(T55&gt;=1,T55&lt;=300),"BAJO",IF(AND(T55&gt;=301,T55&lt;=600),"MEDIO",IF(AND(T55&gt;=601,T55&lt;=1000),"ALTO")))</f>
        <v>BAJO</v>
      </c>
      <c r="V55" s="44" t="str">
        <f t="shared" ref="V55" si="85">IF(U55= "BAJO","ACEPTABLE",IF(U55="MEDIO","NO ACEPTABLE",IF(U55="ALTO","NO ACEPTABLE")))</f>
        <v>ACEPTABLE</v>
      </c>
      <c r="W55" s="7" t="s">
        <v>136</v>
      </c>
      <c r="X55" s="7" t="s">
        <v>136</v>
      </c>
      <c r="Y55" s="7" t="s">
        <v>136</v>
      </c>
      <c r="Z55" s="7" t="s">
        <v>224</v>
      </c>
      <c r="AA55" s="7" t="s">
        <v>136</v>
      </c>
      <c r="AB55" s="7" t="s">
        <v>175</v>
      </c>
      <c r="AC55" s="124">
        <v>3</v>
      </c>
      <c r="AD55" s="124">
        <v>4</v>
      </c>
      <c r="AE55" s="45">
        <v>10</v>
      </c>
      <c r="AF55" s="124">
        <f t="shared" ref="AF55" si="86">(AC55*AD55*AE55)</f>
        <v>120</v>
      </c>
      <c r="AG55" s="44" t="str">
        <f t="shared" ref="AG55" si="87">IF(AND(AF55&gt;=1,AF55&lt;=300),"BAJO",IF(AND(AF55&gt;=301,AF55&lt;=600),"MEDIO",IF(AND(AF55&gt;=601,AF55&lt;=1000),"ALTO")))</f>
        <v>BAJO</v>
      </c>
      <c r="AH55" s="44" t="str">
        <f t="shared" ref="AH55" si="88">IF(AG55= "BAJO","ACEPTABLE",IF(AG55="MEDIO","NO ACEPTABLE",IF(AG55="ALTO","NO ACEPTABLE")))</f>
        <v>ACEPTABLE</v>
      </c>
    </row>
    <row r="56" spans="1:48" ht="60" x14ac:dyDescent="0.2">
      <c r="A56" s="168"/>
      <c r="B56" s="171"/>
      <c r="C56" s="171"/>
      <c r="D56" s="171"/>
      <c r="E56" s="77" t="s">
        <v>127</v>
      </c>
      <c r="F56" s="76" t="s">
        <v>147</v>
      </c>
      <c r="G56" s="77" t="str">
        <f t="shared" si="0"/>
        <v>BIOLÓGICOS</v>
      </c>
      <c r="H56" s="6" t="s">
        <v>325</v>
      </c>
      <c r="I56" s="5"/>
      <c r="J56" s="5"/>
      <c r="K56" s="5" t="s">
        <v>0</v>
      </c>
      <c r="L56" s="5" t="s">
        <v>0</v>
      </c>
      <c r="M56" s="5"/>
      <c r="N56" s="5"/>
      <c r="O56" s="5"/>
      <c r="P56" s="5"/>
      <c r="Q56" s="124">
        <v>6</v>
      </c>
      <c r="R56" s="124">
        <v>4</v>
      </c>
      <c r="S56" s="45">
        <v>10</v>
      </c>
      <c r="T56" s="124">
        <f t="shared" ref="T56:T57" si="89">(Q56*R56*S56)</f>
        <v>240</v>
      </c>
      <c r="U56" s="44" t="str">
        <f t="shared" ref="U56:U57" si="90">IF(AND(T56&gt;=1,T56&lt;=300),"BAJO",IF(AND(T56&gt;=301,T56&lt;=600),"MEDIO",IF(AND(T56&gt;=601,T56&lt;=1000),"ALTO")))</f>
        <v>BAJO</v>
      </c>
      <c r="V56" s="44" t="str">
        <f t="shared" ref="V56:V57" si="91">IF(U56= "BAJO","ACEPTABLE",IF(U56="MEDIO","NO ACEPTABLE",IF(U56="ALTO","NO ACEPTABLE")))</f>
        <v>ACEPTABLE</v>
      </c>
      <c r="W56" s="7" t="s">
        <v>136</v>
      </c>
      <c r="X56" s="7" t="s">
        <v>136</v>
      </c>
      <c r="Y56" s="7" t="s">
        <v>136</v>
      </c>
      <c r="Z56" s="7" t="s">
        <v>225</v>
      </c>
      <c r="AA56" s="7" t="s">
        <v>136</v>
      </c>
      <c r="AB56" s="7" t="s">
        <v>175</v>
      </c>
      <c r="AC56" s="124">
        <v>3</v>
      </c>
      <c r="AD56" s="124">
        <v>4</v>
      </c>
      <c r="AE56" s="45">
        <v>10</v>
      </c>
      <c r="AF56" s="124">
        <f t="shared" ref="AF56:AF57" si="92">(AC56*AD56*AE56)</f>
        <v>120</v>
      </c>
      <c r="AG56" s="44" t="str">
        <f t="shared" ref="AG56:AG57" si="93">IF(AND(AF56&gt;=1,AF56&lt;=300),"BAJO",IF(AND(AF56&gt;=301,AF56&lt;=600),"MEDIO",IF(AND(AF56&gt;=601,AF56&lt;=1000),"ALTO")))</f>
        <v>BAJO</v>
      </c>
      <c r="AH56" s="44" t="str">
        <f t="shared" ref="AH56:AH57" si="94">IF(AG56= "BAJO","ACEPTABLE",IF(AG56="MEDIO","NO ACEPTABLE",IF(AG56="ALTO","NO ACEPTABLE")))</f>
        <v>ACEPTABLE</v>
      </c>
    </row>
    <row r="57" spans="1:48" ht="96" x14ac:dyDescent="0.2">
      <c r="A57" s="168"/>
      <c r="B57" s="171"/>
      <c r="C57" s="171"/>
      <c r="D57" s="171"/>
      <c r="E57" s="77" t="s">
        <v>127</v>
      </c>
      <c r="F57" s="76" t="s">
        <v>256</v>
      </c>
      <c r="G57" s="77" t="str">
        <f t="shared" ref="G57" si="95">IF(F57="Manipulación manual de cargas","BIOMECÁNICO",IF(F57="Movimientos repetitivos","BIOMECÁNICO",IF(F57="Esfuerzo","BIOMECÁNICO",IF(F57="Postura (prolongada mantenida, forzada,
antigravitacional)","BIOMECÁNICO",IF(F57="Mecánico (elementos o partes de máquinas, herramientas, equipos, piezas a trabajar, materiales proyectados sólidos o fluidos, superficies calientes)","CONDICIONES DE SEGURIDAD",IF(F57="Locativo (sistemas y medios de almacenamiento,  arrumes elevados sin estibas, muebles mal anclados en el piso o en la pared, almacenamientos inadecuados, condiciones de la estructura de trabajo)","CONDICIONES DE SEGURIDAD",IF(F57="Superficies de trabajo (irregulares, deslizantes, con diferencia del nivel, calientes)","CONDICIONES DE SEGURIDAD",IF(F57="Condiciones de orden y aseo, (caída de objetos, caída al mismo nivel o a un plano inferior, desorden en puestos de trabajo y bodegas)","CONDICIONES DE SEGURIDAD",IF(F57="Tecnológico (explosión, fuga, derrame de sustancias químicas, incendio)","CONDICIONES DE SEGURIDAD",IF(F57="Accidentes de tránsito - atropellamiento","CONDICIONES DE SEGURIDAD",IF(F57="Públicos (robos, atracos, asaltos, atentados, de orden público, etc.)","CONDICIONES DE SEGURIDAD",IF(F57="Eléctrico - (alta, media y baja tensión, estática por contacto indirecto)","CONDICIONES DE SEGURIDAD",IF(F57="Eléctrico - canalización inadecuada de cables eléctricos y de computo","CONDICIONES DE SEGURIDAD",IF(F57="Trabajo en alturas","CONDICIONES DE SEGURIDAD",IF(F57="Espacios confinados","CONDICIONES DE SEGURIDAD",IF(F57="Ruido de impacto, intermitente o continuo","FÍSICOS",IF(F57="Iluminación - luz visible por exceso o por deficiencia","FÍSICOS",IF(F57="Vibración cuerpo entero, segmentaria","FÍSICOS",IF(F57="Temperaturas extremas (calor y frío)","FÍSICOS",IF(F57="Ventilación (natural o artificial)","FÍSICOS",IF(F57="Presión admosférica (normal y ajustada)","FÍSICOS",IF(F57="Radiaciones ionizantes (rayos x, gama. beta y alfa)","FÍSICOS",IF(F57="Radiaciones no ionizantes (láser, ultravioleta, infrarroja, radiofrecuencia, microondas)","FÍSICOS",IF(F57="Gérmenes","BIOLÓGICOS",IF(F57="Parásitos","BIOLÓGICOS",IF(F57="Picaduras","BIOLÓGICOS",IF(F57="Mordeduras","BIOLÓGICOS",IF(F57="Fluidos o excrementos","BIOLÓGICOS",IF(F57="Polvos orgánicos inorgánicos","QUÍMICOS",IF(F57="Fibras","QUÍMICOS",IF(F57="Líquidos (nieblas y rocíos)","QUÍMICOS",IF(F57="Gases y vapores","QUÍMICOS",IF(F57="Humos metálicos, no metálicos","QUÍMICOS",IF(F57="Material particulado","QUÍMICOS",IF(F57="Gestión organizacional: Estilo de mando, pago, contratación, participación, inducción y capacitación, bienestar social, evaluación del desempeño y manejo de cambios","PSICOSOCIAL",IF(F57="Características de la organización del trabajo: Comunicación, tecnología, organización del trabajo y demandas cualitativas y cuantitativas de la labor","PSICOSOCIAL",IF(F57="Características del grupo social de trabajo: Relaciones, cohesión, calidad de interacciones y trabajo en equipo","PSICOSOCIAL",IF(F57="Condiciones de la tarea: Carga mental, contenido de la tarea, demandas emocionales, sistemas de control, definición de roles y monotonía","PSICOSOCIAL",IF(F57="Interface persona - tarea: Conocimientos, habilidades en relación con la demanda de la tarea, Iniciativa, autonomía y reconocimiento, identificación de la persona con la tarea y la organización","PSICOSOCIAL",IF(F57="Jornada de trabajo: Pausas, Trabajo nocturno, rotación, horas extras y descansos","PSICOSOCIAL",IF(F57="Antrópicos (inundaciones, deslizamientos, incendios forestales, sequías, aludes)","FENÓMENO NATURAL",IF(F57="Geofísicos (terremotos, volcanes, subsidencias, colapsos, inestabilidad del terreno)","FENÓMENO NATURAL",IF(F57="Meteorológicos (huracanes, tornados, granizadas, tormenta eléctrica)","FENÓMENO NATURAL")))))))))))))))))))))))))))))))))))))))))))</f>
        <v>PSICOSOCIAL</v>
      </c>
      <c r="H57" s="6" t="s">
        <v>248</v>
      </c>
      <c r="I57" s="5"/>
      <c r="J57" s="5"/>
      <c r="K57" s="5" t="s">
        <v>0</v>
      </c>
      <c r="L57" s="5" t="s">
        <v>0</v>
      </c>
      <c r="M57" s="5"/>
      <c r="N57" s="5"/>
      <c r="O57" s="5"/>
      <c r="P57" s="5"/>
      <c r="Q57" s="124">
        <v>10</v>
      </c>
      <c r="R57" s="124">
        <v>4</v>
      </c>
      <c r="S57" s="45">
        <v>10</v>
      </c>
      <c r="T57" s="124">
        <f t="shared" si="89"/>
        <v>400</v>
      </c>
      <c r="U57" s="44" t="str">
        <f t="shared" si="90"/>
        <v>MEDIO</v>
      </c>
      <c r="V57" s="44" t="str">
        <f t="shared" si="91"/>
        <v>NO ACEPTABLE</v>
      </c>
      <c r="W57" s="7" t="s">
        <v>136</v>
      </c>
      <c r="X57" s="7" t="s">
        <v>136</v>
      </c>
      <c r="Y57" s="7" t="s">
        <v>136</v>
      </c>
      <c r="Z57" s="7" t="s">
        <v>192</v>
      </c>
      <c r="AA57" s="7" t="s">
        <v>136</v>
      </c>
      <c r="AB57" s="7" t="s">
        <v>175</v>
      </c>
      <c r="AC57" s="124">
        <v>3</v>
      </c>
      <c r="AD57" s="124">
        <v>4</v>
      </c>
      <c r="AE57" s="45">
        <v>10</v>
      </c>
      <c r="AF57" s="124">
        <f t="shared" si="92"/>
        <v>120</v>
      </c>
      <c r="AG57" s="44" t="str">
        <f t="shared" si="93"/>
        <v>BAJO</v>
      </c>
      <c r="AH57" s="44" t="str">
        <f t="shared" si="94"/>
        <v>ACEPTABLE</v>
      </c>
    </row>
    <row r="58" spans="1:48" ht="96" x14ac:dyDescent="0.2">
      <c r="A58" s="168"/>
      <c r="B58" s="171"/>
      <c r="C58" s="171"/>
      <c r="D58" s="171"/>
      <c r="E58" s="77" t="s">
        <v>127</v>
      </c>
      <c r="F58" s="76" t="s">
        <v>188</v>
      </c>
      <c r="G58" s="77" t="str">
        <f t="shared" si="0"/>
        <v>PSICOSOCIAL</v>
      </c>
      <c r="H58" s="6" t="s">
        <v>247</v>
      </c>
      <c r="I58" s="5"/>
      <c r="J58" s="5"/>
      <c r="K58" s="5" t="s">
        <v>0</v>
      </c>
      <c r="L58" s="5" t="s">
        <v>0</v>
      </c>
      <c r="M58" s="5"/>
      <c r="N58" s="5"/>
      <c r="O58" s="5"/>
      <c r="P58" s="5"/>
      <c r="Q58" s="124">
        <v>10</v>
      </c>
      <c r="R58" s="124">
        <v>4</v>
      </c>
      <c r="S58" s="45">
        <v>10</v>
      </c>
      <c r="T58" s="96">
        <f t="shared" si="69"/>
        <v>400</v>
      </c>
      <c r="U58" s="98" t="str">
        <f t="shared" si="70"/>
        <v>MEDIO</v>
      </c>
      <c r="V58" s="98" t="str">
        <f t="shared" si="71"/>
        <v>NO ACEPTABLE</v>
      </c>
      <c r="W58" s="7" t="s">
        <v>136</v>
      </c>
      <c r="X58" s="7" t="s">
        <v>136</v>
      </c>
      <c r="Y58" s="7" t="s">
        <v>136</v>
      </c>
      <c r="Z58" s="7" t="s">
        <v>192</v>
      </c>
      <c r="AA58" s="7" t="s">
        <v>136</v>
      </c>
      <c r="AB58" s="7" t="s">
        <v>175</v>
      </c>
      <c r="AC58" s="124">
        <v>3</v>
      </c>
      <c r="AD58" s="124">
        <v>4</v>
      </c>
      <c r="AE58" s="45">
        <v>10</v>
      </c>
      <c r="AF58" s="124">
        <f t="shared" si="66"/>
        <v>120</v>
      </c>
      <c r="AG58" s="44" t="str">
        <f t="shared" si="67"/>
        <v>BAJO</v>
      </c>
      <c r="AH58" s="44" t="str">
        <f t="shared" si="68"/>
        <v>ACEPTABLE</v>
      </c>
    </row>
    <row r="59" spans="1:48" ht="132" x14ac:dyDescent="0.2">
      <c r="A59" s="168"/>
      <c r="B59" s="171"/>
      <c r="C59" s="171"/>
      <c r="D59" s="171"/>
      <c r="E59" s="77" t="s">
        <v>127</v>
      </c>
      <c r="F59" s="76" t="s">
        <v>189</v>
      </c>
      <c r="G59" s="77" t="str">
        <f t="shared" ref="G59" si="96">IF(F59="Manipulación manual de cargas","BIOMECÁNICO",IF(F59="Movimientos repetitivos","BIOMECÁNICO",IF(F59="Esfuerzo","BIOMECÁNICO",IF(F59="Postura (prolongada mantenida, forzada,
antigravitacional)","BIOMECÁNICO",IF(F59="Mecánico (elementos o partes de máquinas, herramientas, equipos, piezas a trabajar, materiales proyectados sólidos o fluidos, superficies calientes)","CONDICIONES DE SEGURIDAD",IF(F59="Locativo (sistemas y medios de almacenamiento,  arrumes elevados sin estibas, muebles mal anclados en el piso o en la pared, almacenamientos inadecuados, condiciones de la estructura de trabajo)","CONDICIONES DE SEGURIDAD",IF(F59="Superficies de trabajo (irregulares, deslizantes, con diferencia del nivel, calientes)","CONDICIONES DE SEGURIDAD",IF(F59="Condiciones de orden y aseo, (caída de objetos, caída al mismo nivel o a un plano inferior, desorden en puestos de trabajo y bodegas)","CONDICIONES DE SEGURIDAD",IF(F59="Tecnológico (explosión, fuga, derrame de sustancias químicas, incendio)","CONDICIONES DE SEGURIDAD",IF(F59="Accidentes de tránsito - atropellamiento","CONDICIONES DE SEGURIDAD",IF(F59="Públicos (robos, atracos, asaltos, atentados, de orden público, etc.)","CONDICIONES DE SEGURIDAD",IF(F59="Eléctrico - (alta, media y baja tensión, estática por contacto indirecto)","CONDICIONES DE SEGURIDAD",IF(F59="Eléctrico - canalización inadecuada de cables eléctricos y de computo","CONDICIONES DE SEGURIDAD",IF(F59="Trabajo en alturas","CONDICIONES DE SEGURIDAD",IF(F59="Espacios confinados","CONDICIONES DE SEGURIDAD",IF(F59="Ruido de impacto, intermitente o continuo","FÍSICOS",IF(F59="Iluminación - luz visible por exceso o por deficiencia","FÍSICOS",IF(F59="Vibración cuerpo entero, segmentaria","FÍSICOS",IF(F59="Temperaturas extremas (calor y frío)","FÍSICOS",IF(F59="Ventilación (natural o artificial)","FÍSICOS",IF(F59="Presión admosférica (normal y ajustada)","FÍSICOS",IF(F59="Radiaciones ionizantes (rayos x, gama. beta y alfa)","FÍSICOS",IF(F59="Radiaciones no ionizantes (láser, ultravioleta, infrarroja, radiofrecuencia, microondas)","FÍSICOS",IF(F59="Gérmenes","BIOLÓGICOS",IF(F59="Parásitos","BIOLÓGICOS",IF(F59="Picaduras","BIOLÓGICOS",IF(F59="Mordeduras","BIOLÓGICOS",IF(F59="Fluidos o excrementos","BIOLÓGICOS",IF(F59="Polvos orgánicos inorgánicos","QUÍMICOS",IF(F59="Fibras","QUÍMICOS",IF(F59="Líquidos (nieblas y rocíos)","QUÍMICOS",IF(F59="Gases y vapores","QUÍMICOS",IF(F59="Humos metálicos, no metálicos","QUÍMICOS",IF(F59="Material particulado","QUÍMICOS",IF(F59="Gestión organizacional: Estilo de mando, pago, contratación, participación, inducción y capacitación, bienestar social, evaluación del desempeño y manejo de cambios","PSICOSOCIAL",IF(F59="Características de la organización del trabajo: Comunicación, tecnología, organización del trabajo y demandas cualitativas y cuantitativas de la labor","PSICOSOCIAL",IF(F59="Características del grupo social de trabajo: Relaciones, cohesión, calidad de interacciones y trabajo en equipo","PSICOSOCIAL",IF(F59="Condiciones de la tarea: Carga mental, contenido de la tarea, demandas emocionales, sistemas de control, definición de roles y monotonía","PSICOSOCIAL",IF(F59="Interface persona - tarea: Conocimientos, habilidades en relación con la demanda de la tarea, Iniciativa, autonomía y reconocimiento, identificación de la persona con la tarea y la organización","PSICOSOCIAL",IF(F59="Jornada de trabajo: Pausas, Trabajo nocturno, rotación, horas extras y descansos","PSICOSOCIAL",IF(F59="Antrópicos (inundaciones, deslizamientos, incendios forestales, sequías, aludes)","FENÓMENO NATURAL",IF(F59="Geofísicos (terremotos, volcanes, subsidencias, colapsos, inestabilidad del terreno)","FENÓMENO NATURAL",IF(F59="Meteorológicos (huracanes, tornados, granizadas, tormenta eléctrica)","FENÓMENO NATURAL")))))))))))))))))))))))))))))))))))))))))))</f>
        <v>PSICOSOCIAL</v>
      </c>
      <c r="H59" s="6" t="s">
        <v>257</v>
      </c>
      <c r="I59" s="5"/>
      <c r="J59" s="5"/>
      <c r="K59" s="5" t="s">
        <v>0</v>
      </c>
      <c r="L59" s="5" t="s">
        <v>0</v>
      </c>
      <c r="M59" s="5"/>
      <c r="N59" s="5"/>
      <c r="O59" s="5"/>
      <c r="P59" s="5"/>
      <c r="Q59" s="124">
        <v>10</v>
      </c>
      <c r="R59" s="124">
        <v>4</v>
      </c>
      <c r="S59" s="45">
        <v>10</v>
      </c>
      <c r="T59" s="124">
        <f t="shared" si="69"/>
        <v>400</v>
      </c>
      <c r="U59" s="44" t="str">
        <f t="shared" si="70"/>
        <v>MEDIO</v>
      </c>
      <c r="V59" s="44" t="str">
        <f t="shared" si="71"/>
        <v>NO ACEPTABLE</v>
      </c>
      <c r="W59" s="7" t="s">
        <v>136</v>
      </c>
      <c r="X59" s="7" t="s">
        <v>136</v>
      </c>
      <c r="Y59" s="7" t="s">
        <v>136</v>
      </c>
      <c r="Z59" s="7" t="s">
        <v>192</v>
      </c>
      <c r="AA59" s="7" t="s">
        <v>136</v>
      </c>
      <c r="AB59" s="7" t="s">
        <v>175</v>
      </c>
      <c r="AC59" s="124">
        <v>3</v>
      </c>
      <c r="AD59" s="124">
        <v>4</v>
      </c>
      <c r="AE59" s="45">
        <v>10</v>
      </c>
      <c r="AF59" s="124">
        <f t="shared" si="66"/>
        <v>120</v>
      </c>
      <c r="AG59" s="44" t="str">
        <f t="shared" si="67"/>
        <v>BAJO</v>
      </c>
      <c r="AH59" s="44" t="str">
        <f t="shared" si="68"/>
        <v>ACEPTABLE</v>
      </c>
    </row>
    <row r="60" spans="1:48" ht="48" x14ac:dyDescent="0.2">
      <c r="A60" s="168"/>
      <c r="B60" s="171"/>
      <c r="C60" s="171"/>
      <c r="D60" s="171"/>
      <c r="E60" s="77" t="s">
        <v>158</v>
      </c>
      <c r="F60" s="76" t="s">
        <v>212</v>
      </c>
      <c r="G60" s="77" t="str">
        <f t="shared" si="0"/>
        <v>FENÓMENO NATURAL</v>
      </c>
      <c r="H60" s="6" t="s">
        <v>286</v>
      </c>
      <c r="I60" s="5"/>
      <c r="J60" s="5"/>
      <c r="K60" s="5" t="s">
        <v>0</v>
      </c>
      <c r="L60" s="5" t="s">
        <v>0</v>
      </c>
      <c r="M60" s="5"/>
      <c r="N60" s="5"/>
      <c r="O60" s="5"/>
      <c r="P60" s="5"/>
      <c r="Q60" s="124">
        <v>3</v>
      </c>
      <c r="R60" s="124">
        <v>6</v>
      </c>
      <c r="S60" s="45">
        <v>1</v>
      </c>
      <c r="T60" s="124">
        <f t="shared" si="69"/>
        <v>18</v>
      </c>
      <c r="U60" s="44" t="str">
        <f t="shared" si="70"/>
        <v>BAJO</v>
      </c>
      <c r="V60" s="44" t="str">
        <f t="shared" si="71"/>
        <v>ACEPTABLE</v>
      </c>
      <c r="W60" s="7" t="s">
        <v>136</v>
      </c>
      <c r="X60" s="7" t="s">
        <v>136</v>
      </c>
      <c r="Y60" s="7" t="s">
        <v>136</v>
      </c>
      <c r="Z60" s="7" t="s">
        <v>226</v>
      </c>
      <c r="AA60" s="7" t="s">
        <v>136</v>
      </c>
      <c r="AB60" s="7" t="s">
        <v>175</v>
      </c>
      <c r="AC60" s="124">
        <v>3</v>
      </c>
      <c r="AD60" s="124">
        <v>4</v>
      </c>
      <c r="AE60" s="45">
        <v>1</v>
      </c>
      <c r="AF60" s="124">
        <f t="shared" si="66"/>
        <v>12</v>
      </c>
      <c r="AG60" s="44" t="str">
        <f t="shared" si="67"/>
        <v>BAJO</v>
      </c>
      <c r="AH60" s="44" t="str">
        <f t="shared" si="68"/>
        <v>ACEPTABLE</v>
      </c>
    </row>
    <row r="61" spans="1:48" ht="48" x14ac:dyDescent="0.2">
      <c r="A61" s="168"/>
      <c r="B61" s="171"/>
      <c r="C61" s="171"/>
      <c r="D61" s="171"/>
      <c r="E61" s="77" t="s">
        <v>158</v>
      </c>
      <c r="F61" s="76" t="s">
        <v>214</v>
      </c>
      <c r="G61" s="77" t="str">
        <f t="shared" si="0"/>
        <v>FENÓMENO NATURAL</v>
      </c>
      <c r="H61" s="6" t="s">
        <v>314</v>
      </c>
      <c r="I61" s="5"/>
      <c r="J61" s="5"/>
      <c r="K61" s="5" t="s">
        <v>0</v>
      </c>
      <c r="L61" s="5" t="s">
        <v>0</v>
      </c>
      <c r="M61" s="5"/>
      <c r="N61" s="5"/>
      <c r="O61" s="5"/>
      <c r="P61" s="5"/>
      <c r="Q61" s="124">
        <v>3</v>
      </c>
      <c r="R61" s="124">
        <v>6</v>
      </c>
      <c r="S61" s="45">
        <v>1</v>
      </c>
      <c r="T61" s="96">
        <f t="shared" si="69"/>
        <v>18</v>
      </c>
      <c r="U61" s="98" t="str">
        <f t="shared" si="70"/>
        <v>BAJO</v>
      </c>
      <c r="V61" s="98" t="str">
        <f t="shared" si="71"/>
        <v>ACEPTABLE</v>
      </c>
      <c r="W61" s="7" t="s">
        <v>136</v>
      </c>
      <c r="X61" s="7" t="s">
        <v>136</v>
      </c>
      <c r="Y61" s="7" t="s">
        <v>136</v>
      </c>
      <c r="Z61" s="7" t="s">
        <v>215</v>
      </c>
      <c r="AA61" s="7" t="s">
        <v>216</v>
      </c>
      <c r="AB61" s="7" t="s">
        <v>230</v>
      </c>
      <c r="AC61" s="124">
        <v>3</v>
      </c>
      <c r="AD61" s="124">
        <v>4</v>
      </c>
      <c r="AE61" s="45">
        <v>1</v>
      </c>
      <c r="AF61" s="124">
        <f t="shared" si="66"/>
        <v>12</v>
      </c>
      <c r="AG61" s="44" t="str">
        <f t="shared" si="67"/>
        <v>BAJO</v>
      </c>
      <c r="AH61" s="44" t="str">
        <f t="shared" si="68"/>
        <v>ACEPTABLE</v>
      </c>
    </row>
    <row r="62" spans="1:48" ht="48.75" thickBot="1" x14ac:dyDescent="0.25">
      <c r="A62" s="169"/>
      <c r="B62" s="172"/>
      <c r="C62" s="172"/>
      <c r="D62" s="172"/>
      <c r="E62" s="100" t="s">
        <v>158</v>
      </c>
      <c r="F62" s="101" t="s">
        <v>213</v>
      </c>
      <c r="G62" s="100" t="str">
        <f t="shared" si="0"/>
        <v>FENÓMENO NATURAL</v>
      </c>
      <c r="H62" s="102" t="s">
        <v>287</v>
      </c>
      <c r="I62" s="103"/>
      <c r="J62" s="103"/>
      <c r="K62" s="103" t="s">
        <v>0</v>
      </c>
      <c r="L62" s="103" t="s">
        <v>0</v>
      </c>
      <c r="M62" s="103"/>
      <c r="N62" s="103"/>
      <c r="O62" s="103"/>
      <c r="P62" s="103"/>
      <c r="Q62" s="104">
        <v>6</v>
      </c>
      <c r="R62" s="104">
        <v>4</v>
      </c>
      <c r="S62" s="105">
        <v>6</v>
      </c>
      <c r="T62" s="110">
        <f t="shared" si="69"/>
        <v>144</v>
      </c>
      <c r="U62" s="111" t="str">
        <f t="shared" si="70"/>
        <v>BAJO</v>
      </c>
      <c r="V62" s="111" t="str">
        <f t="shared" si="71"/>
        <v>ACEPTABLE</v>
      </c>
      <c r="W62" s="107" t="s">
        <v>136</v>
      </c>
      <c r="X62" s="107" t="s">
        <v>136</v>
      </c>
      <c r="Y62" s="107" t="s">
        <v>136</v>
      </c>
      <c r="Z62" s="107" t="s">
        <v>215</v>
      </c>
      <c r="AA62" s="107" t="s">
        <v>216</v>
      </c>
      <c r="AB62" s="107" t="s">
        <v>230</v>
      </c>
      <c r="AC62" s="104">
        <v>6</v>
      </c>
      <c r="AD62" s="104">
        <v>1</v>
      </c>
      <c r="AE62" s="105">
        <v>6</v>
      </c>
      <c r="AF62" s="104">
        <f t="shared" si="66"/>
        <v>36</v>
      </c>
      <c r="AG62" s="106" t="str">
        <f t="shared" si="67"/>
        <v>BAJO</v>
      </c>
      <c r="AH62" s="106" t="str">
        <f t="shared" si="68"/>
        <v>ACEPTABLE</v>
      </c>
    </row>
  </sheetData>
  <mergeCells count="69">
    <mergeCell ref="A10:A62"/>
    <mergeCell ref="AG8:AG9"/>
    <mergeCell ref="AH8:AH9"/>
    <mergeCell ref="AG1:AH1"/>
    <mergeCell ref="AG2:AH2"/>
    <mergeCell ref="AG3:AH3"/>
    <mergeCell ref="AG4:AH4"/>
    <mergeCell ref="AF5:AG5"/>
    <mergeCell ref="A1:G4"/>
    <mergeCell ref="H1:AF4"/>
    <mergeCell ref="F7:G7"/>
    <mergeCell ref="H7:H9"/>
    <mergeCell ref="I7:K7"/>
    <mergeCell ref="L7:P7"/>
    <mergeCell ref="Q7:V7"/>
    <mergeCell ref="W7:AB7"/>
    <mergeCell ref="P8:P9"/>
    <mergeCell ref="Q8:Q9"/>
    <mergeCell ref="R8:R9"/>
    <mergeCell ref="S8:S9"/>
    <mergeCell ref="AC5:AE5"/>
    <mergeCell ref="Z8:Z9"/>
    <mergeCell ref="AA8:AA9"/>
    <mergeCell ref="AB8:AB9"/>
    <mergeCell ref="AC8:AC9"/>
    <mergeCell ref="AD8:AD9"/>
    <mergeCell ref="AE8:AE9"/>
    <mergeCell ref="AK5:AV5"/>
    <mergeCell ref="BI5:BJ5"/>
    <mergeCell ref="A7:A9"/>
    <mergeCell ref="B7:B9"/>
    <mergeCell ref="C7:C9"/>
    <mergeCell ref="D7:D9"/>
    <mergeCell ref="E7:E9"/>
    <mergeCell ref="I5:R5"/>
    <mergeCell ref="S5:U5"/>
    <mergeCell ref="V5:W5"/>
    <mergeCell ref="X5:Y5"/>
    <mergeCell ref="Y8:Y9"/>
    <mergeCell ref="AC7:AH7"/>
    <mergeCell ref="F8:F9"/>
    <mergeCell ref="M8:M9"/>
    <mergeCell ref="N8:N9"/>
    <mergeCell ref="AF8:AF9"/>
    <mergeCell ref="T8:T9"/>
    <mergeCell ref="U8:U9"/>
    <mergeCell ref="V8:V9"/>
    <mergeCell ref="W8:W9"/>
    <mergeCell ref="X8:X9"/>
    <mergeCell ref="O8:O9"/>
    <mergeCell ref="B10:B41"/>
    <mergeCell ref="D10:D41"/>
    <mergeCell ref="B42:B62"/>
    <mergeCell ref="C42:C62"/>
    <mergeCell ref="D42:D62"/>
    <mergeCell ref="C10:C41"/>
    <mergeCell ref="G8:G9"/>
    <mergeCell ref="I8:I9"/>
    <mergeCell ref="J8:J9"/>
    <mergeCell ref="K8:K9"/>
    <mergeCell ref="L8:L9"/>
    <mergeCell ref="A5:F5"/>
    <mergeCell ref="A6:F6"/>
    <mergeCell ref="AG6:AH6"/>
    <mergeCell ref="AD6:AF6"/>
    <mergeCell ref="AA5:AB5"/>
    <mergeCell ref="I6:M6"/>
    <mergeCell ref="N6:P6"/>
    <mergeCell ref="Q6:U6"/>
  </mergeCells>
  <conditionalFormatting sqref="U58:V58 AG58:AH58 AG15:AH17 U15:V17 U25:V25 AG19:AH22 U19:V22 U27:V27 AG25:AH27 AG61:AH62 U61:V62">
    <cfRule type="cellIs" dxfId="604" priority="985" operator="equal">
      <formula>FALSE</formula>
    </cfRule>
    <cfRule type="cellIs" dxfId="603" priority="986" operator="equal">
      <formula>"IMPORTANTE"</formula>
    </cfRule>
    <cfRule type="cellIs" dxfId="602" priority="987" operator="equal">
      <formula>"MODERADO"</formula>
    </cfRule>
    <cfRule type="cellIs" dxfId="601" priority="988" operator="equal">
      <formula>"TOLERABLE"</formula>
    </cfRule>
    <cfRule type="cellIs" dxfId="600" priority="989" operator="equal">
      <formula>"TRIVIAL"</formula>
    </cfRule>
    <cfRule type="cellIs" dxfId="599" priority="990" operator="equal">
      <formula>"T'Sede AVIANCA'!"</formula>
    </cfRule>
    <cfRule type="cellIs" dxfId="598" priority="997" operator="equal">
      <formula>"MEDIANAMENTE ACEPTABLE"</formula>
    </cfRule>
    <cfRule type="cellIs" dxfId="597" priority="998" operator="equal">
      <formula>"ACEPTABLE"</formula>
    </cfRule>
    <cfRule type="cellIs" dxfId="596" priority="999" operator="equal">
      <formula>"NO ACEPTABLE"</formula>
    </cfRule>
    <cfRule type="cellIs" dxfId="595" priority="1000" stopIfTrue="1" operator="equal">
      <formula>"BAJO"</formula>
    </cfRule>
    <cfRule type="cellIs" dxfId="594" priority="1001" stopIfTrue="1" operator="equal">
      <formula>"MEDIO"</formula>
    </cfRule>
    <cfRule type="cellIs" dxfId="593" priority="1002" stopIfTrue="1" operator="equal">
      <formula>"ALTO"</formula>
    </cfRule>
  </conditionalFormatting>
  <conditionalFormatting sqref="U58:V58 AG58:AH58 AG15:AH17 U15:V17 U25:V25 AG19:AH22 U19:V22 U27:V27 AG25:AH27 AG61:AH62 U61:V62">
    <cfRule type="cellIs" dxfId="592" priority="995" operator="equal">
      <formula>"MEDIO"</formula>
    </cfRule>
    <cfRule type="cellIs" dxfId="591" priority="996" operator="equal">
      <formula>"MEDIO"</formula>
    </cfRule>
  </conditionalFormatting>
  <conditionalFormatting sqref="U58:V58 AG58:AH58 AG15:AH17 U15:V17 U25:V25 AG19:AH22 U19:V22 U27:V27 AG25:AH27 AG61:AH62 U61:V62">
    <cfRule type="cellIs" dxfId="590" priority="993" operator="equal">
      <formula>"ALTO"</formula>
    </cfRule>
    <cfRule type="cellIs" dxfId="589" priority="994" operator="equal">
      <formula>"MEDIO"</formula>
    </cfRule>
  </conditionalFormatting>
  <conditionalFormatting sqref="U58:V58 AG58:AH58 AG15:AH17 U15:V17 U25:V25 AG19:AH22 U19:V22 U27:V27 AG25:AH27 AG61:AH62 U61:V62">
    <cfRule type="cellIs" dxfId="588" priority="992" operator="equal">
      <formula>"BAJO"</formula>
    </cfRule>
  </conditionalFormatting>
  <conditionalFormatting sqref="U58:V58 AG58:AH58 AG15:AH17 U15:V17 U25:V25 AG19:AH22 U19:V22 U27:V27 AG25:AH27 AG61:AH62 U61:V62">
    <cfRule type="cellIs" dxfId="587" priority="991" operator="equal">
      <formula>"MEDIO"</formula>
    </cfRule>
  </conditionalFormatting>
  <conditionalFormatting sqref="U58:V58 AG58:AH58 AG61:AH62 U61:V62 AG15:AH17 U15:V17 U25:V25 AG19:AH22 U19:V22 U27:V27 AG25:AH27">
    <cfRule type="cellIs" dxfId="586" priority="1003" operator="equal">
      <formula>#REF!</formula>
    </cfRule>
  </conditionalFormatting>
  <conditionalFormatting sqref="T58 AF58 AF61:AF62 T61:T62 AF15:AF17 T15:T17 T25 AF19:AF22 T19:T22 T27 AF25:AF27">
    <cfRule type="cellIs" dxfId="585" priority="984" operator="equal">
      <formula>0</formula>
    </cfRule>
  </conditionalFormatting>
  <conditionalFormatting sqref="U18:V18 AG18:AH18">
    <cfRule type="cellIs" dxfId="584" priority="939" operator="equal">
      <formula>FALSE</formula>
    </cfRule>
    <cfRule type="cellIs" dxfId="583" priority="940" operator="equal">
      <formula>"IMPORTANTE"</formula>
    </cfRule>
    <cfRule type="cellIs" dxfId="582" priority="941" operator="equal">
      <formula>"MODERADO"</formula>
    </cfRule>
    <cfRule type="cellIs" dxfId="581" priority="942" operator="equal">
      <formula>"TOLERABLE"</formula>
    </cfRule>
    <cfRule type="cellIs" dxfId="580" priority="943" operator="equal">
      <formula>"TRIVIAL"</formula>
    </cfRule>
    <cfRule type="cellIs" dxfId="579" priority="944" operator="equal">
      <formula>"T'Sede AVIANCA'!"</formula>
    </cfRule>
    <cfRule type="cellIs" dxfId="578" priority="951" operator="equal">
      <formula>"MEDIANAMENTE ACEPTABLE"</formula>
    </cfRule>
    <cfRule type="cellIs" dxfId="577" priority="952" operator="equal">
      <formula>"ACEPTABLE"</formula>
    </cfRule>
    <cfRule type="cellIs" dxfId="576" priority="953" operator="equal">
      <formula>"NO ACEPTABLE"</formula>
    </cfRule>
    <cfRule type="cellIs" dxfId="575" priority="954" stopIfTrue="1" operator="equal">
      <formula>"BAJO"</formula>
    </cfRule>
    <cfRule type="cellIs" dxfId="574" priority="955" stopIfTrue="1" operator="equal">
      <formula>"MEDIO"</formula>
    </cfRule>
    <cfRule type="cellIs" dxfId="573" priority="956" stopIfTrue="1" operator="equal">
      <formula>"ALTO"</formula>
    </cfRule>
  </conditionalFormatting>
  <conditionalFormatting sqref="U18:V18 AG18:AH18">
    <cfRule type="cellIs" dxfId="572" priority="949" operator="equal">
      <formula>"MEDIO"</formula>
    </cfRule>
    <cfRule type="cellIs" dxfId="571" priority="950" operator="equal">
      <formula>"MEDIO"</formula>
    </cfRule>
  </conditionalFormatting>
  <conditionalFormatting sqref="U18:V18 AG18:AH18">
    <cfRule type="cellIs" dxfId="570" priority="947" operator="equal">
      <formula>"ALTO"</formula>
    </cfRule>
    <cfRule type="cellIs" dxfId="569" priority="948" operator="equal">
      <formula>"MEDIO"</formula>
    </cfRule>
  </conditionalFormatting>
  <conditionalFormatting sqref="U18:V18 AG18:AH18">
    <cfRule type="cellIs" dxfId="568" priority="946" operator="equal">
      <formula>"BAJO"</formula>
    </cfRule>
  </conditionalFormatting>
  <conditionalFormatting sqref="U18:V18 AG18:AH18">
    <cfRule type="cellIs" dxfId="567" priority="945" operator="equal">
      <formula>"MEDIO"</formula>
    </cfRule>
  </conditionalFormatting>
  <conditionalFormatting sqref="U18:V18 AG18:AH18">
    <cfRule type="cellIs" dxfId="566" priority="957" operator="equal">
      <formula>#REF!</formula>
    </cfRule>
  </conditionalFormatting>
  <conditionalFormatting sqref="T18 AF18">
    <cfRule type="cellIs" dxfId="565" priority="938" operator="equal">
      <formula>0</formula>
    </cfRule>
  </conditionalFormatting>
  <conditionalFormatting sqref="U18">
    <cfRule type="colorScale" priority="958">
      <colorScale>
        <cfvo type="min"/>
        <cfvo type="percentile" val="50"/>
        <cfvo type="max"/>
        <color rgb="FFF8696B"/>
        <color rgb="FFFFEB84"/>
        <color rgb="FF63BE7B"/>
      </colorScale>
    </cfRule>
  </conditionalFormatting>
  <conditionalFormatting sqref="AG18:AH18">
    <cfRule type="colorScale" priority="959">
      <colorScale>
        <cfvo type="min"/>
        <cfvo type="percentile" val="50"/>
        <cfvo type="max"/>
        <color rgb="FFF8696B"/>
        <color rgb="FFFFEB84"/>
        <color rgb="FF63BE7B"/>
      </colorScale>
    </cfRule>
  </conditionalFormatting>
  <conditionalFormatting sqref="V18">
    <cfRule type="colorScale" priority="960">
      <colorScale>
        <cfvo type="min"/>
        <cfvo type="percentile" val="50"/>
        <cfvo type="max"/>
        <color rgb="FFF8696B"/>
        <color rgb="FFFFEB84"/>
        <color rgb="FF63BE7B"/>
      </colorScale>
    </cfRule>
  </conditionalFormatting>
  <conditionalFormatting sqref="AG32:AH50 U31:V52 AG31">
    <cfRule type="cellIs" dxfId="564" priority="916" operator="equal">
      <formula>FALSE</formula>
    </cfRule>
    <cfRule type="cellIs" dxfId="563" priority="917" operator="equal">
      <formula>"IMPORTANTE"</formula>
    </cfRule>
    <cfRule type="cellIs" dxfId="562" priority="918" operator="equal">
      <formula>"MODERADO"</formula>
    </cfRule>
    <cfRule type="cellIs" dxfId="561" priority="919" operator="equal">
      <formula>"TOLERABLE"</formula>
    </cfRule>
    <cfRule type="cellIs" dxfId="560" priority="920" operator="equal">
      <formula>"TRIVIAL"</formula>
    </cfRule>
    <cfRule type="cellIs" dxfId="559" priority="921" operator="equal">
      <formula>"T'Sede AVIANCA'!"</formula>
    </cfRule>
    <cfRule type="cellIs" dxfId="558" priority="928" operator="equal">
      <formula>"MEDIANAMENTE ACEPTABLE"</formula>
    </cfRule>
    <cfRule type="cellIs" dxfId="557" priority="929" operator="equal">
      <formula>"ACEPTABLE"</formula>
    </cfRule>
    <cfRule type="cellIs" dxfId="556" priority="930" operator="equal">
      <formula>"NO ACEPTABLE"</formula>
    </cfRule>
    <cfRule type="cellIs" dxfId="555" priority="931" stopIfTrue="1" operator="equal">
      <formula>"BAJO"</formula>
    </cfRule>
    <cfRule type="cellIs" dxfId="554" priority="932" stopIfTrue="1" operator="equal">
      <formula>"MEDIO"</formula>
    </cfRule>
    <cfRule type="cellIs" dxfId="553" priority="933" stopIfTrue="1" operator="equal">
      <formula>"ALTO"</formula>
    </cfRule>
  </conditionalFormatting>
  <conditionalFormatting sqref="AG32:AH50 U31:V52 AG31">
    <cfRule type="cellIs" dxfId="552" priority="926" operator="equal">
      <formula>"MEDIO"</formula>
    </cfRule>
    <cfRule type="cellIs" dxfId="551" priority="927" operator="equal">
      <formula>"MEDIO"</formula>
    </cfRule>
  </conditionalFormatting>
  <conditionalFormatting sqref="AG32:AH50 U31:V52 AG31">
    <cfRule type="cellIs" dxfId="550" priority="924" operator="equal">
      <formula>"ALTO"</formula>
    </cfRule>
    <cfRule type="cellIs" dxfId="549" priority="925" operator="equal">
      <formula>"MEDIO"</formula>
    </cfRule>
  </conditionalFormatting>
  <conditionalFormatting sqref="AG32:AH50 U31:V52 AG31">
    <cfRule type="cellIs" dxfId="548" priority="923" operator="equal">
      <formula>"BAJO"</formula>
    </cfRule>
  </conditionalFormatting>
  <conditionalFormatting sqref="AG32:AH50 U31:V52 AG31">
    <cfRule type="cellIs" dxfId="547" priority="922" operator="equal">
      <formula>"MEDIO"</formula>
    </cfRule>
  </conditionalFormatting>
  <conditionalFormatting sqref="AG32:AH50 U31:V52 AG31">
    <cfRule type="cellIs" dxfId="546" priority="934" operator="equal">
      <formula>#REF!</formula>
    </cfRule>
  </conditionalFormatting>
  <conditionalFormatting sqref="T31:T52 AF31:AF52">
    <cfRule type="cellIs" dxfId="545" priority="915" operator="equal">
      <formula>0</formula>
    </cfRule>
  </conditionalFormatting>
  <conditionalFormatting sqref="G58 G60:G62 G54:G56 G15:G22 G10:G11 G25:G27 G30:G52">
    <cfRule type="cellIs" dxfId="544" priority="914" operator="equal">
      <formula>FALSE</formula>
    </cfRule>
  </conditionalFormatting>
  <conditionalFormatting sqref="U10:V11 AG10:AH11">
    <cfRule type="cellIs" dxfId="543" priority="868" operator="equal">
      <formula>FALSE</formula>
    </cfRule>
    <cfRule type="cellIs" dxfId="542" priority="869" operator="equal">
      <formula>"IMPORTANTE"</formula>
    </cfRule>
    <cfRule type="cellIs" dxfId="541" priority="870" operator="equal">
      <formula>"MODERADO"</formula>
    </cfRule>
    <cfRule type="cellIs" dxfId="540" priority="871" operator="equal">
      <formula>"TOLERABLE"</formula>
    </cfRule>
    <cfRule type="cellIs" dxfId="539" priority="872" operator="equal">
      <formula>"TRIVIAL"</formula>
    </cfRule>
    <cfRule type="cellIs" dxfId="538" priority="873" operator="equal">
      <formula>"T'Sede AVIANCA'!"</formula>
    </cfRule>
    <cfRule type="cellIs" dxfId="537" priority="880" operator="equal">
      <formula>"MEDIANAMENTE ACEPTABLE"</formula>
    </cfRule>
    <cfRule type="cellIs" dxfId="536" priority="881" operator="equal">
      <formula>"ACEPTABLE"</formula>
    </cfRule>
    <cfRule type="cellIs" dxfId="535" priority="882" operator="equal">
      <formula>"NO ACEPTABLE"</formula>
    </cfRule>
    <cfRule type="cellIs" dxfId="534" priority="883" stopIfTrue="1" operator="equal">
      <formula>"BAJO"</formula>
    </cfRule>
    <cfRule type="cellIs" dxfId="533" priority="884" stopIfTrue="1" operator="equal">
      <formula>"MEDIO"</formula>
    </cfRule>
    <cfRule type="cellIs" dxfId="532" priority="885" stopIfTrue="1" operator="equal">
      <formula>"ALTO"</formula>
    </cfRule>
  </conditionalFormatting>
  <conditionalFormatting sqref="U10:V11 AG10:AH11">
    <cfRule type="cellIs" dxfId="531" priority="878" operator="equal">
      <formula>"MEDIO"</formula>
    </cfRule>
    <cfRule type="cellIs" dxfId="530" priority="879" operator="equal">
      <formula>"MEDIO"</formula>
    </cfRule>
  </conditionalFormatting>
  <conditionalFormatting sqref="U10:V11 AG10:AH11">
    <cfRule type="cellIs" dxfId="529" priority="876" operator="equal">
      <formula>"ALTO"</formula>
    </cfRule>
    <cfRule type="cellIs" dxfId="528" priority="877" operator="equal">
      <formula>"MEDIO"</formula>
    </cfRule>
  </conditionalFormatting>
  <conditionalFormatting sqref="U10:V11 AG10:AH11">
    <cfRule type="cellIs" dxfId="527" priority="875" operator="equal">
      <formula>"BAJO"</formula>
    </cfRule>
  </conditionalFormatting>
  <conditionalFormatting sqref="U10:V11 AG10:AH11">
    <cfRule type="cellIs" dxfId="526" priority="874" operator="equal">
      <formula>"MEDIO"</formula>
    </cfRule>
  </conditionalFormatting>
  <conditionalFormatting sqref="U10:V11 AG10:AH11">
    <cfRule type="cellIs" dxfId="525" priority="886" operator="equal">
      <formula>#REF!</formula>
    </cfRule>
  </conditionalFormatting>
  <conditionalFormatting sqref="T10:T11 AF10:AF11">
    <cfRule type="cellIs" dxfId="524" priority="867" operator="equal">
      <formula>0</formula>
    </cfRule>
  </conditionalFormatting>
  <conditionalFormatting sqref="U10:U11">
    <cfRule type="colorScale" priority="887">
      <colorScale>
        <cfvo type="min"/>
        <cfvo type="percentile" val="50"/>
        <cfvo type="max"/>
        <color rgb="FFF8696B"/>
        <color rgb="FFFFEB84"/>
        <color rgb="FF63BE7B"/>
      </colorScale>
    </cfRule>
  </conditionalFormatting>
  <conditionalFormatting sqref="AG10:AH11">
    <cfRule type="colorScale" priority="888">
      <colorScale>
        <cfvo type="min"/>
        <cfvo type="percentile" val="50"/>
        <cfvo type="max"/>
        <color rgb="FFF8696B"/>
        <color rgb="FFFFEB84"/>
        <color rgb="FF63BE7B"/>
      </colorScale>
    </cfRule>
  </conditionalFormatting>
  <conditionalFormatting sqref="V10:V11">
    <cfRule type="colorScale" priority="889">
      <colorScale>
        <cfvo type="min"/>
        <cfvo type="percentile" val="50"/>
        <cfvo type="max"/>
        <color rgb="FFF8696B"/>
        <color rgb="FFFFEB84"/>
        <color rgb="FF63BE7B"/>
      </colorScale>
    </cfRule>
  </conditionalFormatting>
  <conditionalFormatting sqref="U30:V30 AG30:AH30 AH31">
    <cfRule type="cellIs" dxfId="523" priority="844" operator="equal">
      <formula>FALSE</formula>
    </cfRule>
    <cfRule type="cellIs" dxfId="522" priority="845" operator="equal">
      <formula>"IMPORTANTE"</formula>
    </cfRule>
    <cfRule type="cellIs" dxfId="521" priority="846" operator="equal">
      <formula>"MODERADO"</formula>
    </cfRule>
    <cfRule type="cellIs" dxfId="520" priority="847" operator="equal">
      <formula>"TOLERABLE"</formula>
    </cfRule>
    <cfRule type="cellIs" dxfId="519" priority="848" operator="equal">
      <formula>"TRIVIAL"</formula>
    </cfRule>
    <cfRule type="cellIs" dxfId="518" priority="849" operator="equal">
      <formula>"T'Sede AVIANCA'!"</formula>
    </cfRule>
    <cfRule type="cellIs" dxfId="517" priority="856" operator="equal">
      <formula>"MEDIANAMENTE ACEPTABLE"</formula>
    </cfRule>
    <cfRule type="cellIs" dxfId="516" priority="857" operator="equal">
      <formula>"ACEPTABLE"</formula>
    </cfRule>
    <cfRule type="cellIs" dxfId="515" priority="858" operator="equal">
      <formula>"NO ACEPTABLE"</formula>
    </cfRule>
    <cfRule type="cellIs" dxfId="514" priority="859" stopIfTrue="1" operator="equal">
      <formula>"BAJO"</formula>
    </cfRule>
    <cfRule type="cellIs" dxfId="513" priority="860" stopIfTrue="1" operator="equal">
      <formula>"MEDIO"</formula>
    </cfRule>
    <cfRule type="cellIs" dxfId="512" priority="861" stopIfTrue="1" operator="equal">
      <formula>"ALTO"</formula>
    </cfRule>
  </conditionalFormatting>
  <conditionalFormatting sqref="U30:V30 AG30:AH30 AH31">
    <cfRule type="cellIs" dxfId="511" priority="854" operator="equal">
      <formula>"MEDIO"</formula>
    </cfRule>
    <cfRule type="cellIs" dxfId="510" priority="855" operator="equal">
      <formula>"MEDIO"</formula>
    </cfRule>
  </conditionalFormatting>
  <conditionalFormatting sqref="U30:V30 AG30:AH30 AH31">
    <cfRule type="cellIs" dxfId="509" priority="852" operator="equal">
      <formula>"ALTO"</formula>
    </cfRule>
    <cfRule type="cellIs" dxfId="508" priority="853" operator="equal">
      <formula>"MEDIO"</formula>
    </cfRule>
  </conditionalFormatting>
  <conditionalFormatting sqref="U30:V30 AG30:AH30 AH31">
    <cfRule type="cellIs" dxfId="507" priority="851" operator="equal">
      <formula>"BAJO"</formula>
    </cfRule>
  </conditionalFormatting>
  <conditionalFormatting sqref="U30:V30 AG30:AH30 AH31">
    <cfRule type="cellIs" dxfId="506" priority="850" operator="equal">
      <formula>"MEDIO"</formula>
    </cfRule>
  </conditionalFormatting>
  <conditionalFormatting sqref="U30:V30 AG30:AH30 AH31">
    <cfRule type="cellIs" dxfId="505" priority="862" operator="equal">
      <formula>#REF!</formula>
    </cfRule>
  </conditionalFormatting>
  <conditionalFormatting sqref="T30 AF30">
    <cfRule type="cellIs" dxfId="504" priority="843" operator="equal">
      <formula>0</formula>
    </cfRule>
  </conditionalFormatting>
  <conditionalFormatting sqref="U30">
    <cfRule type="colorScale" priority="863">
      <colorScale>
        <cfvo type="min"/>
        <cfvo type="percentile" val="50"/>
        <cfvo type="max"/>
        <color rgb="FFF8696B"/>
        <color rgb="FFFFEB84"/>
        <color rgb="FF63BE7B"/>
      </colorScale>
    </cfRule>
  </conditionalFormatting>
  <conditionalFormatting sqref="AG30:AH30 AH31">
    <cfRule type="colorScale" priority="864">
      <colorScale>
        <cfvo type="min"/>
        <cfvo type="percentile" val="50"/>
        <cfvo type="max"/>
        <color rgb="FFF8696B"/>
        <color rgb="FFFFEB84"/>
        <color rgb="FF63BE7B"/>
      </colorScale>
    </cfRule>
  </conditionalFormatting>
  <conditionalFormatting sqref="V30">
    <cfRule type="colorScale" priority="865">
      <colorScale>
        <cfvo type="min"/>
        <cfvo type="percentile" val="50"/>
        <cfvo type="max"/>
        <color rgb="FFF8696B"/>
        <color rgb="FFFFEB84"/>
        <color rgb="FF63BE7B"/>
      </colorScale>
    </cfRule>
  </conditionalFormatting>
  <conditionalFormatting sqref="U15:U17">
    <cfRule type="colorScale" priority="2817">
      <colorScale>
        <cfvo type="min"/>
        <cfvo type="percentile" val="50"/>
        <cfvo type="max"/>
        <color rgb="FFF8696B"/>
        <color rgb="FFFFEB84"/>
        <color rgb="FF63BE7B"/>
      </colorScale>
    </cfRule>
  </conditionalFormatting>
  <conditionalFormatting sqref="AG15:AH17">
    <cfRule type="colorScale" priority="2819">
      <colorScale>
        <cfvo type="min"/>
        <cfvo type="percentile" val="50"/>
        <cfvo type="max"/>
        <color rgb="FFF8696B"/>
        <color rgb="FFFFEB84"/>
        <color rgb="FF63BE7B"/>
      </colorScale>
    </cfRule>
  </conditionalFormatting>
  <conditionalFormatting sqref="V15:V17">
    <cfRule type="colorScale" priority="2821">
      <colorScale>
        <cfvo type="min"/>
        <cfvo type="percentile" val="50"/>
        <cfvo type="max"/>
        <color rgb="FFF8696B"/>
        <color rgb="FFFFEB84"/>
        <color rgb="FF63BE7B"/>
      </colorScale>
    </cfRule>
  </conditionalFormatting>
  <conditionalFormatting sqref="T56">
    <cfRule type="cellIs" dxfId="503" priority="643" operator="equal">
      <formula>0</formula>
    </cfRule>
  </conditionalFormatting>
  <conditionalFormatting sqref="AG54:AH54">
    <cfRule type="cellIs" dxfId="502" priority="752" operator="equal">
      <formula>FALSE</formula>
    </cfRule>
    <cfRule type="cellIs" dxfId="501" priority="753" operator="equal">
      <formula>"IMPORTANTE"</formula>
    </cfRule>
    <cfRule type="cellIs" dxfId="500" priority="754" operator="equal">
      <formula>"MODERADO"</formula>
    </cfRule>
    <cfRule type="cellIs" dxfId="499" priority="755" operator="equal">
      <formula>"TOLERABLE"</formula>
    </cfRule>
    <cfRule type="cellIs" dxfId="498" priority="756" operator="equal">
      <formula>"TRIVIAL"</formula>
    </cfRule>
    <cfRule type="cellIs" dxfId="497" priority="757" operator="equal">
      <formula>"T'Sede AVIANCA'!"</formula>
    </cfRule>
    <cfRule type="cellIs" dxfId="496" priority="764" operator="equal">
      <formula>"MEDIANAMENTE ACEPTABLE"</formula>
    </cfRule>
    <cfRule type="cellIs" dxfId="495" priority="765" operator="equal">
      <formula>"ACEPTABLE"</formula>
    </cfRule>
    <cfRule type="cellIs" dxfId="494" priority="766" operator="equal">
      <formula>"NO ACEPTABLE"</formula>
    </cfRule>
    <cfRule type="cellIs" dxfId="493" priority="767" stopIfTrue="1" operator="equal">
      <formula>"BAJO"</formula>
    </cfRule>
    <cfRule type="cellIs" dxfId="492" priority="768" stopIfTrue="1" operator="equal">
      <formula>"MEDIO"</formula>
    </cfRule>
    <cfRule type="cellIs" dxfId="491" priority="769" stopIfTrue="1" operator="equal">
      <formula>"ALTO"</formula>
    </cfRule>
  </conditionalFormatting>
  <conditionalFormatting sqref="AG54:AH54">
    <cfRule type="cellIs" dxfId="490" priority="762" operator="equal">
      <formula>"MEDIO"</formula>
    </cfRule>
    <cfRule type="cellIs" dxfId="489" priority="763" operator="equal">
      <formula>"MEDIO"</formula>
    </cfRule>
  </conditionalFormatting>
  <conditionalFormatting sqref="AG54:AH54">
    <cfRule type="cellIs" dxfId="488" priority="760" operator="equal">
      <formula>"ALTO"</formula>
    </cfRule>
    <cfRule type="cellIs" dxfId="487" priority="761" operator="equal">
      <formula>"MEDIO"</formula>
    </cfRule>
  </conditionalFormatting>
  <conditionalFormatting sqref="AG54:AH54">
    <cfRule type="cellIs" dxfId="486" priority="759" operator="equal">
      <formula>"BAJO"</formula>
    </cfRule>
  </conditionalFormatting>
  <conditionalFormatting sqref="AG54:AH54">
    <cfRule type="cellIs" dxfId="485" priority="758" operator="equal">
      <formula>"MEDIO"</formula>
    </cfRule>
  </conditionalFormatting>
  <conditionalFormatting sqref="AG54:AH54">
    <cfRule type="cellIs" dxfId="484" priority="770" operator="equal">
      <formula>#REF!</formula>
    </cfRule>
  </conditionalFormatting>
  <conditionalFormatting sqref="AF54">
    <cfRule type="cellIs" dxfId="483" priority="751" operator="equal">
      <formula>0</formula>
    </cfRule>
  </conditionalFormatting>
  <conditionalFormatting sqref="AG54:AH54">
    <cfRule type="colorScale" priority="771">
      <colorScale>
        <cfvo type="min"/>
        <cfvo type="percentile" val="50"/>
        <cfvo type="max"/>
        <color rgb="FFF8696B"/>
        <color rgb="FFFFEB84"/>
        <color rgb="FF63BE7B"/>
      </colorScale>
    </cfRule>
  </conditionalFormatting>
  <conditionalFormatting sqref="U54:V54">
    <cfRule type="cellIs" dxfId="482" priority="730" operator="equal">
      <formula>FALSE</formula>
    </cfRule>
    <cfRule type="cellIs" dxfId="481" priority="731" operator="equal">
      <formula>"IMPORTANTE"</formula>
    </cfRule>
    <cfRule type="cellIs" dxfId="480" priority="732" operator="equal">
      <formula>"MODERADO"</formula>
    </cfRule>
    <cfRule type="cellIs" dxfId="479" priority="733" operator="equal">
      <formula>"TOLERABLE"</formula>
    </cfRule>
    <cfRule type="cellIs" dxfId="478" priority="734" operator="equal">
      <formula>"TRIVIAL"</formula>
    </cfRule>
    <cfRule type="cellIs" dxfId="477" priority="735" operator="equal">
      <formula>"T'Sede AVIANCA'!"</formula>
    </cfRule>
    <cfRule type="cellIs" dxfId="476" priority="742" operator="equal">
      <formula>"MEDIANAMENTE ACEPTABLE"</formula>
    </cfRule>
    <cfRule type="cellIs" dxfId="475" priority="743" operator="equal">
      <formula>"ACEPTABLE"</formula>
    </cfRule>
    <cfRule type="cellIs" dxfId="474" priority="744" operator="equal">
      <formula>"NO ACEPTABLE"</formula>
    </cfRule>
    <cfRule type="cellIs" dxfId="473" priority="745" stopIfTrue="1" operator="equal">
      <formula>"BAJO"</formula>
    </cfRule>
    <cfRule type="cellIs" dxfId="472" priority="746" stopIfTrue="1" operator="equal">
      <formula>"MEDIO"</formula>
    </cfRule>
    <cfRule type="cellIs" dxfId="471" priority="747" stopIfTrue="1" operator="equal">
      <formula>"ALTO"</formula>
    </cfRule>
  </conditionalFormatting>
  <conditionalFormatting sqref="U54:V54">
    <cfRule type="cellIs" dxfId="470" priority="740" operator="equal">
      <formula>"MEDIO"</formula>
    </cfRule>
    <cfRule type="cellIs" dxfId="469" priority="741" operator="equal">
      <formula>"MEDIO"</formula>
    </cfRule>
  </conditionalFormatting>
  <conditionalFormatting sqref="U54:V54">
    <cfRule type="cellIs" dxfId="468" priority="738" operator="equal">
      <formula>"ALTO"</formula>
    </cfRule>
    <cfRule type="cellIs" dxfId="467" priority="739" operator="equal">
      <formula>"MEDIO"</formula>
    </cfRule>
  </conditionalFormatting>
  <conditionalFormatting sqref="U54:V54">
    <cfRule type="cellIs" dxfId="466" priority="737" operator="equal">
      <formula>"BAJO"</formula>
    </cfRule>
  </conditionalFormatting>
  <conditionalFormatting sqref="U54:V54">
    <cfRule type="cellIs" dxfId="465" priority="736" operator="equal">
      <formula>"MEDIO"</formula>
    </cfRule>
  </conditionalFormatting>
  <conditionalFormatting sqref="U54:V54">
    <cfRule type="cellIs" dxfId="464" priority="748" operator="equal">
      <formula>#REF!</formula>
    </cfRule>
  </conditionalFormatting>
  <conditionalFormatting sqref="T54">
    <cfRule type="cellIs" dxfId="463" priority="729" operator="equal">
      <formula>0</formula>
    </cfRule>
  </conditionalFormatting>
  <conditionalFormatting sqref="U54">
    <cfRule type="colorScale" priority="749">
      <colorScale>
        <cfvo type="min"/>
        <cfvo type="percentile" val="50"/>
        <cfvo type="max"/>
        <color rgb="FFF8696B"/>
        <color rgb="FFFFEB84"/>
        <color rgb="FF63BE7B"/>
      </colorScale>
    </cfRule>
  </conditionalFormatting>
  <conditionalFormatting sqref="V54">
    <cfRule type="colorScale" priority="750">
      <colorScale>
        <cfvo type="min"/>
        <cfvo type="percentile" val="50"/>
        <cfvo type="max"/>
        <color rgb="FFF8696B"/>
        <color rgb="FFFFEB84"/>
        <color rgb="FF63BE7B"/>
      </colorScale>
    </cfRule>
  </conditionalFormatting>
  <conditionalFormatting sqref="AG55:AH55">
    <cfRule type="cellIs" dxfId="462" priority="709" operator="equal">
      <formula>FALSE</formula>
    </cfRule>
    <cfRule type="cellIs" dxfId="461" priority="710" operator="equal">
      <formula>"IMPORTANTE"</formula>
    </cfRule>
    <cfRule type="cellIs" dxfId="460" priority="711" operator="equal">
      <formula>"MODERADO"</formula>
    </cfRule>
    <cfRule type="cellIs" dxfId="459" priority="712" operator="equal">
      <formula>"TOLERABLE"</formula>
    </cfRule>
    <cfRule type="cellIs" dxfId="458" priority="713" operator="equal">
      <formula>"TRIVIAL"</formula>
    </cfRule>
    <cfRule type="cellIs" dxfId="457" priority="714" operator="equal">
      <formula>"T'Sede AVIANCA'!"</formula>
    </cfRule>
    <cfRule type="cellIs" dxfId="456" priority="721" operator="equal">
      <formula>"MEDIANAMENTE ACEPTABLE"</formula>
    </cfRule>
    <cfRule type="cellIs" dxfId="455" priority="722" operator="equal">
      <formula>"ACEPTABLE"</formula>
    </cfRule>
    <cfRule type="cellIs" dxfId="454" priority="723" operator="equal">
      <formula>"NO ACEPTABLE"</formula>
    </cfRule>
    <cfRule type="cellIs" dxfId="453" priority="724" stopIfTrue="1" operator="equal">
      <formula>"BAJO"</formula>
    </cfRule>
    <cfRule type="cellIs" dxfId="452" priority="725" stopIfTrue="1" operator="equal">
      <formula>"MEDIO"</formula>
    </cfRule>
    <cfRule type="cellIs" dxfId="451" priority="726" stopIfTrue="1" operator="equal">
      <formula>"ALTO"</formula>
    </cfRule>
  </conditionalFormatting>
  <conditionalFormatting sqref="AG55:AH55">
    <cfRule type="cellIs" dxfId="450" priority="719" operator="equal">
      <formula>"MEDIO"</formula>
    </cfRule>
    <cfRule type="cellIs" dxfId="449" priority="720" operator="equal">
      <formula>"MEDIO"</formula>
    </cfRule>
  </conditionalFormatting>
  <conditionalFormatting sqref="AG55:AH55">
    <cfRule type="cellIs" dxfId="448" priority="717" operator="equal">
      <formula>"ALTO"</formula>
    </cfRule>
    <cfRule type="cellIs" dxfId="447" priority="718" operator="equal">
      <formula>"MEDIO"</formula>
    </cfRule>
  </conditionalFormatting>
  <conditionalFormatting sqref="AG55:AH55">
    <cfRule type="cellIs" dxfId="446" priority="716" operator="equal">
      <formula>"BAJO"</formula>
    </cfRule>
  </conditionalFormatting>
  <conditionalFormatting sqref="AG55:AH55">
    <cfRule type="cellIs" dxfId="445" priority="715" operator="equal">
      <formula>"MEDIO"</formula>
    </cfRule>
  </conditionalFormatting>
  <conditionalFormatting sqref="AG55:AH55">
    <cfRule type="cellIs" dxfId="444" priority="727" operator="equal">
      <formula>#REF!</formula>
    </cfRule>
  </conditionalFormatting>
  <conditionalFormatting sqref="AF55">
    <cfRule type="cellIs" dxfId="443" priority="708" operator="equal">
      <formula>0</formula>
    </cfRule>
  </conditionalFormatting>
  <conditionalFormatting sqref="AG55:AH55">
    <cfRule type="colorScale" priority="728">
      <colorScale>
        <cfvo type="min"/>
        <cfvo type="percentile" val="50"/>
        <cfvo type="max"/>
        <color rgb="FFF8696B"/>
        <color rgb="FFFFEB84"/>
        <color rgb="FF63BE7B"/>
      </colorScale>
    </cfRule>
  </conditionalFormatting>
  <conditionalFormatting sqref="U55:V55">
    <cfRule type="cellIs" dxfId="442" priority="687" operator="equal">
      <formula>FALSE</formula>
    </cfRule>
    <cfRule type="cellIs" dxfId="441" priority="688" operator="equal">
      <formula>"IMPORTANTE"</formula>
    </cfRule>
    <cfRule type="cellIs" dxfId="440" priority="689" operator="equal">
      <formula>"MODERADO"</formula>
    </cfRule>
    <cfRule type="cellIs" dxfId="439" priority="690" operator="equal">
      <formula>"TOLERABLE"</formula>
    </cfRule>
    <cfRule type="cellIs" dxfId="438" priority="691" operator="equal">
      <formula>"TRIVIAL"</formula>
    </cfRule>
    <cfRule type="cellIs" dxfId="437" priority="692" operator="equal">
      <formula>"T'Sede AVIANCA'!"</formula>
    </cfRule>
    <cfRule type="cellIs" dxfId="436" priority="699" operator="equal">
      <formula>"MEDIANAMENTE ACEPTABLE"</formula>
    </cfRule>
    <cfRule type="cellIs" dxfId="435" priority="700" operator="equal">
      <formula>"ACEPTABLE"</formula>
    </cfRule>
    <cfRule type="cellIs" dxfId="434" priority="701" operator="equal">
      <formula>"NO ACEPTABLE"</formula>
    </cfRule>
    <cfRule type="cellIs" dxfId="433" priority="702" stopIfTrue="1" operator="equal">
      <formula>"BAJO"</formula>
    </cfRule>
    <cfRule type="cellIs" dxfId="432" priority="703" stopIfTrue="1" operator="equal">
      <formula>"MEDIO"</formula>
    </cfRule>
    <cfRule type="cellIs" dxfId="431" priority="704" stopIfTrue="1" operator="equal">
      <formula>"ALTO"</formula>
    </cfRule>
  </conditionalFormatting>
  <conditionalFormatting sqref="U55:V55">
    <cfRule type="cellIs" dxfId="430" priority="697" operator="equal">
      <formula>"MEDIO"</formula>
    </cfRule>
    <cfRule type="cellIs" dxfId="429" priority="698" operator="equal">
      <formula>"MEDIO"</formula>
    </cfRule>
  </conditionalFormatting>
  <conditionalFormatting sqref="U55:V55">
    <cfRule type="cellIs" dxfId="428" priority="695" operator="equal">
      <formula>"ALTO"</formula>
    </cfRule>
    <cfRule type="cellIs" dxfId="427" priority="696" operator="equal">
      <formula>"MEDIO"</formula>
    </cfRule>
  </conditionalFormatting>
  <conditionalFormatting sqref="U55:V55">
    <cfRule type="cellIs" dxfId="426" priority="694" operator="equal">
      <formula>"BAJO"</formula>
    </cfRule>
  </conditionalFormatting>
  <conditionalFormatting sqref="U55:V55">
    <cfRule type="cellIs" dxfId="425" priority="693" operator="equal">
      <formula>"MEDIO"</formula>
    </cfRule>
  </conditionalFormatting>
  <conditionalFormatting sqref="U55:V55">
    <cfRule type="cellIs" dxfId="424" priority="705" operator="equal">
      <formula>#REF!</formula>
    </cfRule>
  </conditionalFormatting>
  <conditionalFormatting sqref="T55">
    <cfRule type="cellIs" dxfId="423" priority="686" operator="equal">
      <formula>0</formula>
    </cfRule>
  </conditionalFormatting>
  <conditionalFormatting sqref="U55">
    <cfRule type="colorScale" priority="706">
      <colorScale>
        <cfvo type="min"/>
        <cfvo type="percentile" val="50"/>
        <cfvo type="max"/>
        <color rgb="FFF8696B"/>
        <color rgb="FFFFEB84"/>
        <color rgb="FF63BE7B"/>
      </colorScale>
    </cfRule>
  </conditionalFormatting>
  <conditionalFormatting sqref="V55">
    <cfRule type="colorScale" priority="707">
      <colorScale>
        <cfvo type="min"/>
        <cfvo type="percentile" val="50"/>
        <cfvo type="max"/>
        <color rgb="FFF8696B"/>
        <color rgb="FFFFEB84"/>
        <color rgb="FF63BE7B"/>
      </colorScale>
    </cfRule>
  </conditionalFormatting>
  <conditionalFormatting sqref="AG56:AH56">
    <cfRule type="cellIs" dxfId="422" priority="666" operator="equal">
      <formula>FALSE</formula>
    </cfRule>
    <cfRule type="cellIs" dxfId="421" priority="667" operator="equal">
      <formula>"IMPORTANTE"</formula>
    </cfRule>
    <cfRule type="cellIs" dxfId="420" priority="668" operator="equal">
      <formula>"MODERADO"</formula>
    </cfRule>
    <cfRule type="cellIs" dxfId="419" priority="669" operator="equal">
      <formula>"TOLERABLE"</formula>
    </cfRule>
    <cfRule type="cellIs" dxfId="418" priority="670" operator="equal">
      <formula>"TRIVIAL"</formula>
    </cfRule>
    <cfRule type="cellIs" dxfId="417" priority="671" operator="equal">
      <formula>"T'Sede AVIANCA'!"</formula>
    </cfRule>
    <cfRule type="cellIs" dxfId="416" priority="678" operator="equal">
      <formula>"MEDIANAMENTE ACEPTABLE"</formula>
    </cfRule>
    <cfRule type="cellIs" dxfId="415" priority="679" operator="equal">
      <formula>"ACEPTABLE"</formula>
    </cfRule>
    <cfRule type="cellIs" dxfId="414" priority="680" operator="equal">
      <formula>"NO ACEPTABLE"</formula>
    </cfRule>
    <cfRule type="cellIs" dxfId="413" priority="681" stopIfTrue="1" operator="equal">
      <formula>"BAJO"</formula>
    </cfRule>
    <cfRule type="cellIs" dxfId="412" priority="682" stopIfTrue="1" operator="equal">
      <formula>"MEDIO"</formula>
    </cfRule>
    <cfRule type="cellIs" dxfId="411" priority="683" stopIfTrue="1" operator="equal">
      <formula>"ALTO"</formula>
    </cfRule>
  </conditionalFormatting>
  <conditionalFormatting sqref="AG56:AH56">
    <cfRule type="cellIs" dxfId="410" priority="676" operator="equal">
      <formula>"MEDIO"</formula>
    </cfRule>
    <cfRule type="cellIs" dxfId="409" priority="677" operator="equal">
      <formula>"MEDIO"</formula>
    </cfRule>
  </conditionalFormatting>
  <conditionalFormatting sqref="AG56:AH56">
    <cfRule type="cellIs" dxfId="408" priority="674" operator="equal">
      <formula>"ALTO"</formula>
    </cfRule>
    <cfRule type="cellIs" dxfId="407" priority="675" operator="equal">
      <formula>"MEDIO"</formula>
    </cfRule>
  </conditionalFormatting>
  <conditionalFormatting sqref="AG56:AH56">
    <cfRule type="cellIs" dxfId="406" priority="673" operator="equal">
      <formula>"BAJO"</formula>
    </cfRule>
  </conditionalFormatting>
  <conditionalFormatting sqref="AG56:AH56">
    <cfRule type="cellIs" dxfId="405" priority="672" operator="equal">
      <formula>"MEDIO"</formula>
    </cfRule>
  </conditionalFormatting>
  <conditionalFormatting sqref="AG56:AH56">
    <cfRule type="cellIs" dxfId="404" priority="684" operator="equal">
      <formula>#REF!</formula>
    </cfRule>
  </conditionalFormatting>
  <conditionalFormatting sqref="AF56">
    <cfRule type="cellIs" dxfId="403" priority="665" operator="equal">
      <formula>0</formula>
    </cfRule>
  </conditionalFormatting>
  <conditionalFormatting sqref="AG56:AH56">
    <cfRule type="colorScale" priority="685">
      <colorScale>
        <cfvo type="min"/>
        <cfvo type="percentile" val="50"/>
        <cfvo type="max"/>
        <color rgb="FFF8696B"/>
        <color rgb="FFFFEB84"/>
        <color rgb="FF63BE7B"/>
      </colorScale>
    </cfRule>
  </conditionalFormatting>
  <conditionalFormatting sqref="U56:V56">
    <cfRule type="cellIs" dxfId="402" priority="644" operator="equal">
      <formula>FALSE</formula>
    </cfRule>
    <cfRule type="cellIs" dxfId="401" priority="645" operator="equal">
      <formula>"IMPORTANTE"</formula>
    </cfRule>
    <cfRule type="cellIs" dxfId="400" priority="646" operator="equal">
      <formula>"MODERADO"</formula>
    </cfRule>
    <cfRule type="cellIs" dxfId="399" priority="647" operator="equal">
      <formula>"TOLERABLE"</formula>
    </cfRule>
    <cfRule type="cellIs" dxfId="398" priority="648" operator="equal">
      <formula>"TRIVIAL"</formula>
    </cfRule>
    <cfRule type="cellIs" dxfId="397" priority="649" operator="equal">
      <formula>"T'Sede AVIANCA'!"</formula>
    </cfRule>
    <cfRule type="cellIs" dxfId="396" priority="656" operator="equal">
      <formula>"MEDIANAMENTE ACEPTABLE"</formula>
    </cfRule>
    <cfRule type="cellIs" dxfId="395" priority="657" operator="equal">
      <formula>"ACEPTABLE"</formula>
    </cfRule>
    <cfRule type="cellIs" dxfId="394" priority="658" operator="equal">
      <formula>"NO ACEPTABLE"</formula>
    </cfRule>
    <cfRule type="cellIs" dxfId="393" priority="659" stopIfTrue="1" operator="equal">
      <formula>"BAJO"</formula>
    </cfRule>
    <cfRule type="cellIs" dxfId="392" priority="660" stopIfTrue="1" operator="equal">
      <formula>"MEDIO"</formula>
    </cfRule>
    <cfRule type="cellIs" dxfId="391" priority="661" stopIfTrue="1" operator="equal">
      <formula>"ALTO"</formula>
    </cfRule>
  </conditionalFormatting>
  <conditionalFormatting sqref="U56:V56">
    <cfRule type="cellIs" dxfId="390" priority="654" operator="equal">
      <formula>"MEDIO"</formula>
    </cfRule>
    <cfRule type="cellIs" dxfId="389" priority="655" operator="equal">
      <formula>"MEDIO"</formula>
    </cfRule>
  </conditionalFormatting>
  <conditionalFormatting sqref="U56:V56">
    <cfRule type="cellIs" dxfId="388" priority="652" operator="equal">
      <formula>"ALTO"</formula>
    </cfRule>
    <cfRule type="cellIs" dxfId="387" priority="653" operator="equal">
      <formula>"MEDIO"</formula>
    </cfRule>
  </conditionalFormatting>
  <conditionalFormatting sqref="U56:V56">
    <cfRule type="cellIs" dxfId="386" priority="651" operator="equal">
      <formula>"BAJO"</formula>
    </cfRule>
  </conditionalFormatting>
  <conditionalFormatting sqref="U56:V56">
    <cfRule type="cellIs" dxfId="385" priority="650" operator="equal">
      <formula>"MEDIO"</formula>
    </cfRule>
  </conditionalFormatting>
  <conditionalFormatting sqref="U56:V56">
    <cfRule type="cellIs" dxfId="384" priority="662" operator="equal">
      <formula>#REF!</formula>
    </cfRule>
  </conditionalFormatting>
  <conditionalFormatting sqref="U56">
    <cfRule type="colorScale" priority="663">
      <colorScale>
        <cfvo type="min"/>
        <cfvo type="percentile" val="50"/>
        <cfvo type="max"/>
        <color rgb="FFF8696B"/>
        <color rgb="FFFFEB84"/>
        <color rgb="FF63BE7B"/>
      </colorScale>
    </cfRule>
  </conditionalFormatting>
  <conditionalFormatting sqref="V56">
    <cfRule type="colorScale" priority="664">
      <colorScale>
        <cfvo type="min"/>
        <cfvo type="percentile" val="50"/>
        <cfvo type="max"/>
        <color rgb="FFF8696B"/>
        <color rgb="FFFFEB84"/>
        <color rgb="FF63BE7B"/>
      </colorScale>
    </cfRule>
  </conditionalFormatting>
  <conditionalFormatting sqref="U61:U62 U58 U19:U22 U25 U27 U31:U52">
    <cfRule type="colorScale" priority="2918">
      <colorScale>
        <cfvo type="min"/>
        <cfvo type="percentile" val="50"/>
        <cfvo type="max"/>
        <color rgb="FFF8696B"/>
        <color rgb="FFFFEB84"/>
        <color rgb="FF63BE7B"/>
      </colorScale>
    </cfRule>
  </conditionalFormatting>
  <conditionalFormatting sqref="AG61:AH62 AG32:AH50 AG58:AH58 AG19:AH22 AG25:AH27 AG31">
    <cfRule type="colorScale" priority="2921">
      <colorScale>
        <cfvo type="min"/>
        <cfvo type="percentile" val="50"/>
        <cfvo type="max"/>
        <color rgb="FFF8696B"/>
        <color rgb="FFFFEB84"/>
        <color rgb="FF63BE7B"/>
      </colorScale>
    </cfRule>
  </conditionalFormatting>
  <conditionalFormatting sqref="V61:V62 V58 V19:V22 V25 V27 V31:V52">
    <cfRule type="colorScale" priority="2924">
      <colorScale>
        <cfvo type="min"/>
        <cfvo type="percentile" val="50"/>
        <cfvo type="max"/>
        <color rgb="FFF8696B"/>
        <color rgb="FFFFEB84"/>
        <color rgb="FF63BE7B"/>
      </colorScale>
    </cfRule>
  </conditionalFormatting>
  <conditionalFormatting sqref="U60:V60 AG60:AH60">
    <cfRule type="cellIs" dxfId="383" priority="621" operator="equal">
      <formula>FALSE</formula>
    </cfRule>
    <cfRule type="cellIs" dxfId="382" priority="622" operator="equal">
      <formula>"IMPORTANTE"</formula>
    </cfRule>
    <cfRule type="cellIs" dxfId="381" priority="623" operator="equal">
      <formula>"MODERADO"</formula>
    </cfRule>
    <cfRule type="cellIs" dxfId="380" priority="624" operator="equal">
      <formula>"TOLERABLE"</formula>
    </cfRule>
    <cfRule type="cellIs" dxfId="379" priority="625" operator="equal">
      <formula>"TRIVIAL"</formula>
    </cfRule>
    <cfRule type="cellIs" dxfId="378" priority="626" operator="equal">
      <formula>"T'Sede AVIANCA'!"</formula>
    </cfRule>
    <cfRule type="cellIs" dxfId="377" priority="633" operator="equal">
      <formula>"MEDIANAMENTE ACEPTABLE"</formula>
    </cfRule>
    <cfRule type="cellIs" dxfId="376" priority="634" operator="equal">
      <formula>"ACEPTABLE"</formula>
    </cfRule>
    <cfRule type="cellIs" dxfId="375" priority="635" operator="equal">
      <formula>"NO ACEPTABLE"</formula>
    </cfRule>
    <cfRule type="cellIs" dxfId="374" priority="636" stopIfTrue="1" operator="equal">
      <formula>"BAJO"</formula>
    </cfRule>
    <cfRule type="cellIs" dxfId="373" priority="637" stopIfTrue="1" operator="equal">
      <formula>"MEDIO"</formula>
    </cfRule>
    <cfRule type="cellIs" dxfId="372" priority="638" stopIfTrue="1" operator="equal">
      <formula>"ALTO"</formula>
    </cfRule>
  </conditionalFormatting>
  <conditionalFormatting sqref="U60:V60 AG60:AH60">
    <cfRule type="cellIs" dxfId="371" priority="631" operator="equal">
      <formula>"MEDIO"</formula>
    </cfRule>
    <cfRule type="cellIs" dxfId="370" priority="632" operator="equal">
      <formula>"MEDIO"</formula>
    </cfRule>
  </conditionalFormatting>
  <conditionalFormatting sqref="U60:V60 AG60:AH60">
    <cfRule type="cellIs" dxfId="369" priority="629" operator="equal">
      <formula>"ALTO"</formula>
    </cfRule>
    <cfRule type="cellIs" dxfId="368" priority="630" operator="equal">
      <formula>"MEDIO"</formula>
    </cfRule>
  </conditionalFormatting>
  <conditionalFormatting sqref="U60:V60 AG60:AH60">
    <cfRule type="cellIs" dxfId="367" priority="628" operator="equal">
      <formula>"BAJO"</formula>
    </cfRule>
  </conditionalFormatting>
  <conditionalFormatting sqref="U60:V60 AG60:AH60">
    <cfRule type="cellIs" dxfId="366" priority="627" operator="equal">
      <formula>"MEDIO"</formula>
    </cfRule>
  </conditionalFormatting>
  <conditionalFormatting sqref="U60:V60 AG60:AH60">
    <cfRule type="cellIs" dxfId="365" priority="639" operator="equal">
      <formula>#REF!</formula>
    </cfRule>
  </conditionalFormatting>
  <conditionalFormatting sqref="T60 AF60">
    <cfRule type="cellIs" dxfId="364" priority="620" operator="equal">
      <formula>0</formula>
    </cfRule>
  </conditionalFormatting>
  <conditionalFormatting sqref="U60">
    <cfRule type="colorScale" priority="640">
      <colorScale>
        <cfvo type="min"/>
        <cfvo type="percentile" val="50"/>
        <cfvo type="max"/>
        <color rgb="FFF8696B"/>
        <color rgb="FFFFEB84"/>
        <color rgb="FF63BE7B"/>
      </colorScale>
    </cfRule>
  </conditionalFormatting>
  <conditionalFormatting sqref="AG60:AH60">
    <cfRule type="colorScale" priority="641">
      <colorScale>
        <cfvo type="min"/>
        <cfvo type="percentile" val="50"/>
        <cfvo type="max"/>
        <color rgb="FFF8696B"/>
        <color rgb="FFFFEB84"/>
        <color rgb="FF63BE7B"/>
      </colorScale>
    </cfRule>
  </conditionalFormatting>
  <conditionalFormatting sqref="V60">
    <cfRule type="colorScale" priority="642">
      <colorScale>
        <cfvo type="min"/>
        <cfvo type="percentile" val="50"/>
        <cfvo type="max"/>
        <color rgb="FFF8696B"/>
        <color rgb="FFFFEB84"/>
        <color rgb="FF63BE7B"/>
      </colorScale>
    </cfRule>
  </conditionalFormatting>
  <conditionalFormatting sqref="U14:V14 AG14:AH14">
    <cfRule type="cellIs" dxfId="363" priority="598" operator="equal">
      <formula>FALSE</formula>
    </cfRule>
    <cfRule type="cellIs" dxfId="362" priority="599" operator="equal">
      <formula>"IMPORTANTE"</formula>
    </cfRule>
    <cfRule type="cellIs" dxfId="361" priority="600" operator="equal">
      <formula>"MODERADO"</formula>
    </cfRule>
    <cfRule type="cellIs" dxfId="360" priority="601" operator="equal">
      <formula>"TOLERABLE"</formula>
    </cfRule>
    <cfRule type="cellIs" dxfId="359" priority="602" operator="equal">
      <formula>"TRIVIAL"</formula>
    </cfRule>
    <cfRule type="cellIs" dxfId="358" priority="603" operator="equal">
      <formula>"T'Sede AVIANCA'!"</formula>
    </cfRule>
    <cfRule type="cellIs" dxfId="357" priority="610" operator="equal">
      <formula>"MEDIANAMENTE ACEPTABLE"</formula>
    </cfRule>
    <cfRule type="cellIs" dxfId="356" priority="611" operator="equal">
      <formula>"ACEPTABLE"</formula>
    </cfRule>
    <cfRule type="cellIs" dxfId="355" priority="612" operator="equal">
      <formula>"NO ACEPTABLE"</formula>
    </cfRule>
    <cfRule type="cellIs" dxfId="354" priority="613" stopIfTrue="1" operator="equal">
      <formula>"BAJO"</formula>
    </cfRule>
    <cfRule type="cellIs" dxfId="353" priority="614" stopIfTrue="1" operator="equal">
      <formula>"MEDIO"</formula>
    </cfRule>
    <cfRule type="cellIs" dxfId="352" priority="615" stopIfTrue="1" operator="equal">
      <formula>"ALTO"</formula>
    </cfRule>
  </conditionalFormatting>
  <conditionalFormatting sqref="U14:V14 AG14:AH14">
    <cfRule type="cellIs" dxfId="351" priority="608" operator="equal">
      <formula>"MEDIO"</formula>
    </cfRule>
    <cfRule type="cellIs" dxfId="350" priority="609" operator="equal">
      <formula>"MEDIO"</formula>
    </cfRule>
  </conditionalFormatting>
  <conditionalFormatting sqref="U14:V14 AG14:AH14">
    <cfRule type="cellIs" dxfId="349" priority="606" operator="equal">
      <formula>"ALTO"</formula>
    </cfRule>
    <cfRule type="cellIs" dxfId="348" priority="607" operator="equal">
      <formula>"MEDIO"</formula>
    </cfRule>
  </conditionalFormatting>
  <conditionalFormatting sqref="U14:V14 AG14:AH14">
    <cfRule type="cellIs" dxfId="347" priority="605" operator="equal">
      <formula>"BAJO"</formula>
    </cfRule>
  </conditionalFormatting>
  <conditionalFormatting sqref="U14:V14 AG14:AH14">
    <cfRule type="cellIs" dxfId="346" priority="604" operator="equal">
      <formula>"MEDIO"</formula>
    </cfRule>
  </conditionalFormatting>
  <conditionalFormatting sqref="U14:V14 AG14:AH14">
    <cfRule type="cellIs" dxfId="345" priority="616" operator="equal">
      <formula>#REF!</formula>
    </cfRule>
  </conditionalFormatting>
  <conditionalFormatting sqref="T14 AF14">
    <cfRule type="cellIs" dxfId="344" priority="597" operator="equal">
      <formula>0</formula>
    </cfRule>
  </conditionalFormatting>
  <conditionalFormatting sqref="G14">
    <cfRule type="cellIs" dxfId="343" priority="596" operator="equal">
      <formula>FALSE</formula>
    </cfRule>
  </conditionalFormatting>
  <conditionalFormatting sqref="U14">
    <cfRule type="colorScale" priority="617">
      <colorScale>
        <cfvo type="min"/>
        <cfvo type="percentile" val="50"/>
        <cfvo type="max"/>
        <color rgb="FFF8696B"/>
        <color rgb="FFFFEB84"/>
        <color rgb="FF63BE7B"/>
      </colorScale>
    </cfRule>
  </conditionalFormatting>
  <conditionalFormatting sqref="AG14:AH14">
    <cfRule type="colorScale" priority="618">
      <colorScale>
        <cfvo type="min"/>
        <cfvo type="percentile" val="50"/>
        <cfvo type="max"/>
        <color rgb="FFF8696B"/>
        <color rgb="FFFFEB84"/>
        <color rgb="FF63BE7B"/>
      </colorScale>
    </cfRule>
  </conditionalFormatting>
  <conditionalFormatting sqref="V14">
    <cfRule type="colorScale" priority="619">
      <colorScale>
        <cfvo type="min"/>
        <cfvo type="percentile" val="50"/>
        <cfvo type="max"/>
        <color rgb="FFF8696B"/>
        <color rgb="FFFFEB84"/>
        <color rgb="FF63BE7B"/>
      </colorScale>
    </cfRule>
  </conditionalFormatting>
  <conditionalFormatting sqref="U57:V57 AG57:AH57">
    <cfRule type="cellIs" dxfId="342" priority="574" operator="equal">
      <formula>FALSE</formula>
    </cfRule>
    <cfRule type="cellIs" dxfId="341" priority="575" operator="equal">
      <formula>"IMPORTANTE"</formula>
    </cfRule>
    <cfRule type="cellIs" dxfId="340" priority="576" operator="equal">
      <formula>"MODERADO"</formula>
    </cfRule>
    <cfRule type="cellIs" dxfId="339" priority="577" operator="equal">
      <formula>"TOLERABLE"</formula>
    </cfRule>
    <cfRule type="cellIs" dxfId="338" priority="578" operator="equal">
      <formula>"TRIVIAL"</formula>
    </cfRule>
    <cfRule type="cellIs" dxfId="337" priority="579" operator="equal">
      <formula>"T'Sede AVIANCA'!"</formula>
    </cfRule>
    <cfRule type="cellIs" dxfId="336" priority="586" operator="equal">
      <formula>"MEDIANAMENTE ACEPTABLE"</formula>
    </cfRule>
    <cfRule type="cellIs" dxfId="335" priority="587" operator="equal">
      <formula>"ACEPTABLE"</formula>
    </cfRule>
    <cfRule type="cellIs" dxfId="334" priority="588" operator="equal">
      <formula>"NO ACEPTABLE"</formula>
    </cfRule>
    <cfRule type="cellIs" dxfId="333" priority="589" stopIfTrue="1" operator="equal">
      <formula>"BAJO"</formula>
    </cfRule>
    <cfRule type="cellIs" dxfId="332" priority="590" stopIfTrue="1" operator="equal">
      <formula>"MEDIO"</formula>
    </cfRule>
    <cfRule type="cellIs" dxfId="331" priority="591" stopIfTrue="1" operator="equal">
      <formula>"ALTO"</formula>
    </cfRule>
  </conditionalFormatting>
  <conditionalFormatting sqref="U57:V57 AG57:AH57">
    <cfRule type="cellIs" dxfId="330" priority="584" operator="equal">
      <formula>"MEDIO"</formula>
    </cfRule>
    <cfRule type="cellIs" dxfId="329" priority="585" operator="equal">
      <formula>"MEDIO"</formula>
    </cfRule>
  </conditionalFormatting>
  <conditionalFormatting sqref="U57:V57 AG57:AH57">
    <cfRule type="cellIs" dxfId="328" priority="582" operator="equal">
      <formula>"ALTO"</formula>
    </cfRule>
    <cfRule type="cellIs" dxfId="327" priority="583" operator="equal">
      <formula>"MEDIO"</formula>
    </cfRule>
  </conditionalFormatting>
  <conditionalFormatting sqref="U57:V57 AG57:AH57">
    <cfRule type="cellIs" dxfId="326" priority="581" operator="equal">
      <formula>"BAJO"</formula>
    </cfRule>
  </conditionalFormatting>
  <conditionalFormatting sqref="U57:V57 AG57:AH57">
    <cfRule type="cellIs" dxfId="325" priority="580" operator="equal">
      <formula>"MEDIO"</formula>
    </cfRule>
  </conditionalFormatting>
  <conditionalFormatting sqref="U57:V57 AG57:AH57">
    <cfRule type="cellIs" dxfId="324" priority="592" operator="equal">
      <formula>#REF!</formula>
    </cfRule>
  </conditionalFormatting>
  <conditionalFormatting sqref="T57 AF57">
    <cfRule type="cellIs" dxfId="323" priority="573" operator="equal">
      <formula>0</formula>
    </cfRule>
  </conditionalFormatting>
  <conditionalFormatting sqref="G57">
    <cfRule type="cellIs" dxfId="322" priority="572" operator="equal">
      <formula>FALSE</formula>
    </cfRule>
  </conditionalFormatting>
  <conditionalFormatting sqref="U57">
    <cfRule type="colorScale" priority="593">
      <colorScale>
        <cfvo type="min"/>
        <cfvo type="percentile" val="50"/>
        <cfvo type="max"/>
        <color rgb="FFF8696B"/>
        <color rgb="FFFFEB84"/>
        <color rgb="FF63BE7B"/>
      </colorScale>
    </cfRule>
  </conditionalFormatting>
  <conditionalFormatting sqref="AG57:AH57">
    <cfRule type="colorScale" priority="594">
      <colorScale>
        <cfvo type="min"/>
        <cfvo type="percentile" val="50"/>
        <cfvo type="max"/>
        <color rgb="FFF8696B"/>
        <color rgb="FFFFEB84"/>
        <color rgb="FF63BE7B"/>
      </colorScale>
    </cfRule>
  </conditionalFormatting>
  <conditionalFormatting sqref="V57">
    <cfRule type="colorScale" priority="595">
      <colorScale>
        <cfvo type="min"/>
        <cfvo type="percentile" val="50"/>
        <cfvo type="max"/>
        <color rgb="FFF8696B"/>
        <color rgb="FFFFEB84"/>
        <color rgb="FF63BE7B"/>
      </colorScale>
    </cfRule>
  </conditionalFormatting>
  <conditionalFormatting sqref="U59:V59 AG59:AH59">
    <cfRule type="cellIs" dxfId="321" priority="550" operator="equal">
      <formula>FALSE</formula>
    </cfRule>
    <cfRule type="cellIs" dxfId="320" priority="551" operator="equal">
      <formula>"IMPORTANTE"</formula>
    </cfRule>
    <cfRule type="cellIs" dxfId="319" priority="552" operator="equal">
      <formula>"MODERADO"</formula>
    </cfRule>
    <cfRule type="cellIs" dxfId="318" priority="553" operator="equal">
      <formula>"TOLERABLE"</formula>
    </cfRule>
    <cfRule type="cellIs" dxfId="317" priority="554" operator="equal">
      <formula>"TRIVIAL"</formula>
    </cfRule>
    <cfRule type="cellIs" dxfId="316" priority="555" operator="equal">
      <formula>"T'Sede AVIANCA'!"</formula>
    </cfRule>
    <cfRule type="cellIs" dxfId="315" priority="562" operator="equal">
      <formula>"MEDIANAMENTE ACEPTABLE"</formula>
    </cfRule>
    <cfRule type="cellIs" dxfId="314" priority="563" operator="equal">
      <formula>"ACEPTABLE"</formula>
    </cfRule>
    <cfRule type="cellIs" dxfId="313" priority="564" operator="equal">
      <formula>"NO ACEPTABLE"</formula>
    </cfRule>
    <cfRule type="cellIs" dxfId="312" priority="565" stopIfTrue="1" operator="equal">
      <formula>"BAJO"</formula>
    </cfRule>
    <cfRule type="cellIs" dxfId="311" priority="566" stopIfTrue="1" operator="equal">
      <formula>"MEDIO"</formula>
    </cfRule>
    <cfRule type="cellIs" dxfId="310" priority="567" stopIfTrue="1" operator="equal">
      <formula>"ALTO"</formula>
    </cfRule>
  </conditionalFormatting>
  <conditionalFormatting sqref="U59:V59 AG59:AH59">
    <cfRule type="cellIs" dxfId="309" priority="560" operator="equal">
      <formula>"MEDIO"</formula>
    </cfRule>
    <cfRule type="cellIs" dxfId="308" priority="561" operator="equal">
      <formula>"MEDIO"</formula>
    </cfRule>
  </conditionalFormatting>
  <conditionalFormatting sqref="U59:V59 AG59:AH59">
    <cfRule type="cellIs" dxfId="307" priority="558" operator="equal">
      <formula>"ALTO"</formula>
    </cfRule>
    <cfRule type="cellIs" dxfId="306" priority="559" operator="equal">
      <formula>"MEDIO"</formula>
    </cfRule>
  </conditionalFormatting>
  <conditionalFormatting sqref="U59:V59 AG59:AH59">
    <cfRule type="cellIs" dxfId="305" priority="557" operator="equal">
      <formula>"BAJO"</formula>
    </cfRule>
  </conditionalFormatting>
  <conditionalFormatting sqref="U59:V59 AG59:AH59">
    <cfRule type="cellIs" dxfId="304" priority="556" operator="equal">
      <formula>"MEDIO"</formula>
    </cfRule>
  </conditionalFormatting>
  <conditionalFormatting sqref="U59:V59 AG59:AH59">
    <cfRule type="cellIs" dxfId="303" priority="568" operator="equal">
      <formula>#REF!</formula>
    </cfRule>
  </conditionalFormatting>
  <conditionalFormatting sqref="T59 AF59">
    <cfRule type="cellIs" dxfId="302" priority="549" operator="equal">
      <formula>0</formula>
    </cfRule>
  </conditionalFormatting>
  <conditionalFormatting sqref="G59">
    <cfRule type="cellIs" dxfId="301" priority="548" operator="equal">
      <formula>FALSE</formula>
    </cfRule>
  </conditionalFormatting>
  <conditionalFormatting sqref="U59">
    <cfRule type="colorScale" priority="569">
      <colorScale>
        <cfvo type="min"/>
        <cfvo type="percentile" val="50"/>
        <cfvo type="max"/>
        <color rgb="FFF8696B"/>
        <color rgb="FFFFEB84"/>
        <color rgb="FF63BE7B"/>
      </colorScale>
    </cfRule>
  </conditionalFormatting>
  <conditionalFormatting sqref="AG59:AH59">
    <cfRule type="colorScale" priority="570">
      <colorScale>
        <cfvo type="min"/>
        <cfvo type="percentile" val="50"/>
        <cfvo type="max"/>
        <color rgb="FFF8696B"/>
        <color rgb="FFFFEB84"/>
        <color rgb="FF63BE7B"/>
      </colorScale>
    </cfRule>
  </conditionalFormatting>
  <conditionalFormatting sqref="V59">
    <cfRule type="colorScale" priority="571">
      <colorScale>
        <cfvo type="min"/>
        <cfvo type="percentile" val="50"/>
        <cfvo type="max"/>
        <color rgb="FFF8696B"/>
        <color rgb="FFFFEB84"/>
        <color rgb="FF63BE7B"/>
      </colorScale>
    </cfRule>
  </conditionalFormatting>
  <conditionalFormatting sqref="U53:V53">
    <cfRule type="cellIs" dxfId="300" priority="478" operator="equal">
      <formula>FALSE</formula>
    </cfRule>
    <cfRule type="cellIs" dxfId="299" priority="479" operator="equal">
      <formula>"IMPORTANTE"</formula>
    </cfRule>
    <cfRule type="cellIs" dxfId="298" priority="480" operator="equal">
      <formula>"MODERADO"</formula>
    </cfRule>
    <cfRule type="cellIs" dxfId="297" priority="481" operator="equal">
      <formula>"TOLERABLE"</formula>
    </cfRule>
    <cfRule type="cellIs" dxfId="296" priority="482" operator="equal">
      <formula>"TRIVIAL"</formula>
    </cfRule>
    <cfRule type="cellIs" dxfId="295" priority="483" operator="equal">
      <formula>"T'Sede AVIANCA'!"</formula>
    </cfRule>
    <cfRule type="cellIs" dxfId="294" priority="490" operator="equal">
      <formula>"MEDIANAMENTE ACEPTABLE"</formula>
    </cfRule>
    <cfRule type="cellIs" dxfId="293" priority="491" operator="equal">
      <formula>"ACEPTABLE"</formula>
    </cfRule>
    <cfRule type="cellIs" dxfId="292" priority="492" operator="equal">
      <formula>"NO ACEPTABLE"</formula>
    </cfRule>
    <cfRule type="cellIs" dxfId="291" priority="493" stopIfTrue="1" operator="equal">
      <formula>"BAJO"</formula>
    </cfRule>
    <cfRule type="cellIs" dxfId="290" priority="494" stopIfTrue="1" operator="equal">
      <formula>"MEDIO"</formula>
    </cfRule>
    <cfRule type="cellIs" dxfId="289" priority="495" stopIfTrue="1" operator="equal">
      <formula>"ALTO"</formula>
    </cfRule>
  </conditionalFormatting>
  <conditionalFormatting sqref="U53:V53">
    <cfRule type="cellIs" dxfId="288" priority="488" operator="equal">
      <formula>"MEDIO"</formula>
    </cfRule>
    <cfRule type="cellIs" dxfId="287" priority="489" operator="equal">
      <formula>"MEDIO"</formula>
    </cfRule>
  </conditionalFormatting>
  <conditionalFormatting sqref="U53:V53">
    <cfRule type="cellIs" dxfId="286" priority="486" operator="equal">
      <formula>"ALTO"</formula>
    </cfRule>
    <cfRule type="cellIs" dxfId="285" priority="487" operator="equal">
      <formula>"MEDIO"</formula>
    </cfRule>
  </conditionalFormatting>
  <conditionalFormatting sqref="U53:V53">
    <cfRule type="cellIs" dxfId="284" priority="485" operator="equal">
      <formula>"BAJO"</formula>
    </cfRule>
  </conditionalFormatting>
  <conditionalFormatting sqref="U53:V53">
    <cfRule type="cellIs" dxfId="283" priority="484" operator="equal">
      <formula>"MEDIO"</formula>
    </cfRule>
  </conditionalFormatting>
  <conditionalFormatting sqref="U53:V53">
    <cfRule type="cellIs" dxfId="282" priority="496" operator="equal">
      <formula>#REF!</formula>
    </cfRule>
  </conditionalFormatting>
  <conditionalFormatting sqref="T53 AF53">
    <cfRule type="cellIs" dxfId="281" priority="477" operator="equal">
      <formula>0</formula>
    </cfRule>
  </conditionalFormatting>
  <conditionalFormatting sqref="G53">
    <cfRule type="cellIs" dxfId="280" priority="476" operator="equal">
      <formula>FALSE</formula>
    </cfRule>
  </conditionalFormatting>
  <conditionalFormatting sqref="U53">
    <cfRule type="colorScale" priority="497">
      <colorScale>
        <cfvo type="min"/>
        <cfvo type="percentile" val="50"/>
        <cfvo type="max"/>
        <color rgb="FFF8696B"/>
        <color rgb="FFFFEB84"/>
        <color rgb="FF63BE7B"/>
      </colorScale>
    </cfRule>
  </conditionalFormatting>
  <conditionalFormatting sqref="V53">
    <cfRule type="colorScale" priority="499">
      <colorScale>
        <cfvo type="min"/>
        <cfvo type="percentile" val="50"/>
        <cfvo type="max"/>
        <color rgb="FFF8696B"/>
        <color rgb="FFFFEB84"/>
        <color rgb="FF63BE7B"/>
      </colorScale>
    </cfRule>
  </conditionalFormatting>
  <conditionalFormatting sqref="AH52">
    <cfRule type="cellIs" dxfId="279" priority="456" operator="equal">
      <formula>FALSE</formula>
    </cfRule>
    <cfRule type="cellIs" dxfId="278" priority="457" operator="equal">
      <formula>"IMPORTANTE"</formula>
    </cfRule>
    <cfRule type="cellIs" dxfId="277" priority="458" operator="equal">
      <formula>"MODERADO"</formula>
    </cfRule>
    <cfRule type="cellIs" dxfId="276" priority="459" operator="equal">
      <formula>"TOLERABLE"</formula>
    </cfRule>
    <cfRule type="cellIs" dxfId="275" priority="460" operator="equal">
      <formula>"TRIVIAL"</formula>
    </cfRule>
    <cfRule type="cellIs" dxfId="274" priority="461" operator="equal">
      <formula>"T'Sede AVIANCA'!"</formula>
    </cfRule>
    <cfRule type="cellIs" dxfId="273" priority="468" operator="equal">
      <formula>"MEDIANAMENTE ACEPTABLE"</formula>
    </cfRule>
    <cfRule type="cellIs" dxfId="272" priority="469" operator="equal">
      <formula>"ACEPTABLE"</formula>
    </cfRule>
    <cfRule type="cellIs" dxfId="271" priority="470" operator="equal">
      <formula>"NO ACEPTABLE"</formula>
    </cfRule>
    <cfRule type="cellIs" dxfId="270" priority="471" stopIfTrue="1" operator="equal">
      <formula>"BAJO"</formula>
    </cfRule>
    <cfRule type="cellIs" dxfId="269" priority="472" stopIfTrue="1" operator="equal">
      <formula>"MEDIO"</formula>
    </cfRule>
    <cfRule type="cellIs" dxfId="268" priority="473" stopIfTrue="1" operator="equal">
      <formula>"ALTO"</formula>
    </cfRule>
  </conditionalFormatting>
  <conditionalFormatting sqref="AH52">
    <cfRule type="cellIs" dxfId="267" priority="466" operator="equal">
      <formula>"MEDIO"</formula>
    </cfRule>
    <cfRule type="cellIs" dxfId="266" priority="467" operator="equal">
      <formula>"MEDIO"</formula>
    </cfRule>
  </conditionalFormatting>
  <conditionalFormatting sqref="AH52">
    <cfRule type="cellIs" dxfId="265" priority="464" operator="equal">
      <formula>"ALTO"</formula>
    </cfRule>
    <cfRule type="cellIs" dxfId="264" priority="465" operator="equal">
      <formula>"MEDIO"</formula>
    </cfRule>
  </conditionalFormatting>
  <conditionalFormatting sqref="AH52">
    <cfRule type="cellIs" dxfId="263" priority="463" operator="equal">
      <formula>"BAJO"</formula>
    </cfRule>
  </conditionalFormatting>
  <conditionalFormatting sqref="AH52">
    <cfRule type="cellIs" dxfId="262" priority="462" operator="equal">
      <formula>"MEDIO"</formula>
    </cfRule>
  </conditionalFormatting>
  <conditionalFormatting sqref="AH52">
    <cfRule type="cellIs" dxfId="261" priority="474" operator="equal">
      <formula>#REF!</formula>
    </cfRule>
  </conditionalFormatting>
  <conditionalFormatting sqref="AH52">
    <cfRule type="colorScale" priority="475">
      <colorScale>
        <cfvo type="min"/>
        <cfvo type="percentile" val="50"/>
        <cfvo type="max"/>
        <color rgb="FFF8696B"/>
        <color rgb="FFFFEB84"/>
        <color rgb="FF63BE7B"/>
      </colorScale>
    </cfRule>
  </conditionalFormatting>
  <conditionalFormatting sqref="AG52">
    <cfRule type="cellIs" dxfId="260" priority="436" operator="equal">
      <formula>FALSE</formula>
    </cfRule>
    <cfRule type="cellIs" dxfId="259" priority="437" operator="equal">
      <formula>"IMPORTANTE"</formula>
    </cfRule>
    <cfRule type="cellIs" dxfId="258" priority="438" operator="equal">
      <formula>"MODERADO"</formula>
    </cfRule>
    <cfRule type="cellIs" dxfId="257" priority="439" operator="equal">
      <formula>"TOLERABLE"</formula>
    </cfRule>
    <cfRule type="cellIs" dxfId="256" priority="440" operator="equal">
      <formula>"TRIVIAL"</formula>
    </cfRule>
    <cfRule type="cellIs" dxfId="255" priority="441" operator="equal">
      <formula>"T'Sede AVIANCA'!"</formula>
    </cfRule>
    <cfRule type="cellIs" dxfId="254" priority="448" operator="equal">
      <formula>"MEDIANAMENTE ACEPTABLE"</formula>
    </cfRule>
    <cfRule type="cellIs" dxfId="253" priority="449" operator="equal">
      <formula>"ACEPTABLE"</formula>
    </cfRule>
    <cfRule type="cellIs" dxfId="252" priority="450" operator="equal">
      <formula>"NO ACEPTABLE"</formula>
    </cfRule>
    <cfRule type="cellIs" dxfId="251" priority="451" stopIfTrue="1" operator="equal">
      <formula>"BAJO"</formula>
    </cfRule>
    <cfRule type="cellIs" dxfId="250" priority="452" stopIfTrue="1" operator="equal">
      <formula>"MEDIO"</formula>
    </cfRule>
    <cfRule type="cellIs" dxfId="249" priority="453" stopIfTrue="1" operator="equal">
      <formula>"ALTO"</formula>
    </cfRule>
  </conditionalFormatting>
  <conditionalFormatting sqref="AG52">
    <cfRule type="cellIs" dxfId="248" priority="446" operator="equal">
      <formula>"MEDIO"</formula>
    </cfRule>
    <cfRule type="cellIs" dxfId="247" priority="447" operator="equal">
      <formula>"MEDIO"</formula>
    </cfRule>
  </conditionalFormatting>
  <conditionalFormatting sqref="AG52">
    <cfRule type="cellIs" dxfId="246" priority="444" operator="equal">
      <formula>"ALTO"</formula>
    </cfRule>
    <cfRule type="cellIs" dxfId="245" priority="445" operator="equal">
      <formula>"MEDIO"</formula>
    </cfRule>
  </conditionalFormatting>
  <conditionalFormatting sqref="AG52">
    <cfRule type="cellIs" dxfId="244" priority="443" operator="equal">
      <formula>"BAJO"</formula>
    </cfRule>
  </conditionalFormatting>
  <conditionalFormatting sqref="AG52">
    <cfRule type="cellIs" dxfId="243" priority="442" operator="equal">
      <formula>"MEDIO"</formula>
    </cfRule>
  </conditionalFormatting>
  <conditionalFormatting sqref="AG52">
    <cfRule type="cellIs" dxfId="242" priority="454" operator="equal">
      <formula>#REF!</formula>
    </cfRule>
  </conditionalFormatting>
  <conditionalFormatting sqref="AG52">
    <cfRule type="colorScale" priority="455">
      <colorScale>
        <cfvo type="min"/>
        <cfvo type="percentile" val="50"/>
        <cfvo type="max"/>
        <color rgb="FFF8696B"/>
        <color rgb="FFFFEB84"/>
        <color rgb="FF63BE7B"/>
      </colorScale>
    </cfRule>
  </conditionalFormatting>
  <conditionalFormatting sqref="G13">
    <cfRule type="cellIs" dxfId="241" priority="435" operator="equal">
      <formula>FALSE</formula>
    </cfRule>
  </conditionalFormatting>
  <conditionalFormatting sqref="AG13:AH13 U13:V13">
    <cfRule type="cellIs" dxfId="240" priority="413" operator="equal">
      <formula>FALSE</formula>
    </cfRule>
    <cfRule type="cellIs" dxfId="239" priority="414" operator="equal">
      <formula>"IMPORTANTE"</formula>
    </cfRule>
    <cfRule type="cellIs" dxfId="238" priority="415" operator="equal">
      <formula>"MODERADO"</formula>
    </cfRule>
    <cfRule type="cellIs" dxfId="237" priority="416" operator="equal">
      <formula>"TOLERABLE"</formula>
    </cfRule>
    <cfRule type="cellIs" dxfId="236" priority="417" operator="equal">
      <formula>"TRIVIAL"</formula>
    </cfRule>
    <cfRule type="cellIs" dxfId="235" priority="418" operator="equal">
      <formula>"T'Sede AVIANCA'!"</formula>
    </cfRule>
    <cfRule type="cellIs" dxfId="234" priority="425" operator="equal">
      <formula>"MEDIANAMENTE ACEPTABLE"</formula>
    </cfRule>
    <cfRule type="cellIs" dxfId="233" priority="426" operator="equal">
      <formula>"ACEPTABLE"</formula>
    </cfRule>
    <cfRule type="cellIs" dxfId="232" priority="427" operator="equal">
      <formula>"NO ACEPTABLE"</formula>
    </cfRule>
    <cfRule type="cellIs" dxfId="231" priority="428" stopIfTrue="1" operator="equal">
      <formula>"BAJO"</formula>
    </cfRule>
    <cfRule type="cellIs" dxfId="230" priority="429" stopIfTrue="1" operator="equal">
      <formula>"MEDIO"</formula>
    </cfRule>
    <cfRule type="cellIs" dxfId="229" priority="430" stopIfTrue="1" operator="equal">
      <formula>"ALTO"</formula>
    </cfRule>
  </conditionalFormatting>
  <conditionalFormatting sqref="AG13:AH13 U13:V13">
    <cfRule type="cellIs" dxfId="228" priority="423" operator="equal">
      <formula>"MEDIO"</formula>
    </cfRule>
    <cfRule type="cellIs" dxfId="227" priority="424" operator="equal">
      <formula>"MEDIO"</formula>
    </cfRule>
  </conditionalFormatting>
  <conditionalFormatting sqref="AG13:AH13 U13:V13">
    <cfRule type="cellIs" dxfId="226" priority="421" operator="equal">
      <formula>"ALTO"</formula>
    </cfRule>
    <cfRule type="cellIs" dxfId="225" priority="422" operator="equal">
      <formula>"MEDIO"</formula>
    </cfRule>
  </conditionalFormatting>
  <conditionalFormatting sqref="AG13:AH13 U13:V13">
    <cfRule type="cellIs" dxfId="224" priority="420" operator="equal">
      <formula>"BAJO"</formula>
    </cfRule>
  </conditionalFormatting>
  <conditionalFormatting sqref="AG13:AH13 U13:V13">
    <cfRule type="cellIs" dxfId="223" priority="419" operator="equal">
      <formula>"MEDIO"</formula>
    </cfRule>
  </conditionalFormatting>
  <conditionalFormatting sqref="AG13:AH13 U13:V13">
    <cfRule type="cellIs" dxfId="222" priority="431" operator="equal">
      <formula>#REF!</formula>
    </cfRule>
  </conditionalFormatting>
  <conditionalFormatting sqref="AF13 T13">
    <cfRule type="cellIs" dxfId="221" priority="412" operator="equal">
      <formula>0</formula>
    </cfRule>
  </conditionalFormatting>
  <conditionalFormatting sqref="U13">
    <cfRule type="colorScale" priority="432">
      <colorScale>
        <cfvo type="min"/>
        <cfvo type="percentile" val="50"/>
        <cfvo type="max"/>
        <color rgb="FFF8696B"/>
        <color rgb="FFFFEB84"/>
        <color rgb="FF63BE7B"/>
      </colorScale>
    </cfRule>
  </conditionalFormatting>
  <conditionalFormatting sqref="AG13:AH13">
    <cfRule type="colorScale" priority="433">
      <colorScale>
        <cfvo type="min"/>
        <cfvo type="percentile" val="50"/>
        <cfvo type="max"/>
        <color rgb="FFF8696B"/>
        <color rgb="FFFFEB84"/>
        <color rgb="FF63BE7B"/>
      </colorScale>
    </cfRule>
  </conditionalFormatting>
  <conditionalFormatting sqref="V13">
    <cfRule type="colorScale" priority="434">
      <colorScale>
        <cfvo type="min"/>
        <cfvo type="percentile" val="50"/>
        <cfvo type="max"/>
        <color rgb="FFF8696B"/>
        <color rgb="FFFFEB84"/>
        <color rgb="FF63BE7B"/>
      </colorScale>
    </cfRule>
  </conditionalFormatting>
  <conditionalFormatting sqref="U23:V23 AG23:AH23">
    <cfRule type="cellIs" dxfId="220" priority="366" operator="equal">
      <formula>FALSE</formula>
    </cfRule>
    <cfRule type="cellIs" dxfId="219" priority="367" operator="equal">
      <formula>"IMPORTANTE"</formula>
    </cfRule>
    <cfRule type="cellIs" dxfId="218" priority="368" operator="equal">
      <formula>"MODERADO"</formula>
    </cfRule>
    <cfRule type="cellIs" dxfId="217" priority="369" operator="equal">
      <formula>"TOLERABLE"</formula>
    </cfRule>
    <cfRule type="cellIs" dxfId="216" priority="370" operator="equal">
      <formula>"TRIVIAL"</formula>
    </cfRule>
    <cfRule type="cellIs" dxfId="215" priority="371" operator="equal">
      <formula>"T'Sede AVIANCA'!"</formula>
    </cfRule>
    <cfRule type="cellIs" dxfId="214" priority="378" operator="equal">
      <formula>"MEDIANAMENTE ACEPTABLE"</formula>
    </cfRule>
    <cfRule type="cellIs" dxfId="213" priority="379" operator="equal">
      <formula>"ACEPTABLE"</formula>
    </cfRule>
    <cfRule type="cellIs" dxfId="212" priority="380" operator="equal">
      <formula>"NO ACEPTABLE"</formula>
    </cfRule>
    <cfRule type="cellIs" dxfId="211" priority="381" stopIfTrue="1" operator="equal">
      <formula>"BAJO"</formula>
    </cfRule>
    <cfRule type="cellIs" dxfId="210" priority="382" stopIfTrue="1" operator="equal">
      <formula>"MEDIO"</formula>
    </cfRule>
    <cfRule type="cellIs" dxfId="209" priority="383" stopIfTrue="1" operator="equal">
      <formula>"ALTO"</formula>
    </cfRule>
  </conditionalFormatting>
  <conditionalFormatting sqref="U23:V23 AG23:AH23">
    <cfRule type="cellIs" dxfId="208" priority="376" operator="equal">
      <formula>"MEDIO"</formula>
    </cfRule>
    <cfRule type="cellIs" dxfId="207" priority="377" operator="equal">
      <formula>"MEDIO"</formula>
    </cfRule>
  </conditionalFormatting>
  <conditionalFormatting sqref="U23:V23 AG23:AH23">
    <cfRule type="cellIs" dxfId="206" priority="374" operator="equal">
      <formula>"ALTO"</formula>
    </cfRule>
    <cfRule type="cellIs" dxfId="205" priority="375" operator="equal">
      <formula>"MEDIO"</formula>
    </cfRule>
  </conditionalFormatting>
  <conditionalFormatting sqref="U23:V23 AG23:AH23">
    <cfRule type="cellIs" dxfId="204" priority="373" operator="equal">
      <formula>"BAJO"</formula>
    </cfRule>
  </conditionalFormatting>
  <conditionalFormatting sqref="U23:V23 AG23:AH23">
    <cfRule type="cellIs" dxfId="203" priority="372" operator="equal">
      <formula>"MEDIO"</formula>
    </cfRule>
  </conditionalFormatting>
  <conditionalFormatting sqref="U23:V23 AG23:AH23">
    <cfRule type="cellIs" dxfId="202" priority="384" operator="equal">
      <formula>#REF!</formula>
    </cfRule>
  </conditionalFormatting>
  <conditionalFormatting sqref="T23 AF23">
    <cfRule type="cellIs" dxfId="201" priority="365" operator="equal">
      <formula>0</formula>
    </cfRule>
  </conditionalFormatting>
  <conditionalFormatting sqref="G23">
    <cfRule type="cellIs" dxfId="200" priority="364" operator="equal">
      <formula>FALSE</formula>
    </cfRule>
  </conditionalFormatting>
  <conditionalFormatting sqref="U23">
    <cfRule type="colorScale" priority="385">
      <colorScale>
        <cfvo type="min"/>
        <cfvo type="percentile" val="50"/>
        <cfvo type="max"/>
        <color rgb="FFF8696B"/>
        <color rgb="FFFFEB84"/>
        <color rgb="FF63BE7B"/>
      </colorScale>
    </cfRule>
  </conditionalFormatting>
  <conditionalFormatting sqref="AG23:AH23">
    <cfRule type="colorScale" priority="386">
      <colorScale>
        <cfvo type="min"/>
        <cfvo type="percentile" val="50"/>
        <cfvo type="max"/>
        <color rgb="FFF8696B"/>
        <color rgb="FFFFEB84"/>
        <color rgb="FF63BE7B"/>
      </colorScale>
    </cfRule>
  </conditionalFormatting>
  <conditionalFormatting sqref="V23">
    <cfRule type="colorScale" priority="387">
      <colorScale>
        <cfvo type="min"/>
        <cfvo type="percentile" val="50"/>
        <cfvo type="max"/>
        <color rgb="FFF8696B"/>
        <color rgb="FFFFEB84"/>
        <color rgb="FF63BE7B"/>
      </colorScale>
    </cfRule>
  </conditionalFormatting>
  <conditionalFormatting sqref="AH51">
    <cfRule type="cellIs" dxfId="199" priority="344" operator="equal">
      <formula>FALSE</formula>
    </cfRule>
    <cfRule type="cellIs" dxfId="198" priority="345" operator="equal">
      <formula>"IMPORTANTE"</formula>
    </cfRule>
    <cfRule type="cellIs" dxfId="197" priority="346" operator="equal">
      <formula>"MODERADO"</formula>
    </cfRule>
    <cfRule type="cellIs" dxfId="196" priority="347" operator="equal">
      <formula>"TOLERABLE"</formula>
    </cfRule>
    <cfRule type="cellIs" dxfId="195" priority="348" operator="equal">
      <formula>"TRIVIAL"</formula>
    </cfRule>
    <cfRule type="cellIs" dxfId="194" priority="349" operator="equal">
      <formula>"T'Sede AVIANCA'!"</formula>
    </cfRule>
    <cfRule type="cellIs" dxfId="193" priority="356" operator="equal">
      <formula>"MEDIANAMENTE ACEPTABLE"</formula>
    </cfRule>
    <cfRule type="cellIs" dxfId="192" priority="357" operator="equal">
      <formula>"ACEPTABLE"</formula>
    </cfRule>
    <cfRule type="cellIs" dxfId="191" priority="358" operator="equal">
      <formula>"NO ACEPTABLE"</formula>
    </cfRule>
    <cfRule type="cellIs" dxfId="190" priority="359" stopIfTrue="1" operator="equal">
      <formula>"BAJO"</formula>
    </cfRule>
    <cfRule type="cellIs" dxfId="189" priority="360" stopIfTrue="1" operator="equal">
      <formula>"MEDIO"</formula>
    </cfRule>
    <cfRule type="cellIs" dxfId="188" priority="361" stopIfTrue="1" operator="equal">
      <formula>"ALTO"</formula>
    </cfRule>
  </conditionalFormatting>
  <conditionalFormatting sqref="AH51">
    <cfRule type="cellIs" dxfId="187" priority="354" operator="equal">
      <formula>"MEDIO"</formula>
    </cfRule>
    <cfRule type="cellIs" dxfId="186" priority="355" operator="equal">
      <formula>"MEDIO"</formula>
    </cfRule>
  </conditionalFormatting>
  <conditionalFormatting sqref="AH51">
    <cfRule type="cellIs" dxfId="185" priority="352" operator="equal">
      <formula>"ALTO"</formula>
    </cfRule>
    <cfRule type="cellIs" dxfId="184" priority="353" operator="equal">
      <formula>"MEDIO"</formula>
    </cfRule>
  </conditionalFormatting>
  <conditionalFormatting sqref="AH51">
    <cfRule type="cellIs" dxfId="183" priority="351" operator="equal">
      <formula>"BAJO"</formula>
    </cfRule>
  </conditionalFormatting>
  <conditionalFormatting sqref="AH51">
    <cfRule type="cellIs" dxfId="182" priority="350" operator="equal">
      <formula>"MEDIO"</formula>
    </cfRule>
  </conditionalFormatting>
  <conditionalFormatting sqref="AH51">
    <cfRule type="cellIs" dxfId="181" priority="362" operator="equal">
      <formula>#REF!</formula>
    </cfRule>
  </conditionalFormatting>
  <conditionalFormatting sqref="AH51">
    <cfRule type="colorScale" priority="363">
      <colorScale>
        <cfvo type="min"/>
        <cfvo type="percentile" val="50"/>
        <cfvo type="max"/>
        <color rgb="FFF8696B"/>
        <color rgb="FFFFEB84"/>
        <color rgb="FF63BE7B"/>
      </colorScale>
    </cfRule>
  </conditionalFormatting>
  <conditionalFormatting sqref="AG51">
    <cfRule type="cellIs" dxfId="180" priority="324" operator="equal">
      <formula>FALSE</formula>
    </cfRule>
    <cfRule type="cellIs" dxfId="179" priority="325" operator="equal">
      <formula>"IMPORTANTE"</formula>
    </cfRule>
    <cfRule type="cellIs" dxfId="178" priority="326" operator="equal">
      <formula>"MODERADO"</formula>
    </cfRule>
    <cfRule type="cellIs" dxfId="177" priority="327" operator="equal">
      <formula>"TOLERABLE"</formula>
    </cfRule>
    <cfRule type="cellIs" dxfId="176" priority="328" operator="equal">
      <formula>"TRIVIAL"</formula>
    </cfRule>
    <cfRule type="cellIs" dxfId="175" priority="329" operator="equal">
      <formula>"T'Sede AVIANCA'!"</formula>
    </cfRule>
    <cfRule type="cellIs" dxfId="174" priority="336" operator="equal">
      <formula>"MEDIANAMENTE ACEPTABLE"</formula>
    </cfRule>
    <cfRule type="cellIs" dxfId="173" priority="337" operator="equal">
      <formula>"ACEPTABLE"</formula>
    </cfRule>
    <cfRule type="cellIs" dxfId="172" priority="338" operator="equal">
      <formula>"NO ACEPTABLE"</formula>
    </cfRule>
    <cfRule type="cellIs" dxfId="171" priority="339" stopIfTrue="1" operator="equal">
      <formula>"BAJO"</formula>
    </cfRule>
    <cfRule type="cellIs" dxfId="170" priority="340" stopIfTrue="1" operator="equal">
      <formula>"MEDIO"</formula>
    </cfRule>
    <cfRule type="cellIs" dxfId="169" priority="341" stopIfTrue="1" operator="equal">
      <formula>"ALTO"</formula>
    </cfRule>
  </conditionalFormatting>
  <conditionalFormatting sqref="AG51">
    <cfRule type="cellIs" dxfId="168" priority="334" operator="equal">
      <formula>"MEDIO"</formula>
    </cfRule>
    <cfRule type="cellIs" dxfId="167" priority="335" operator="equal">
      <formula>"MEDIO"</formula>
    </cfRule>
  </conditionalFormatting>
  <conditionalFormatting sqref="AG51">
    <cfRule type="cellIs" dxfId="166" priority="332" operator="equal">
      <formula>"ALTO"</formula>
    </cfRule>
    <cfRule type="cellIs" dxfId="165" priority="333" operator="equal">
      <formula>"MEDIO"</formula>
    </cfRule>
  </conditionalFormatting>
  <conditionalFormatting sqref="AG51">
    <cfRule type="cellIs" dxfId="164" priority="331" operator="equal">
      <formula>"BAJO"</formula>
    </cfRule>
  </conditionalFormatting>
  <conditionalFormatting sqref="AG51">
    <cfRule type="cellIs" dxfId="163" priority="330" operator="equal">
      <formula>"MEDIO"</formula>
    </cfRule>
  </conditionalFormatting>
  <conditionalFormatting sqref="AG51">
    <cfRule type="cellIs" dxfId="162" priority="342" operator="equal">
      <formula>#REF!</formula>
    </cfRule>
  </conditionalFormatting>
  <conditionalFormatting sqref="AG51">
    <cfRule type="colorScale" priority="343">
      <colorScale>
        <cfvo type="min"/>
        <cfvo type="percentile" val="50"/>
        <cfvo type="max"/>
        <color rgb="FFF8696B"/>
        <color rgb="FFFFEB84"/>
        <color rgb="FF63BE7B"/>
      </colorScale>
    </cfRule>
  </conditionalFormatting>
  <conditionalFormatting sqref="AH53">
    <cfRule type="cellIs" dxfId="161" priority="304" operator="equal">
      <formula>FALSE</formula>
    </cfRule>
    <cfRule type="cellIs" dxfId="160" priority="305" operator="equal">
      <formula>"IMPORTANTE"</formula>
    </cfRule>
    <cfRule type="cellIs" dxfId="159" priority="306" operator="equal">
      <formula>"MODERADO"</formula>
    </cfRule>
    <cfRule type="cellIs" dxfId="158" priority="307" operator="equal">
      <formula>"TOLERABLE"</formula>
    </cfRule>
    <cfRule type="cellIs" dxfId="157" priority="308" operator="equal">
      <formula>"TRIVIAL"</formula>
    </cfRule>
    <cfRule type="cellIs" dxfId="156" priority="309" operator="equal">
      <formula>"T'Sede AVIANCA'!"</formula>
    </cfRule>
    <cfRule type="cellIs" dxfId="155" priority="316" operator="equal">
      <formula>"MEDIANAMENTE ACEPTABLE"</formula>
    </cfRule>
    <cfRule type="cellIs" dxfId="154" priority="317" operator="equal">
      <formula>"ACEPTABLE"</formula>
    </cfRule>
    <cfRule type="cellIs" dxfId="153" priority="318" operator="equal">
      <formula>"NO ACEPTABLE"</formula>
    </cfRule>
    <cfRule type="cellIs" dxfId="152" priority="319" stopIfTrue="1" operator="equal">
      <formula>"BAJO"</formula>
    </cfRule>
    <cfRule type="cellIs" dxfId="151" priority="320" stopIfTrue="1" operator="equal">
      <formula>"MEDIO"</formula>
    </cfRule>
    <cfRule type="cellIs" dxfId="150" priority="321" stopIfTrue="1" operator="equal">
      <formula>"ALTO"</formula>
    </cfRule>
  </conditionalFormatting>
  <conditionalFormatting sqref="AH53">
    <cfRule type="cellIs" dxfId="149" priority="314" operator="equal">
      <formula>"MEDIO"</formula>
    </cfRule>
    <cfRule type="cellIs" dxfId="148" priority="315" operator="equal">
      <formula>"MEDIO"</formula>
    </cfRule>
  </conditionalFormatting>
  <conditionalFormatting sqref="AH53">
    <cfRule type="cellIs" dxfId="147" priority="312" operator="equal">
      <formula>"ALTO"</formula>
    </cfRule>
    <cfRule type="cellIs" dxfId="146" priority="313" operator="equal">
      <formula>"MEDIO"</formula>
    </cfRule>
  </conditionalFormatting>
  <conditionalFormatting sqref="AH53">
    <cfRule type="cellIs" dxfId="145" priority="311" operator="equal">
      <formula>"BAJO"</formula>
    </cfRule>
  </conditionalFormatting>
  <conditionalFormatting sqref="AH53">
    <cfRule type="cellIs" dxfId="144" priority="310" operator="equal">
      <formula>"MEDIO"</formula>
    </cfRule>
  </conditionalFormatting>
  <conditionalFormatting sqref="AH53">
    <cfRule type="cellIs" dxfId="143" priority="322" operator="equal">
      <formula>#REF!</formula>
    </cfRule>
  </conditionalFormatting>
  <conditionalFormatting sqref="AH53">
    <cfRule type="colorScale" priority="323">
      <colorScale>
        <cfvo type="min"/>
        <cfvo type="percentile" val="50"/>
        <cfvo type="max"/>
        <color rgb="FFF8696B"/>
        <color rgb="FFFFEB84"/>
        <color rgb="FF63BE7B"/>
      </colorScale>
    </cfRule>
  </conditionalFormatting>
  <conditionalFormatting sqref="AG53">
    <cfRule type="cellIs" dxfId="142" priority="284" operator="equal">
      <formula>FALSE</formula>
    </cfRule>
    <cfRule type="cellIs" dxfId="141" priority="285" operator="equal">
      <formula>"IMPORTANTE"</formula>
    </cfRule>
    <cfRule type="cellIs" dxfId="140" priority="286" operator="equal">
      <formula>"MODERADO"</formula>
    </cfRule>
    <cfRule type="cellIs" dxfId="139" priority="287" operator="equal">
      <formula>"TOLERABLE"</formula>
    </cfRule>
    <cfRule type="cellIs" dxfId="138" priority="288" operator="equal">
      <formula>"TRIVIAL"</formula>
    </cfRule>
    <cfRule type="cellIs" dxfId="137" priority="289" operator="equal">
      <formula>"T'Sede AVIANCA'!"</formula>
    </cfRule>
    <cfRule type="cellIs" dxfId="136" priority="296" operator="equal">
      <formula>"MEDIANAMENTE ACEPTABLE"</formula>
    </cfRule>
    <cfRule type="cellIs" dxfId="135" priority="297" operator="equal">
      <formula>"ACEPTABLE"</formula>
    </cfRule>
    <cfRule type="cellIs" dxfId="134" priority="298" operator="equal">
      <formula>"NO ACEPTABLE"</formula>
    </cfRule>
    <cfRule type="cellIs" dxfId="133" priority="299" stopIfTrue="1" operator="equal">
      <formula>"BAJO"</formula>
    </cfRule>
    <cfRule type="cellIs" dxfId="132" priority="300" stopIfTrue="1" operator="equal">
      <formula>"MEDIO"</formula>
    </cfRule>
    <cfRule type="cellIs" dxfId="131" priority="301" stopIfTrue="1" operator="equal">
      <formula>"ALTO"</formula>
    </cfRule>
  </conditionalFormatting>
  <conditionalFormatting sqref="AG53">
    <cfRule type="cellIs" dxfId="130" priority="294" operator="equal">
      <formula>"MEDIO"</formula>
    </cfRule>
    <cfRule type="cellIs" dxfId="129" priority="295" operator="equal">
      <formula>"MEDIO"</formula>
    </cfRule>
  </conditionalFormatting>
  <conditionalFormatting sqref="AG53">
    <cfRule type="cellIs" dxfId="128" priority="292" operator="equal">
      <formula>"ALTO"</formula>
    </cfRule>
    <cfRule type="cellIs" dxfId="127" priority="293" operator="equal">
      <formula>"MEDIO"</formula>
    </cfRule>
  </conditionalFormatting>
  <conditionalFormatting sqref="AG53">
    <cfRule type="cellIs" dxfId="126" priority="291" operator="equal">
      <formula>"BAJO"</formula>
    </cfRule>
  </conditionalFormatting>
  <conditionalFormatting sqref="AG53">
    <cfRule type="cellIs" dxfId="125" priority="290" operator="equal">
      <formula>"MEDIO"</formula>
    </cfRule>
  </conditionalFormatting>
  <conditionalFormatting sqref="AG53">
    <cfRule type="cellIs" dxfId="124" priority="302" operator="equal">
      <formula>#REF!</formula>
    </cfRule>
  </conditionalFormatting>
  <conditionalFormatting sqref="AG53">
    <cfRule type="colorScale" priority="303">
      <colorScale>
        <cfvo type="min"/>
        <cfvo type="percentile" val="50"/>
        <cfvo type="max"/>
        <color rgb="FFF8696B"/>
        <color rgb="FFFFEB84"/>
        <color rgb="FF63BE7B"/>
      </colorScale>
    </cfRule>
  </conditionalFormatting>
  <conditionalFormatting sqref="U26:V26">
    <cfRule type="cellIs" dxfId="123" priority="263" operator="equal">
      <formula>FALSE</formula>
    </cfRule>
    <cfRule type="cellIs" dxfId="122" priority="264" operator="equal">
      <formula>"IMPORTANTE"</formula>
    </cfRule>
    <cfRule type="cellIs" dxfId="121" priority="265" operator="equal">
      <formula>"MODERADO"</formula>
    </cfRule>
    <cfRule type="cellIs" dxfId="120" priority="266" operator="equal">
      <formula>"TOLERABLE"</formula>
    </cfRule>
    <cfRule type="cellIs" dxfId="119" priority="267" operator="equal">
      <formula>"TRIVIAL"</formula>
    </cfRule>
    <cfRule type="cellIs" dxfId="118" priority="268" operator="equal">
      <formula>"T'Sede AVIANCA'!"</formula>
    </cfRule>
    <cfRule type="cellIs" dxfId="117" priority="275" operator="equal">
      <formula>"MEDIANAMENTE ACEPTABLE"</formula>
    </cfRule>
    <cfRule type="cellIs" dxfId="116" priority="276" operator="equal">
      <formula>"ACEPTABLE"</formula>
    </cfRule>
    <cfRule type="cellIs" dxfId="115" priority="277" operator="equal">
      <formula>"NO ACEPTABLE"</formula>
    </cfRule>
    <cfRule type="cellIs" dxfId="114" priority="278" stopIfTrue="1" operator="equal">
      <formula>"BAJO"</formula>
    </cfRule>
    <cfRule type="cellIs" dxfId="113" priority="279" stopIfTrue="1" operator="equal">
      <formula>"MEDIO"</formula>
    </cfRule>
    <cfRule type="cellIs" dxfId="112" priority="280" stopIfTrue="1" operator="equal">
      <formula>"ALTO"</formula>
    </cfRule>
  </conditionalFormatting>
  <conditionalFormatting sqref="U26:V26">
    <cfRule type="cellIs" dxfId="111" priority="273" operator="equal">
      <formula>"MEDIO"</formula>
    </cfRule>
    <cfRule type="cellIs" dxfId="110" priority="274" operator="equal">
      <formula>"MEDIO"</formula>
    </cfRule>
  </conditionalFormatting>
  <conditionalFormatting sqref="U26:V26">
    <cfRule type="cellIs" dxfId="109" priority="271" operator="equal">
      <formula>"ALTO"</formula>
    </cfRule>
    <cfRule type="cellIs" dxfId="108" priority="272" operator="equal">
      <formula>"MEDIO"</formula>
    </cfRule>
  </conditionalFormatting>
  <conditionalFormatting sqref="U26:V26">
    <cfRule type="cellIs" dxfId="107" priority="270" operator="equal">
      <formula>"BAJO"</formula>
    </cfRule>
  </conditionalFormatting>
  <conditionalFormatting sqref="U26:V26">
    <cfRule type="cellIs" dxfId="106" priority="269" operator="equal">
      <formula>"MEDIO"</formula>
    </cfRule>
  </conditionalFormatting>
  <conditionalFormatting sqref="U26:V26">
    <cfRule type="cellIs" dxfId="105" priority="281" operator="equal">
      <formula>#REF!</formula>
    </cfRule>
  </conditionalFormatting>
  <conditionalFormatting sqref="T26">
    <cfRule type="cellIs" dxfId="104" priority="262" operator="equal">
      <formula>0</formula>
    </cfRule>
  </conditionalFormatting>
  <conditionalFormatting sqref="U29:V29 AG29:AH29">
    <cfRule type="cellIs" dxfId="103" priority="240" operator="equal">
      <formula>FALSE</formula>
    </cfRule>
    <cfRule type="cellIs" dxfId="102" priority="241" operator="equal">
      <formula>"IMPORTANTE"</formula>
    </cfRule>
    <cfRule type="cellIs" dxfId="101" priority="242" operator="equal">
      <formula>"MODERADO"</formula>
    </cfRule>
    <cfRule type="cellIs" dxfId="100" priority="243" operator="equal">
      <formula>"TOLERABLE"</formula>
    </cfRule>
    <cfRule type="cellIs" dxfId="99" priority="244" operator="equal">
      <formula>"TRIVIAL"</formula>
    </cfRule>
    <cfRule type="cellIs" dxfId="98" priority="245" operator="equal">
      <formula>"T'Sede AVIANCA'!"</formula>
    </cfRule>
    <cfRule type="cellIs" dxfId="97" priority="252" operator="equal">
      <formula>"MEDIANAMENTE ACEPTABLE"</formula>
    </cfRule>
    <cfRule type="cellIs" dxfId="96" priority="253" operator="equal">
      <formula>"ACEPTABLE"</formula>
    </cfRule>
    <cfRule type="cellIs" dxfId="95" priority="254" operator="equal">
      <formula>"NO ACEPTABLE"</formula>
    </cfRule>
    <cfRule type="cellIs" dxfId="94" priority="255" stopIfTrue="1" operator="equal">
      <formula>"BAJO"</formula>
    </cfRule>
    <cfRule type="cellIs" dxfId="93" priority="256" stopIfTrue="1" operator="equal">
      <formula>"MEDIO"</formula>
    </cfRule>
    <cfRule type="cellIs" dxfId="92" priority="257" stopIfTrue="1" operator="equal">
      <formula>"ALTO"</formula>
    </cfRule>
  </conditionalFormatting>
  <conditionalFormatting sqref="U29:V29 AG29:AH29">
    <cfRule type="cellIs" dxfId="91" priority="250" operator="equal">
      <formula>"MEDIO"</formula>
    </cfRule>
    <cfRule type="cellIs" dxfId="90" priority="251" operator="equal">
      <formula>"MEDIO"</formula>
    </cfRule>
  </conditionalFormatting>
  <conditionalFormatting sqref="U29:V29 AG29:AH29">
    <cfRule type="cellIs" dxfId="89" priority="248" operator="equal">
      <formula>"ALTO"</formula>
    </cfRule>
    <cfRule type="cellIs" dxfId="88" priority="249" operator="equal">
      <formula>"MEDIO"</formula>
    </cfRule>
  </conditionalFormatting>
  <conditionalFormatting sqref="U29:V29 AG29:AH29">
    <cfRule type="cellIs" dxfId="87" priority="247" operator="equal">
      <formula>"BAJO"</formula>
    </cfRule>
  </conditionalFormatting>
  <conditionalFormatting sqref="U29:V29 AG29:AH29">
    <cfRule type="cellIs" dxfId="86" priority="246" operator="equal">
      <formula>"MEDIO"</formula>
    </cfRule>
  </conditionalFormatting>
  <conditionalFormatting sqref="U29:V29 AG29:AH29">
    <cfRule type="cellIs" dxfId="85" priority="258" operator="equal">
      <formula>#REF!</formula>
    </cfRule>
  </conditionalFormatting>
  <conditionalFormatting sqref="T29 AF29">
    <cfRule type="cellIs" dxfId="84" priority="239" operator="equal">
      <formula>0</formula>
    </cfRule>
  </conditionalFormatting>
  <conditionalFormatting sqref="G29">
    <cfRule type="cellIs" dxfId="83" priority="238" operator="equal">
      <formula>FALSE</formula>
    </cfRule>
  </conditionalFormatting>
  <conditionalFormatting sqref="U29">
    <cfRule type="colorScale" priority="259">
      <colorScale>
        <cfvo type="min"/>
        <cfvo type="percentile" val="50"/>
        <cfvo type="max"/>
        <color rgb="FFF8696B"/>
        <color rgb="FFFFEB84"/>
        <color rgb="FF63BE7B"/>
      </colorScale>
    </cfRule>
  </conditionalFormatting>
  <conditionalFormatting sqref="AG29:AH29">
    <cfRule type="colorScale" priority="260">
      <colorScale>
        <cfvo type="min"/>
        <cfvo type="percentile" val="50"/>
        <cfvo type="max"/>
        <color rgb="FFF8696B"/>
        <color rgb="FFFFEB84"/>
        <color rgb="FF63BE7B"/>
      </colorScale>
    </cfRule>
  </conditionalFormatting>
  <conditionalFormatting sqref="V29">
    <cfRule type="colorScale" priority="261">
      <colorScale>
        <cfvo type="min"/>
        <cfvo type="percentile" val="50"/>
        <cfvo type="max"/>
        <color rgb="FFF8696B"/>
        <color rgb="FFFFEB84"/>
        <color rgb="FF63BE7B"/>
      </colorScale>
    </cfRule>
  </conditionalFormatting>
  <conditionalFormatting sqref="AG24:AH24 U24:V24">
    <cfRule type="cellIs" dxfId="82" priority="216" operator="equal">
      <formula>FALSE</formula>
    </cfRule>
    <cfRule type="cellIs" dxfId="81" priority="217" operator="equal">
      <formula>"IMPORTANTE"</formula>
    </cfRule>
    <cfRule type="cellIs" dxfId="80" priority="218" operator="equal">
      <formula>"MODERADO"</formula>
    </cfRule>
    <cfRule type="cellIs" dxfId="79" priority="219" operator="equal">
      <formula>"TOLERABLE"</formula>
    </cfRule>
    <cfRule type="cellIs" dxfId="78" priority="220" operator="equal">
      <formula>"TRIVIAL"</formula>
    </cfRule>
    <cfRule type="cellIs" dxfId="77" priority="221" operator="equal">
      <formula>"T'Sede AVIANCA'!"</formula>
    </cfRule>
    <cfRule type="cellIs" dxfId="76" priority="228" operator="equal">
      <formula>"MEDIANAMENTE ACEPTABLE"</formula>
    </cfRule>
    <cfRule type="cellIs" dxfId="75" priority="229" operator="equal">
      <formula>"ACEPTABLE"</formula>
    </cfRule>
    <cfRule type="cellIs" dxfId="74" priority="230" operator="equal">
      <formula>"NO ACEPTABLE"</formula>
    </cfRule>
    <cfRule type="cellIs" dxfId="73" priority="231" stopIfTrue="1" operator="equal">
      <formula>"BAJO"</formula>
    </cfRule>
    <cfRule type="cellIs" dxfId="72" priority="232" stopIfTrue="1" operator="equal">
      <formula>"MEDIO"</formula>
    </cfRule>
    <cfRule type="cellIs" dxfId="71" priority="233" stopIfTrue="1" operator="equal">
      <formula>"ALTO"</formula>
    </cfRule>
  </conditionalFormatting>
  <conditionalFormatting sqref="AG24:AH24 U24:V24">
    <cfRule type="cellIs" dxfId="70" priority="226" operator="equal">
      <formula>"MEDIO"</formula>
    </cfRule>
    <cfRule type="cellIs" dxfId="69" priority="227" operator="equal">
      <formula>"MEDIO"</formula>
    </cfRule>
  </conditionalFormatting>
  <conditionalFormatting sqref="AG24:AH24 U24:V24">
    <cfRule type="cellIs" dxfId="68" priority="224" operator="equal">
      <formula>"ALTO"</formula>
    </cfRule>
    <cfRule type="cellIs" dxfId="67" priority="225" operator="equal">
      <formula>"MEDIO"</formula>
    </cfRule>
  </conditionalFormatting>
  <conditionalFormatting sqref="AG24:AH24 U24:V24">
    <cfRule type="cellIs" dxfId="66" priority="223" operator="equal">
      <formula>"BAJO"</formula>
    </cfRule>
  </conditionalFormatting>
  <conditionalFormatting sqref="AG24:AH24 U24:V24">
    <cfRule type="cellIs" dxfId="65" priority="222" operator="equal">
      <formula>"MEDIO"</formula>
    </cfRule>
  </conditionalFormatting>
  <conditionalFormatting sqref="AG24:AH24 U24:V24">
    <cfRule type="cellIs" dxfId="64" priority="234" operator="equal">
      <formula>#REF!</formula>
    </cfRule>
  </conditionalFormatting>
  <conditionalFormatting sqref="T24 AF24">
    <cfRule type="cellIs" dxfId="63" priority="215" operator="equal">
      <formula>0</formula>
    </cfRule>
  </conditionalFormatting>
  <conditionalFormatting sqref="G24">
    <cfRule type="cellIs" dxfId="62" priority="214" operator="equal">
      <formula>FALSE</formula>
    </cfRule>
  </conditionalFormatting>
  <conditionalFormatting sqref="U24">
    <cfRule type="colorScale" priority="235">
      <colorScale>
        <cfvo type="min"/>
        <cfvo type="percentile" val="50"/>
        <cfvo type="max"/>
        <color rgb="FFF8696B"/>
        <color rgb="FFFFEB84"/>
        <color rgb="FF63BE7B"/>
      </colorScale>
    </cfRule>
  </conditionalFormatting>
  <conditionalFormatting sqref="AG24:AH24">
    <cfRule type="colorScale" priority="236">
      <colorScale>
        <cfvo type="min"/>
        <cfvo type="percentile" val="50"/>
        <cfvo type="max"/>
        <color rgb="FFF8696B"/>
        <color rgb="FFFFEB84"/>
        <color rgb="FF63BE7B"/>
      </colorScale>
    </cfRule>
  </conditionalFormatting>
  <conditionalFormatting sqref="V24">
    <cfRule type="colorScale" priority="237">
      <colorScale>
        <cfvo type="min"/>
        <cfvo type="percentile" val="50"/>
        <cfvo type="max"/>
        <color rgb="FFF8696B"/>
        <color rgb="FFFFEB84"/>
        <color rgb="FF63BE7B"/>
      </colorScale>
    </cfRule>
  </conditionalFormatting>
  <conditionalFormatting sqref="G28">
    <cfRule type="cellIs" dxfId="61" priority="213" operator="equal">
      <formula>FALSE</formula>
    </cfRule>
  </conditionalFormatting>
  <conditionalFormatting sqref="AG28:AH28">
    <cfRule type="cellIs" dxfId="60" priority="193" operator="equal">
      <formula>FALSE</formula>
    </cfRule>
    <cfRule type="cellIs" dxfId="59" priority="194" operator="equal">
      <formula>"IMPORTANTE"</formula>
    </cfRule>
    <cfRule type="cellIs" dxfId="58" priority="195" operator="equal">
      <formula>"MODERADO"</formula>
    </cfRule>
    <cfRule type="cellIs" dxfId="57" priority="196" operator="equal">
      <formula>"TOLERABLE"</formula>
    </cfRule>
    <cfRule type="cellIs" dxfId="56" priority="197" operator="equal">
      <formula>"TRIVIAL"</formula>
    </cfRule>
    <cfRule type="cellIs" dxfId="55" priority="198" operator="equal">
      <formula>"T'Sede AVIANCA'!"</formula>
    </cfRule>
    <cfRule type="cellIs" dxfId="54" priority="205" operator="equal">
      <formula>"MEDIANAMENTE ACEPTABLE"</formula>
    </cfRule>
    <cfRule type="cellIs" dxfId="53" priority="206" operator="equal">
      <formula>"ACEPTABLE"</formula>
    </cfRule>
    <cfRule type="cellIs" dxfId="52" priority="207" operator="equal">
      <formula>"NO ACEPTABLE"</formula>
    </cfRule>
    <cfRule type="cellIs" dxfId="51" priority="208" stopIfTrue="1" operator="equal">
      <formula>"BAJO"</formula>
    </cfRule>
    <cfRule type="cellIs" dxfId="50" priority="209" stopIfTrue="1" operator="equal">
      <formula>"MEDIO"</formula>
    </cfRule>
    <cfRule type="cellIs" dxfId="49" priority="210" stopIfTrue="1" operator="equal">
      <formula>"ALTO"</formula>
    </cfRule>
  </conditionalFormatting>
  <conditionalFormatting sqref="AG28:AH28">
    <cfRule type="cellIs" dxfId="48" priority="203" operator="equal">
      <formula>"MEDIO"</formula>
    </cfRule>
    <cfRule type="cellIs" dxfId="47" priority="204" operator="equal">
      <formula>"MEDIO"</formula>
    </cfRule>
  </conditionalFormatting>
  <conditionalFormatting sqref="AG28:AH28">
    <cfRule type="cellIs" dxfId="46" priority="201" operator="equal">
      <formula>"ALTO"</formula>
    </cfRule>
    <cfRule type="cellIs" dxfId="45" priority="202" operator="equal">
      <formula>"MEDIO"</formula>
    </cfRule>
  </conditionalFormatting>
  <conditionalFormatting sqref="AG28:AH28">
    <cfRule type="cellIs" dxfId="44" priority="200" operator="equal">
      <formula>"BAJO"</formula>
    </cfRule>
  </conditionalFormatting>
  <conditionalFormatting sqref="AG28:AH28">
    <cfRule type="cellIs" dxfId="43" priority="199" operator="equal">
      <formula>"MEDIO"</formula>
    </cfRule>
  </conditionalFormatting>
  <conditionalFormatting sqref="AG28:AH28">
    <cfRule type="cellIs" dxfId="42" priority="211" operator="equal">
      <formula>#REF!</formula>
    </cfRule>
  </conditionalFormatting>
  <conditionalFormatting sqref="AF28">
    <cfRule type="cellIs" dxfId="41" priority="192" operator="equal">
      <formula>0</formula>
    </cfRule>
  </conditionalFormatting>
  <conditionalFormatting sqref="AG28:AH28">
    <cfRule type="colorScale" priority="212">
      <colorScale>
        <cfvo type="min"/>
        <cfvo type="percentile" val="50"/>
        <cfvo type="max"/>
        <color rgb="FFF8696B"/>
        <color rgb="FFFFEB84"/>
        <color rgb="FF63BE7B"/>
      </colorScale>
    </cfRule>
  </conditionalFormatting>
  <conditionalFormatting sqref="U28:V28">
    <cfRule type="cellIs" dxfId="40" priority="171" operator="equal">
      <formula>FALSE</formula>
    </cfRule>
    <cfRule type="cellIs" dxfId="39" priority="172" operator="equal">
      <formula>"IMPORTANTE"</formula>
    </cfRule>
    <cfRule type="cellIs" dxfId="38" priority="173" operator="equal">
      <formula>"MODERADO"</formula>
    </cfRule>
    <cfRule type="cellIs" dxfId="37" priority="174" operator="equal">
      <formula>"TOLERABLE"</formula>
    </cfRule>
    <cfRule type="cellIs" dxfId="36" priority="175" operator="equal">
      <formula>"TRIVIAL"</formula>
    </cfRule>
    <cfRule type="cellIs" dxfId="35" priority="176" operator="equal">
      <formula>"T'Sede AVIANCA'!"</formula>
    </cfRule>
    <cfRule type="cellIs" dxfId="34" priority="183" operator="equal">
      <formula>"MEDIANAMENTE ACEPTABLE"</formula>
    </cfRule>
    <cfRule type="cellIs" dxfId="33" priority="184" operator="equal">
      <formula>"ACEPTABLE"</formula>
    </cfRule>
    <cfRule type="cellIs" dxfId="32" priority="185" operator="equal">
      <formula>"NO ACEPTABLE"</formula>
    </cfRule>
    <cfRule type="cellIs" dxfId="31" priority="186" stopIfTrue="1" operator="equal">
      <formula>"BAJO"</formula>
    </cfRule>
    <cfRule type="cellIs" dxfId="30" priority="187" stopIfTrue="1" operator="equal">
      <formula>"MEDIO"</formula>
    </cfRule>
    <cfRule type="cellIs" dxfId="29" priority="188" stopIfTrue="1" operator="equal">
      <formula>"ALTO"</formula>
    </cfRule>
  </conditionalFormatting>
  <conditionalFormatting sqref="U28:V28">
    <cfRule type="cellIs" dxfId="28" priority="181" operator="equal">
      <formula>"MEDIO"</formula>
    </cfRule>
    <cfRule type="cellIs" dxfId="27" priority="182" operator="equal">
      <formula>"MEDIO"</formula>
    </cfRule>
  </conditionalFormatting>
  <conditionalFormatting sqref="U28:V28">
    <cfRule type="cellIs" dxfId="26" priority="179" operator="equal">
      <formula>"ALTO"</formula>
    </cfRule>
    <cfRule type="cellIs" dxfId="25" priority="180" operator="equal">
      <formula>"MEDIO"</formula>
    </cfRule>
  </conditionalFormatting>
  <conditionalFormatting sqref="U28:V28">
    <cfRule type="cellIs" dxfId="24" priority="178" operator="equal">
      <formula>"BAJO"</formula>
    </cfRule>
  </conditionalFormatting>
  <conditionalFormatting sqref="U28:V28">
    <cfRule type="cellIs" dxfId="23" priority="177" operator="equal">
      <formula>"MEDIO"</formula>
    </cfRule>
  </conditionalFormatting>
  <conditionalFormatting sqref="U28:V28">
    <cfRule type="cellIs" dxfId="22" priority="189" operator="equal">
      <formula>#REF!</formula>
    </cfRule>
  </conditionalFormatting>
  <conditionalFormatting sqref="T28">
    <cfRule type="cellIs" dxfId="21" priority="170" operator="equal">
      <formula>0</formula>
    </cfRule>
  </conditionalFormatting>
  <conditionalFormatting sqref="U28">
    <cfRule type="colorScale" priority="190">
      <colorScale>
        <cfvo type="min"/>
        <cfvo type="percentile" val="50"/>
        <cfvo type="max"/>
        <color rgb="FFF8696B"/>
        <color rgb="FFFFEB84"/>
        <color rgb="FF63BE7B"/>
      </colorScale>
    </cfRule>
  </conditionalFormatting>
  <conditionalFormatting sqref="V28">
    <cfRule type="colorScale" priority="191">
      <colorScale>
        <cfvo type="min"/>
        <cfvo type="percentile" val="50"/>
        <cfvo type="max"/>
        <color rgb="FFF8696B"/>
        <color rgb="FFFFEB84"/>
        <color rgb="FF63BE7B"/>
      </colorScale>
    </cfRule>
  </conditionalFormatting>
  <conditionalFormatting sqref="AG12:AH12 U12:V12">
    <cfRule type="cellIs" dxfId="20" priority="147" operator="equal">
      <formula>FALSE</formula>
    </cfRule>
    <cfRule type="cellIs" dxfId="19" priority="148" operator="equal">
      <formula>"IMPORTANTE"</formula>
    </cfRule>
    <cfRule type="cellIs" dxfId="18" priority="149" operator="equal">
      <formula>"MODERADO"</formula>
    </cfRule>
    <cfRule type="cellIs" dxfId="17" priority="150" operator="equal">
      <formula>"TOLERABLE"</formula>
    </cfRule>
    <cfRule type="cellIs" dxfId="16" priority="151" operator="equal">
      <formula>"TRIVIAL"</formula>
    </cfRule>
    <cfRule type="cellIs" dxfId="15" priority="152" operator="equal">
      <formula>"T'Sede AVIANCA'!"</formula>
    </cfRule>
    <cfRule type="cellIs" dxfId="14" priority="159" operator="equal">
      <formula>"MEDIANAMENTE ACEPTABLE"</formula>
    </cfRule>
    <cfRule type="cellIs" dxfId="13" priority="160" operator="equal">
      <formula>"ACEPTABLE"</formula>
    </cfRule>
    <cfRule type="cellIs" dxfId="12" priority="161" operator="equal">
      <formula>"NO ACEPTABLE"</formula>
    </cfRule>
    <cfRule type="cellIs" dxfId="11" priority="162" stopIfTrue="1" operator="equal">
      <formula>"BAJO"</formula>
    </cfRule>
    <cfRule type="cellIs" dxfId="10" priority="163" stopIfTrue="1" operator="equal">
      <formula>"MEDIO"</formula>
    </cfRule>
    <cfRule type="cellIs" dxfId="9" priority="164" stopIfTrue="1" operator="equal">
      <formula>"ALTO"</formula>
    </cfRule>
  </conditionalFormatting>
  <conditionalFormatting sqref="AG12:AH12 U12:V12">
    <cfRule type="cellIs" dxfId="8" priority="157" operator="equal">
      <formula>"MEDIO"</formula>
    </cfRule>
    <cfRule type="cellIs" dxfId="7" priority="158" operator="equal">
      <formula>"MEDIO"</formula>
    </cfRule>
  </conditionalFormatting>
  <conditionalFormatting sqref="AG12:AH12 U12:V12">
    <cfRule type="cellIs" dxfId="6" priority="155" operator="equal">
      <formula>"ALTO"</formula>
    </cfRule>
    <cfRule type="cellIs" dxfId="5" priority="156" operator="equal">
      <formula>"MEDIO"</formula>
    </cfRule>
  </conditionalFormatting>
  <conditionalFormatting sqref="AG12:AH12 U12:V12">
    <cfRule type="cellIs" dxfId="4" priority="154" operator="equal">
      <formula>"BAJO"</formula>
    </cfRule>
  </conditionalFormatting>
  <conditionalFormatting sqref="AG12:AH12 U12:V12">
    <cfRule type="cellIs" dxfId="3" priority="153" operator="equal">
      <formula>"MEDIO"</formula>
    </cfRule>
  </conditionalFormatting>
  <conditionalFormatting sqref="AG12:AH12 U12:V12">
    <cfRule type="cellIs" dxfId="2" priority="165" operator="equal">
      <formula>#REF!</formula>
    </cfRule>
  </conditionalFormatting>
  <conditionalFormatting sqref="AF12 T12">
    <cfRule type="cellIs" dxfId="1" priority="146" operator="equal">
      <formula>0</formula>
    </cfRule>
  </conditionalFormatting>
  <conditionalFormatting sqref="U12">
    <cfRule type="colorScale" priority="166">
      <colorScale>
        <cfvo type="min"/>
        <cfvo type="percentile" val="50"/>
        <cfvo type="max"/>
        <color rgb="FFF8696B"/>
        <color rgb="FFFFEB84"/>
        <color rgb="FF63BE7B"/>
      </colorScale>
    </cfRule>
  </conditionalFormatting>
  <conditionalFormatting sqref="AG12:AH12">
    <cfRule type="colorScale" priority="167">
      <colorScale>
        <cfvo type="min"/>
        <cfvo type="percentile" val="50"/>
        <cfvo type="max"/>
        <color rgb="FFF8696B"/>
        <color rgb="FFFFEB84"/>
        <color rgb="FF63BE7B"/>
      </colorScale>
    </cfRule>
  </conditionalFormatting>
  <conditionalFormatting sqref="V12">
    <cfRule type="colorScale" priority="168">
      <colorScale>
        <cfvo type="min"/>
        <cfvo type="percentile" val="50"/>
        <cfvo type="max"/>
        <color rgb="FFF8696B"/>
        <color rgb="FFFFEB84"/>
        <color rgb="FF63BE7B"/>
      </colorScale>
    </cfRule>
  </conditionalFormatting>
  <conditionalFormatting sqref="G12">
    <cfRule type="cellIs" dxfId="0" priority="145" operator="equal">
      <formula>FALSE</formula>
    </cfRule>
  </conditionalFormatting>
  <conditionalFormatting sqref="U26">
    <cfRule type="colorScale" priority="2982">
      <colorScale>
        <cfvo type="min"/>
        <cfvo type="percentile" val="50"/>
        <cfvo type="max"/>
        <color rgb="FFF8696B"/>
        <color rgb="FFFFEB84"/>
        <color rgb="FF63BE7B"/>
      </colorScale>
    </cfRule>
  </conditionalFormatting>
  <conditionalFormatting sqref="V26">
    <cfRule type="colorScale" priority="2983">
      <colorScale>
        <cfvo type="min"/>
        <cfvo type="percentile" val="50"/>
        <cfvo type="max"/>
        <color rgb="FFF8696B"/>
        <color rgb="FFFFEB84"/>
        <color rgb="FF63BE7B"/>
      </colorScale>
    </cfRule>
  </conditionalFormatting>
  <printOptions horizontalCentered="1"/>
  <pageMargins left="0.31496062992125984" right="0.31496062992125984" top="0.15748031496062992" bottom="0.35433070866141736" header="0.31496062992125984" footer="0.31496062992125984"/>
  <pageSetup paperSize="5" scale="38"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Hoja1!$F$5:$F$67</xm:f>
          </x14:formula1>
          <xm:sqref>F13:F25 F10:F11 F27:F62</xm:sqref>
        </x14:dataValidation>
        <x14:dataValidation type="list" allowBlank="1" showInputMessage="1" showErrorMessage="1" xr:uid="{00000000-0002-0000-0100-000001000000}">
          <x14:formula1>
            <xm:f>Hoja1!$B$6:$B$9</xm:f>
          </x14:formula1>
          <xm:sqref>Q30:Q62 Q10:Q11 AC10:AC11 Q13:Q28 AC13:AC62</xm:sqref>
        </x14:dataValidation>
        <x14:dataValidation type="list" allowBlank="1" showInputMessage="1" showErrorMessage="1" xr:uid="{00000000-0002-0000-0100-000002000000}">
          <x14:formula1>
            <xm:f>Hoja1!$C$6:$C$9</xm:f>
          </x14:formula1>
          <xm:sqref>R30:R62 R10:R11 AD10:AD11 R13:R28 AD13:AD62</xm:sqref>
        </x14:dataValidation>
        <x14:dataValidation type="list" allowBlank="1" showInputMessage="1" showErrorMessage="1" xr:uid="{00000000-0002-0000-0100-000003000000}">
          <x14:formula1>
            <xm:f>Hoja1!$D$6:$D$9</xm:f>
          </x14:formula1>
          <xm:sqref>S30:S62 S10:S11 AE10:AE11 S13:S28 AE13:AE62</xm:sqref>
        </x14:dataValidation>
        <x14:dataValidation type="list" allowBlank="1" showInputMessage="1" showErrorMessage="1" xr:uid="{00000000-0002-0000-0100-000004000000}">
          <x14:formula1>
            <xm:f>Hoja1!$G$6:$G$7</xm:f>
          </x14:formula1>
          <xm:sqref>E13:E28 E10:E11 E30:E62</xm:sqref>
        </x14:dataValidation>
        <x14:dataValidation type="list" allowBlank="1" showInputMessage="1" showErrorMessage="1" xr:uid="{00000000-0002-0000-0100-000005000000}">
          <x14:formula1>
            <xm:f>'C:\Users\User\Desktop\Asesoria\Unidad de Victimas\Medellin\[Medellin MATRIZ.xlsx]Hoja1'!#REF!</xm:f>
          </x14:formula1>
          <xm:sqref>E29 Q29:S29</xm:sqref>
        </x14:dataValidation>
        <x14:dataValidation type="list" allowBlank="1" showInputMessage="1" showErrorMessage="1" xr:uid="{00000000-0002-0000-0100-000006000000}">
          <x14:formula1>
            <xm:f>'C:\Users\User\Downloads\[Medellin MATRIZ (1).xlsx]Hoja1'!#REF!</xm:f>
          </x14:formula1>
          <xm:sqref>AC12:AE12 Q12:S12 E12:F12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9"/>
  <sheetViews>
    <sheetView workbookViewId="0">
      <selection activeCell="F7" sqref="F7"/>
    </sheetView>
  </sheetViews>
  <sheetFormatPr baseColWidth="10" defaultRowHeight="12.75" x14ac:dyDescent="0.2"/>
  <cols>
    <col min="3" max="3" width="56.7109375" customWidth="1"/>
  </cols>
  <sheetData>
    <row r="2" spans="1:3" ht="16.5" customHeight="1" x14ac:dyDescent="0.2"/>
    <row r="3" spans="1:3" x14ac:dyDescent="0.2">
      <c r="A3" s="208" t="s">
        <v>303</v>
      </c>
      <c r="B3" s="208" t="s">
        <v>304</v>
      </c>
      <c r="C3" s="208" t="s">
        <v>305</v>
      </c>
    </row>
    <row r="4" spans="1:3" x14ac:dyDescent="0.2">
      <c r="A4" s="208"/>
      <c r="B4" s="208"/>
      <c r="C4" s="208"/>
    </row>
    <row r="5" spans="1:3" x14ac:dyDescent="0.2">
      <c r="A5" s="151">
        <v>1</v>
      </c>
      <c r="B5" s="152">
        <v>42271</v>
      </c>
      <c r="C5" s="151" t="s">
        <v>306</v>
      </c>
    </row>
    <row r="6" spans="1:3" ht="56.25" x14ac:dyDescent="0.2">
      <c r="A6" s="151">
        <v>2</v>
      </c>
      <c r="B6" s="153">
        <v>43636</v>
      </c>
      <c r="C6" s="154" t="s">
        <v>361</v>
      </c>
    </row>
    <row r="7" spans="1:3" ht="33.75" x14ac:dyDescent="0.2">
      <c r="A7" s="155">
        <v>3</v>
      </c>
      <c r="B7" s="153">
        <v>44032</v>
      </c>
      <c r="C7" s="154" t="s">
        <v>362</v>
      </c>
    </row>
    <row r="9" spans="1:3" x14ac:dyDescent="0.2">
      <c r="A9" s="138" t="s">
        <v>307</v>
      </c>
      <c r="B9" s="139"/>
      <c r="C9" s="139"/>
    </row>
  </sheetData>
  <mergeCells count="3">
    <mergeCell ref="A3:A4"/>
    <mergeCell ref="B3:B4"/>
    <mergeCell ref="C3: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Y65"/>
  <sheetViews>
    <sheetView showGridLines="0" topLeftCell="A72" zoomScale="60" zoomScaleNormal="60" workbookViewId="0">
      <selection activeCell="G53" sqref="G53"/>
    </sheetView>
  </sheetViews>
  <sheetFormatPr baseColWidth="10" defaultRowHeight="14.25" x14ac:dyDescent="0.2"/>
  <cols>
    <col min="1" max="1" width="25.5703125" style="8" bestFit="1" customWidth="1"/>
    <col min="2" max="2" width="31.28515625" style="8" customWidth="1"/>
    <col min="3" max="3" width="16.85546875" style="8" customWidth="1"/>
    <col min="4" max="4" width="13.85546875" style="8" customWidth="1"/>
    <col min="5" max="6" width="11.42578125" style="8"/>
    <col min="7" max="7" width="20.85546875" style="8" customWidth="1"/>
    <col min="8" max="8" width="22.7109375" style="8" bestFit="1" customWidth="1"/>
    <col min="9" max="15" width="11.42578125" style="8"/>
    <col min="16" max="16" width="72.5703125" style="8" bestFit="1" customWidth="1"/>
    <col min="17" max="19" width="50.7109375" style="8" customWidth="1"/>
    <col min="20" max="20" width="15.5703125" style="8" customWidth="1"/>
    <col min="21" max="21" width="16" style="8" customWidth="1"/>
    <col min="22" max="22" width="19.85546875" style="8" customWidth="1"/>
    <col min="23" max="23" width="11.42578125" style="8"/>
    <col min="24" max="24" width="49.85546875" style="8" bestFit="1" customWidth="1"/>
    <col min="25" max="25" width="22.7109375" style="8" bestFit="1" customWidth="1"/>
    <col min="26" max="16384" width="11.42578125" style="8"/>
  </cols>
  <sheetData>
    <row r="1" spans="1:25" ht="27.75" customHeight="1" x14ac:dyDescent="0.2"/>
    <row r="2" spans="1:25" ht="15.75" x14ac:dyDescent="0.25">
      <c r="A2" s="8" t="s">
        <v>47</v>
      </c>
      <c r="B2" s="8" t="s">
        <v>48</v>
      </c>
      <c r="C2" s="213" t="s">
        <v>49</v>
      </c>
      <c r="D2" s="213"/>
      <c r="E2" s="8" t="s">
        <v>50</v>
      </c>
      <c r="O2" s="212" t="s">
        <v>72</v>
      </c>
      <c r="P2" s="212"/>
      <c r="Q2" s="212"/>
      <c r="R2" s="212"/>
      <c r="S2" s="212"/>
      <c r="T2" s="212"/>
      <c r="U2" s="21"/>
    </row>
    <row r="3" spans="1:25" ht="15.75" x14ac:dyDescent="0.25">
      <c r="A3" s="9" t="s">
        <v>51</v>
      </c>
      <c r="B3" s="8" t="s">
        <v>52</v>
      </c>
      <c r="C3" s="8" t="s">
        <v>53</v>
      </c>
      <c r="O3" s="23"/>
      <c r="P3" s="23"/>
      <c r="Q3" s="24"/>
      <c r="R3" s="24"/>
      <c r="S3" s="24"/>
      <c r="T3" s="24"/>
      <c r="U3" s="21"/>
    </row>
    <row r="4" spans="1:25" ht="15" x14ac:dyDescent="0.2">
      <c r="A4" s="10" t="s">
        <v>54</v>
      </c>
      <c r="B4" s="8" t="s">
        <v>55</v>
      </c>
      <c r="C4" s="8" t="s">
        <v>56</v>
      </c>
      <c r="E4" s="8" t="s">
        <v>57</v>
      </c>
      <c r="H4" s="8" t="s">
        <v>58</v>
      </c>
      <c r="O4" s="212" t="s">
        <v>77</v>
      </c>
      <c r="P4" s="212"/>
      <c r="Q4" s="212"/>
      <c r="R4" s="212"/>
      <c r="S4" s="212"/>
      <c r="T4" s="212"/>
      <c r="U4" s="212"/>
    </row>
    <row r="5" spans="1:25" x14ac:dyDescent="0.2">
      <c r="A5" s="10"/>
      <c r="B5" s="10"/>
    </row>
    <row r="6" spans="1:25" x14ac:dyDescent="0.2">
      <c r="A6" s="8" t="s">
        <v>59</v>
      </c>
    </row>
    <row r="7" spans="1:25" ht="15" x14ac:dyDescent="0.25">
      <c r="A7" s="11" t="s">
        <v>60</v>
      </c>
      <c r="B7" s="11" t="s">
        <v>61</v>
      </c>
      <c r="C7" s="12" t="s">
        <v>62</v>
      </c>
      <c r="E7" s="11" t="s">
        <v>63</v>
      </c>
      <c r="G7" s="11"/>
    </row>
    <row r="8" spans="1:25" ht="15" x14ac:dyDescent="0.25">
      <c r="A8" s="11"/>
      <c r="B8" s="11"/>
      <c r="C8" s="11"/>
      <c r="D8" s="11"/>
      <c r="F8" s="11"/>
      <c r="G8" s="11"/>
    </row>
    <row r="9" spans="1:25" ht="15" x14ac:dyDescent="0.25">
      <c r="A9" s="11" t="s">
        <v>64</v>
      </c>
    </row>
    <row r="10" spans="1:25" ht="15" x14ac:dyDescent="0.25">
      <c r="A10" s="218" t="s">
        <v>65</v>
      </c>
      <c r="B10" s="218"/>
      <c r="C10" s="218" t="s">
        <v>66</v>
      </c>
      <c r="D10" s="218"/>
      <c r="E10" s="218" t="s">
        <v>67</v>
      </c>
      <c r="F10" s="218"/>
    </row>
    <row r="11" spans="1:25" x14ac:dyDescent="0.2">
      <c r="A11" s="219"/>
      <c r="B11" s="219"/>
      <c r="C11" s="220"/>
      <c r="D11" s="220"/>
      <c r="E11" s="221"/>
      <c r="F11" s="221"/>
    </row>
    <row r="12" spans="1:25" ht="15" customHeight="1" x14ac:dyDescent="0.25">
      <c r="A12" s="13">
        <v>1</v>
      </c>
      <c r="B12" s="13">
        <v>300</v>
      </c>
      <c r="C12" s="13">
        <v>301</v>
      </c>
      <c r="D12" s="13">
        <v>600</v>
      </c>
      <c r="E12" s="13">
        <v>601</v>
      </c>
      <c r="F12" s="14">
        <v>1000</v>
      </c>
      <c r="R12" s="15"/>
      <c r="S12" s="15"/>
      <c r="T12" s="15"/>
      <c r="U12" s="15"/>
      <c r="V12" s="15"/>
      <c r="W12" s="16"/>
      <c r="X12" s="16"/>
      <c r="Y12" s="16"/>
    </row>
    <row r="13" spans="1:25" ht="15" customHeight="1" x14ac:dyDescent="0.2">
      <c r="F13" s="216" t="s">
        <v>68</v>
      </c>
      <c r="G13" s="216"/>
      <c r="H13" s="216"/>
      <c r="I13" s="216"/>
      <c r="J13" s="216"/>
      <c r="K13" s="216"/>
      <c r="L13" s="216"/>
      <c r="M13" s="216"/>
      <c r="N13" s="216"/>
      <c r="R13" s="15"/>
      <c r="S13" s="15"/>
      <c r="T13" s="15"/>
      <c r="U13" s="15"/>
      <c r="V13" s="15"/>
      <c r="W13" s="16"/>
      <c r="X13" s="16"/>
      <c r="Y13" s="16"/>
    </row>
    <row r="14" spans="1:25" ht="15" customHeight="1" x14ac:dyDescent="0.2">
      <c r="F14" s="216"/>
      <c r="G14" s="216"/>
      <c r="H14" s="216"/>
      <c r="I14" s="216"/>
      <c r="J14" s="216"/>
      <c r="K14" s="216"/>
      <c r="L14" s="216"/>
      <c r="M14" s="216"/>
      <c r="N14" s="216"/>
      <c r="R14" s="15"/>
      <c r="S14" s="15"/>
      <c r="T14" s="15"/>
      <c r="U14" s="15"/>
      <c r="V14" s="15"/>
      <c r="W14" s="16"/>
      <c r="X14" s="16"/>
      <c r="Y14" s="16"/>
    </row>
    <row r="15" spans="1:25" ht="15" customHeight="1" x14ac:dyDescent="0.2">
      <c r="F15" s="216"/>
      <c r="G15" s="216"/>
      <c r="H15" s="216"/>
      <c r="I15" s="216"/>
      <c r="J15" s="216"/>
      <c r="K15" s="216"/>
      <c r="L15" s="216"/>
      <c r="M15" s="216"/>
      <c r="N15" s="216"/>
      <c r="R15" s="15"/>
      <c r="S15" s="15"/>
      <c r="T15" s="15"/>
      <c r="U15" s="15"/>
      <c r="V15" s="15"/>
      <c r="W15" s="16"/>
      <c r="X15" s="16"/>
      <c r="Y15" s="16"/>
    </row>
    <row r="16" spans="1:25" ht="19.5" customHeight="1" x14ac:dyDescent="0.25">
      <c r="A16" s="17" t="s">
        <v>4</v>
      </c>
      <c r="B16" s="18" t="s">
        <v>69</v>
      </c>
      <c r="C16" s="217"/>
      <c r="D16" s="217"/>
      <c r="F16" s="19"/>
      <c r="P16" s="209" t="s">
        <v>14</v>
      </c>
      <c r="Q16" s="209"/>
      <c r="R16" s="16"/>
      <c r="S16" s="16"/>
      <c r="T16" s="16"/>
      <c r="U16" s="16"/>
      <c r="V16" s="16"/>
      <c r="W16" s="16"/>
      <c r="X16" s="16"/>
      <c r="Y16" s="16"/>
    </row>
    <row r="17" spans="1:25" ht="26.25" x14ac:dyDescent="0.25">
      <c r="A17" s="222" t="s">
        <v>70</v>
      </c>
      <c r="B17" s="20" t="s">
        <v>71</v>
      </c>
      <c r="C17" s="214" t="s">
        <v>7</v>
      </c>
      <c r="D17" s="214"/>
      <c r="F17" s="19"/>
      <c r="Q17" s="212"/>
      <c r="R17" s="212"/>
      <c r="S17" s="212"/>
      <c r="T17" s="212"/>
      <c r="U17" s="212"/>
      <c r="V17" s="212"/>
      <c r="W17" s="21"/>
      <c r="X17" s="22"/>
      <c r="Y17" s="16"/>
    </row>
    <row r="18" spans="1:25" ht="18" x14ac:dyDescent="0.25">
      <c r="A18" s="223"/>
      <c r="B18" s="20" t="s">
        <v>73</v>
      </c>
      <c r="C18" s="214" t="s">
        <v>74</v>
      </c>
      <c r="D18" s="214"/>
      <c r="P18" s="70" t="s">
        <v>15</v>
      </c>
      <c r="Q18" s="71">
        <v>0.1</v>
      </c>
      <c r="R18" s="69"/>
      <c r="S18" s="69"/>
      <c r="T18" s="69"/>
      <c r="U18" s="69"/>
      <c r="V18" s="69"/>
      <c r="W18" s="69"/>
      <c r="X18" s="22"/>
      <c r="Y18" s="16"/>
    </row>
    <row r="19" spans="1:25" ht="18" x14ac:dyDescent="0.25">
      <c r="A19" s="223"/>
      <c r="B19" s="20" t="s">
        <v>75</v>
      </c>
      <c r="C19" s="214" t="s">
        <v>76</v>
      </c>
      <c r="D19" s="214"/>
      <c r="P19" s="70" t="s">
        <v>118</v>
      </c>
      <c r="Q19" s="71">
        <v>0.5</v>
      </c>
      <c r="R19" s="69"/>
      <c r="S19" s="69"/>
      <c r="T19" s="69"/>
      <c r="U19" s="69"/>
      <c r="V19" s="69"/>
      <c r="W19" s="69"/>
      <c r="X19" s="16"/>
      <c r="Y19" s="16"/>
    </row>
    <row r="20" spans="1:25" ht="14.25" customHeight="1" x14ac:dyDescent="0.25">
      <c r="A20" s="223"/>
      <c r="B20" s="25" t="s">
        <v>78</v>
      </c>
      <c r="C20" s="214" t="s">
        <v>79</v>
      </c>
      <c r="D20" s="214"/>
      <c r="P20" s="70" t="s">
        <v>119</v>
      </c>
      <c r="Q20" s="71">
        <v>0.8</v>
      </c>
      <c r="R20" s="69"/>
      <c r="S20" s="69"/>
      <c r="T20" s="69"/>
      <c r="U20" s="69"/>
      <c r="V20" s="69"/>
      <c r="W20" s="69"/>
      <c r="X20" s="26"/>
      <c r="Y20" s="26"/>
    </row>
    <row r="21" spans="1:25" ht="18" x14ac:dyDescent="0.25">
      <c r="A21" s="223"/>
      <c r="B21" s="25" t="s">
        <v>80</v>
      </c>
      <c r="C21" s="215"/>
      <c r="D21" s="215"/>
      <c r="P21" s="70" t="s">
        <v>120</v>
      </c>
      <c r="Q21" s="71">
        <v>1</v>
      </c>
      <c r="R21" s="69"/>
      <c r="S21" s="69"/>
      <c r="T21" s="69"/>
      <c r="U21" s="69"/>
      <c r="V21" s="69"/>
      <c r="W21" s="69"/>
      <c r="X21" s="26"/>
      <c r="Y21" s="26"/>
    </row>
    <row r="22" spans="1:25" ht="25.5" x14ac:dyDescent="0.25">
      <c r="A22" s="223"/>
      <c r="B22" s="25" t="s">
        <v>81</v>
      </c>
      <c r="C22" s="215"/>
      <c r="D22" s="215"/>
      <c r="Q22" s="54"/>
      <c r="R22" s="55"/>
      <c r="S22" s="55"/>
      <c r="T22" s="28"/>
      <c r="U22" s="28"/>
      <c r="V22" s="28"/>
      <c r="W22" s="26"/>
      <c r="X22" s="26"/>
      <c r="Y22" s="26"/>
    </row>
    <row r="23" spans="1:25" ht="15" customHeight="1" x14ac:dyDescent="0.25">
      <c r="A23" s="223"/>
      <c r="B23" s="25" t="s">
        <v>82</v>
      </c>
      <c r="C23" s="215"/>
      <c r="D23" s="215"/>
      <c r="P23" s="210" t="s">
        <v>121</v>
      </c>
      <c r="Q23" s="210"/>
      <c r="R23" s="27"/>
      <c r="S23" s="27"/>
      <c r="T23" s="28"/>
      <c r="U23" s="28"/>
      <c r="V23" s="28"/>
      <c r="W23" s="26"/>
      <c r="X23" s="26"/>
      <c r="Y23" s="26"/>
    </row>
    <row r="24" spans="1:25" ht="18" x14ac:dyDescent="0.25">
      <c r="A24" s="223"/>
      <c r="B24" s="25" t="s">
        <v>83</v>
      </c>
      <c r="C24" s="215"/>
      <c r="D24" s="215"/>
      <c r="P24" s="72"/>
      <c r="Q24" s="68"/>
      <c r="R24" s="29"/>
      <c r="S24" s="28"/>
      <c r="T24" s="30"/>
      <c r="U24" s="30"/>
      <c r="V24" s="30"/>
      <c r="W24" s="26"/>
      <c r="X24" s="26"/>
      <c r="Y24" s="26"/>
    </row>
    <row r="25" spans="1:25" ht="15" customHeight="1" x14ac:dyDescent="0.25">
      <c r="A25" s="223"/>
      <c r="B25" s="25" t="s">
        <v>84</v>
      </c>
      <c r="C25" s="215"/>
      <c r="D25" s="215"/>
      <c r="P25" s="210" t="s">
        <v>122</v>
      </c>
      <c r="Q25" s="210"/>
      <c r="R25" s="29"/>
      <c r="S25" s="28"/>
      <c r="T25" s="30"/>
      <c r="U25" s="30"/>
      <c r="V25" s="30"/>
      <c r="W25" s="26"/>
      <c r="X25" s="26"/>
      <c r="Y25" s="26"/>
    </row>
    <row r="26" spans="1:25" ht="26.25" x14ac:dyDescent="0.25">
      <c r="A26" s="224"/>
      <c r="B26" s="25" t="s">
        <v>85</v>
      </c>
      <c r="C26" s="215"/>
      <c r="D26" s="215"/>
      <c r="P26" s="56"/>
      <c r="R26" s="29"/>
      <c r="S26" s="28"/>
      <c r="T26" s="30"/>
      <c r="U26" s="30"/>
      <c r="V26" s="30"/>
      <c r="W26" s="26"/>
      <c r="X26" s="31"/>
      <c r="Y26" s="32"/>
    </row>
    <row r="27" spans="1:25" ht="25.5" customHeight="1" x14ac:dyDescent="0.4">
      <c r="A27" s="225" t="s">
        <v>86</v>
      </c>
      <c r="B27" s="25" t="s">
        <v>87</v>
      </c>
      <c r="C27" s="215"/>
      <c r="D27" s="215"/>
      <c r="R27" s="29"/>
      <c r="S27" s="28"/>
      <c r="T27" s="30"/>
      <c r="U27" s="30"/>
      <c r="V27" s="30"/>
      <c r="W27" s="26"/>
      <c r="X27" s="33"/>
      <c r="Y27" s="33"/>
    </row>
    <row r="28" spans="1:25" ht="26.25" x14ac:dyDescent="0.25">
      <c r="A28" s="225"/>
      <c r="B28" s="25" t="s">
        <v>88</v>
      </c>
      <c r="C28" s="215"/>
      <c r="D28" s="215"/>
      <c r="R28" s="29"/>
      <c r="S28" s="28"/>
      <c r="T28" s="30"/>
      <c r="U28" s="30"/>
      <c r="V28" s="30"/>
      <c r="W28" s="26"/>
      <c r="X28" s="34"/>
      <c r="Y28" s="35"/>
    </row>
    <row r="29" spans="1:25" ht="25.5" customHeight="1" x14ac:dyDescent="0.25">
      <c r="A29" s="225"/>
      <c r="B29" s="25" t="s">
        <v>87</v>
      </c>
      <c r="C29" s="215"/>
      <c r="D29" s="215"/>
      <c r="R29" s="29"/>
      <c r="S29" s="28"/>
      <c r="T29" s="30"/>
      <c r="U29" s="30"/>
      <c r="V29" s="30"/>
      <c r="W29" s="26"/>
      <c r="X29" s="36"/>
      <c r="Y29" s="35"/>
    </row>
    <row r="30" spans="1:25" ht="15" x14ac:dyDescent="0.25">
      <c r="A30" s="225"/>
      <c r="B30" s="25" t="s">
        <v>89</v>
      </c>
      <c r="C30" s="215"/>
      <c r="D30" s="215"/>
      <c r="R30" s="29"/>
      <c r="S30" s="37"/>
      <c r="T30" s="30"/>
      <c r="U30" s="30"/>
      <c r="V30" s="30"/>
      <c r="W30" s="26"/>
      <c r="X30" s="26"/>
      <c r="Y30" s="26"/>
    </row>
    <row r="31" spans="1:25" ht="15" x14ac:dyDescent="0.25">
      <c r="A31" s="225"/>
      <c r="B31" s="25" t="s">
        <v>90</v>
      </c>
      <c r="C31" s="215"/>
      <c r="D31" s="215"/>
      <c r="R31" s="29"/>
      <c r="S31" s="38"/>
      <c r="T31" s="39"/>
      <c r="U31" s="39"/>
      <c r="V31" s="39"/>
      <c r="W31" s="26"/>
      <c r="X31" s="26"/>
      <c r="Y31" s="26"/>
    </row>
    <row r="32" spans="1:25" ht="15" x14ac:dyDescent="0.25">
      <c r="A32" s="226" t="s">
        <v>91</v>
      </c>
      <c r="B32" s="25" t="s">
        <v>92</v>
      </c>
      <c r="C32" s="215"/>
      <c r="D32" s="215"/>
      <c r="R32" s="29"/>
      <c r="S32" s="16"/>
      <c r="T32" s="16"/>
      <c r="U32" s="16"/>
      <c r="V32" s="16"/>
      <c r="W32" s="26"/>
      <c r="X32" s="22"/>
      <c r="Y32" s="26"/>
    </row>
    <row r="33" spans="1:25" ht="51" x14ac:dyDescent="0.25">
      <c r="A33" s="227"/>
      <c r="B33" s="25" t="s">
        <v>93</v>
      </c>
      <c r="C33" s="215"/>
      <c r="D33" s="215"/>
      <c r="R33" s="40"/>
      <c r="S33" s="40"/>
      <c r="T33" s="40"/>
      <c r="U33" s="40"/>
      <c r="V33" s="40"/>
      <c r="W33" s="26"/>
      <c r="X33" s="41"/>
      <c r="Y33" s="16"/>
    </row>
    <row r="34" spans="1:25" ht="15" customHeight="1" x14ac:dyDescent="0.2">
      <c r="A34" s="228" t="s">
        <v>94</v>
      </c>
      <c r="B34" s="25" t="s">
        <v>95</v>
      </c>
      <c r="C34" s="215"/>
      <c r="D34" s="215"/>
      <c r="R34" s="27"/>
      <c r="S34" s="27"/>
      <c r="T34" s="27"/>
      <c r="U34" s="27"/>
      <c r="V34" s="27"/>
      <c r="W34" s="22"/>
      <c r="X34" s="41"/>
      <c r="Y34" s="16"/>
    </row>
    <row r="35" spans="1:25" x14ac:dyDescent="0.2">
      <c r="A35" s="229"/>
      <c r="B35" s="25" t="s">
        <v>96</v>
      </c>
      <c r="C35" s="215"/>
      <c r="D35" s="215"/>
      <c r="R35" s="40"/>
      <c r="S35" s="40"/>
      <c r="T35" s="40"/>
      <c r="U35" s="40"/>
      <c r="V35" s="40"/>
      <c r="W35" s="41"/>
      <c r="X35" s="41"/>
      <c r="Y35" s="16"/>
    </row>
    <row r="36" spans="1:25" ht="33.75" customHeight="1" x14ac:dyDescent="0.2">
      <c r="A36" s="229"/>
      <c r="B36" s="25" t="s">
        <v>88</v>
      </c>
      <c r="C36" s="215"/>
      <c r="D36" s="215"/>
      <c r="R36" s="40"/>
      <c r="S36" s="40"/>
      <c r="T36" s="40"/>
      <c r="U36" s="40"/>
      <c r="V36" s="40"/>
      <c r="W36" s="41"/>
      <c r="X36" s="41"/>
      <c r="Y36" s="16"/>
    </row>
    <row r="37" spans="1:25" ht="29.25" customHeight="1" x14ac:dyDescent="0.2">
      <c r="A37" s="229"/>
      <c r="B37" s="25" t="s">
        <v>87</v>
      </c>
      <c r="C37" s="215"/>
      <c r="D37" s="215"/>
      <c r="R37" s="42"/>
      <c r="S37" s="42"/>
      <c r="T37" s="42"/>
      <c r="U37" s="42"/>
      <c r="V37" s="42"/>
      <c r="W37" s="41"/>
      <c r="X37" s="41"/>
      <c r="Y37" s="16"/>
    </row>
    <row r="38" spans="1:25" ht="15.75" customHeight="1" x14ac:dyDescent="0.2">
      <c r="A38" s="229"/>
      <c r="B38" s="25" t="s">
        <v>97</v>
      </c>
      <c r="C38" s="215"/>
      <c r="D38" s="215"/>
      <c r="R38" s="42"/>
      <c r="S38" s="42"/>
      <c r="T38" s="42"/>
      <c r="U38" s="42"/>
      <c r="V38" s="42"/>
      <c r="W38" s="41"/>
      <c r="X38" s="41"/>
      <c r="Y38" s="16"/>
    </row>
    <row r="39" spans="1:25" x14ac:dyDescent="0.2">
      <c r="A39" s="25" t="s">
        <v>98</v>
      </c>
      <c r="B39" s="25" t="s">
        <v>99</v>
      </c>
      <c r="C39" s="215"/>
      <c r="D39" s="215"/>
      <c r="R39" s="42"/>
      <c r="S39" s="42"/>
      <c r="T39" s="42"/>
      <c r="U39" s="42"/>
      <c r="V39" s="42"/>
      <c r="W39" s="41"/>
      <c r="X39" s="41"/>
      <c r="Y39" s="16"/>
    </row>
    <row r="40" spans="1:25" x14ac:dyDescent="0.2">
      <c r="A40" s="25" t="s">
        <v>100</v>
      </c>
      <c r="B40" s="43"/>
      <c r="C40" s="215"/>
      <c r="D40" s="215"/>
      <c r="R40" s="42"/>
      <c r="S40" s="42"/>
      <c r="T40" s="42"/>
      <c r="U40" s="42"/>
      <c r="V40" s="42"/>
      <c r="W40" s="41"/>
      <c r="X40" s="41"/>
      <c r="Y40" s="16"/>
    </row>
    <row r="41" spans="1:25" x14ac:dyDescent="0.2">
      <c r="A41" s="215"/>
      <c r="B41" s="215"/>
      <c r="C41" s="215"/>
      <c r="D41" s="215"/>
      <c r="R41" s="42"/>
      <c r="S41" s="42"/>
      <c r="T41" s="42"/>
      <c r="U41" s="42"/>
      <c r="V41" s="42"/>
      <c r="W41" s="41"/>
      <c r="X41" s="41"/>
      <c r="Y41" s="16"/>
    </row>
    <row r="42" spans="1:25" x14ac:dyDescent="0.2">
      <c r="A42" s="215"/>
      <c r="B42" s="215"/>
      <c r="C42" s="215"/>
      <c r="D42" s="215"/>
      <c r="R42" s="42"/>
      <c r="S42" s="42"/>
      <c r="T42" s="42"/>
      <c r="U42" s="42"/>
      <c r="V42" s="42"/>
      <c r="W42" s="41"/>
      <c r="X42" s="41"/>
      <c r="Y42" s="16"/>
    </row>
    <row r="43" spans="1:25" x14ac:dyDescent="0.2">
      <c r="A43" s="215"/>
      <c r="B43" s="215"/>
      <c r="C43" s="215"/>
      <c r="D43" s="215"/>
      <c r="R43" s="42"/>
      <c r="S43" s="42"/>
      <c r="T43" s="42"/>
      <c r="U43" s="42"/>
      <c r="V43" s="42"/>
      <c r="W43" s="41"/>
      <c r="X43" s="41"/>
      <c r="Y43" s="16"/>
    </row>
    <row r="44" spans="1:25" x14ac:dyDescent="0.2">
      <c r="A44" s="215"/>
      <c r="B44" s="215"/>
      <c r="C44" s="215"/>
      <c r="D44" s="215"/>
      <c r="R44" s="42"/>
      <c r="S44" s="42"/>
      <c r="T44" s="42"/>
      <c r="U44" s="42"/>
      <c r="V44" s="42"/>
      <c r="W44" s="41"/>
      <c r="X44" s="41"/>
      <c r="Y44" s="16"/>
    </row>
    <row r="45" spans="1:25" x14ac:dyDescent="0.2">
      <c r="A45" s="215"/>
      <c r="B45" s="215"/>
      <c r="C45" s="215"/>
      <c r="D45" s="215"/>
      <c r="R45" s="42"/>
      <c r="S45" s="42"/>
      <c r="T45" s="42"/>
      <c r="U45" s="42"/>
      <c r="V45" s="42"/>
      <c r="W45" s="41"/>
      <c r="X45" s="41"/>
      <c r="Y45" s="16"/>
    </row>
    <row r="46" spans="1:25" x14ac:dyDescent="0.2">
      <c r="A46" s="233"/>
      <c r="B46" s="233"/>
      <c r="C46" s="233"/>
      <c r="D46" s="233"/>
      <c r="R46" s="42"/>
      <c r="S46" s="42"/>
      <c r="T46" s="42"/>
      <c r="U46" s="42"/>
      <c r="V46" s="42"/>
      <c r="W46" s="41"/>
      <c r="X46" s="41"/>
      <c r="Y46" s="16"/>
    </row>
    <row r="47" spans="1:25" ht="15.75" thickBot="1" x14ac:dyDescent="0.3">
      <c r="R47" s="42"/>
      <c r="S47" s="42"/>
      <c r="T47" s="42"/>
      <c r="U47" s="42"/>
      <c r="V47" s="42"/>
      <c r="W47" s="41"/>
      <c r="X47" s="26"/>
      <c r="Y47" s="16"/>
    </row>
    <row r="48" spans="1:25" ht="15.75" x14ac:dyDescent="0.25">
      <c r="P48" s="231" t="s">
        <v>101</v>
      </c>
      <c r="Q48" s="46">
        <v>1</v>
      </c>
      <c r="R48" s="46">
        <v>301</v>
      </c>
      <c r="S48" s="46">
        <v>601</v>
      </c>
      <c r="T48" s="42"/>
      <c r="U48" s="42"/>
      <c r="V48" s="42"/>
      <c r="W48" s="41"/>
      <c r="X48" s="26"/>
      <c r="Y48" s="16"/>
    </row>
    <row r="49" spans="1:25" ht="16.5" thickBot="1" x14ac:dyDescent="0.3">
      <c r="P49" s="232"/>
      <c r="Q49" s="47">
        <v>300</v>
      </c>
      <c r="R49" s="47">
        <v>600</v>
      </c>
      <c r="S49" s="47">
        <v>1000</v>
      </c>
      <c r="T49" s="42"/>
      <c r="U49" s="42"/>
      <c r="V49" s="42"/>
      <c r="W49" s="26"/>
      <c r="X49" s="26"/>
      <c r="Y49" s="16"/>
    </row>
    <row r="50" spans="1:25" ht="16.5" thickBot="1" x14ac:dyDescent="0.3">
      <c r="P50" s="48" t="s">
        <v>102</v>
      </c>
      <c r="Q50" s="49" t="s">
        <v>65</v>
      </c>
      <c r="R50" s="50" t="s">
        <v>66</v>
      </c>
      <c r="S50" s="51" t="s">
        <v>67</v>
      </c>
      <c r="T50" s="42"/>
      <c r="U50" s="42"/>
      <c r="V50" s="42"/>
      <c r="W50" s="26"/>
      <c r="X50" s="26"/>
      <c r="Y50" s="16"/>
    </row>
    <row r="51" spans="1:25" ht="130.5" customHeight="1" thickBot="1" x14ac:dyDescent="0.3">
      <c r="P51" s="52" t="s">
        <v>103</v>
      </c>
      <c r="Q51" s="82" t="s">
        <v>9</v>
      </c>
      <c r="R51" s="53" t="s">
        <v>10</v>
      </c>
      <c r="S51" s="53" t="s">
        <v>117</v>
      </c>
      <c r="T51" s="42"/>
      <c r="U51" s="42"/>
      <c r="V51" s="42"/>
      <c r="W51" s="26"/>
      <c r="X51" s="26"/>
      <c r="Y51" s="16"/>
    </row>
    <row r="52" spans="1:25" ht="15.75" x14ac:dyDescent="0.25">
      <c r="P52" s="230"/>
      <c r="Q52" s="78"/>
      <c r="R52" s="42"/>
      <c r="S52" s="42"/>
      <c r="T52" s="42"/>
      <c r="U52" s="42"/>
      <c r="V52" s="42"/>
      <c r="W52" s="26"/>
      <c r="X52" s="26"/>
      <c r="Y52" s="16"/>
    </row>
    <row r="53" spans="1:25" ht="15.75" x14ac:dyDescent="0.25">
      <c r="P53" s="230"/>
      <c r="Q53" s="78"/>
      <c r="R53" s="42"/>
      <c r="S53" s="42"/>
      <c r="T53" s="42"/>
      <c r="U53" s="42"/>
      <c r="V53" s="42"/>
      <c r="W53" s="26"/>
      <c r="X53" s="26"/>
      <c r="Y53" s="16"/>
    </row>
    <row r="54" spans="1:25" ht="15.75" x14ac:dyDescent="0.25">
      <c r="P54" s="78"/>
      <c r="Q54" s="79"/>
      <c r="R54" s="42"/>
      <c r="S54" s="42"/>
      <c r="T54" s="42"/>
      <c r="U54" s="42"/>
      <c r="V54" s="42"/>
      <c r="W54" s="26"/>
      <c r="X54" s="26"/>
      <c r="Y54" s="16"/>
    </row>
    <row r="55" spans="1:25" ht="15.75" x14ac:dyDescent="0.25">
      <c r="P55" s="80"/>
      <c r="Q55" s="81"/>
      <c r="R55" s="42"/>
      <c r="S55" s="42"/>
      <c r="T55" s="42"/>
      <c r="U55" s="42"/>
      <c r="V55" s="42"/>
      <c r="W55" s="26"/>
      <c r="X55" s="26"/>
      <c r="Y55" s="16"/>
    </row>
    <row r="56" spans="1:25" ht="15" x14ac:dyDescent="0.25">
      <c r="D56" s="211" t="s">
        <v>110</v>
      </c>
      <c r="E56" s="211"/>
      <c r="F56" s="211"/>
      <c r="G56" s="211"/>
      <c r="H56" s="211" t="s">
        <v>115</v>
      </c>
      <c r="I56" s="211"/>
      <c r="J56" s="211"/>
      <c r="K56" s="211"/>
      <c r="L56" s="211"/>
      <c r="M56" s="211"/>
      <c r="P56" s="16"/>
      <c r="Q56" s="16"/>
      <c r="R56" s="42"/>
      <c r="S56" s="42"/>
      <c r="T56" s="42"/>
      <c r="U56" s="42"/>
      <c r="V56" s="42"/>
      <c r="W56" s="26"/>
      <c r="X56" s="26"/>
      <c r="Y56" s="16"/>
    </row>
    <row r="57" spans="1:25" ht="15" x14ac:dyDescent="0.25">
      <c r="D57" s="211"/>
      <c r="E57" s="211"/>
      <c r="F57" s="211"/>
      <c r="G57" s="211"/>
      <c r="H57" s="211"/>
      <c r="I57" s="211"/>
      <c r="J57" s="211"/>
      <c r="K57" s="211"/>
      <c r="L57" s="211"/>
      <c r="M57" s="211"/>
      <c r="R57" s="42"/>
      <c r="S57" s="42"/>
      <c r="T57" s="42"/>
      <c r="U57" s="42"/>
      <c r="V57" s="42"/>
      <c r="W57" s="26"/>
      <c r="X57" s="26"/>
      <c r="Y57" s="16"/>
    </row>
    <row r="58" spans="1:25" ht="24.95" customHeight="1" x14ac:dyDescent="0.25">
      <c r="D58" s="60" t="s">
        <v>108</v>
      </c>
      <c r="E58" s="61" t="s">
        <v>66</v>
      </c>
      <c r="F58" s="61" t="s">
        <v>116</v>
      </c>
      <c r="G58" s="62" t="s">
        <v>109</v>
      </c>
      <c r="H58" s="211"/>
      <c r="I58" s="211"/>
      <c r="J58" s="211"/>
      <c r="K58" s="211"/>
      <c r="L58" s="211"/>
      <c r="M58" s="211"/>
      <c r="R58" s="42"/>
      <c r="S58" s="42"/>
      <c r="T58" s="42"/>
      <c r="U58" s="42"/>
      <c r="V58" s="42"/>
      <c r="W58" s="26"/>
      <c r="X58" s="26"/>
      <c r="Y58" s="16"/>
    </row>
    <row r="59" spans="1:25" ht="24.95" customHeight="1" x14ac:dyDescent="0.25">
      <c r="B59" s="54"/>
      <c r="D59" s="63">
        <v>1</v>
      </c>
      <c r="E59" s="63">
        <v>4</v>
      </c>
      <c r="F59" s="63">
        <v>6</v>
      </c>
      <c r="G59" s="63">
        <v>10</v>
      </c>
      <c r="H59" s="211"/>
      <c r="I59" s="211"/>
      <c r="J59" s="211"/>
      <c r="K59" s="211"/>
      <c r="L59" s="211"/>
      <c r="M59" s="211"/>
      <c r="R59" s="42"/>
      <c r="S59" s="42"/>
      <c r="T59" s="42"/>
      <c r="U59" s="42"/>
      <c r="V59" s="42"/>
      <c r="W59" s="26"/>
      <c r="X59" s="16"/>
      <c r="Y59" s="16"/>
    </row>
    <row r="60" spans="1:25" ht="24.95" customHeight="1" x14ac:dyDescent="0.25">
      <c r="A60" s="211" t="s">
        <v>8</v>
      </c>
      <c r="B60" s="64" t="s">
        <v>104</v>
      </c>
      <c r="C60" s="63">
        <v>1</v>
      </c>
      <c r="D60" s="66">
        <f>$C$60*D59</f>
        <v>1</v>
      </c>
      <c r="E60" s="66">
        <f>$C$60*E59</f>
        <v>4</v>
      </c>
      <c r="F60" s="66">
        <f>$C$60*F59</f>
        <v>6</v>
      </c>
      <c r="G60" s="66">
        <f>$C$60*G59</f>
        <v>10</v>
      </c>
      <c r="H60" s="60" t="s">
        <v>111</v>
      </c>
      <c r="I60" s="65">
        <v>1</v>
      </c>
      <c r="J60" s="57">
        <f>D60*$I$60</f>
        <v>1</v>
      </c>
      <c r="K60" s="57">
        <f>E60*$I$60</f>
        <v>4</v>
      </c>
      <c r="L60" s="57">
        <f>F60*$I$60</f>
        <v>6</v>
      </c>
      <c r="M60" s="57">
        <f>G60*$I$60</f>
        <v>10</v>
      </c>
      <c r="P60" s="9"/>
      <c r="Q60" s="9"/>
      <c r="R60" s="16"/>
      <c r="S60" s="16"/>
      <c r="T60" s="16"/>
      <c r="U60" s="16"/>
      <c r="V60" s="16"/>
      <c r="W60" s="26"/>
      <c r="X60" s="16"/>
      <c r="Y60" s="16"/>
    </row>
    <row r="61" spans="1:25" s="9" customFormat="1" ht="24.95" customHeight="1" x14ac:dyDescent="0.2">
      <c r="A61" s="211"/>
      <c r="B61" s="64" t="s">
        <v>105</v>
      </c>
      <c r="C61" s="63">
        <v>3</v>
      </c>
      <c r="D61" s="67">
        <f>$C$61*D59</f>
        <v>3</v>
      </c>
      <c r="E61" s="67">
        <f>$C$61*E59</f>
        <v>12</v>
      </c>
      <c r="F61" s="67">
        <f>$C$61*F59</f>
        <v>18</v>
      </c>
      <c r="G61" s="67">
        <f>$C$61*G59</f>
        <v>30</v>
      </c>
      <c r="H61" s="60" t="s">
        <v>112</v>
      </c>
      <c r="I61" s="65">
        <v>3</v>
      </c>
      <c r="J61" s="57">
        <f>D61*$I$61</f>
        <v>9</v>
      </c>
      <c r="K61" s="57">
        <f>E61*$I$61</f>
        <v>36</v>
      </c>
      <c r="L61" s="57">
        <f>F61*$I$61</f>
        <v>54</v>
      </c>
      <c r="M61" s="57">
        <f>G61*$I$61</f>
        <v>90</v>
      </c>
    </row>
    <row r="62" spans="1:25" s="9" customFormat="1" ht="24.95" customHeight="1" x14ac:dyDescent="0.2">
      <c r="A62" s="211"/>
      <c r="B62" s="64" t="s">
        <v>106</v>
      </c>
      <c r="C62" s="63">
        <v>6</v>
      </c>
      <c r="D62" s="67">
        <f>$C$62*D59</f>
        <v>6</v>
      </c>
      <c r="E62" s="67">
        <f>$C$62*E59</f>
        <v>24</v>
      </c>
      <c r="F62" s="67">
        <f>$C$62*F59</f>
        <v>36</v>
      </c>
      <c r="G62" s="67">
        <f>$C$62*G59</f>
        <v>60</v>
      </c>
      <c r="H62" s="60" t="s">
        <v>113</v>
      </c>
      <c r="I62" s="65">
        <v>6</v>
      </c>
      <c r="J62" s="57">
        <f>D62*$I$62</f>
        <v>36</v>
      </c>
      <c r="K62" s="57">
        <f>E62*$I$62</f>
        <v>144</v>
      </c>
      <c r="L62" s="57">
        <f>F62*$I$62</f>
        <v>216</v>
      </c>
      <c r="M62" s="58">
        <f>G62*$I$62</f>
        <v>360</v>
      </c>
    </row>
    <row r="63" spans="1:25" s="9" customFormat="1" ht="24.95" customHeight="1" x14ac:dyDescent="0.2">
      <c r="A63" s="211"/>
      <c r="B63" s="64" t="s">
        <v>107</v>
      </c>
      <c r="C63" s="63">
        <v>10</v>
      </c>
      <c r="D63" s="67">
        <f>$C$63*D59</f>
        <v>10</v>
      </c>
      <c r="E63" s="67">
        <f>$C$63*E59</f>
        <v>40</v>
      </c>
      <c r="F63" s="67">
        <f>$C$63*F59</f>
        <v>60</v>
      </c>
      <c r="G63" s="67">
        <f>$C$63*G59</f>
        <v>100</v>
      </c>
      <c r="H63" s="60" t="s">
        <v>114</v>
      </c>
      <c r="I63" s="65">
        <v>10</v>
      </c>
      <c r="J63" s="57">
        <f>D63*$I$63</f>
        <v>100</v>
      </c>
      <c r="K63" s="58">
        <f>E63*$I$63</f>
        <v>400</v>
      </c>
      <c r="L63" s="58">
        <f>F63*$I$63</f>
        <v>600</v>
      </c>
      <c r="M63" s="59">
        <f>G63*$I$63</f>
        <v>1000</v>
      </c>
      <c r="P63" s="8"/>
      <c r="Q63" s="8"/>
    </row>
    <row r="64" spans="1:25" ht="24.95" customHeight="1" x14ac:dyDescent="0.2">
      <c r="A64" s="56"/>
      <c r="D64" s="29"/>
      <c r="E64" s="28"/>
      <c r="F64" s="30"/>
    </row>
    <row r="65" ht="46.5" customHeight="1" x14ac:dyDescent="0.2"/>
  </sheetData>
  <mergeCells count="60">
    <mergeCell ref="P52:P53"/>
    <mergeCell ref="A60:A63"/>
    <mergeCell ref="A43:B43"/>
    <mergeCell ref="C43:D43"/>
    <mergeCell ref="A44:B44"/>
    <mergeCell ref="C44:D44"/>
    <mergeCell ref="A45:B45"/>
    <mergeCell ref="C45:D45"/>
    <mergeCell ref="P48:P49"/>
    <mergeCell ref="A46:B46"/>
    <mergeCell ref="C46:D46"/>
    <mergeCell ref="C39:D39"/>
    <mergeCell ref="C40:D40"/>
    <mergeCell ref="A41:B41"/>
    <mergeCell ref="A42:B42"/>
    <mergeCell ref="C42:D42"/>
    <mergeCell ref="C36:D36"/>
    <mergeCell ref="C37:D37"/>
    <mergeCell ref="C38:D38"/>
    <mergeCell ref="C41:D41"/>
    <mergeCell ref="A10:B10"/>
    <mergeCell ref="C10:D10"/>
    <mergeCell ref="C31:D31"/>
    <mergeCell ref="A27:A31"/>
    <mergeCell ref="C27:D27"/>
    <mergeCell ref="C28:D28"/>
    <mergeCell ref="A32:A33"/>
    <mergeCell ref="C32:D32"/>
    <mergeCell ref="C33:D33"/>
    <mergeCell ref="A34:A38"/>
    <mergeCell ref="C34:D34"/>
    <mergeCell ref="C35:D35"/>
    <mergeCell ref="E10:F10"/>
    <mergeCell ref="A11:B11"/>
    <mergeCell ref="C11:D11"/>
    <mergeCell ref="E11:F11"/>
    <mergeCell ref="A17:A26"/>
    <mergeCell ref="C17:D17"/>
    <mergeCell ref="C21:D21"/>
    <mergeCell ref="C22:D22"/>
    <mergeCell ref="C23:D23"/>
    <mergeCell ref="C24:D24"/>
    <mergeCell ref="C25:D25"/>
    <mergeCell ref="C26:D26"/>
    <mergeCell ref="P16:Q16"/>
    <mergeCell ref="P23:Q23"/>
    <mergeCell ref="P25:Q25"/>
    <mergeCell ref="D56:G57"/>
    <mergeCell ref="O2:T2"/>
    <mergeCell ref="O4:U4"/>
    <mergeCell ref="H56:M59"/>
    <mergeCell ref="C2:D2"/>
    <mergeCell ref="Q17:V17"/>
    <mergeCell ref="C18:D18"/>
    <mergeCell ref="C19:D19"/>
    <mergeCell ref="C20:D20"/>
    <mergeCell ref="C29:D29"/>
    <mergeCell ref="C30:D30"/>
    <mergeCell ref="F13:N15"/>
    <mergeCell ref="C16:D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dbafe5c-a4c4-4757-a646-b7ae03754418">F5K2VHE4Z3K6-69775261-387780</_dlc_DocId>
    <_dlc_DocIdUrl xmlns="fdbafe5c-a4c4-4757-a646-b7ae03754418">
      <Url>https://unidadvictimas.sharepoint.com/sites/unidadvictimas/sg/sdth/_layouts/15/DocIdRedir.aspx?ID=F5K2VHE4Z3K6-69775261-387780</Url>
      <Description>F5K2VHE4Z3K6-69775261-387780</Description>
    </_dlc_DocIdUrl>
    <SharedWithUsers xmlns="3098d480-a95a-479c-842e-b8f1da728b47">
      <UserInfo>
        <DisplayName/>
        <AccountId xsi:nil="true"/>
        <AccountType/>
      </UserInfo>
    </SharedWithUsers>
    <_dlc_DocIdPersistId xmlns="fdbafe5c-a4c4-4757-a646-b7ae03754418">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8D738B3AB54A943891178FAF2558AB2" ma:contentTypeVersion="22517" ma:contentTypeDescription="Crear nuevo documento." ma:contentTypeScope="" ma:versionID="2eaf527ba5fd50113d4f9422d72d24d3">
  <xsd:schema xmlns:xsd="http://www.w3.org/2001/XMLSchema" xmlns:xs="http://www.w3.org/2001/XMLSchema" xmlns:p="http://schemas.microsoft.com/office/2006/metadata/properties" xmlns:ns2="fdbafe5c-a4c4-4757-a646-b7ae03754418" xmlns:ns3="5702e1f8-2550-4295-95f5-937c533c1a25" xmlns:ns4="3098d480-a95a-479c-842e-b8f1da728b47" targetNamespace="http://schemas.microsoft.com/office/2006/metadata/properties" ma:root="true" ma:fieldsID="10036ce333a0ba66b7b747960737fc31" ns2:_="" ns3:_="" ns4:_="">
    <xsd:import namespace="fdbafe5c-a4c4-4757-a646-b7ae03754418"/>
    <xsd:import namespace="5702e1f8-2550-4295-95f5-937c533c1a25"/>
    <xsd:import namespace="3098d480-a95a-479c-842e-b8f1da728b4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02e1f8-2550-4295-95f5-937c533c1a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98d480-a95a-479c-842e-b8f1da728b4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B4D36-3DFA-4D28-872A-D8490B356A55}">
  <ds:schemaRefs>
    <ds:schemaRef ds:uri="http://schemas.microsoft.com/office/2006/metadata/properties"/>
    <ds:schemaRef ds:uri="http://schemas.microsoft.com/office/infopath/2007/PartnerControls"/>
    <ds:schemaRef ds:uri="fdbafe5c-a4c4-4757-a646-b7ae03754418"/>
    <ds:schemaRef ds:uri="3098d480-a95a-479c-842e-b8f1da728b47"/>
  </ds:schemaRefs>
</ds:datastoreItem>
</file>

<file path=customXml/itemProps2.xml><?xml version="1.0" encoding="utf-8"?>
<ds:datastoreItem xmlns:ds="http://schemas.openxmlformats.org/officeDocument/2006/customXml" ds:itemID="{A0E866EC-AB7F-4B0E-B418-35B9276E2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afe5c-a4c4-4757-a646-b7ae03754418"/>
    <ds:schemaRef ds:uri="5702e1f8-2550-4295-95f5-937c533c1a25"/>
    <ds:schemaRef ds:uri="3098d480-a95a-479c-842e-b8f1da728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904D3-D660-4FEF-B44A-7523C1972507}">
  <ds:schemaRefs>
    <ds:schemaRef ds:uri="http://schemas.microsoft.com/sharepoint/events"/>
  </ds:schemaRefs>
</ds:datastoreItem>
</file>

<file path=customXml/itemProps4.xml><?xml version="1.0" encoding="utf-8"?>
<ds:datastoreItem xmlns:ds="http://schemas.openxmlformats.org/officeDocument/2006/customXml" ds:itemID="{F792BDE2-6995-4C23-9CA3-B48F544666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Montería</vt:lpstr>
      <vt:lpstr>Control de Cambios</vt:lpstr>
      <vt:lpstr>Referencias</vt:lpstr>
      <vt:lpstr>Montería!Área_de_impresión</vt:lpstr>
    </vt:vector>
  </TitlesOfParts>
  <Company>sofasa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sofasa s.a</dc:creator>
  <cp:lastModifiedBy>Willington Esneider Gomez Prieto</cp:lastModifiedBy>
  <cp:lastPrinted>2014-11-10T17:32:32Z</cp:lastPrinted>
  <dcterms:created xsi:type="dcterms:W3CDTF">2000-07-29T14:19:46Z</dcterms:created>
  <dcterms:modified xsi:type="dcterms:W3CDTF">2021-11-11T16:37:39Z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0x01010038D738B3AB54A943891178FAF2558AB2</vt:lpwstr>
  </property>
  <property fmtid="{D5CDD505-2E9C-101B-9397-08002B2CF9AE}" pid="3" name="_dlc_DocIdItemGuid">
    <vt:lpwstr>c81fdf70-c9d6-40fa-b795-42e1cbda7b8e</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