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2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4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5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6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7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8.xml" ContentType="application/vnd.openxmlformats-officedocument.themeOverride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9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0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1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12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3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4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5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6.xml" ContentType="application/vnd.openxmlformats-officedocument.themeOverride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9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17.xml" ContentType="application/vnd.openxmlformats-officedocument.themeOverrid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18.xml" ContentType="application/vnd.openxmlformats-officedocument.themeOverrid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19.xml" ContentType="application/vnd.openxmlformats-officedocument.themeOverrid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eudomenia_cotes_unidadvictimas_gov_co/Documents/Escritorio/Codificación 2024/Administrativa/Sistema de Gestion ambiental/"/>
    </mc:Choice>
  </mc:AlternateContent>
  <xr:revisionPtr revIDLastSave="0" documentId="8_{00ADABBB-0363-42F1-A907-56854F11E338}" xr6:coauthVersionLast="47" xr6:coauthVersionMax="47" xr10:uidLastSave="{00000000-0000-0000-0000-000000000000}"/>
  <workbookProtection workbookAlgorithmName="SHA-512" workbookHashValue="cPyDwhKDTfyEr5GmLglFUlKgsarrXDzMU6x+udBYem+BJRL2g9RyRBrXmJuv5kGF6sEa/eXaUYZpCss9I0jCmA==" workbookSaltValue="Ls6A7RayXDFSWWoIzaTBsg==" workbookSpinCount="100000" lockStructure="1"/>
  <bookViews>
    <workbookView xWindow="-120" yWindow="-120" windowWidth="20730" windowHeight="11040" tabRatio="847" firstSheet="3" activeTab="10" xr2:uid="{00000000-000D-0000-FFFF-FFFF00000000}"/>
  </bookViews>
  <sheets>
    <sheet name="COMPILADO DT´S" sheetId="4" state="hidden" r:id="rId1"/>
    <sheet name="InstructivoRegistro_AguaEnergía" sheetId="14" r:id="rId2"/>
    <sheet name="Agua-Energía" sheetId="1" r:id="rId3"/>
    <sheet name="InstructivoRegistro_Residuos" sheetId="15" r:id="rId4"/>
    <sheet name="Residuos sólidos" sheetId="6" r:id="rId5"/>
    <sheet name="Desplegable" sheetId="3" state="hidden" r:id="rId6"/>
    <sheet name="Cero Papel" sheetId="7" r:id="rId7"/>
    <sheet name="OneDrive" sheetId="10" state="hidden" r:id="rId8"/>
    <sheet name="Compras sostenibles" sheetId="9" r:id="rId9"/>
    <sheet name="Prácticas sostenibles" sheetId="13" r:id="rId10"/>
    <sheet name="Control de Cambios" sheetId="2" r:id="rId11"/>
  </sheets>
  <definedNames>
    <definedName name="_xlnm.Print_Area" localSheetId="2">'Agua-Energía'!$A$1:$S$46</definedName>
    <definedName name="_xlnm.Print_Area" localSheetId="6">'Cero Papel'!$A$1:$AC$28</definedName>
    <definedName name="_xlnm.Print_Area" localSheetId="8">'Compras sostenibles'!$A$1:$O$28</definedName>
    <definedName name="_xlnm.Print_Area" localSheetId="10">'Control de Cambios'!$A$1:$C$7</definedName>
    <definedName name="_xlnm.Print_Area" localSheetId="1">InstructivoRegistro_AguaEnergía!$A$1:$S$46</definedName>
    <definedName name="_xlnm.Print_Area" localSheetId="3">InstructivoRegistro_Residuos!$A$1:$AB$45</definedName>
    <definedName name="_xlnm.Print_Area" localSheetId="9">'Prácticas sostenibles'!$A$1:$Y$28</definedName>
    <definedName name="_xlnm.Print_Area" localSheetId="4">'Residuos sólidos'!$A$1:$AB$47</definedName>
    <definedName name="_xlnm.Print_Titles" localSheetId="2">'Agua-Energía'!$1:$10</definedName>
    <definedName name="_xlnm.Print_Titles" localSheetId="8">'Compras sostenibles'!$1:$10</definedName>
    <definedName name="_xlnm.Print_Titles" localSheetId="1">InstructivoRegistro_AguaEnergía!$1:$10</definedName>
    <definedName name="_xlnm.Print_Titles" localSheetId="3">InstructivoRegistro_Residuos!$1:$10</definedName>
    <definedName name="_xlnm.Print_Titles" localSheetId="4">'Residuos sólidos'!$1:$10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9" l="1"/>
  <c r="L16" i="6"/>
  <c r="Q16" i="13"/>
  <c r="R16" i="13"/>
  <c r="H27" i="9"/>
  <c r="H16" i="9"/>
  <c r="I27" i="9"/>
  <c r="I26" i="9"/>
  <c r="I25" i="9"/>
  <c r="I24" i="9"/>
  <c r="I23" i="9"/>
  <c r="I22" i="9"/>
  <c r="I21" i="9"/>
  <c r="I20" i="9"/>
  <c r="I19" i="9"/>
  <c r="I18" i="9"/>
  <c r="I17" i="9"/>
  <c r="I16" i="9"/>
  <c r="F28" i="9"/>
  <c r="C28" i="9"/>
  <c r="B28" i="9"/>
  <c r="E28" i="9"/>
  <c r="I28" i="9" s="1"/>
  <c r="H26" i="9"/>
  <c r="H25" i="9"/>
  <c r="H24" i="9"/>
  <c r="H23" i="9"/>
  <c r="H22" i="9"/>
  <c r="H21" i="9"/>
  <c r="H20" i="9"/>
  <c r="H19" i="9"/>
  <c r="H18" i="9"/>
  <c r="H17" i="9"/>
  <c r="D17" i="9"/>
  <c r="D16" i="9"/>
  <c r="H28" i="9" l="1"/>
  <c r="D18" i="9" l="1"/>
  <c r="D19" i="9"/>
  <c r="D20" i="9"/>
  <c r="D21" i="9"/>
  <c r="D22" i="9"/>
  <c r="D23" i="9"/>
  <c r="D24" i="9"/>
  <c r="D25" i="9"/>
  <c r="D26" i="9"/>
  <c r="D27" i="9"/>
  <c r="G18" i="9"/>
  <c r="G19" i="9"/>
  <c r="G20" i="9"/>
  <c r="G21" i="9"/>
  <c r="G22" i="9"/>
  <c r="G23" i="9"/>
  <c r="G24" i="9"/>
  <c r="G25" i="9"/>
  <c r="G26" i="9"/>
  <c r="G27" i="9"/>
  <c r="G17" i="9"/>
  <c r="G28" i="9" l="1"/>
  <c r="D28" i="9"/>
  <c r="S16" i="7" l="1"/>
  <c r="S18" i="7"/>
  <c r="S19" i="7"/>
  <c r="S20" i="7"/>
  <c r="S21" i="7"/>
  <c r="S22" i="7"/>
  <c r="S23" i="7"/>
  <c r="S24" i="7"/>
  <c r="S25" i="7"/>
  <c r="S26" i="7"/>
  <c r="K16" i="7"/>
  <c r="O33" i="6" l="1"/>
  <c r="N45" i="15" l="1"/>
  <c r="M45" i="15"/>
  <c r="E45" i="15"/>
  <c r="D45" i="15"/>
  <c r="B45" i="15"/>
  <c r="AC44" i="15"/>
  <c r="P44" i="15"/>
  <c r="O44" i="15"/>
  <c r="Q44" i="15" s="1"/>
  <c r="G44" i="15"/>
  <c r="F44" i="15"/>
  <c r="AC43" i="15"/>
  <c r="P43" i="15"/>
  <c r="O43" i="15"/>
  <c r="G43" i="15"/>
  <c r="F43" i="15"/>
  <c r="AC42" i="15"/>
  <c r="P42" i="15"/>
  <c r="O42" i="15"/>
  <c r="G42" i="15"/>
  <c r="F42" i="15"/>
  <c r="AC41" i="15"/>
  <c r="P41" i="15"/>
  <c r="O41" i="15"/>
  <c r="Q41" i="15" s="1"/>
  <c r="G41" i="15"/>
  <c r="F41" i="15"/>
  <c r="AC40" i="15"/>
  <c r="P40" i="15"/>
  <c r="O40" i="15"/>
  <c r="Q40" i="15" s="1"/>
  <c r="G40" i="15"/>
  <c r="F40" i="15"/>
  <c r="H40" i="15" s="1"/>
  <c r="AC39" i="15"/>
  <c r="P39" i="15"/>
  <c r="O39" i="15"/>
  <c r="G39" i="15"/>
  <c r="F39" i="15"/>
  <c r="H39" i="15" s="1"/>
  <c r="AC38" i="15"/>
  <c r="P38" i="15"/>
  <c r="O38" i="15"/>
  <c r="Q38" i="15" s="1"/>
  <c r="G38" i="15"/>
  <c r="F38" i="15"/>
  <c r="H38" i="15" s="1"/>
  <c r="AC37" i="15"/>
  <c r="P37" i="15"/>
  <c r="P45" i="15" s="1"/>
  <c r="O37" i="15"/>
  <c r="Q37" i="15" s="1"/>
  <c r="G37" i="15"/>
  <c r="F37" i="15"/>
  <c r="H37" i="15" s="1"/>
  <c r="AC36" i="15"/>
  <c r="P36" i="15"/>
  <c r="O36" i="15"/>
  <c r="G36" i="15"/>
  <c r="F36" i="15"/>
  <c r="AC35" i="15"/>
  <c r="P35" i="15"/>
  <c r="O35" i="15"/>
  <c r="Q35" i="15" s="1"/>
  <c r="G35" i="15"/>
  <c r="F35" i="15"/>
  <c r="AC34" i="15"/>
  <c r="G45" i="15"/>
  <c r="AC33" i="15"/>
  <c r="R28" i="15"/>
  <c r="Q28" i="15"/>
  <c r="K28" i="15"/>
  <c r="J28" i="15"/>
  <c r="H28" i="15"/>
  <c r="G28" i="15"/>
  <c r="F28" i="15"/>
  <c r="E28" i="15"/>
  <c r="D28" i="15"/>
  <c r="C28" i="15"/>
  <c r="AC27" i="15"/>
  <c r="T27" i="15"/>
  <c r="S27" i="15"/>
  <c r="M27" i="15"/>
  <c r="L27" i="15"/>
  <c r="AC26" i="15"/>
  <c r="T26" i="15"/>
  <c r="S26" i="15"/>
  <c r="M26" i="15"/>
  <c r="L26" i="15"/>
  <c r="AC25" i="15"/>
  <c r="T25" i="15"/>
  <c r="S25" i="15"/>
  <c r="M25" i="15"/>
  <c r="L25" i="15"/>
  <c r="AC24" i="15"/>
  <c r="T24" i="15"/>
  <c r="S24" i="15"/>
  <c r="M24" i="15"/>
  <c r="L24" i="15"/>
  <c r="AC23" i="15"/>
  <c r="T23" i="15"/>
  <c r="S23" i="15"/>
  <c r="M23" i="15"/>
  <c r="L23" i="15"/>
  <c r="AC22" i="15"/>
  <c r="T22" i="15"/>
  <c r="S22" i="15"/>
  <c r="M22" i="15"/>
  <c r="L22" i="15"/>
  <c r="AC21" i="15"/>
  <c r="T21" i="15"/>
  <c r="S21" i="15"/>
  <c r="M21" i="15"/>
  <c r="L21" i="15"/>
  <c r="AC20" i="15"/>
  <c r="T20" i="15"/>
  <c r="S20" i="15"/>
  <c r="M20" i="15"/>
  <c r="L20" i="15"/>
  <c r="AC19" i="15"/>
  <c r="T19" i="15"/>
  <c r="S19" i="15"/>
  <c r="M19" i="15"/>
  <c r="L19" i="15"/>
  <c r="AC18" i="15"/>
  <c r="T18" i="15"/>
  <c r="S18" i="15"/>
  <c r="M18" i="15"/>
  <c r="L18" i="15"/>
  <c r="AC17" i="15"/>
  <c r="AC16" i="15"/>
  <c r="J46" i="14"/>
  <c r="I46" i="14"/>
  <c r="H46" i="14"/>
  <c r="D46" i="14"/>
  <c r="C46" i="14"/>
  <c r="B46" i="14"/>
  <c r="T45" i="14"/>
  <c r="M45" i="14"/>
  <c r="K45" i="14"/>
  <c r="E45" i="14"/>
  <c r="L45" i="14" s="1"/>
  <c r="T44" i="14"/>
  <c r="M44" i="14"/>
  <c r="K44" i="14"/>
  <c r="E44" i="14"/>
  <c r="T43" i="14"/>
  <c r="M43" i="14"/>
  <c r="K43" i="14"/>
  <c r="E43" i="14"/>
  <c r="T42" i="14"/>
  <c r="M42" i="14"/>
  <c r="K42" i="14"/>
  <c r="E42" i="14"/>
  <c r="T41" i="14"/>
  <c r="M41" i="14"/>
  <c r="K41" i="14"/>
  <c r="E41" i="14"/>
  <c r="T40" i="14"/>
  <c r="M40" i="14"/>
  <c r="K40" i="14"/>
  <c r="E40" i="14"/>
  <c r="T39" i="14"/>
  <c r="M39" i="14"/>
  <c r="K39" i="14"/>
  <c r="E39" i="14"/>
  <c r="T38" i="14"/>
  <c r="M38" i="14"/>
  <c r="K38" i="14"/>
  <c r="E38" i="14"/>
  <c r="T37" i="14"/>
  <c r="M37" i="14"/>
  <c r="K37" i="14"/>
  <c r="E37" i="14"/>
  <c r="T36" i="14"/>
  <c r="M36" i="14"/>
  <c r="K36" i="14"/>
  <c r="E36" i="14"/>
  <c r="T35" i="14"/>
  <c r="T34" i="14"/>
  <c r="J28" i="14"/>
  <c r="I28" i="14"/>
  <c r="H28" i="14"/>
  <c r="D28" i="14"/>
  <c r="C28" i="14"/>
  <c r="B28" i="14"/>
  <c r="T27" i="14"/>
  <c r="M27" i="14"/>
  <c r="K27" i="14"/>
  <c r="E27" i="14"/>
  <c r="T26" i="14"/>
  <c r="M26" i="14"/>
  <c r="K26" i="14"/>
  <c r="E26" i="14"/>
  <c r="T25" i="14"/>
  <c r="M25" i="14"/>
  <c r="K25" i="14"/>
  <c r="E25" i="14"/>
  <c r="T24" i="14"/>
  <c r="M24" i="14"/>
  <c r="K24" i="14"/>
  <c r="E24" i="14"/>
  <c r="T23" i="14"/>
  <c r="M23" i="14"/>
  <c r="K23" i="14"/>
  <c r="E23" i="14"/>
  <c r="T22" i="14"/>
  <c r="M22" i="14"/>
  <c r="K22" i="14"/>
  <c r="E22" i="14"/>
  <c r="T21" i="14"/>
  <c r="M21" i="14"/>
  <c r="K21" i="14"/>
  <c r="E21" i="14"/>
  <c r="T20" i="14"/>
  <c r="M20" i="14"/>
  <c r="K20" i="14"/>
  <c r="E20" i="14"/>
  <c r="T19" i="14"/>
  <c r="M19" i="14"/>
  <c r="K19" i="14"/>
  <c r="E19" i="14"/>
  <c r="E28" i="14" s="1"/>
  <c r="T18" i="14"/>
  <c r="M18" i="14"/>
  <c r="K18" i="14"/>
  <c r="E18" i="14"/>
  <c r="T17" i="14"/>
  <c r="T16" i="14"/>
  <c r="L42" i="14" l="1"/>
  <c r="Q42" i="15"/>
  <c r="H44" i="15"/>
  <c r="T28" i="15"/>
  <c r="H35" i="15"/>
  <c r="H42" i="15"/>
  <c r="H41" i="15"/>
  <c r="M28" i="15"/>
  <c r="L28" i="15"/>
  <c r="O45" i="15"/>
  <c r="F45" i="15"/>
  <c r="H43" i="15"/>
  <c r="Q43" i="15"/>
  <c r="S28" i="15"/>
  <c r="H36" i="15"/>
  <c r="Q39" i="15"/>
  <c r="Q36" i="15"/>
  <c r="M46" i="14"/>
  <c r="L23" i="14"/>
  <c r="L39" i="14"/>
  <c r="L40" i="14"/>
  <c r="L43" i="14"/>
  <c r="K46" i="14"/>
  <c r="L38" i="14"/>
  <c r="L41" i="14"/>
  <c r="L44" i="14"/>
  <c r="L37" i="14"/>
  <c r="L36" i="14"/>
  <c r="E46" i="14"/>
  <c r="L26" i="14"/>
  <c r="L19" i="14"/>
  <c r="L22" i="14"/>
  <c r="L25" i="14"/>
  <c r="L18" i="14"/>
  <c r="L21" i="14"/>
  <c r="L24" i="14"/>
  <c r="L27" i="14"/>
  <c r="M28" i="14"/>
  <c r="K28" i="14"/>
  <c r="L20" i="14"/>
  <c r="I28" i="7"/>
  <c r="I28" i="13"/>
  <c r="L28" i="13"/>
  <c r="C28" i="13"/>
  <c r="D28" i="13"/>
  <c r="P28" i="13"/>
  <c r="R17" i="13"/>
  <c r="R18" i="13"/>
  <c r="R19" i="13"/>
  <c r="R20" i="13"/>
  <c r="R21" i="13"/>
  <c r="R22" i="13"/>
  <c r="R23" i="13"/>
  <c r="R24" i="13"/>
  <c r="R25" i="13"/>
  <c r="R26" i="13"/>
  <c r="R27" i="13"/>
  <c r="Q17" i="13"/>
  <c r="Q28" i="13" s="1"/>
  <c r="Q18" i="13"/>
  <c r="Q19" i="13"/>
  <c r="Q20" i="13"/>
  <c r="Q21" i="13"/>
  <c r="Q22" i="13"/>
  <c r="Q23" i="13"/>
  <c r="Q24" i="13"/>
  <c r="Q25" i="13"/>
  <c r="Q26" i="13"/>
  <c r="Q27" i="13"/>
  <c r="O27" i="13"/>
  <c r="S27" i="13" s="1"/>
  <c r="O26" i="13"/>
  <c r="S26" i="13" s="1"/>
  <c r="O25" i="13"/>
  <c r="S25" i="13" s="1"/>
  <c r="O24" i="13"/>
  <c r="O23" i="13"/>
  <c r="S23" i="13" s="1"/>
  <c r="O22" i="13"/>
  <c r="S22" i="13" s="1"/>
  <c r="O21" i="13"/>
  <c r="O20" i="13"/>
  <c r="O19" i="13"/>
  <c r="S19" i="13" s="1"/>
  <c r="O18" i="13"/>
  <c r="O17" i="13"/>
  <c r="O16" i="13"/>
  <c r="H17" i="13"/>
  <c r="H18" i="13"/>
  <c r="H19" i="13"/>
  <c r="H20" i="13"/>
  <c r="H21" i="13"/>
  <c r="H22" i="13"/>
  <c r="H23" i="13"/>
  <c r="H24" i="13"/>
  <c r="H25" i="13"/>
  <c r="H26" i="13"/>
  <c r="H27" i="13"/>
  <c r="H16" i="13"/>
  <c r="J28" i="13"/>
  <c r="F28" i="13"/>
  <c r="E28" i="13"/>
  <c r="B28" i="13"/>
  <c r="Z27" i="13"/>
  <c r="Z26" i="13"/>
  <c r="Z25" i="13"/>
  <c r="Z24" i="13"/>
  <c r="Z23" i="13"/>
  <c r="Z22" i="13"/>
  <c r="Z21" i="13"/>
  <c r="Z20" i="13"/>
  <c r="Z19" i="13"/>
  <c r="Z18" i="13"/>
  <c r="Z17" i="13"/>
  <c r="Z16" i="13"/>
  <c r="E17" i="1"/>
  <c r="L17" i="1" s="1"/>
  <c r="E18" i="1"/>
  <c r="E19" i="1"/>
  <c r="L19" i="1" s="1"/>
  <c r="E20" i="1"/>
  <c r="E21" i="1"/>
  <c r="L21" i="1" s="1"/>
  <c r="E22" i="1"/>
  <c r="E23" i="1"/>
  <c r="E24" i="1"/>
  <c r="E25" i="1"/>
  <c r="L25" i="1" s="1"/>
  <c r="E26" i="1"/>
  <c r="E27" i="1"/>
  <c r="L27" i="1" s="1"/>
  <c r="K17" i="1"/>
  <c r="M17" i="1"/>
  <c r="K18" i="1"/>
  <c r="M18" i="1"/>
  <c r="K19" i="1"/>
  <c r="M19" i="1"/>
  <c r="K20" i="1"/>
  <c r="M20" i="1"/>
  <c r="K21" i="1"/>
  <c r="M21" i="1"/>
  <c r="K22" i="1"/>
  <c r="M22" i="1"/>
  <c r="K23" i="1"/>
  <c r="M23" i="1"/>
  <c r="K24" i="1"/>
  <c r="M24" i="1"/>
  <c r="K25" i="1"/>
  <c r="M25" i="1"/>
  <c r="K26" i="1"/>
  <c r="M26" i="1"/>
  <c r="K27" i="1"/>
  <c r="M27" i="1"/>
  <c r="M16" i="1"/>
  <c r="K16" i="1"/>
  <c r="E16" i="1"/>
  <c r="M35" i="1"/>
  <c r="M36" i="1"/>
  <c r="M37" i="1"/>
  <c r="M38" i="1"/>
  <c r="M39" i="1"/>
  <c r="M40" i="1"/>
  <c r="M41" i="1"/>
  <c r="M42" i="1"/>
  <c r="M43" i="1"/>
  <c r="M44" i="1"/>
  <c r="M45" i="1"/>
  <c r="M34" i="1"/>
  <c r="K35" i="1"/>
  <c r="K36" i="1"/>
  <c r="K37" i="1"/>
  <c r="K38" i="1"/>
  <c r="K39" i="1"/>
  <c r="K40" i="1"/>
  <c r="K41" i="1"/>
  <c r="K42" i="1"/>
  <c r="K43" i="1"/>
  <c r="K44" i="1"/>
  <c r="K45" i="1"/>
  <c r="K34" i="1"/>
  <c r="E35" i="1"/>
  <c r="L35" i="1" s="1"/>
  <c r="E36" i="1"/>
  <c r="L36" i="1" s="1"/>
  <c r="E37" i="1"/>
  <c r="E38" i="1"/>
  <c r="L38" i="1" s="1"/>
  <c r="E39" i="1"/>
  <c r="E40" i="1"/>
  <c r="E41" i="1"/>
  <c r="L41" i="1" s="1"/>
  <c r="E42" i="1"/>
  <c r="L42" i="1" s="1"/>
  <c r="E43" i="1"/>
  <c r="L43" i="1" s="1"/>
  <c r="E44" i="1"/>
  <c r="L44" i="1" s="1"/>
  <c r="E45" i="1"/>
  <c r="E34" i="1"/>
  <c r="L34" i="1" s="1"/>
  <c r="O34" i="6"/>
  <c r="P34" i="6"/>
  <c r="O35" i="6"/>
  <c r="P35" i="6"/>
  <c r="O36" i="6"/>
  <c r="P36" i="6"/>
  <c r="O37" i="6"/>
  <c r="P37" i="6"/>
  <c r="O38" i="6"/>
  <c r="P38" i="6"/>
  <c r="O39" i="6"/>
  <c r="P39" i="6"/>
  <c r="O40" i="6"/>
  <c r="P40" i="6"/>
  <c r="O41" i="6"/>
  <c r="P41" i="6"/>
  <c r="O42" i="6"/>
  <c r="P42" i="6"/>
  <c r="O43" i="6"/>
  <c r="P43" i="6"/>
  <c r="O44" i="6"/>
  <c r="P44" i="6"/>
  <c r="P33" i="6"/>
  <c r="F34" i="6"/>
  <c r="G34" i="6"/>
  <c r="F35" i="6"/>
  <c r="G35" i="6"/>
  <c r="F36" i="6"/>
  <c r="G36" i="6"/>
  <c r="F37" i="6"/>
  <c r="G37" i="6"/>
  <c r="F38" i="6"/>
  <c r="G38" i="6"/>
  <c r="F39" i="6"/>
  <c r="G39" i="6"/>
  <c r="F40" i="6"/>
  <c r="G40" i="6"/>
  <c r="F41" i="6"/>
  <c r="G41" i="6"/>
  <c r="F42" i="6"/>
  <c r="G42" i="6"/>
  <c r="F43" i="6"/>
  <c r="G43" i="6"/>
  <c r="F44" i="6"/>
  <c r="G44" i="6"/>
  <c r="F33" i="6"/>
  <c r="G33" i="6"/>
  <c r="T17" i="6"/>
  <c r="T18" i="6"/>
  <c r="T19" i="6"/>
  <c r="T20" i="6"/>
  <c r="T21" i="6"/>
  <c r="T22" i="6"/>
  <c r="T23" i="6"/>
  <c r="T24" i="6"/>
  <c r="T25" i="6"/>
  <c r="T26" i="6"/>
  <c r="T27" i="6"/>
  <c r="T16" i="6"/>
  <c r="S17" i="6"/>
  <c r="S18" i="6"/>
  <c r="S19" i="6"/>
  <c r="S20" i="6"/>
  <c r="S21" i="6"/>
  <c r="S22" i="6"/>
  <c r="S23" i="6"/>
  <c r="S24" i="6"/>
  <c r="S25" i="6"/>
  <c r="S26" i="6"/>
  <c r="S27" i="6"/>
  <c r="S16" i="6"/>
  <c r="M17" i="6"/>
  <c r="M18" i="6"/>
  <c r="M19" i="6"/>
  <c r="M20" i="6"/>
  <c r="M21" i="6"/>
  <c r="M22" i="6"/>
  <c r="M23" i="6"/>
  <c r="M24" i="6"/>
  <c r="M25" i="6"/>
  <c r="M26" i="6"/>
  <c r="M27" i="6"/>
  <c r="M16" i="6"/>
  <c r="L17" i="6"/>
  <c r="L18" i="6"/>
  <c r="L19" i="6"/>
  <c r="L20" i="6"/>
  <c r="L21" i="6"/>
  <c r="L22" i="6"/>
  <c r="L23" i="6"/>
  <c r="L24" i="6"/>
  <c r="L25" i="6"/>
  <c r="L26" i="6"/>
  <c r="L27" i="6"/>
  <c r="AC34" i="6"/>
  <c r="AC35" i="6"/>
  <c r="AC36" i="6"/>
  <c r="AC37" i="6"/>
  <c r="AC38" i="6"/>
  <c r="AC39" i="6"/>
  <c r="AC40" i="6"/>
  <c r="AC41" i="6"/>
  <c r="AC42" i="6"/>
  <c r="AC43" i="6"/>
  <c r="AC44" i="6"/>
  <c r="AC33" i="6"/>
  <c r="AC17" i="6"/>
  <c r="AC18" i="6"/>
  <c r="AC19" i="6"/>
  <c r="AC20" i="6"/>
  <c r="AC21" i="6"/>
  <c r="AC22" i="6"/>
  <c r="AC23" i="6"/>
  <c r="AC24" i="6"/>
  <c r="AC25" i="6"/>
  <c r="AC26" i="6"/>
  <c r="AC27" i="6"/>
  <c r="AC16" i="6"/>
  <c r="E28" i="7"/>
  <c r="F28" i="7"/>
  <c r="G17" i="7"/>
  <c r="G18" i="7"/>
  <c r="G19" i="7"/>
  <c r="G20" i="7"/>
  <c r="G21" i="7"/>
  <c r="G22" i="7"/>
  <c r="G23" i="7"/>
  <c r="G24" i="7"/>
  <c r="G25" i="7"/>
  <c r="G26" i="7"/>
  <c r="G27" i="7"/>
  <c r="G16" i="7"/>
  <c r="L39" i="1" l="1"/>
  <c r="L22" i="1"/>
  <c r="L40" i="1"/>
  <c r="L18" i="1"/>
  <c r="S18" i="13"/>
  <c r="L24" i="1"/>
  <c r="S20" i="13"/>
  <c r="H45" i="15"/>
  <c r="L26" i="1"/>
  <c r="L45" i="1"/>
  <c r="L37" i="1"/>
  <c r="L23" i="1"/>
  <c r="S21" i="13"/>
  <c r="G28" i="7"/>
  <c r="L16" i="1"/>
  <c r="L20" i="1"/>
  <c r="S24" i="13"/>
  <c r="Q45" i="15"/>
  <c r="L46" i="14"/>
  <c r="L28" i="14"/>
  <c r="S16" i="13"/>
  <c r="S17" i="13"/>
  <c r="H28" i="13"/>
  <c r="R28" i="13"/>
  <c r="M28" i="13"/>
  <c r="G28" i="13"/>
  <c r="K28" i="13"/>
  <c r="N28" i="13"/>
  <c r="O28" i="13"/>
  <c r="S28" i="13" l="1"/>
  <c r="V17" i="7"/>
  <c r="V18" i="7"/>
  <c r="V19" i="7"/>
  <c r="V20" i="7"/>
  <c r="V21" i="7"/>
  <c r="V22" i="7"/>
  <c r="V23" i="7"/>
  <c r="V24" i="7"/>
  <c r="V25" i="7"/>
  <c r="V26" i="7"/>
  <c r="V27" i="7"/>
  <c r="U27" i="7"/>
  <c r="U26" i="7"/>
  <c r="U25" i="7"/>
  <c r="U24" i="7"/>
  <c r="U23" i="7"/>
  <c r="U22" i="7"/>
  <c r="U21" i="7"/>
  <c r="U20" i="7"/>
  <c r="U19" i="7"/>
  <c r="U18" i="7"/>
  <c r="U17" i="7"/>
  <c r="U16" i="7"/>
  <c r="M16" i="7"/>
  <c r="N17" i="7"/>
  <c r="N18" i="7"/>
  <c r="N19" i="7"/>
  <c r="N20" i="7"/>
  <c r="N21" i="7"/>
  <c r="N22" i="7"/>
  <c r="N23" i="7"/>
  <c r="N24" i="7"/>
  <c r="N25" i="7"/>
  <c r="N26" i="7"/>
  <c r="N27" i="7"/>
  <c r="N16" i="7"/>
  <c r="K17" i="7"/>
  <c r="K18" i="7"/>
  <c r="K19" i="7"/>
  <c r="K20" i="7"/>
  <c r="K21" i="7"/>
  <c r="K22" i="7"/>
  <c r="K23" i="7"/>
  <c r="K24" i="7"/>
  <c r="K25" i="7"/>
  <c r="K26" i="7"/>
  <c r="K27" i="7"/>
  <c r="L17" i="7"/>
  <c r="L18" i="7"/>
  <c r="L19" i="7"/>
  <c r="L20" i="7"/>
  <c r="L21" i="7"/>
  <c r="L22" i="7"/>
  <c r="L23" i="7"/>
  <c r="L24" i="7"/>
  <c r="L25" i="7"/>
  <c r="L26" i="7"/>
  <c r="L27" i="7"/>
  <c r="L16" i="7"/>
  <c r="M17" i="7"/>
  <c r="M18" i="7"/>
  <c r="M19" i="7"/>
  <c r="M20" i="7"/>
  <c r="M21" i="7"/>
  <c r="M22" i="7"/>
  <c r="M23" i="7"/>
  <c r="M24" i="7"/>
  <c r="M25" i="7"/>
  <c r="M26" i="7"/>
  <c r="M27" i="7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B61" i="10"/>
  <c r="B62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B65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B64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B63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N57" i="10"/>
  <c r="M57" i="10"/>
  <c r="W26" i="7" s="1"/>
  <c r="L57" i="10"/>
  <c r="W25" i="7" s="1"/>
  <c r="K57" i="10"/>
  <c r="W24" i="7" s="1"/>
  <c r="J57" i="10"/>
  <c r="I57" i="10"/>
  <c r="W22" i="7" s="1"/>
  <c r="H57" i="10"/>
  <c r="G57" i="10"/>
  <c r="F57" i="10"/>
  <c r="E57" i="10"/>
  <c r="W18" i="7" s="1"/>
  <c r="D57" i="10"/>
  <c r="W17" i="7" s="1"/>
  <c r="C57" i="10"/>
  <c r="B57" i="10"/>
  <c r="N31" i="10"/>
  <c r="N32" i="10"/>
  <c r="N33" i="10"/>
  <c r="O31" i="10"/>
  <c r="O32" i="10"/>
  <c r="O33" i="10"/>
  <c r="P31" i="10"/>
  <c r="P32" i="10"/>
  <c r="P33" i="10"/>
  <c r="Q31" i="10"/>
  <c r="Q32" i="10"/>
  <c r="Q33" i="10"/>
  <c r="R31" i="10"/>
  <c r="R32" i="10"/>
  <c r="R33" i="10"/>
  <c r="S31" i="10"/>
  <c r="S32" i="10"/>
  <c r="S33" i="10"/>
  <c r="T31" i="10"/>
  <c r="T32" i="10"/>
  <c r="T33" i="10"/>
  <c r="U31" i="10"/>
  <c r="U32" i="10"/>
  <c r="U33" i="10"/>
  <c r="L31" i="10"/>
  <c r="B32" i="10"/>
  <c r="B33" i="10"/>
  <c r="C32" i="10"/>
  <c r="C33" i="10"/>
  <c r="D32" i="10"/>
  <c r="D33" i="10"/>
  <c r="E32" i="10"/>
  <c r="E33" i="10"/>
  <c r="F32" i="10"/>
  <c r="F33" i="10"/>
  <c r="G32" i="10"/>
  <c r="G33" i="10"/>
  <c r="H32" i="10"/>
  <c r="H33" i="10"/>
  <c r="I32" i="10"/>
  <c r="I33" i="10"/>
  <c r="J32" i="10"/>
  <c r="J33" i="10"/>
  <c r="K32" i="10"/>
  <c r="K33" i="10"/>
  <c r="L32" i="10"/>
  <c r="L33" i="10"/>
  <c r="M32" i="10"/>
  <c r="M33" i="10"/>
  <c r="C31" i="10"/>
  <c r="D31" i="10"/>
  <c r="E31" i="10"/>
  <c r="F31" i="10"/>
  <c r="G31" i="10"/>
  <c r="H31" i="10"/>
  <c r="I31" i="10"/>
  <c r="J31" i="10"/>
  <c r="K31" i="10"/>
  <c r="M31" i="10"/>
  <c r="B31" i="10"/>
  <c r="F30" i="10"/>
  <c r="C30" i="10"/>
  <c r="D30" i="10"/>
  <c r="E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B30" i="10"/>
  <c r="C25" i="10"/>
  <c r="D25" i="10"/>
  <c r="O17" i="7" s="1"/>
  <c r="E25" i="10"/>
  <c r="F25" i="10"/>
  <c r="G25" i="10"/>
  <c r="H25" i="10"/>
  <c r="O21" i="7" s="1"/>
  <c r="I25" i="10"/>
  <c r="J25" i="10"/>
  <c r="K25" i="10"/>
  <c r="O24" i="7" s="1"/>
  <c r="L25" i="10"/>
  <c r="M25" i="10"/>
  <c r="N25" i="10"/>
  <c r="B25" i="10"/>
  <c r="W19" i="7" l="1"/>
  <c r="O23" i="7"/>
  <c r="W23" i="7"/>
  <c r="O16" i="7"/>
  <c r="O22" i="7"/>
  <c r="C58" i="10"/>
  <c r="U28" i="7"/>
  <c r="O27" i="7"/>
  <c r="O19" i="7"/>
  <c r="W27" i="7"/>
  <c r="O18" i="7"/>
  <c r="W20" i="7"/>
  <c r="F58" i="10"/>
  <c r="O20" i="7"/>
  <c r="O26" i="7"/>
  <c r="O25" i="7"/>
  <c r="W21" i="7"/>
  <c r="W16" i="7"/>
  <c r="I58" i="10"/>
  <c r="M28" i="7"/>
  <c r="F26" i="10"/>
  <c r="L58" i="10"/>
  <c r="L26" i="10"/>
  <c r="I26" i="10"/>
  <c r="C26" i="10"/>
  <c r="D17" i="7"/>
  <c r="D18" i="7"/>
  <c r="D19" i="7"/>
  <c r="D20" i="7"/>
  <c r="D21" i="7"/>
  <c r="D22" i="7"/>
  <c r="D23" i="7"/>
  <c r="D24" i="7"/>
  <c r="D25" i="7"/>
  <c r="D26" i="7"/>
  <c r="D27" i="7"/>
  <c r="D16" i="7"/>
  <c r="V16" i="7"/>
  <c r="T17" i="7"/>
  <c r="T18" i="7"/>
  <c r="T19" i="7"/>
  <c r="T20" i="7"/>
  <c r="T21" i="7"/>
  <c r="T22" i="7"/>
  <c r="T23" i="7"/>
  <c r="T24" i="7"/>
  <c r="T25" i="7"/>
  <c r="T26" i="7"/>
  <c r="T27" i="7"/>
  <c r="T16" i="7"/>
  <c r="D28" i="7" l="1"/>
  <c r="P27" i="9" l="1"/>
  <c r="P26" i="9"/>
  <c r="P25" i="9"/>
  <c r="P24" i="9"/>
  <c r="P23" i="9"/>
  <c r="P22" i="9"/>
  <c r="P21" i="9"/>
  <c r="P20" i="9"/>
  <c r="P19" i="9"/>
  <c r="P18" i="9"/>
  <c r="P17" i="9"/>
  <c r="P16" i="9"/>
  <c r="AD17" i="7"/>
  <c r="AD18" i="7"/>
  <c r="AD19" i="7"/>
  <c r="AD20" i="7"/>
  <c r="AD21" i="7"/>
  <c r="AD22" i="7"/>
  <c r="AD23" i="7"/>
  <c r="AD24" i="7"/>
  <c r="AD25" i="7"/>
  <c r="AD26" i="7"/>
  <c r="AD27" i="7"/>
  <c r="AD16" i="7"/>
  <c r="T35" i="1" l="1"/>
  <c r="T36" i="1"/>
  <c r="T37" i="1"/>
  <c r="T38" i="1"/>
  <c r="T39" i="1"/>
  <c r="T40" i="1"/>
  <c r="T41" i="1"/>
  <c r="T42" i="1"/>
  <c r="T43" i="1"/>
  <c r="T44" i="1"/>
  <c r="T45" i="1"/>
  <c r="T34" i="1"/>
  <c r="T17" i="1"/>
  <c r="T18" i="1"/>
  <c r="T19" i="1"/>
  <c r="T20" i="1"/>
  <c r="T21" i="1"/>
  <c r="T22" i="1"/>
  <c r="T23" i="1"/>
  <c r="T24" i="1"/>
  <c r="T25" i="1"/>
  <c r="T26" i="1"/>
  <c r="T27" i="1"/>
  <c r="T16" i="1"/>
  <c r="R28" i="7" l="1"/>
  <c r="J28" i="7"/>
  <c r="P28" i="7"/>
  <c r="S27" i="7"/>
  <c r="S28" i="7"/>
  <c r="N28" i="7" l="1"/>
  <c r="K28" i="7"/>
  <c r="T28" i="7" l="1"/>
  <c r="C28" i="7"/>
  <c r="B28" i="7"/>
  <c r="L28" i="7" l="1"/>
  <c r="O28" i="7"/>
  <c r="H28" i="7" l="1"/>
  <c r="Q28" i="7" l="1"/>
  <c r="V28" i="7" l="1"/>
  <c r="W28" i="7" l="1"/>
  <c r="P45" i="6" l="1"/>
  <c r="O45" i="6"/>
  <c r="D28" i="6"/>
  <c r="C28" i="6"/>
  <c r="G28" i="6"/>
  <c r="F28" i="6"/>
  <c r="K28" i="6"/>
  <c r="J28" i="6"/>
  <c r="R28" i="6"/>
  <c r="Q28" i="6"/>
  <c r="S28" i="6"/>
  <c r="L28" i="6"/>
  <c r="M28" i="6"/>
  <c r="T28" i="6" l="1"/>
  <c r="H28" i="6" l="1"/>
  <c r="B45" i="6"/>
  <c r="M45" i="6" l="1"/>
  <c r="N45" i="6"/>
  <c r="E45" i="6"/>
  <c r="H35" i="6" s="1"/>
  <c r="D45" i="6"/>
  <c r="Q37" i="6" l="1"/>
  <c r="Q40" i="6"/>
  <c r="Q39" i="6"/>
  <c r="Q38" i="6"/>
  <c r="Q35" i="6"/>
  <c r="Q41" i="6"/>
  <c r="Q34" i="6"/>
  <c r="Q44" i="6"/>
  <c r="Q42" i="6"/>
  <c r="Q33" i="6"/>
  <c r="Q43" i="6"/>
  <c r="Q36" i="6"/>
  <c r="H37" i="6"/>
  <c r="H43" i="6"/>
  <c r="H41" i="6"/>
  <c r="H34" i="6"/>
  <c r="H33" i="6"/>
  <c r="H36" i="6"/>
  <c r="H42" i="6"/>
  <c r="H40" i="6"/>
  <c r="H39" i="6"/>
  <c r="H44" i="6"/>
  <c r="H38" i="6"/>
  <c r="F45" i="6"/>
  <c r="G45" i="6"/>
  <c r="Q45" i="6" l="1"/>
  <c r="H45" i="6"/>
  <c r="E28" i="6" l="1"/>
  <c r="C2" i="4" l="1"/>
  <c r="G2" i="4"/>
  <c r="G41" i="4" l="1"/>
  <c r="G42" i="4" s="1"/>
  <c r="E44" i="4"/>
  <c r="A44" i="4"/>
  <c r="G37" i="4"/>
  <c r="C37" i="4"/>
  <c r="G85" i="4" l="1"/>
  <c r="H85" i="4" s="1"/>
  <c r="G88" i="4" s="1"/>
  <c r="F37" i="4"/>
  <c r="F38" i="4" s="1"/>
  <c r="F46" i="4" s="1"/>
  <c r="C85" i="4"/>
  <c r="D85" i="4" s="1"/>
  <c r="C88" i="4" s="1"/>
  <c r="B37" i="4"/>
  <c r="B38" i="4" s="1"/>
  <c r="B46" i="4" s="1"/>
  <c r="J46" i="1" l="1"/>
  <c r="I46" i="1"/>
  <c r="H46" i="1"/>
  <c r="D46" i="1"/>
  <c r="C46" i="1"/>
  <c r="B46" i="1"/>
  <c r="J28" i="1"/>
  <c r="I28" i="1"/>
  <c r="H28" i="1"/>
  <c r="D28" i="1"/>
  <c r="C28" i="1"/>
  <c r="B28" i="1"/>
  <c r="M46" i="1" l="1"/>
  <c r="L46" i="1"/>
  <c r="M28" i="1"/>
  <c r="K28" i="1"/>
  <c r="E28" i="1"/>
  <c r="K46" i="1"/>
  <c r="E46" i="1"/>
  <c r="L28" i="1" l="1"/>
</calcChain>
</file>

<file path=xl/sharedStrings.xml><?xml version="1.0" encoding="utf-8"?>
<sst xmlns="http://schemas.openxmlformats.org/spreadsheetml/2006/main" count="1047" uniqueCount="305">
  <si>
    <t>Versión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</si>
  <si>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</si>
  <si>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</si>
  <si>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Fecha de Cambio</t>
  </si>
  <si>
    <t>REPORTE DE CONSUMOS PARA EL RECURSO AGUA</t>
  </si>
  <si>
    <t>MES</t>
  </si>
  <si>
    <t>REPORTE VIGENCIA ANTERIOR (VA)</t>
  </si>
  <si>
    <t>REPORTE VIGENCIA ACTUAL (VC)</t>
  </si>
  <si>
    <t>MEJORA</t>
  </si>
  <si>
    <t>ANÁLISIS MENSUAL DEL DESEMPEÑO AMBIENTAL</t>
  </si>
  <si>
    <t>GRÁFICAS ASOCIADAS</t>
  </si>
  <si>
    <t>Consumo del recurso</t>
  </si>
  <si>
    <t>N° Asistentes en la sede (trabajadores)</t>
  </si>
  <si>
    <t xml:space="preserve">Costo unitario servicio de acueducto
</t>
  </si>
  <si>
    <t>Consumo per cápita</t>
  </si>
  <si>
    <t>% Mejoramiento 2023 vs. 2024</t>
  </si>
  <si>
    <t>Análisis / Justificación de los consumos</t>
  </si>
  <si>
    <t>Acción de mejora propuesta por la DT</t>
  </si>
  <si>
    <t>Evidencias entregadas de la acción al SGA</t>
  </si>
  <si>
    <t>Responsable del seguimiento en la sede</t>
  </si>
  <si>
    <t>ENERO</t>
  </si>
  <si>
    <t>Enlace SIG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</si>
  <si>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</si>
  <si>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</si>
  <si>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</si>
  <si>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</si>
  <si>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</si>
  <si>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</si>
  <si>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</si>
  <si>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</si>
  <si>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</si>
  <si>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</si>
  <si>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</si>
  <si>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AÑO</t>
  </si>
  <si>
    <t>Meta para la vigencia actual</t>
  </si>
  <si>
    <t>REPORTE DE CONSUMOS PARA EL RECURSO ENERGÍA</t>
  </si>
  <si>
    <t xml:space="preserve">Costo unitario servicio de energía
</t>
  </si>
  <si>
    <t xml:space="preserve">Costo unitario servicio de enetgía
</t>
  </si>
  <si>
    <t>Nivel ahorro de consumo</t>
  </si>
  <si>
    <t>DIRECCIÓN TERRITORIAL:</t>
  </si>
  <si>
    <t>SEDE:</t>
  </si>
  <si>
    <t>RESPONSABLE DE DILIGENCIAMIENTO:</t>
  </si>
  <si>
    <t>NOMBRE DEL PROGRAMA:</t>
  </si>
  <si>
    <t>Ahorro y uso eficiente del agua y la energía</t>
  </si>
  <si>
    <t>AÑO DE SEGUIMIENTO:</t>
  </si>
  <si>
    <t>DIRECCIÓN:</t>
  </si>
  <si>
    <t>SEGUIMIENTO MENSUAL DEL PROGRAMA</t>
  </si>
  <si>
    <t>OBJETIVO DE DESARROLLO SOSTENIBLE QUE ATIENDE:</t>
  </si>
  <si>
    <t>DIRECCIÓN TERRITORIAL</t>
  </si>
  <si>
    <t>Caquetá / Huila - Florencia</t>
  </si>
  <si>
    <t>Caquetá / Huila - Neiva</t>
  </si>
  <si>
    <t>Central - Bogotá</t>
  </si>
  <si>
    <t>Central - Ibagué</t>
  </si>
  <si>
    <t>Central - Tunja</t>
  </si>
  <si>
    <t>Cesar / Guajira - Riohacha</t>
  </si>
  <si>
    <t>Cesar / Guajira - Valledupar</t>
  </si>
  <si>
    <t>Eje cafetero - Armenia</t>
  </si>
  <si>
    <t>Eje cafetero - Manizales</t>
  </si>
  <si>
    <t>Eje cafetero - Pereira</t>
  </si>
  <si>
    <t>Norte de Santander y Arauca - Arauca</t>
  </si>
  <si>
    <t>Norte de Santander y Arauca - Cúcuta</t>
  </si>
  <si>
    <t xml:space="preserve">Antioquia </t>
  </si>
  <si>
    <t xml:space="preserve">Atlántico </t>
  </si>
  <si>
    <t xml:space="preserve">Bolívar / San Andrés </t>
  </si>
  <si>
    <t xml:space="preserve">Caquetá / Huila </t>
  </si>
  <si>
    <t xml:space="preserve">Cauca </t>
  </si>
  <si>
    <t xml:space="preserve">Central </t>
  </si>
  <si>
    <t xml:space="preserve">Cesar / Guajira </t>
  </si>
  <si>
    <t xml:space="preserve">Choco </t>
  </si>
  <si>
    <t xml:space="preserve">Córdoba </t>
  </si>
  <si>
    <t xml:space="preserve">Eje cafetero </t>
  </si>
  <si>
    <t xml:space="preserve">Magadalena medio </t>
  </si>
  <si>
    <t xml:space="preserve">Magdalena </t>
  </si>
  <si>
    <t xml:space="preserve">Meta y Llanos Orientales </t>
  </si>
  <si>
    <t xml:space="preserve">Nariño </t>
  </si>
  <si>
    <t xml:space="preserve">Norte de Santander y Arauca </t>
  </si>
  <si>
    <t xml:space="preserve">Putumayo </t>
  </si>
  <si>
    <t xml:space="preserve">Santander </t>
  </si>
  <si>
    <t xml:space="preserve">Sucre </t>
  </si>
  <si>
    <t xml:space="preserve">Urabá </t>
  </si>
  <si>
    <t xml:space="preserve">Valle </t>
  </si>
  <si>
    <t xml:space="preserve">Nivel Nacional </t>
  </si>
  <si>
    <t>SEDE</t>
  </si>
  <si>
    <t>Predio del FRV</t>
  </si>
  <si>
    <t>Otro</t>
  </si>
  <si>
    <t>Apartadó</t>
  </si>
  <si>
    <t>Arauca</t>
  </si>
  <si>
    <t>Armenia</t>
  </si>
  <si>
    <t>Barrancabermeja</t>
  </si>
  <si>
    <t>Barranquilla</t>
  </si>
  <si>
    <t>Bogotá D, C.</t>
  </si>
  <si>
    <t>Bucaramanga</t>
  </si>
  <si>
    <t>Cartagena</t>
  </si>
  <si>
    <t>Cúcuta</t>
  </si>
  <si>
    <t>Florencia</t>
  </si>
  <si>
    <t>Ibagué</t>
  </si>
  <si>
    <t>Inírida</t>
  </si>
  <si>
    <t>Leticia</t>
  </si>
  <si>
    <t>Manizales</t>
  </si>
  <si>
    <t>Medellín</t>
  </si>
  <si>
    <t>Mitú</t>
  </si>
  <si>
    <t>Mocoa</t>
  </si>
  <si>
    <t>Montería</t>
  </si>
  <si>
    <t>Neiva</t>
  </si>
  <si>
    <t>Pasto</t>
  </si>
  <si>
    <t>Pereira</t>
  </si>
  <si>
    <t>Popayán</t>
  </si>
  <si>
    <t>Puerto Carreño</t>
  </si>
  <si>
    <t>Quibdó</t>
  </si>
  <si>
    <t>Riohacha</t>
  </si>
  <si>
    <t>San José del Guaviare</t>
  </si>
  <si>
    <t>Santa Marta</t>
  </si>
  <si>
    <t>Santiago de Cali</t>
  </si>
  <si>
    <t>Sincelejo</t>
  </si>
  <si>
    <t>Tunja</t>
  </si>
  <si>
    <t>Valledupar</t>
  </si>
  <si>
    <t>Villavicencio</t>
  </si>
  <si>
    <t>Yopal</t>
  </si>
  <si>
    <t>AGUA 1ER SEMESTRE</t>
  </si>
  <si>
    <t>ENERGÍA 1ER SEMESTRE</t>
  </si>
  <si>
    <t>Antioquia</t>
  </si>
  <si>
    <t>Atlántico</t>
  </si>
  <si>
    <t>Bolívar / San Andrés</t>
  </si>
  <si>
    <t>Cauca</t>
  </si>
  <si>
    <t>Chocó</t>
  </si>
  <si>
    <t>Choco</t>
  </si>
  <si>
    <t>Córdoba</t>
  </si>
  <si>
    <t>Llanos Orientales y Amazonia - Yopal</t>
  </si>
  <si>
    <t>Llanos Orientales y Amazonia - Villavicencio</t>
  </si>
  <si>
    <t>Llanos Orientales y Amazonia - Guaviare</t>
  </si>
  <si>
    <t>Llanos Orientales y Amazonia - Puerto Carreño</t>
  </si>
  <si>
    <t>Llanos Orientales y Amazonia - Leticia</t>
  </si>
  <si>
    <t>Llanos Orientales y Amazonia - Mitú</t>
  </si>
  <si>
    <t>Llanos Orientales y Amazonia - Inírida</t>
  </si>
  <si>
    <t>Magdalena</t>
  </si>
  <si>
    <t>Magadalena medio</t>
  </si>
  <si>
    <t>Putumayo</t>
  </si>
  <si>
    <t>Nariño</t>
  </si>
  <si>
    <t>Santander</t>
  </si>
  <si>
    <t>Sucre</t>
  </si>
  <si>
    <t>Urabá</t>
  </si>
  <si>
    <t>Valle</t>
  </si>
  <si>
    <t>Nivel Nacional</t>
  </si>
  <si>
    <t>TOTAL</t>
  </si>
  <si>
    <t>DIFERENCIA</t>
  </si>
  <si>
    <t>2024 ENERGÍA</t>
  </si>
  <si>
    <t>Periodo facturado</t>
  </si>
  <si>
    <t>NA</t>
  </si>
  <si>
    <t>Fecha final</t>
  </si>
  <si>
    <t>Fecha inicial</t>
  </si>
  <si>
    <t>6. Agua limpia y saneamiento.
7. Energía asequible y no contaminante.</t>
  </si>
  <si>
    <t>MATRIZ DE SEGUIMIENTO A PROGRAMAS DEL SISTEMA DE GESTIÓN AMBIENTAL</t>
  </si>
  <si>
    <t>Paginas 1 de 1</t>
  </si>
  <si>
    <t>Unidad de medida</t>
  </si>
  <si>
    <t># Bolsas</t>
  </si>
  <si>
    <t>Operador del servicio de aseo</t>
  </si>
  <si>
    <t>Tasa ambiental por uso</t>
  </si>
  <si>
    <t>INFORMACIÓN FACTURA DE ASEO</t>
  </si>
  <si>
    <t>REPORTE RESIDUOS APROVECHABLES</t>
  </si>
  <si>
    <t>Costo unitario</t>
  </si>
  <si>
    <t>Organización recicladora que recibe el residuo</t>
  </si>
  <si>
    <t>(Kg de residuos sólidos orgánicos entregados/ Kg de residuos solidos organicos totales ) * 100%</t>
  </si>
  <si>
    <t>% de  residuos solidos órganicos entregados</t>
  </si>
  <si>
    <t>% residuos entregados</t>
  </si>
  <si>
    <t>Aporte al medio ambiente</t>
  </si>
  <si>
    <t>Gestión de residuos</t>
  </si>
  <si>
    <t>REPORTE RESIDUOS ORDINARIOS</t>
  </si>
  <si>
    <t>REPORTE RESIDUOS ORGÁNICOS</t>
  </si>
  <si>
    <t>Cantidad generada</t>
  </si>
  <si>
    <t>Cantidad entregada</t>
  </si>
  <si>
    <t>Generación per cápita</t>
  </si>
  <si>
    <t>REPORTE RESIDUOS PELIGROSOS Y DE MANEJO ESPECIAL</t>
  </si>
  <si>
    <t>Cantidad residuo facturado (Tn)</t>
  </si>
  <si>
    <t>Tasa aprovechamiento</t>
  </si>
  <si>
    <t>Creación del documento</t>
  </si>
  <si>
    <t>Se actualiza matriz de seguimiento de agua y energía y se incluyen matrices de seguimientos para los 4 programas restantes (Gestión de Residuos, buenas practicas de cero papel, compras sostenibles, practicas sostenibles, lo anterior con el objetivo de agrupar las matices de seguimiento en un solo archivo.</t>
  </si>
  <si>
    <t>Inclusión de principios de pacto global de las naciones unidas, objetivos de desarrollo sostenibles, ajuste de formulas de indicadores y ampliación de estas.</t>
  </si>
  <si>
    <t>San Cayetano</t>
  </si>
  <si>
    <t>Aplica para los PGM: RS</t>
  </si>
  <si>
    <t>kg</t>
  </si>
  <si>
    <t>Manejo Integral de Residuos Sólidos</t>
  </si>
  <si>
    <t>Buenas prácticas cero papel</t>
  </si>
  <si>
    <t>Compras sostenibles</t>
  </si>
  <si>
    <t>Prácticas sostenibles</t>
  </si>
  <si>
    <t>Tasa ambiental retributiva</t>
  </si>
  <si>
    <t>N° Asistentes en la sede (servidores públicos)</t>
  </si>
  <si>
    <t>Consumo de resmas</t>
  </si>
  <si>
    <t>% Disminución de consumo</t>
  </si>
  <si>
    <t>Datos para las Direcciones Territoriales</t>
  </si>
  <si>
    <t>Cantidad hojas impresas</t>
  </si>
  <si>
    <t>Datos para los procesos (Nivel Nacional)</t>
  </si>
  <si>
    <t>Consumo resmas por servidor público</t>
  </si>
  <si>
    <t>13. Acción por el clima</t>
  </si>
  <si>
    <t>12. Producción y consumo responsables</t>
  </si>
  <si>
    <t>Avales ambientales emitidos</t>
  </si>
  <si>
    <t xml:space="preserve">Total procesos contractuales </t>
  </si>
  <si>
    <t>Nivel de gestión de avales ambientales</t>
  </si>
  <si>
    <t>% Proceso contractual con aval</t>
  </si>
  <si>
    <t>% Consumo de papel</t>
  </si>
  <si>
    <t>% Uso OneDrive</t>
  </si>
  <si>
    <t>TRIMESTRE 1</t>
  </si>
  <si>
    <t>TRIMESTRE 2</t>
  </si>
  <si>
    <t>TRIMESTRE 3</t>
  </si>
  <si>
    <t>TRIMESTRE 4</t>
  </si>
  <si>
    <t>Seguimiento a la información (Mb)</t>
  </si>
  <si>
    <t>Total servidores públicos</t>
  </si>
  <si>
    <t>Evaluación Independiente</t>
  </si>
  <si>
    <t>Reparación Integral</t>
  </si>
  <si>
    <t>Direccionamiento Estratégico</t>
  </si>
  <si>
    <t>Gestión del Conocimiento y la Innovación</t>
  </si>
  <si>
    <t>Gestión para la Asistencia</t>
  </si>
  <si>
    <t>Relación con el Ciudadano</t>
  </si>
  <si>
    <t>Gestión de la Información</t>
  </si>
  <si>
    <t>Comunicación Estratégica</t>
  </si>
  <si>
    <t>Gestión Documental</t>
  </si>
  <si>
    <t>Gestión Administrativa</t>
  </si>
  <si>
    <t>Gestión Financiera</t>
  </si>
  <si>
    <t>Gestión Contractual</t>
  </si>
  <si>
    <t>Gestión de Talento Humano</t>
  </si>
  <si>
    <t>Gestión Jurídica</t>
  </si>
  <si>
    <t>Registro y Valoración</t>
  </si>
  <si>
    <t>Prevención Urgente y Atención en la Inmediatez</t>
  </si>
  <si>
    <t>Participación y Visibilización</t>
  </si>
  <si>
    <t>Gestión Interinstitucional</t>
  </si>
  <si>
    <t>N° SERVIDORES PÚBLICOS</t>
  </si>
  <si>
    <t>Actividades programadas</t>
  </si>
  <si>
    <t>Actividades ejecutadas</t>
  </si>
  <si>
    <t>Servidores públicos asistentes</t>
  </si>
  <si>
    <t>Comunicaciones externas</t>
  </si>
  <si>
    <t>Comunicaciones internas</t>
  </si>
  <si>
    <t>Solicitudes</t>
  </si>
  <si>
    <t>Requerimientos</t>
  </si>
  <si>
    <t>Total</t>
  </si>
  <si>
    <t>% Cumplimineto de la programación</t>
  </si>
  <si>
    <t>% Asistencia a las actividades</t>
  </si>
  <si>
    <t xml:space="preserve">Calificación promedio </t>
  </si>
  <si>
    <t>Relación de comunicaciones externas atendidas</t>
  </si>
  <si>
    <t>Ministerio de Justicia</t>
  </si>
  <si>
    <t>Esta información se encuentra diligenciada teniendo en cuenta los reportado durante la vigencia inmediatamente anterior</t>
  </si>
  <si>
    <t>Ingresar fecha inicial del periodo facturado o la primera lectura (lectura anterior) mes a mes</t>
  </si>
  <si>
    <t>Ingresar fecha final del periodo facturado o la segunda lectura (lectura actual) mes a mes</t>
  </si>
  <si>
    <t>Ingresar el valor de consumo facturado en m3 mes a mes</t>
  </si>
  <si>
    <t>Ingresar todas las observaciones, puntualidades, justificaciones, etc., sobre los valores ingresados respecto a la factura del agua</t>
  </si>
  <si>
    <t>Realizar una lista enumerando los productos que evidencian el desarrollo de la acción que se puedan ejecutar en territorio mes a mes</t>
  </si>
  <si>
    <t>Ingresar todas las posibles acciones donde la DT puedeatender la situación (tener presente que sean viables, medibles en el tiempo e innovadoras) mes a mes</t>
  </si>
  <si>
    <r>
      <t xml:space="preserve">Las celdas de esta columna se encuentra formulada,  </t>
    </r>
    <r>
      <rPr>
        <b/>
        <sz val="11"/>
        <color rgb="FFFF0000"/>
        <rFont val="Verdana"/>
        <family val="2"/>
      </rPr>
      <t>por favor no modificar</t>
    </r>
  </si>
  <si>
    <t>Ingresar el valor de consumo facturado en kWh mes a mes</t>
  </si>
  <si>
    <t>Las celdas de esta columna se encuentra ya organizada, por favor NO modificar</t>
  </si>
  <si>
    <t>Ingresar la cantidad de funcionarios, contratistas y colaboradores que asistieron presencialmente  mes a mes
(por favor verificar que coincida con la matriz de agua y residuos sólidos)</t>
  </si>
  <si>
    <t>Ingresar la cantidad de funcionarios, contratistas y colaboradores que asistieron presencialmente  mes a mes
(por favor verificar que coincida con la matriz de energia y residuos sólidos)</t>
  </si>
  <si>
    <r>
      <t xml:space="preserve">TOTAL AÑO </t>
    </r>
    <r>
      <rPr>
        <sz val="9"/>
        <color rgb="FFFF0000"/>
        <rFont val="Verdana"/>
        <family val="2"/>
      </rPr>
      <t xml:space="preserve">(Las celdas de esta fila se encuentra formulada,  </t>
    </r>
    <r>
      <rPr>
        <b/>
        <sz val="9"/>
        <color rgb="FFFF0000"/>
        <rFont val="Verdana"/>
        <family val="2"/>
      </rPr>
      <t>por favor no modificar</t>
    </r>
    <r>
      <rPr>
        <sz val="9"/>
        <color rgb="FFFF0000"/>
        <rFont val="Verdana"/>
        <family val="2"/>
      </rPr>
      <t>)</t>
    </r>
  </si>
  <si>
    <t>Ingresar fecha inicial del periodo de la factura o la primera lectura (lectura anterior) mes a mes</t>
  </si>
  <si>
    <t>Ingresar fecha final del periodo de la factura o la segunda lectura (lectura actual) mes a mes</t>
  </si>
  <si>
    <r>
      <t xml:space="preserve">Por favor, ingresar la dirección donde se localiza la sede administrativa actualmente; si la sede es traladada, por favor informar inmediatamente al correo </t>
    </r>
    <r>
      <rPr>
        <b/>
        <sz val="9"/>
        <color rgb="FFFF0000"/>
        <rFont val="Verdana"/>
        <family val="2"/>
      </rPr>
      <t>gestion.ambiental@unidadvictimas.gov.co</t>
    </r>
  </si>
  <si>
    <r>
      <t>Por favor, ingresar la dirección donde se localiza la sede administrativa actualmente; si la sede es traladada, por favor informar inmediatamente al correo</t>
    </r>
    <r>
      <rPr>
        <u/>
        <sz val="9"/>
        <color rgb="FFFF0000"/>
        <rFont val="Verdana"/>
        <family val="2"/>
      </rPr>
      <t xml:space="preserve"> gestion.ambiental@unidadvictimas.gov.co</t>
    </r>
  </si>
  <si>
    <t>Por facor erscribir el nombre completo del profesional quien realiza el diligenciamiento de las matrices</t>
  </si>
  <si>
    <r>
      <t xml:space="preserve">OBJETIVO DE DESARROLLO SOSTENIBLE QUE ATIENDE:
</t>
    </r>
    <r>
      <rPr>
        <b/>
        <sz val="9"/>
        <color rgb="FFFF0000"/>
        <rFont val="Verdana"/>
        <family val="2"/>
      </rPr>
      <t>Información ya consignada, por favor no modificar</t>
    </r>
  </si>
  <si>
    <r>
      <t xml:space="preserve">AÑO DE SEGUIMIENTO:
</t>
    </r>
    <r>
      <rPr>
        <b/>
        <sz val="9"/>
        <color rgb="FFFF0000"/>
        <rFont val="Verdana"/>
        <family val="2"/>
      </rPr>
      <t>Información ya consignada, por favor no modificar</t>
    </r>
  </si>
  <si>
    <r>
      <t xml:space="preserve">SEDE: </t>
    </r>
    <r>
      <rPr>
        <b/>
        <sz val="9"/>
        <color rgb="FFFF0000"/>
        <rFont val="Verdana"/>
        <family val="2"/>
      </rPr>
      <t>(por favor seleccionar la ciudad donde se localiza la sede)</t>
    </r>
  </si>
  <si>
    <r>
      <t>DIRECCIÓN TERRITORIAL:</t>
    </r>
    <r>
      <rPr>
        <b/>
        <sz val="9"/>
        <color rgb="FFFF0000"/>
        <rFont val="Verdana"/>
        <family val="2"/>
      </rPr>
      <t xml:space="preserve"> (por favor seleccionar la dirección territorial)</t>
    </r>
  </si>
  <si>
    <r>
      <t xml:space="preserve">NOMBRE DEL PROGRAMA: </t>
    </r>
    <r>
      <rPr>
        <b/>
        <sz val="9"/>
        <color rgb="FFFF0000"/>
        <rFont val="Verdana"/>
        <family val="2"/>
      </rPr>
      <t>(por favor seleccionar a que programa de gestión ambiental)</t>
    </r>
  </si>
  <si>
    <t>Escribir el nombre de la empresa que realiza la recolección de los residuos mes a mes</t>
  </si>
  <si>
    <t>TOTAL AÑO (Las celdas de esta fila se encuentra formulada,  por favor no modificar)</t>
  </si>
  <si>
    <t>Ingresar todas las observaciones, puntualidades, justificaciones, etc., sobre los valores ingresados respecto a los residuos ordinarios (bolsa negra) y orgánicos (bolsa verde)</t>
  </si>
  <si>
    <r>
      <t xml:space="preserve">Ingresar el nombre completo del enlace SIG una vez la información esté diligenciada y verificada.
Por favor, el diligenciamiento de esta casilla se realiza una vez este validada </t>
    </r>
    <r>
      <rPr>
        <b/>
        <sz val="11"/>
        <color rgb="FFFF0000"/>
        <rFont val="Verdana"/>
        <family val="2"/>
      </rPr>
      <t>la información, NO arrastar y diligenciar completamente esta columna</t>
    </r>
    <r>
      <rPr>
        <sz val="11"/>
        <color rgb="FFFF0000"/>
        <rFont val="Verdana"/>
        <family val="2"/>
      </rPr>
      <t>, el equipo implementador revisará la matriz cada vez que sea reportado al aplicativo para atender el Plan de Implementación</t>
    </r>
  </si>
  <si>
    <t>Escribir el valor de la tasa ambiental por aseo mes a mes.
Si en la factura no se evidencia la información, por favor colocar las sigls NA mes a mes</t>
  </si>
  <si>
    <t>Escribir el valor de la tasa ambiental retributiva por aseo mes a mes.
Si en la factura no se evidencia la información, por favor colocar las sigls NA mes a mes</t>
  </si>
  <si>
    <t>Escribir la cantidad de residuos facturados en toneladas (Tn) mes a mes</t>
  </si>
  <si>
    <t>Ingresar el valor en $ del m3 de agua mes a mes (por favor no cofundir con el valor total)</t>
  </si>
  <si>
    <t>Ingresar el valor en $ del kWh de energía mes a mes (por favor no cofundir con el valor total)</t>
  </si>
  <si>
    <t>Ingresar el valor en $ de aseo mes a mes (por favor no cofundir con el valor total)</t>
  </si>
  <si>
    <t>Ingresar la cantidad de funcionarios, contratistas y colaboradores que asistieron presencialmente  mes a mes
(por favor verificar que coincida con la matriz de agua, energía y residuos aprovechable como respel)</t>
  </si>
  <si>
    <t>Ingresar la cantidad de funcionarios, contratistas y colaboradores que asistieron presencialmente  mes a mes
(por favor verificar que coincida con la matriz de agua, energía y residuos ordinarios como orgánicos)</t>
  </si>
  <si>
    <t>Por favor seleccionar si la unidad en la que ingresa la catidad de residuos tanto generados como entregados es en Kg o # bolsas (por favor justificar en la casilla de análisis)</t>
  </si>
  <si>
    <t>Escribir el nombre completo de la empresa a quien le realiza la entrega de los residuos mes a mes</t>
  </si>
  <si>
    <t>Escribir el nombre completo de la organización de recicladores o de la persona a quien le realiza la entrega de los residuos mes a mes</t>
  </si>
  <si>
    <t>Ingresar el valor de residuos aprovechables generados mes a mes</t>
  </si>
  <si>
    <t>Ingresar el valor de residuos ordinarios generados mes a mes</t>
  </si>
  <si>
    <t>Ingresar el valor de residuos ordinarios entregados mes a mes</t>
  </si>
  <si>
    <t>Escribir el valor de la tasa de aprovechamiento de los residuos mes a mes.
Si en la factura no se evidencia la información, por favor colocar las sigls NA mes a mes.</t>
  </si>
  <si>
    <t>Por favor seleccionar si la unidad en la que ingresa la catidad de residuos tanto generados como entregados es en Kg o # bolsas (por favor justificar en la casilla de análisis) mes a mes.</t>
  </si>
  <si>
    <t>Ingresar todas las observaciones, puntualidades, justificaciones, etc., sobre los valores ingresados respecto a los residuos ordinarios (bolsa negra) y orgánicos (bolsa verde) mes a mes</t>
  </si>
  <si>
    <r>
      <t xml:space="preserve">Ingresar el nombre completo del enlace SIG una vez la información esté diligenciada y verificada.
Por favor, el diligenciamiento de esta casilla se realiza una vez este validada la información, </t>
    </r>
    <r>
      <rPr>
        <b/>
        <sz val="11"/>
        <color rgb="FFFF0000"/>
        <rFont val="Verdana"/>
        <family val="2"/>
      </rPr>
      <t>NO arrastar y diligenciar completamente esta columna</t>
    </r>
    <r>
      <rPr>
        <sz val="11"/>
        <color rgb="FFFF0000"/>
        <rFont val="Verdana"/>
        <family val="2"/>
      </rPr>
      <t>, el equipo implementador revisará la matriz cada vez que sea reportado al aplicativo para atender el Plan de Implementación</t>
    </r>
  </si>
  <si>
    <r>
      <t>GRÁFICAS ASOCIADAS</t>
    </r>
    <r>
      <rPr>
        <b/>
        <sz val="9"/>
        <color rgb="FFFF0000"/>
        <rFont val="Verdana"/>
        <family val="2"/>
      </rPr>
      <t xml:space="preserve"> (Las celdas de esta columna se encuentra ya organizada, por favor NO modificar)</t>
    </r>
  </si>
  <si>
    <r>
      <t>DIRECCIÓN TERRITORIAL:</t>
    </r>
    <r>
      <rPr>
        <b/>
        <sz val="9"/>
        <color rgb="FFFF0000"/>
        <rFont val="Verdana"/>
        <family val="2"/>
      </rPr>
      <t xml:space="preserve"> </t>
    </r>
  </si>
  <si>
    <t>(por favor seleccionar la dirección territorial)</t>
  </si>
  <si>
    <r>
      <t>NOMBRE DEL PROGRAMA:</t>
    </r>
    <r>
      <rPr>
        <b/>
        <sz val="9"/>
        <color rgb="FFFF0000"/>
        <rFont val="Verdana"/>
        <family val="2"/>
      </rPr>
      <t xml:space="preserve"> </t>
    </r>
  </si>
  <si>
    <t>(por favor seleccionar a que programa de gestión ambiental)</t>
  </si>
  <si>
    <t>(por favor seleccionar la ciudad donde se localiza la sede)</t>
  </si>
  <si>
    <t>NOMBRE DEL PROGRAMA</t>
  </si>
  <si>
    <t xml:space="preserve">PROCESO DE GESTIÓN ADMINISTRATIVA </t>
  </si>
  <si>
    <t>PIGA- PLAN INSTITUCIONAL DE GESTIÒN AMBIENTAL</t>
  </si>
  <si>
    <t>PROCESO DE GESTIÓN ADMINISTRATIVA</t>
  </si>
  <si>
    <t xml:space="preserve">PROCESO  DE GESTIÓN ADMINISTRATIVA </t>
  </si>
  <si>
    <t>PROCESO DE  GESTIÓN ADMINISTRATIVA</t>
  </si>
  <si>
    <t>1. Se realizo la Eliminación de información descriptiva del los programas en la hoja 2, 4, 5, 6, 7
2. Se adiciona  una anotación, donde se relaciona el documento PIGA, PGIRS de residuos aprovechables, orgánicos y ordinbarios, y PGIRS Respel y RME.
3.De manera general se realizo modificación de la presentación de las matrices.
4. Ingreso de reglas de restricción para reducir la incertidumbre de la información consignada.
5. ngreso de formato condicional a la celdas que aplican para el registro de la información como una guía.
6. Se genera lista desplegable para los ítems: Dirección territorial, sede, programa.
7. Elaboración del instructivo para el registro de información en las matrices de agua, energía y residuos sólidos para las Direcciones Territoriales.</t>
  </si>
  <si>
    <t>Código: 162,18,15-54</t>
  </si>
  <si>
    <t>Versión: 04</t>
  </si>
  <si>
    <t>Fecha: 26/02/2024</t>
  </si>
  <si>
    <t>Versión:04</t>
  </si>
  <si>
    <t>Código: 762,18,15-54</t>
  </si>
  <si>
    <t>Fecha: 24/02/2024</t>
  </si>
  <si>
    <r>
      <t xml:space="preserve">IMPORTANTE: </t>
    </r>
    <r>
      <rPr>
        <sz val="10"/>
        <rFont val="Verdana"/>
        <family val="2"/>
      </rPr>
      <t xml:space="preserve">La información descriptiva relacionada es posible encontrarla en la ficha técnica a los programas del Sistema de Gestión Ambiental contenido en el documento "Plan Institucional de Gestión Ambiental - PIGA", respondiendo a la política y objetivos del Sistema; por tal motivo es necesario es necesario consultar el documento relacionado en el siguiente enlace: </t>
    </r>
    <r>
      <rPr>
        <b/>
        <sz val="10"/>
        <rFont val="Verdana"/>
        <family val="2"/>
      </rPr>
      <t xml:space="preserve">
https://www.unidadvictimas.gov.co/wp-content/uploads/2018/11/Plan-Institucional-de-Gestion-Ambiental-PIGA-2024_.pdf</t>
    </r>
  </si>
  <si>
    <r>
      <t>IMPORTANTE:</t>
    </r>
    <r>
      <rPr>
        <sz val="10"/>
        <rFont val="Verdana"/>
        <family val="2"/>
      </rPr>
      <t xml:space="preserve"> La información descriptiva relacionada es posible encontrarla en la ficha técnica a los programas del Sistema de Gestión Ambiental contenido en el documento "Plan Institucional de Gestión Ambiental - PIGA", respondiendo a la política y objetivos del Sistema; por tal motivo es necesario es necesario consultar el documento relacionado en el siguiente enlace: </t>
    </r>
    <r>
      <rPr>
        <b/>
        <sz val="10"/>
        <rFont val="Verdana"/>
        <family val="2"/>
      </rPr>
      <t xml:space="preserve">
https://www.unidadvictimas.gov.co/wp-content/uploads/2018/11/Plan-Institucional-de-Gestion-Ambiental-PIGA-2024_.pdf</t>
    </r>
  </si>
  <si>
    <r>
      <t xml:space="preserve">IMPORTANTE:IMPORTANTE: </t>
    </r>
    <r>
      <rPr>
        <sz val="10"/>
        <rFont val="Verdana"/>
        <family val="2"/>
      </rPr>
      <t xml:space="preserve">La información descriptiva relacionada es posible encontrarla en la ficha técnica a los programas del Sistema de Gestión Ambiental contenido en el documento "Plan Institucional de Gestión Ambiental - PIGA", respondiendo a la política y objetivos del Sistema; por tal motivo es necesario es necesario consultar el documento relacionado en el siguiente enlace: </t>
    </r>
    <r>
      <rPr>
        <b/>
        <sz val="10"/>
        <rFont val="Verdana"/>
        <family val="2"/>
      </rPr>
      <t xml:space="preserve">
https://www.unidadvictimas.gov.co/wp-content/uploads/2018/11/Plan-Institucional-de-Gestion-Ambiental-PIGA-2024_.pdf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</si>
</sst>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_-[$$-240A]\ * #,##0.000_-;\-[$$-240A]\ * #,##0.000_-;_-[$$-240A]\ * &quot;-&quot;??_-;_-@_-"/>
    <numFmt numFmtId="166" formatCode="&quot;$&quot;\ #,##0.00"/>
    <numFmt numFmtId="167" formatCode="0.0000"/>
    <numFmt numFmtId="168" formatCode="_-[$$-240A]\ * #,##0.0000_-;\-[$$-240A]\ * #,##0.0000_-;_-[$$-240A]\ * &quot;-&quot;??_-;_-@_-"/>
    <numFmt numFmtId="169" formatCode="0.000%"/>
  </numFmts>
  <fonts count="35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8"/>
      <color theme="1"/>
      <name val="Calibri"/>
      <family val="2"/>
      <scheme val="minor"/>
    </font>
    <font>
      <b/>
      <sz val="14"/>
      <color theme="0"/>
      <name val="Verdana"/>
      <family val="2"/>
    </font>
    <font>
      <b/>
      <sz val="10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Verdana"/>
      <family val="2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4"/>
      <color theme="0"/>
      <name val="Verdana"/>
      <family val="2"/>
    </font>
    <font>
      <sz val="10"/>
      <name val="Verdana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9"/>
      <color theme="0" tint="-0.34998626667073579"/>
      <name val="Verdana"/>
      <family val="2"/>
    </font>
    <font>
      <sz val="11"/>
      <color theme="0" tint="-0.34998626667073579"/>
      <name val="Verdana"/>
      <family val="2"/>
    </font>
    <font>
      <sz val="14"/>
      <color theme="0" tint="-0.34998626667073579"/>
      <name val="Verdana"/>
      <family val="2"/>
    </font>
    <font>
      <sz val="7"/>
      <color theme="1"/>
      <name val="Verdana"/>
      <family val="2"/>
    </font>
    <font>
      <b/>
      <sz val="7"/>
      <color theme="0"/>
      <name val="Verdana"/>
      <family val="2"/>
    </font>
    <font>
      <b/>
      <sz val="12"/>
      <color theme="0"/>
      <name val="Verdana"/>
      <family val="2"/>
    </font>
    <font>
      <b/>
      <sz val="11"/>
      <color theme="1"/>
      <name val="Verdana"/>
      <family val="2"/>
    </font>
    <font>
      <b/>
      <sz val="11"/>
      <color rgb="FFFF0000"/>
      <name val="Verdana"/>
      <family val="2"/>
    </font>
    <font>
      <sz val="11"/>
      <color rgb="FFFF0000"/>
      <name val="Verdana"/>
      <family val="2"/>
    </font>
    <font>
      <sz val="11"/>
      <name val="Verdana"/>
      <family val="2"/>
    </font>
    <font>
      <u/>
      <sz val="9"/>
      <color rgb="FFFF0000"/>
      <name val="Verdana"/>
      <family val="2"/>
    </font>
    <font>
      <sz val="14"/>
      <color theme="1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D0000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9" tint="0.59999389629810485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7" fillId="0" borderId="0" applyFont="0" applyFill="0" applyBorder="0" applyAlignment="0" applyProtection="0"/>
    <xf numFmtId="0" fontId="2" fillId="0" borderId="0"/>
    <xf numFmtId="0" fontId="1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729">
    <xf numFmtId="0" fontId="0" fillId="0" borderId="0" xfId="0"/>
    <xf numFmtId="0" fontId="4" fillId="0" borderId="5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2" applyFont="1"/>
    <xf numFmtId="0" fontId="10" fillId="10" borderId="7" xfId="0" applyFont="1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2" fillId="11" borderId="12" xfId="2" applyFont="1" applyFill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12" fillId="9" borderId="12" xfId="2" applyFont="1" applyFill="1" applyBorder="1" applyAlignment="1">
      <alignment horizontal="center" vertical="center"/>
    </xf>
    <xf numFmtId="0" fontId="2" fillId="0" borderId="0" xfId="2"/>
    <xf numFmtId="0" fontId="2" fillId="0" borderId="12" xfId="2" applyBorder="1" applyAlignment="1">
      <alignment horizontal="center" vertical="center"/>
    </xf>
    <xf numFmtId="1" fontId="2" fillId="0" borderId="12" xfId="2" applyNumberFormat="1" applyBorder="1" applyAlignment="1">
      <alignment horizontal="center" vertical="center"/>
    </xf>
    <xf numFmtId="1" fontId="2" fillId="8" borderId="0" xfId="2" applyNumberFormat="1" applyFill="1"/>
    <xf numFmtId="166" fontId="2" fillId="8" borderId="0" xfId="2" applyNumberFormat="1" applyFill="1"/>
    <xf numFmtId="3" fontId="2" fillId="0" borderId="0" xfId="2" applyNumberFormat="1"/>
    <xf numFmtId="166" fontId="2" fillId="0" borderId="0" xfId="2" applyNumberFormat="1"/>
    <xf numFmtId="0" fontId="12" fillId="7" borderId="12" xfId="2" applyFont="1" applyFill="1" applyBorder="1" applyAlignment="1">
      <alignment horizontal="center" vertical="center"/>
    </xf>
    <xf numFmtId="0" fontId="19" fillId="9" borderId="12" xfId="2" applyFont="1" applyFill="1" applyBorder="1" applyAlignment="1">
      <alignment horizontal="center" vertical="center"/>
    </xf>
    <xf numFmtId="0" fontId="2" fillId="0" borderId="41" xfId="2" applyBorder="1" applyAlignment="1">
      <alignment horizontal="center" vertical="center"/>
    </xf>
    <xf numFmtId="1" fontId="2" fillId="0" borderId="42" xfId="2" applyNumberFormat="1" applyBorder="1"/>
    <xf numFmtId="1" fontId="2" fillId="0" borderId="43" xfId="2" applyNumberFormat="1" applyBorder="1"/>
    <xf numFmtId="0" fontId="2" fillId="0" borderId="33" xfId="2" applyBorder="1" applyAlignment="1">
      <alignment horizontal="center" vertical="center"/>
    </xf>
    <xf numFmtId="1" fontId="2" fillId="0" borderId="34" xfId="2" applyNumberFormat="1" applyBorder="1"/>
    <xf numFmtId="0" fontId="2" fillId="0" borderId="44" xfId="2" applyBorder="1"/>
    <xf numFmtId="0" fontId="2" fillId="0" borderId="16" xfId="2" applyBorder="1" applyAlignment="1">
      <alignment horizontal="center" vertical="center"/>
    </xf>
    <xf numFmtId="1" fontId="2" fillId="0" borderId="17" xfId="2" applyNumberFormat="1" applyBorder="1"/>
    <xf numFmtId="0" fontId="2" fillId="0" borderId="19" xfId="2" applyBorder="1"/>
    <xf numFmtId="0" fontId="2" fillId="0" borderId="20" xfId="2" applyBorder="1" applyAlignment="1">
      <alignment horizontal="center" vertical="center"/>
    </xf>
    <xf numFmtId="14" fontId="4" fillId="0" borderId="4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9" fillId="10" borderId="54" xfId="3" applyFont="1" applyFill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15" fillId="2" borderId="52" xfId="0" applyFont="1" applyFill="1" applyBorder="1" applyAlignment="1">
      <alignment horizontal="center" vertical="center" wrapText="1"/>
    </xf>
    <xf numFmtId="169" fontId="4" fillId="0" borderId="0" xfId="1" applyNumberFormat="1" applyFont="1" applyFill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68" fontId="13" fillId="0" borderId="0" xfId="0" applyNumberFormat="1" applyFont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14" fontId="4" fillId="0" borderId="23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5" xfId="0" applyFont="1" applyBorder="1" applyAlignment="1">
      <alignment horizontal="justify" vertical="center"/>
    </xf>
    <xf numFmtId="0" fontId="4" fillId="0" borderId="45" xfId="0" applyFont="1" applyBorder="1" applyAlignment="1">
      <alignment horizontal="justify" vertical="center"/>
    </xf>
    <xf numFmtId="0" fontId="4" fillId="0" borderId="53" xfId="0" applyFont="1" applyBorder="1" applyAlignment="1">
      <alignment horizontal="center" vertical="center"/>
    </xf>
    <xf numFmtId="14" fontId="4" fillId="0" borderId="54" xfId="0" applyNumberFormat="1" applyFont="1" applyBorder="1" applyAlignment="1">
      <alignment horizontal="center" vertical="center"/>
    </xf>
    <xf numFmtId="0" fontId="4" fillId="0" borderId="60" xfId="0" applyFont="1" applyBorder="1" applyAlignment="1">
      <alignment horizontal="justify" vertical="center"/>
    </xf>
    <xf numFmtId="0" fontId="4" fillId="0" borderId="44" xfId="0" applyFont="1" applyBorder="1" applyAlignment="1">
      <alignment horizontal="justify" vertical="center" wrapText="1"/>
    </xf>
    <xf numFmtId="0" fontId="15" fillId="15" borderId="2" xfId="0" applyFont="1" applyFill="1" applyBorder="1" applyAlignment="1">
      <alignment horizontal="center" vertical="center" wrapText="1"/>
    </xf>
    <xf numFmtId="1" fontId="13" fillId="14" borderId="3" xfId="0" applyNumberFormat="1" applyFont="1" applyFill="1" applyBorder="1" applyAlignment="1">
      <alignment horizontal="center" vertical="center" wrapText="1"/>
    </xf>
    <xf numFmtId="164" fontId="13" fillId="14" borderId="3" xfId="0" applyNumberFormat="1" applyFont="1" applyFill="1" applyBorder="1" applyAlignment="1">
      <alignment horizontal="center" vertical="center" wrapText="1"/>
    </xf>
    <xf numFmtId="1" fontId="14" fillId="15" borderId="3" xfId="0" applyNumberFormat="1" applyFont="1" applyFill="1" applyBorder="1" applyAlignment="1">
      <alignment horizontal="center" vertical="center" wrapText="1"/>
    </xf>
    <xf numFmtId="164" fontId="14" fillId="15" borderId="3" xfId="0" applyNumberFormat="1" applyFont="1" applyFill="1" applyBorder="1" applyAlignment="1">
      <alignment horizontal="center" vertical="center" wrapText="1"/>
    </xf>
    <xf numFmtId="169" fontId="14" fillId="15" borderId="3" xfId="1" applyNumberFormat="1" applyFont="1" applyFill="1" applyBorder="1" applyAlignment="1">
      <alignment horizontal="center" vertical="center" wrapText="1"/>
    </xf>
    <xf numFmtId="1" fontId="14" fillId="2" borderId="38" xfId="0" applyNumberFormat="1" applyFont="1" applyFill="1" applyBorder="1" applyAlignment="1">
      <alignment horizontal="center" vertical="center" wrapText="1"/>
    </xf>
    <xf numFmtId="164" fontId="13" fillId="13" borderId="3" xfId="0" applyNumberFormat="1" applyFont="1" applyFill="1" applyBorder="1" applyAlignment="1">
      <alignment horizontal="center" vertical="center" wrapText="1"/>
    </xf>
    <xf numFmtId="165" fontId="13" fillId="2" borderId="38" xfId="0" applyNumberFormat="1" applyFont="1" applyFill="1" applyBorder="1" applyAlignment="1">
      <alignment horizontal="center" vertical="center" wrapText="1"/>
    </xf>
    <xf numFmtId="164" fontId="15" fillId="12" borderId="3" xfId="0" applyNumberFormat="1" applyFont="1" applyFill="1" applyBorder="1" applyAlignment="1">
      <alignment horizontal="center" vertical="center" wrapText="1"/>
    </xf>
    <xf numFmtId="167" fontId="13" fillId="13" borderId="3" xfId="0" applyNumberFormat="1" applyFont="1" applyFill="1" applyBorder="1" applyAlignment="1">
      <alignment horizontal="center" vertical="center" wrapText="1"/>
    </xf>
    <xf numFmtId="167" fontId="15" fillId="12" borderId="3" xfId="0" applyNumberFormat="1" applyFont="1" applyFill="1" applyBorder="1" applyAlignment="1">
      <alignment horizontal="center" vertical="center" wrapText="1"/>
    </xf>
    <xf numFmtId="164" fontId="13" fillId="2" borderId="38" xfId="0" applyNumberFormat="1" applyFont="1" applyFill="1" applyBorder="1" applyAlignment="1">
      <alignment horizontal="center" vertical="center" wrapText="1"/>
    </xf>
    <xf numFmtId="167" fontId="13" fillId="2" borderId="3" xfId="0" applyNumberFormat="1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 wrapText="1"/>
    </xf>
    <xf numFmtId="169" fontId="13" fillId="14" borderId="3" xfId="1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3" fillId="2" borderId="76" xfId="2" applyFont="1" applyFill="1" applyBorder="1" applyAlignment="1">
      <alignment horizontal="center" vertical="center"/>
    </xf>
    <xf numFmtId="0" fontId="13" fillId="2" borderId="80" xfId="2" applyFont="1" applyFill="1" applyBorder="1" applyAlignment="1">
      <alignment horizontal="center" vertical="center"/>
    </xf>
    <xf numFmtId="0" fontId="13" fillId="2" borderId="50" xfId="2" applyFont="1" applyFill="1" applyBorder="1" applyAlignment="1">
      <alignment horizontal="center" vertical="center"/>
    </xf>
    <xf numFmtId="0" fontId="13" fillId="2" borderId="81" xfId="2" applyFont="1" applyFill="1" applyBorder="1" applyAlignment="1">
      <alignment horizontal="center" vertical="center"/>
    </xf>
    <xf numFmtId="0" fontId="13" fillId="2" borderId="71" xfId="2" applyFont="1" applyFill="1" applyBorder="1" applyAlignment="1">
      <alignment horizontal="center" vertical="center"/>
    </xf>
    <xf numFmtId="0" fontId="13" fillId="2" borderId="46" xfId="2" applyFont="1" applyFill="1" applyBorder="1" applyAlignment="1">
      <alignment horizontal="center" vertical="center"/>
    </xf>
    <xf numFmtId="0" fontId="13" fillId="2" borderId="72" xfId="2" applyFont="1" applyFill="1" applyBorder="1" applyAlignment="1">
      <alignment horizontal="center" vertical="center"/>
    </xf>
    <xf numFmtId="0" fontId="13" fillId="2" borderId="82" xfId="2" applyFont="1" applyFill="1" applyBorder="1" applyAlignment="1">
      <alignment horizontal="center" vertical="center"/>
    </xf>
    <xf numFmtId="0" fontId="4" fillId="0" borderId="73" xfId="2" applyFont="1" applyBorder="1" applyAlignment="1">
      <alignment vertical="center" wrapText="1"/>
    </xf>
    <xf numFmtId="0" fontId="4" fillId="0" borderId="74" xfId="2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7" fillId="2" borderId="1" xfId="2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/>
    <xf numFmtId="0" fontId="26" fillId="0" borderId="41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4" fillId="0" borderId="52" xfId="2" applyFont="1" applyBorder="1" applyAlignment="1">
      <alignment horizontal="center" vertical="center"/>
    </xf>
    <xf numFmtId="0" fontId="4" fillId="0" borderId="41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74" xfId="2" applyFont="1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45" xfId="2" applyFont="1" applyBorder="1" applyAlignment="1">
      <alignment horizontal="center" vertical="center"/>
    </xf>
    <xf numFmtId="0" fontId="4" fillId="0" borderId="75" xfId="2" applyFont="1" applyBorder="1" applyAlignment="1">
      <alignment vertical="center" wrapText="1"/>
    </xf>
    <xf numFmtId="0" fontId="4" fillId="0" borderId="75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34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0" xfId="2" applyFont="1"/>
    <xf numFmtId="0" fontId="4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 wrapText="1"/>
    </xf>
    <xf numFmtId="0" fontId="26" fillId="0" borderId="52" xfId="0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 vertical="center"/>
    </xf>
    <xf numFmtId="0" fontId="4" fillId="0" borderId="78" xfId="2" applyFont="1" applyBorder="1" applyAlignment="1">
      <alignment horizontal="center" vertical="center"/>
    </xf>
    <xf numFmtId="0" fontId="4" fillId="0" borderId="83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4" fillId="0" borderId="66" xfId="2" applyFont="1" applyBorder="1" applyAlignment="1">
      <alignment vertical="center" wrapText="1"/>
    </xf>
    <xf numFmtId="0" fontId="4" fillId="0" borderId="28" xfId="2" applyFont="1" applyBorder="1" applyAlignment="1">
      <alignment vertical="center" wrapText="1"/>
    </xf>
    <xf numFmtId="0" fontId="4" fillId="0" borderId="32" xfId="2" applyFont="1" applyBorder="1" applyAlignment="1">
      <alignment vertical="center" wrapText="1"/>
    </xf>
    <xf numFmtId="0" fontId="23" fillId="0" borderId="0" xfId="0" applyFont="1" applyAlignment="1">
      <alignment wrapText="1"/>
    </xf>
    <xf numFmtId="0" fontId="25" fillId="0" borderId="0" xfId="0" applyFont="1" applyAlignment="1">
      <alignment wrapText="1"/>
    </xf>
    <xf numFmtId="9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42" xfId="0" applyNumberFormat="1" applyFont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169" fontId="4" fillId="0" borderId="12" xfId="1" applyNumberFormat="1" applyFont="1" applyFill="1" applyBorder="1" applyAlignment="1">
      <alignment horizontal="center" vertical="center" wrapText="1"/>
    </xf>
    <xf numFmtId="169" fontId="4" fillId="0" borderId="34" xfId="1" applyNumberFormat="1" applyFont="1" applyFill="1" applyBorder="1" applyAlignment="1">
      <alignment horizontal="center" vertical="center" wrapText="1"/>
    </xf>
    <xf numFmtId="0" fontId="28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horizontal="center" vertical="center" wrapText="1"/>
    </xf>
    <xf numFmtId="167" fontId="4" fillId="0" borderId="24" xfId="0" applyNumberFormat="1" applyFont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1" fontId="4" fillId="4" borderId="38" xfId="0" applyNumberFormat="1" applyFont="1" applyFill="1" applyBorder="1" applyAlignment="1">
      <alignment horizontal="center" vertical="center" wrapText="1"/>
    </xf>
    <xf numFmtId="165" fontId="4" fillId="4" borderId="38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164" fontId="13" fillId="7" borderId="3" xfId="0" applyNumberFormat="1" applyFont="1" applyFill="1" applyBorder="1" applyAlignment="1">
      <alignment horizontal="center" vertical="center" wrapText="1"/>
    </xf>
    <xf numFmtId="1" fontId="13" fillId="7" borderId="3" xfId="0" applyNumberFormat="1" applyFont="1" applyFill="1" applyBorder="1" applyAlignment="1">
      <alignment horizontal="center" vertical="center" wrapText="1"/>
    </xf>
    <xf numFmtId="168" fontId="13" fillId="7" borderId="3" xfId="0" applyNumberFormat="1" applyFont="1" applyFill="1" applyBorder="1" applyAlignment="1">
      <alignment horizontal="center" vertical="center" wrapText="1"/>
    </xf>
    <xf numFmtId="164" fontId="13" fillId="7" borderId="9" xfId="0" applyNumberFormat="1" applyFont="1" applyFill="1" applyBorder="1" applyAlignment="1">
      <alignment horizontal="center" vertical="center" wrapText="1"/>
    </xf>
    <xf numFmtId="9" fontId="14" fillId="0" borderId="16" xfId="1" applyFont="1" applyBorder="1" applyAlignment="1" applyProtection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3" fillId="7" borderId="49" xfId="0" applyFont="1" applyFill="1" applyBorder="1" applyAlignment="1">
      <alignment horizontal="center" vertical="center" wrapText="1"/>
    </xf>
    <xf numFmtId="9" fontId="4" fillId="0" borderId="27" xfId="1" applyFont="1" applyBorder="1" applyAlignment="1" applyProtection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5" fillId="6" borderId="4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1" fontId="4" fillId="5" borderId="38" xfId="0" applyNumberFormat="1" applyFont="1" applyFill="1" applyBorder="1" applyAlignment="1">
      <alignment horizontal="center" vertical="center" wrapText="1"/>
    </xf>
    <xf numFmtId="165" fontId="4" fillId="5" borderId="38" xfId="0" applyNumberFormat="1" applyFont="1" applyFill="1" applyBorder="1" applyAlignment="1">
      <alignment horizontal="center" vertical="center" wrapText="1"/>
    </xf>
    <xf numFmtId="167" fontId="4" fillId="5" borderId="15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1" fontId="15" fillId="6" borderId="3" xfId="0" applyNumberFormat="1" applyFont="1" applyFill="1" applyBorder="1" applyAlignment="1">
      <alignment horizontal="center" vertical="center" wrapText="1"/>
    </xf>
    <xf numFmtId="165" fontId="15" fillId="6" borderId="3" xfId="0" applyNumberFormat="1" applyFont="1" applyFill="1" applyBorder="1" applyAlignment="1">
      <alignment horizontal="center" vertical="center" wrapText="1"/>
    </xf>
    <xf numFmtId="164" fontId="15" fillId="6" borderId="9" xfId="0" applyNumberFormat="1" applyFont="1" applyFill="1" applyBorder="1" applyAlignment="1">
      <alignment horizontal="center" vertical="center" wrapText="1"/>
    </xf>
    <xf numFmtId="9" fontId="15" fillId="0" borderId="16" xfId="1" applyFont="1" applyBorder="1" applyAlignment="1" applyProtection="1">
      <alignment horizontal="center" vertical="center" wrapText="1"/>
    </xf>
    <xf numFmtId="164" fontId="15" fillId="0" borderId="19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4" fontId="16" fillId="0" borderId="45" xfId="0" applyNumberFormat="1" applyFont="1" applyBorder="1" applyAlignment="1">
      <alignment horizontal="center" vertical="center" wrapText="1"/>
    </xf>
    <xf numFmtId="164" fontId="16" fillId="0" borderId="44" xfId="0" applyNumberFormat="1" applyFont="1" applyBorder="1" applyAlignment="1">
      <alignment horizontal="center" vertical="center" wrapText="1"/>
    </xf>
    <xf numFmtId="0" fontId="23" fillId="0" borderId="0" xfId="0" applyFont="1"/>
    <xf numFmtId="0" fontId="16" fillId="0" borderId="19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5" fillId="0" borderId="0" xfId="0" applyFont="1"/>
    <xf numFmtId="0" fontId="17" fillId="0" borderId="0" xfId="0" applyFont="1"/>
    <xf numFmtId="0" fontId="13" fillId="2" borderId="4" xfId="0" applyFont="1" applyFill="1" applyBorder="1" applyAlignment="1">
      <alignment horizontal="center" vertical="center" wrapText="1"/>
    </xf>
    <xf numFmtId="14" fontId="4" fillId="0" borderId="41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9" fontId="23" fillId="0" borderId="0" xfId="0" applyNumberFormat="1" applyFont="1" applyAlignment="1">
      <alignment horizontal="center" vertical="center"/>
    </xf>
    <xf numFmtId="14" fontId="4" fillId="0" borderId="29" xfId="0" applyNumberFormat="1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14" fontId="4" fillId="0" borderId="33" xfId="0" applyNumberFormat="1" applyFont="1" applyBorder="1" applyAlignment="1">
      <alignment horizontal="center" vertical="center" wrapText="1"/>
    </xf>
    <xf numFmtId="14" fontId="4" fillId="0" borderId="34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67" fontId="4" fillId="0" borderId="42" xfId="0" applyNumberFormat="1" applyFont="1" applyBorder="1" applyAlignment="1">
      <alignment horizontal="center" vertical="center" wrapText="1"/>
    </xf>
    <xf numFmtId="168" fontId="16" fillId="0" borderId="42" xfId="0" applyNumberFormat="1" applyFont="1" applyBorder="1" applyAlignment="1">
      <alignment horizontal="center" vertical="center" wrapText="1"/>
    </xf>
    <xf numFmtId="167" fontId="4" fillId="0" borderId="12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68" fontId="16" fillId="0" borderId="12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165" fontId="4" fillId="0" borderId="34" xfId="0" applyNumberFormat="1" applyFont="1" applyBorder="1" applyAlignment="1">
      <alignment horizontal="center" vertical="center" wrapText="1"/>
    </xf>
    <xf numFmtId="167" fontId="4" fillId="0" borderId="34" xfId="0" applyNumberFormat="1" applyFont="1" applyBorder="1" applyAlignment="1">
      <alignment horizontal="center" vertical="center" wrapText="1"/>
    </xf>
    <xf numFmtId="1" fontId="4" fillId="0" borderId="34" xfId="0" applyNumberFormat="1" applyFont="1" applyBorder="1" applyAlignment="1">
      <alignment horizontal="center" vertical="center" wrapText="1"/>
    </xf>
    <xf numFmtId="168" fontId="16" fillId="0" borderId="34" xfId="0" applyNumberFormat="1" applyFont="1" applyBorder="1" applyAlignment="1">
      <alignment horizontal="center" vertical="center" wrapText="1"/>
    </xf>
    <xf numFmtId="0" fontId="29" fillId="2" borderId="21" xfId="0" applyFont="1" applyFill="1" applyBorder="1" applyAlignment="1">
      <alignment horizontal="center" vertical="center" wrapText="1"/>
    </xf>
    <xf numFmtId="167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9" fontId="24" fillId="0" borderId="0" xfId="0" applyNumberFormat="1" applyFont="1" applyAlignment="1">
      <alignment horizontal="center" vertical="center"/>
    </xf>
    <xf numFmtId="0" fontId="10" fillId="0" borderId="0" xfId="0" applyFont="1"/>
    <xf numFmtId="0" fontId="29" fillId="2" borderId="28" xfId="0" applyFont="1" applyFill="1" applyBorder="1" applyAlignment="1">
      <alignment horizontal="center" vertical="center" wrapText="1"/>
    </xf>
    <xf numFmtId="9" fontId="10" fillId="0" borderId="27" xfId="1" applyFont="1" applyBorder="1" applyAlignment="1" applyProtection="1">
      <alignment horizontal="center" vertical="center" wrapText="1"/>
    </xf>
    <xf numFmtId="164" fontId="10" fillId="0" borderId="26" xfId="0" applyNumberFormat="1" applyFont="1" applyBorder="1" applyAlignment="1">
      <alignment horizontal="center" vertical="center" wrapText="1"/>
    </xf>
    <xf numFmtId="0" fontId="29" fillId="2" borderId="32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164" fontId="32" fillId="0" borderId="45" xfId="0" applyNumberFormat="1" applyFont="1" applyBorder="1" applyAlignment="1">
      <alignment horizontal="center" vertical="center" wrapText="1"/>
    </xf>
    <xf numFmtId="164" fontId="32" fillId="0" borderId="44" xfId="0" applyNumberFormat="1" applyFont="1" applyBorder="1" applyAlignment="1">
      <alignment horizontal="center" vertical="center" wrapText="1"/>
    </xf>
    <xf numFmtId="0" fontId="6" fillId="10" borderId="3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4" fillId="0" borderId="0" xfId="2" applyFont="1" applyAlignment="1">
      <alignment horizontal="center" vertical="center" wrapText="1"/>
    </xf>
    <xf numFmtId="0" fontId="23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167" fontId="4" fillId="0" borderId="42" xfId="0" applyNumberFormat="1" applyFont="1" applyBorder="1" applyAlignment="1" applyProtection="1">
      <alignment horizontal="center" vertical="center" wrapText="1"/>
      <protection locked="0"/>
    </xf>
    <xf numFmtId="1" fontId="4" fillId="0" borderId="69" xfId="0" applyNumberFormat="1" applyFont="1" applyBorder="1" applyAlignment="1" applyProtection="1">
      <alignment horizontal="center" vertical="center" wrapText="1"/>
      <protection locked="0"/>
    </xf>
    <xf numFmtId="167" fontId="4" fillId="0" borderId="12" xfId="0" applyNumberFormat="1" applyFont="1" applyBorder="1" applyAlignment="1" applyProtection="1">
      <alignment horizontal="center" vertical="center" wrapText="1"/>
      <protection locked="0"/>
    </xf>
    <xf numFmtId="1" fontId="4" fillId="0" borderId="42" xfId="0" applyNumberFormat="1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justify" vertical="center" wrapText="1"/>
      <protection locked="0"/>
    </xf>
    <xf numFmtId="0" fontId="4" fillId="0" borderId="23" xfId="0" applyFont="1" applyBorder="1" applyAlignment="1" applyProtection="1">
      <alignment horizontal="justify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9" fontId="23" fillId="0" borderId="0" xfId="0" applyNumberFormat="1" applyFont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1" fontId="4" fillId="0" borderId="12" xfId="0" applyNumberFormat="1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167" fontId="4" fillId="0" borderId="34" xfId="0" applyNumberFormat="1" applyFont="1" applyBorder="1" applyAlignment="1" applyProtection="1">
      <alignment horizontal="center" vertical="center" wrapText="1"/>
      <protection locked="0"/>
    </xf>
    <xf numFmtId="1" fontId="4" fillId="0" borderId="34" xfId="0" applyNumberFormat="1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10" fillId="10" borderId="7" xfId="0" applyFont="1" applyFill="1" applyBorder="1" applyAlignment="1" applyProtection="1">
      <alignment horizontal="center" vertical="center" wrapText="1"/>
      <protection locked="0"/>
    </xf>
    <xf numFmtId="0" fontId="10" fillId="10" borderId="0" xfId="0" applyFont="1" applyFill="1" applyAlignment="1" applyProtection="1">
      <alignment horizontal="center" vertical="center" wrapText="1"/>
      <protection locked="0"/>
    </xf>
    <xf numFmtId="0" fontId="10" fillId="10" borderId="6" xfId="0" applyFont="1" applyFill="1" applyBorder="1" applyAlignment="1" applyProtection="1">
      <alignment horizontal="center" vertical="center" wrapText="1"/>
      <protection locked="0"/>
    </xf>
    <xf numFmtId="167" fontId="4" fillId="14" borderId="4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>
      <alignment horizontal="center" vertical="center" wrapText="1"/>
    </xf>
    <xf numFmtId="164" fontId="4" fillId="0" borderId="42" xfId="0" applyNumberFormat="1" applyFont="1" applyBorder="1" applyAlignment="1">
      <alignment horizontal="center" vertical="center" wrapText="1"/>
    </xf>
    <xf numFmtId="169" fontId="4" fillId="0" borderId="42" xfId="1" applyNumberFormat="1" applyFont="1" applyFill="1" applyBorder="1" applyAlignment="1" applyProtection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169" fontId="4" fillId="0" borderId="12" xfId="1" applyNumberFormat="1" applyFont="1" applyFill="1" applyBorder="1" applyAlignment="1" applyProtection="1">
      <alignment horizontal="center" vertical="center" wrapText="1"/>
    </xf>
    <xf numFmtId="169" fontId="4" fillId="0" borderId="34" xfId="1" applyNumberFormat="1" applyFont="1" applyFill="1" applyBorder="1" applyAlignment="1" applyProtection="1">
      <alignment horizontal="center" vertical="center" wrapText="1"/>
    </xf>
    <xf numFmtId="169" fontId="14" fillId="15" borderId="3" xfId="1" applyNumberFormat="1" applyFont="1" applyFill="1" applyBorder="1" applyAlignment="1" applyProtection="1">
      <alignment horizontal="center" vertical="center" wrapText="1"/>
    </xf>
    <xf numFmtId="169" fontId="13" fillId="14" borderId="3" xfId="1" applyNumberFormat="1" applyFont="1" applyFill="1" applyBorder="1" applyAlignment="1" applyProtection="1">
      <alignment horizontal="center" vertical="center" wrapText="1"/>
    </xf>
    <xf numFmtId="169" fontId="4" fillId="0" borderId="0" xfId="1" applyNumberFormat="1" applyFont="1" applyFill="1" applyBorder="1" applyAlignment="1" applyProtection="1">
      <alignment horizontal="center" vertical="center" wrapText="1"/>
    </xf>
    <xf numFmtId="0" fontId="19" fillId="10" borderId="50" xfId="3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5" fillId="16" borderId="71" xfId="0" applyFont="1" applyFill="1" applyBorder="1" applyAlignment="1">
      <alignment horizontal="center" vertical="center" wrapText="1"/>
    </xf>
    <xf numFmtId="0" fontId="15" fillId="16" borderId="72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5" fillId="12" borderId="49" xfId="0" applyFont="1" applyFill="1" applyBorder="1" applyAlignment="1">
      <alignment horizontal="center" vertical="center" wrapText="1"/>
    </xf>
    <xf numFmtId="0" fontId="15" fillId="12" borderId="46" xfId="0" applyFont="1" applyFill="1" applyBorder="1" applyAlignment="1">
      <alignment horizontal="center" vertical="center" wrapText="1"/>
    </xf>
    <xf numFmtId="0" fontId="15" fillId="12" borderId="11" xfId="0" applyFont="1" applyFill="1" applyBorder="1" applyAlignment="1">
      <alignment horizontal="center" vertical="center" wrapText="1"/>
    </xf>
    <xf numFmtId="0" fontId="14" fillId="2" borderId="73" xfId="0" applyFont="1" applyFill="1" applyBorder="1" applyAlignment="1">
      <alignment horizontal="center" vertical="center" wrapText="1"/>
    </xf>
    <xf numFmtId="167" fontId="4" fillId="0" borderId="39" xfId="0" applyNumberFormat="1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9" fontId="4" fillId="0" borderId="42" xfId="1" applyFont="1" applyBorder="1" applyAlignment="1" applyProtection="1">
      <alignment horizontal="center" vertical="center" wrapText="1"/>
    </xf>
    <xf numFmtId="9" fontId="4" fillId="0" borderId="42" xfId="1" applyFont="1" applyFill="1" applyBorder="1" applyAlignment="1" applyProtection="1">
      <alignment horizontal="center" vertical="center" wrapText="1"/>
    </xf>
    <xf numFmtId="1" fontId="4" fillId="0" borderId="39" xfId="0" applyNumberFormat="1" applyFont="1" applyBorder="1" applyAlignment="1">
      <alignment horizontal="center" vertical="center" wrapText="1"/>
    </xf>
    <xf numFmtId="9" fontId="16" fillId="0" borderId="42" xfId="1" applyFont="1" applyFill="1" applyBorder="1" applyAlignment="1" applyProtection="1">
      <alignment horizontal="center" vertical="center" wrapText="1"/>
    </xf>
    <xf numFmtId="1" fontId="4" fillId="0" borderId="43" xfId="0" applyNumberFormat="1" applyFont="1" applyBorder="1" applyAlignment="1">
      <alignment horizontal="center" vertical="center" wrapText="1"/>
    </xf>
    <xf numFmtId="0" fontId="14" fillId="2" borderId="74" xfId="0" applyFont="1" applyFill="1" applyBorder="1" applyAlignment="1">
      <alignment horizontal="center" vertical="center" wrapText="1"/>
    </xf>
    <xf numFmtId="167" fontId="4" fillId="0" borderId="30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9" fontId="4" fillId="0" borderId="12" xfId="1" applyFont="1" applyBorder="1" applyAlignment="1" applyProtection="1">
      <alignment horizontal="center" vertical="center" wrapText="1"/>
    </xf>
    <xf numFmtId="9" fontId="4" fillId="0" borderId="12" xfId="1" applyFont="1" applyFill="1" applyBorder="1" applyAlignment="1" applyProtection="1">
      <alignment horizontal="center" vertical="center" wrapText="1"/>
    </xf>
    <xf numFmtId="1" fontId="4" fillId="0" borderId="30" xfId="0" applyNumberFormat="1" applyFont="1" applyBorder="1" applyAlignment="1">
      <alignment horizontal="center" vertical="center" wrapText="1"/>
    </xf>
    <xf numFmtId="9" fontId="16" fillId="0" borderId="12" xfId="1" applyFont="1" applyFill="1" applyBorder="1" applyAlignment="1" applyProtection="1">
      <alignment horizontal="center" vertical="center" wrapText="1"/>
    </xf>
    <xf numFmtId="1" fontId="4" fillId="0" borderId="45" xfId="0" applyNumberFormat="1" applyFont="1" applyBorder="1" applyAlignment="1">
      <alignment horizontal="center" vertical="center" wrapText="1"/>
    </xf>
    <xf numFmtId="0" fontId="14" fillId="2" borderId="75" xfId="0" applyFont="1" applyFill="1" applyBorder="1" applyAlignment="1">
      <alignment horizontal="center" vertical="center" wrapText="1"/>
    </xf>
    <xf numFmtId="167" fontId="4" fillId="0" borderId="35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9" fontId="4" fillId="0" borderId="34" xfId="1" applyFont="1" applyBorder="1" applyAlignment="1" applyProtection="1">
      <alignment horizontal="center" vertical="center" wrapText="1"/>
    </xf>
    <xf numFmtId="9" fontId="4" fillId="0" borderId="34" xfId="1" applyFont="1" applyFill="1" applyBorder="1" applyAlignment="1" applyProtection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9" fontId="16" fillId="0" borderId="34" xfId="1" applyFont="1" applyFill="1" applyBorder="1" applyAlignment="1" applyProtection="1">
      <alignment horizontal="center" vertical="center" wrapText="1"/>
    </xf>
    <xf numFmtId="1" fontId="4" fillId="0" borderId="44" xfId="0" applyNumberFormat="1" applyFont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1" fontId="4" fillId="16" borderId="3" xfId="0" applyNumberFormat="1" applyFont="1" applyFill="1" applyBorder="1" applyAlignment="1">
      <alignment horizontal="center" vertical="center" wrapText="1"/>
    </xf>
    <xf numFmtId="167" fontId="4" fillId="16" borderId="5" xfId="0" applyNumberFormat="1" applyFont="1" applyFill="1" applyBorder="1" applyAlignment="1">
      <alignment horizontal="center" vertical="center" wrapText="1"/>
    </xf>
    <xf numFmtId="1" fontId="4" fillId="16" borderId="5" xfId="0" applyNumberFormat="1" applyFont="1" applyFill="1" applyBorder="1" applyAlignment="1">
      <alignment horizontal="center" vertical="center" wrapText="1"/>
    </xf>
    <xf numFmtId="1" fontId="15" fillId="12" borderId="3" xfId="0" applyNumberFormat="1" applyFont="1" applyFill="1" applyBorder="1" applyAlignment="1">
      <alignment horizontal="center" vertical="center" wrapText="1"/>
    </xf>
    <xf numFmtId="2" fontId="15" fillId="12" borderId="5" xfId="0" applyNumberFormat="1" applyFont="1" applyFill="1" applyBorder="1" applyAlignment="1">
      <alignment horizontal="center" vertical="center" wrapText="1"/>
    </xf>
    <xf numFmtId="9" fontId="15" fillId="12" borderId="5" xfId="1" applyFont="1" applyFill="1" applyBorder="1" applyAlignment="1" applyProtection="1">
      <alignment horizontal="center" vertical="center" wrapText="1"/>
    </xf>
    <xf numFmtId="9" fontId="15" fillId="12" borderId="3" xfId="1" applyFont="1" applyFill="1" applyBorder="1" applyAlignment="1" applyProtection="1">
      <alignment horizontal="center" vertical="center" wrapText="1"/>
    </xf>
    <xf numFmtId="1" fontId="15" fillId="12" borderId="5" xfId="0" applyNumberFormat="1" applyFont="1" applyFill="1" applyBorder="1" applyAlignment="1">
      <alignment horizontal="center" vertical="center" wrapText="1"/>
    </xf>
    <xf numFmtId="14" fontId="15" fillId="12" borderId="5" xfId="0" applyNumberFormat="1" applyFont="1" applyFill="1" applyBorder="1" applyAlignment="1">
      <alignment horizontal="center" vertical="center" wrapText="1"/>
    </xf>
    <xf numFmtId="9" fontId="15" fillId="2" borderId="3" xfId="1" applyFont="1" applyFill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vertical="center" wrapText="1"/>
      <protection locked="0"/>
    </xf>
    <xf numFmtId="1" fontId="4" fillId="0" borderId="41" xfId="0" applyNumberFormat="1" applyFont="1" applyBorder="1" applyAlignment="1" applyProtection="1">
      <alignment horizontal="center" vertical="center" wrapText="1"/>
      <protection locked="0"/>
    </xf>
    <xf numFmtId="1" fontId="4" fillId="0" borderId="29" xfId="0" applyNumberFormat="1" applyFont="1" applyBorder="1" applyAlignment="1" applyProtection="1">
      <alignment horizontal="center" vertical="center" wrapText="1"/>
      <protection locked="0"/>
    </xf>
    <xf numFmtId="1" fontId="4" fillId="0" borderId="33" xfId="0" applyNumberFormat="1" applyFont="1" applyBorder="1" applyAlignment="1" applyProtection="1">
      <alignment horizontal="center" vertical="center" wrapText="1"/>
      <protection locked="0"/>
    </xf>
    <xf numFmtId="167" fontId="4" fillId="10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6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9" fontId="16" fillId="0" borderId="39" xfId="1" applyFont="1" applyBorder="1" applyAlignment="1" applyProtection="1">
      <alignment horizontal="center" vertical="center" wrapText="1"/>
    </xf>
    <xf numFmtId="9" fontId="4" fillId="0" borderId="41" xfId="1" applyFont="1" applyBorder="1" applyAlignment="1" applyProtection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9" fontId="16" fillId="0" borderId="30" xfId="1" applyFont="1" applyBorder="1" applyAlignment="1" applyProtection="1">
      <alignment horizontal="center" vertical="center" wrapText="1"/>
    </xf>
    <xf numFmtId="9" fontId="4" fillId="0" borderId="29" xfId="1" applyFont="1" applyBorder="1" applyAlignment="1" applyProtection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9" fontId="16" fillId="0" borderId="35" xfId="1" applyFont="1" applyBorder="1" applyAlignment="1" applyProtection="1">
      <alignment horizontal="center" vertical="center" wrapText="1"/>
    </xf>
    <xf numFmtId="9" fontId="4" fillId="0" borderId="33" xfId="1" applyFont="1" applyBorder="1" applyAlignment="1" applyProtection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9" fontId="4" fillId="16" borderId="5" xfId="1" applyFont="1" applyFill="1" applyBorder="1" applyAlignment="1" applyProtection="1">
      <alignment horizontal="center" vertical="center" wrapText="1"/>
    </xf>
    <xf numFmtId="9" fontId="15" fillId="12" borderId="9" xfId="1" applyFont="1" applyFill="1" applyBorder="1" applyAlignment="1" applyProtection="1">
      <alignment horizontal="center" vertical="center" wrapText="1"/>
    </xf>
    <xf numFmtId="9" fontId="14" fillId="0" borderId="67" xfId="1" applyFont="1" applyBorder="1" applyAlignment="1" applyProtection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  <xf numFmtId="0" fontId="16" fillId="0" borderId="19" xfId="0" applyFont="1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vertical="center" wrapText="1"/>
      <protection locked="0"/>
    </xf>
    <xf numFmtId="0" fontId="15" fillId="16" borderId="1" xfId="0" applyFont="1" applyFill="1" applyBorder="1" applyAlignment="1">
      <alignment horizontal="center" vertical="center" wrapText="1"/>
    </xf>
    <xf numFmtId="0" fontId="15" fillId="12" borderId="71" xfId="0" applyFont="1" applyFill="1" applyBorder="1" applyAlignment="1">
      <alignment horizontal="center" vertical="center" wrapText="1"/>
    </xf>
    <xf numFmtId="0" fontId="15" fillId="12" borderId="7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9" fontId="4" fillId="0" borderId="43" xfId="1" applyFont="1" applyBorder="1" applyAlignment="1" applyProtection="1">
      <alignment horizontal="center" vertical="center" wrapText="1"/>
    </xf>
    <xf numFmtId="9" fontId="4" fillId="0" borderId="45" xfId="1" applyFont="1" applyBorder="1" applyAlignment="1" applyProtection="1">
      <alignment horizontal="center" vertical="center" wrapText="1"/>
    </xf>
    <xf numFmtId="9" fontId="4" fillId="0" borderId="44" xfId="1" applyFont="1" applyBorder="1" applyAlignment="1" applyProtection="1">
      <alignment horizontal="center" vertical="center" wrapText="1"/>
    </xf>
    <xf numFmtId="1" fontId="15" fillId="16" borderId="3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" fontId="4" fillId="0" borderId="45" xfId="0" applyNumberFormat="1" applyFont="1" applyBorder="1" applyAlignment="1" applyProtection="1">
      <alignment horizontal="center" vertical="center" wrapText="1"/>
      <protection locked="0"/>
    </xf>
    <xf numFmtId="1" fontId="4" fillId="0" borderId="44" xfId="0" applyNumberFormat="1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1" fontId="4" fillId="0" borderId="43" xfId="0" applyNumberFormat="1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>
      <alignment horizontal="center" vertical="center" wrapText="1"/>
    </xf>
    <xf numFmtId="14" fontId="4" fillId="10" borderId="34" xfId="0" applyNumberFormat="1" applyFont="1" applyFill="1" applyBorder="1" applyAlignment="1">
      <alignment horizontal="center" vertical="center"/>
    </xf>
    <xf numFmtId="9" fontId="16" fillId="0" borderId="43" xfId="1" applyFont="1" applyBorder="1" applyAlignment="1" applyProtection="1">
      <alignment horizontal="center" vertical="center" wrapText="1"/>
    </xf>
    <xf numFmtId="9" fontId="16" fillId="0" borderId="45" xfId="1" applyFont="1" applyBorder="1" applyAlignment="1" applyProtection="1">
      <alignment horizontal="center" vertical="center" wrapText="1"/>
    </xf>
    <xf numFmtId="9" fontId="16" fillId="0" borderId="44" xfId="1" applyFont="1" applyBorder="1" applyAlignment="1" applyProtection="1">
      <alignment horizontal="center" vertical="center" wrapText="1"/>
    </xf>
    <xf numFmtId="1" fontId="14" fillId="0" borderId="77" xfId="0" applyNumberFormat="1" applyFont="1" applyBorder="1" applyAlignment="1">
      <alignment horizontal="center" vertical="center" wrapText="1"/>
    </xf>
    <xf numFmtId="0" fontId="14" fillId="2" borderId="73" xfId="0" applyFont="1" applyFill="1" applyBorder="1" applyAlignment="1" applyProtection="1">
      <alignment horizontal="center" vertical="center" wrapText="1"/>
      <protection locked="0"/>
    </xf>
    <xf numFmtId="0" fontId="14" fillId="2" borderId="74" xfId="0" applyFont="1" applyFill="1" applyBorder="1" applyAlignment="1" applyProtection="1">
      <alignment horizontal="center" vertical="center" wrapText="1"/>
      <protection locked="0"/>
    </xf>
    <xf numFmtId="0" fontId="14" fillId="2" borderId="75" xfId="0" applyFont="1" applyFill="1" applyBorder="1" applyAlignment="1" applyProtection="1">
      <alignment horizontal="center" vertical="center" wrapText="1"/>
      <protection locked="0"/>
    </xf>
    <xf numFmtId="167" fontId="4" fillId="0" borderId="41" xfId="0" applyNumberFormat="1" applyFont="1" applyBorder="1" applyAlignment="1" applyProtection="1">
      <alignment horizontal="center" vertical="center" wrapText="1"/>
      <protection locked="0"/>
    </xf>
    <xf numFmtId="167" fontId="4" fillId="0" borderId="29" xfId="0" applyNumberFormat="1" applyFont="1" applyBorder="1" applyAlignment="1" applyProtection="1">
      <alignment horizontal="center" vertical="center" wrapText="1"/>
      <protection locked="0"/>
    </xf>
    <xf numFmtId="167" fontId="4" fillId="0" borderId="33" xfId="0" applyNumberFormat="1" applyFont="1" applyBorder="1" applyAlignment="1" applyProtection="1">
      <alignment horizontal="center" vertical="center" wrapText="1"/>
      <protection locked="0"/>
    </xf>
    <xf numFmtId="164" fontId="13" fillId="2" borderId="3" xfId="0" applyNumberFormat="1" applyFont="1" applyFill="1" applyBorder="1" applyAlignment="1">
      <alignment horizontal="center" vertical="center" wrapText="1"/>
    </xf>
    <xf numFmtId="165" fontId="13" fillId="2" borderId="3" xfId="0" applyNumberFormat="1" applyFont="1" applyFill="1" applyBorder="1" applyAlignment="1">
      <alignment horizontal="center" vertical="center" wrapText="1"/>
    </xf>
    <xf numFmtId="168" fontId="16" fillId="0" borderId="12" xfId="0" applyNumberFormat="1" applyFont="1" applyBorder="1" applyAlignment="1" applyProtection="1">
      <alignment horizontal="center" vertical="center" wrapText="1"/>
      <protection locked="0"/>
    </xf>
    <xf numFmtId="168" fontId="16" fillId="0" borderId="42" xfId="0" applyNumberFormat="1" applyFont="1" applyBorder="1" applyAlignment="1" applyProtection="1">
      <alignment horizontal="center" vertical="center" wrapText="1"/>
      <protection locked="0"/>
    </xf>
    <xf numFmtId="168" fontId="16" fillId="0" borderId="34" xfId="0" applyNumberFormat="1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justify" vertical="center" wrapText="1"/>
      <protection locked="0"/>
    </xf>
    <xf numFmtId="0" fontId="15" fillId="2" borderId="49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15" fillId="2" borderId="72" xfId="0" applyFont="1" applyFill="1" applyBorder="1" applyAlignment="1">
      <alignment horizontal="center" vertical="center" wrapText="1"/>
    </xf>
    <xf numFmtId="0" fontId="4" fillId="0" borderId="41" xfId="0" applyFont="1" applyBorder="1" applyAlignment="1" applyProtection="1">
      <alignment horizontal="justify" vertical="center" wrapText="1"/>
      <protection locked="0"/>
    </xf>
    <xf numFmtId="0" fontId="4" fillId="0" borderId="42" xfId="0" applyFont="1" applyBorder="1" applyAlignment="1" applyProtection="1">
      <alignment horizontal="justify" vertical="center" wrapText="1"/>
      <protection locked="0"/>
    </xf>
    <xf numFmtId="0" fontId="4" fillId="0" borderId="29" xfId="0" applyFont="1" applyBorder="1" applyAlignment="1" applyProtection="1">
      <alignment horizontal="justify" vertical="center" wrapText="1"/>
      <protection locked="0"/>
    </xf>
    <xf numFmtId="0" fontId="4" fillId="0" borderId="33" xfId="0" applyFont="1" applyBorder="1" applyAlignment="1" applyProtection="1">
      <alignment horizontal="justify" vertical="center" wrapText="1"/>
      <protection locked="0"/>
    </xf>
    <xf numFmtId="0" fontId="4" fillId="0" borderId="34" xfId="0" applyFont="1" applyBorder="1" applyAlignment="1" applyProtection="1">
      <alignment horizontal="justify" vertical="center" wrapText="1"/>
      <protection locked="0"/>
    </xf>
    <xf numFmtId="0" fontId="4" fillId="4" borderId="3" xfId="0" applyFont="1" applyFill="1" applyBorder="1" applyAlignment="1">
      <alignment horizontal="center" vertical="center" wrapText="1"/>
    </xf>
    <xf numFmtId="1" fontId="4" fillId="4" borderId="3" xfId="0" applyNumberFormat="1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5" fontId="4" fillId="0" borderId="42" xfId="0" applyNumberFormat="1" applyFont="1" applyBorder="1" applyAlignment="1">
      <alignment horizontal="center" vertical="center" wrapText="1"/>
    </xf>
    <xf numFmtId="164" fontId="16" fillId="0" borderId="39" xfId="0" applyNumberFormat="1" applyFont="1" applyBorder="1" applyAlignment="1">
      <alignment horizontal="center" vertical="center" wrapText="1"/>
    </xf>
    <xf numFmtId="164" fontId="16" fillId="0" borderId="30" xfId="0" applyNumberFormat="1" applyFont="1" applyBorder="1" applyAlignment="1">
      <alignment horizontal="center" vertical="center" wrapText="1"/>
    </xf>
    <xf numFmtId="164" fontId="16" fillId="0" borderId="35" xfId="0" applyNumberFormat="1" applyFont="1" applyBorder="1" applyAlignment="1">
      <alignment horizontal="center" vertical="center" wrapText="1"/>
    </xf>
    <xf numFmtId="164" fontId="4" fillId="0" borderId="39" xfId="0" applyNumberFormat="1" applyFont="1" applyBorder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35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41" xfId="0" applyFont="1" applyBorder="1" applyAlignment="1">
      <alignment horizontal="justify" vertical="center" wrapText="1"/>
    </xf>
    <xf numFmtId="0" fontId="4" fillId="0" borderId="42" xfId="0" applyFont="1" applyBorder="1" applyAlignment="1">
      <alignment horizontal="justify" vertical="center" wrapText="1"/>
    </xf>
    <xf numFmtId="0" fontId="4" fillId="0" borderId="29" xfId="0" applyFont="1" applyBorder="1" applyAlignment="1">
      <alignment horizontal="justify" vertical="center" wrapText="1"/>
    </xf>
    <xf numFmtId="0" fontId="4" fillId="0" borderId="33" xfId="0" applyFont="1" applyBorder="1" applyAlignment="1">
      <alignment horizontal="justify" vertical="center" wrapText="1"/>
    </xf>
    <xf numFmtId="0" fontId="4" fillId="0" borderId="34" xfId="0" applyFont="1" applyBorder="1" applyAlignment="1">
      <alignment horizontal="justify" vertical="center" wrapText="1"/>
    </xf>
    <xf numFmtId="0" fontId="4" fillId="5" borderId="3" xfId="0" applyFont="1" applyFill="1" applyBorder="1" applyAlignment="1">
      <alignment horizontal="center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165" fontId="4" fillId="5" borderId="3" xfId="0" applyNumberFormat="1" applyFont="1" applyFill="1" applyBorder="1" applyAlignment="1">
      <alignment horizontal="center" vertical="center" wrapText="1"/>
    </xf>
    <xf numFmtId="167" fontId="4" fillId="5" borderId="5" xfId="0" applyNumberFormat="1" applyFont="1" applyFill="1" applyBorder="1" applyAlignment="1">
      <alignment horizontal="center" vertical="center" wrapText="1"/>
    </xf>
    <xf numFmtId="9" fontId="15" fillId="0" borderId="67" xfId="1" applyFont="1" applyBorder="1" applyAlignment="1" applyProtection="1">
      <alignment horizontal="center" vertical="center" wrapText="1"/>
    </xf>
    <xf numFmtId="164" fontId="15" fillId="0" borderId="77" xfId="0" applyNumberFormat="1" applyFont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1" fillId="0" borderId="72" xfId="0" applyFont="1" applyBorder="1" applyAlignment="1">
      <alignment horizontal="center" vertical="center" wrapText="1"/>
    </xf>
    <xf numFmtId="0" fontId="31" fillId="0" borderId="81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9" fontId="31" fillId="0" borderId="49" xfId="1" applyFont="1" applyBorder="1" applyAlignment="1" applyProtection="1">
      <alignment horizontal="center" vertical="center" wrapText="1"/>
    </xf>
    <xf numFmtId="9" fontId="31" fillId="0" borderId="27" xfId="1" applyFont="1" applyBorder="1" applyAlignment="1" applyProtection="1">
      <alignment horizontal="center" vertical="center" wrapText="1"/>
    </xf>
    <xf numFmtId="164" fontId="31" fillId="0" borderId="72" xfId="0" applyNumberFormat="1" applyFont="1" applyBorder="1" applyAlignment="1">
      <alignment horizontal="center" vertical="center" wrapText="1"/>
    </xf>
    <xf numFmtId="164" fontId="31" fillId="0" borderId="25" xfId="0" applyNumberFormat="1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30" fillId="0" borderId="80" xfId="0" applyFont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82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84" xfId="0" applyFont="1" applyBorder="1" applyAlignment="1">
      <alignment horizontal="center" vertical="center" wrapText="1"/>
    </xf>
    <xf numFmtId="167" fontId="31" fillId="0" borderId="48" xfId="0" applyNumberFormat="1" applyFont="1" applyBorder="1" applyAlignment="1">
      <alignment horizontal="center" vertical="center" wrapText="1"/>
    </xf>
    <xf numFmtId="167" fontId="31" fillId="0" borderId="24" xfId="0" applyNumberFormat="1" applyFont="1" applyBorder="1" applyAlignment="1">
      <alignment horizontal="center" vertical="center" wrapText="1"/>
    </xf>
    <xf numFmtId="14" fontId="30" fillId="0" borderId="41" xfId="0" applyNumberFormat="1" applyFont="1" applyBorder="1" applyAlignment="1">
      <alignment horizontal="center" vertical="center" wrapText="1"/>
    </xf>
    <xf numFmtId="14" fontId="30" fillId="0" borderId="29" xfId="0" applyNumberFormat="1" applyFont="1" applyBorder="1" applyAlignment="1">
      <alignment horizontal="center" vertical="center" wrapText="1"/>
    </xf>
    <xf numFmtId="14" fontId="30" fillId="0" borderId="33" xfId="0" applyNumberFormat="1" applyFont="1" applyBorder="1" applyAlignment="1">
      <alignment horizontal="center" vertical="center" wrapText="1"/>
    </xf>
    <xf numFmtId="14" fontId="30" fillId="0" borderId="42" xfId="0" applyNumberFormat="1" applyFont="1" applyBorder="1" applyAlignment="1">
      <alignment horizontal="center" vertical="center" wrapText="1"/>
    </xf>
    <xf numFmtId="14" fontId="30" fillId="0" borderId="12" xfId="0" applyNumberFormat="1" applyFont="1" applyBorder="1" applyAlignment="1">
      <alignment horizontal="center" vertical="center" wrapText="1"/>
    </xf>
    <xf numFmtId="14" fontId="30" fillId="0" borderId="34" xfId="0" applyNumberFormat="1" applyFont="1" applyBorder="1" applyAlignment="1">
      <alignment horizontal="center" vertical="center" wrapText="1"/>
    </xf>
    <xf numFmtId="164" fontId="31" fillId="0" borderId="43" xfId="0" applyNumberFormat="1" applyFont="1" applyBorder="1" applyAlignment="1">
      <alignment horizontal="center" vertical="center" wrapText="1"/>
    </xf>
    <xf numFmtId="164" fontId="31" fillId="0" borderId="45" xfId="0" applyNumberFormat="1" applyFont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top" wrapText="1"/>
    </xf>
    <xf numFmtId="0" fontId="15" fillId="2" borderId="35" xfId="0" applyFont="1" applyFill="1" applyBorder="1" applyAlignment="1">
      <alignment horizontal="center" vertical="top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6" borderId="39" xfId="0" applyFont="1" applyFill="1" applyBorder="1" applyAlignment="1">
      <alignment horizontal="center" vertical="center" wrapText="1"/>
    </xf>
    <xf numFmtId="0" fontId="15" fillId="6" borderId="56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9" fontId="14" fillId="0" borderId="14" xfId="1" applyFont="1" applyBorder="1" applyAlignment="1" applyProtection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top" wrapText="1"/>
    </xf>
    <xf numFmtId="0" fontId="15" fillId="5" borderId="33" xfId="0" applyFont="1" applyFill="1" applyBorder="1" applyAlignment="1">
      <alignment horizontal="center" vertical="top" wrapText="1"/>
    </xf>
    <xf numFmtId="0" fontId="15" fillId="5" borderId="42" xfId="0" applyFont="1" applyFill="1" applyBorder="1" applyAlignment="1">
      <alignment horizontal="center" vertical="center" wrapText="1"/>
    </xf>
    <xf numFmtId="0" fontId="15" fillId="5" borderId="34" xfId="0" applyFont="1" applyFill="1" applyBorder="1" applyAlignment="1">
      <alignment horizontal="center" vertical="center" wrapText="1"/>
    </xf>
    <xf numFmtId="0" fontId="15" fillId="5" borderId="42" xfId="0" applyFont="1" applyFill="1" applyBorder="1" applyAlignment="1">
      <alignment horizontal="center" vertical="top" wrapText="1"/>
    </xf>
    <xf numFmtId="0" fontId="15" fillId="5" borderId="34" xfId="0" applyFont="1" applyFill="1" applyBorder="1" applyAlignment="1">
      <alignment horizontal="center" vertical="top" wrapText="1"/>
    </xf>
    <xf numFmtId="0" fontId="14" fillId="5" borderId="43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41" xfId="0" applyFont="1" applyFill="1" applyBorder="1" applyAlignment="1">
      <alignment horizontal="center" vertical="top" wrapText="1"/>
    </xf>
    <xf numFmtId="0" fontId="15" fillId="6" borderId="53" xfId="0" applyFont="1" applyFill="1" applyBorder="1" applyAlignment="1">
      <alignment horizontal="center" vertical="top" wrapText="1"/>
    </xf>
    <xf numFmtId="0" fontId="15" fillId="6" borderId="42" xfId="0" applyFont="1" applyFill="1" applyBorder="1" applyAlignment="1">
      <alignment horizontal="center" vertical="center" wrapText="1"/>
    </xf>
    <xf numFmtId="0" fontId="15" fillId="6" borderId="54" xfId="0" applyFont="1" applyFill="1" applyBorder="1" applyAlignment="1">
      <alignment horizontal="center" vertical="center" wrapText="1"/>
    </xf>
    <xf numFmtId="0" fontId="15" fillId="6" borderId="42" xfId="0" applyFont="1" applyFill="1" applyBorder="1" applyAlignment="1">
      <alignment horizontal="center" vertical="top" wrapText="1"/>
    </xf>
    <xf numFmtId="0" fontId="15" fillId="6" borderId="54" xfId="0" applyFont="1" applyFill="1" applyBorder="1" applyAlignment="1">
      <alignment horizontal="center" vertical="top" wrapText="1"/>
    </xf>
    <xf numFmtId="14" fontId="13" fillId="7" borderId="8" xfId="0" applyNumberFormat="1" applyFont="1" applyFill="1" applyBorder="1" applyAlignment="1">
      <alignment horizontal="center" vertical="center" wrapText="1"/>
    </xf>
    <xf numFmtId="14" fontId="13" fillId="7" borderId="5" xfId="0" applyNumberFormat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7" borderId="46" xfId="0" applyFont="1" applyFill="1" applyBorder="1" applyAlignment="1">
      <alignment horizontal="center" vertical="top" wrapText="1"/>
    </xf>
    <xf numFmtId="0" fontId="13" fillId="7" borderId="50" xfId="0" applyFont="1" applyFill="1" applyBorder="1" applyAlignment="1">
      <alignment horizontal="center" vertical="top" wrapText="1"/>
    </xf>
    <xf numFmtId="0" fontId="13" fillId="7" borderId="48" xfId="0" applyFont="1" applyFill="1" applyBorder="1" applyAlignment="1">
      <alignment horizontal="center" vertical="center" wrapText="1"/>
    </xf>
    <xf numFmtId="0" fontId="13" fillId="7" borderId="76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top" wrapText="1"/>
    </xf>
    <xf numFmtId="0" fontId="15" fillId="2" borderId="44" xfId="0" applyFont="1" applyFill="1" applyBorder="1" applyAlignment="1">
      <alignment horizontal="center" vertical="top" wrapText="1"/>
    </xf>
    <xf numFmtId="0" fontId="13" fillId="7" borderId="46" xfId="0" applyFont="1" applyFill="1" applyBorder="1" applyAlignment="1">
      <alignment horizontal="center" vertical="center" wrapText="1"/>
    </xf>
    <xf numFmtId="0" fontId="13" fillId="7" borderId="50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top" wrapText="1"/>
    </xf>
    <xf numFmtId="0" fontId="15" fillId="3" borderId="33" xfId="0" applyFont="1" applyFill="1" applyBorder="1" applyAlignment="1">
      <alignment horizontal="center" vertical="top" wrapText="1"/>
    </xf>
    <xf numFmtId="0" fontId="15" fillId="3" borderId="42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top" wrapText="1"/>
    </xf>
    <xf numFmtId="0" fontId="15" fillId="3" borderId="34" xfId="0" applyFont="1" applyFill="1" applyBorder="1" applyAlignment="1">
      <alignment horizontal="center" vertical="top" wrapText="1"/>
    </xf>
    <xf numFmtId="0" fontId="14" fillId="3" borderId="43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9" fontId="14" fillId="0" borderId="9" xfId="1" applyFont="1" applyBorder="1" applyAlignment="1" applyProtection="1">
      <alignment horizontal="center" vertical="center" wrapText="1"/>
    </xf>
    <xf numFmtId="0" fontId="15" fillId="2" borderId="56" xfId="0" applyFont="1" applyFill="1" applyBorder="1" applyAlignment="1">
      <alignment horizontal="center" vertical="top" wrapText="1"/>
    </xf>
    <xf numFmtId="0" fontId="15" fillId="2" borderId="53" xfId="0" applyFont="1" applyFill="1" applyBorder="1" applyAlignment="1">
      <alignment horizontal="center" vertical="center" wrapText="1"/>
    </xf>
    <xf numFmtId="0" fontId="15" fillId="2" borderId="54" xfId="0" applyFont="1" applyFill="1" applyBorder="1" applyAlignment="1">
      <alignment horizontal="center" vertical="center" wrapText="1"/>
    </xf>
    <xf numFmtId="0" fontId="15" fillId="2" borderId="60" xfId="0" applyFont="1" applyFill="1" applyBorder="1" applyAlignment="1">
      <alignment horizontal="center" vertical="center" wrapText="1"/>
    </xf>
    <xf numFmtId="0" fontId="15" fillId="5" borderId="53" xfId="0" applyFont="1" applyFill="1" applyBorder="1" applyAlignment="1">
      <alignment horizontal="center" vertical="top" wrapText="1"/>
    </xf>
    <xf numFmtId="0" fontId="15" fillId="5" borderId="54" xfId="0" applyFont="1" applyFill="1" applyBorder="1" applyAlignment="1">
      <alignment horizontal="center" vertical="center" wrapText="1"/>
    </xf>
    <xf numFmtId="0" fontId="15" fillId="5" borderId="54" xfId="0" applyFont="1" applyFill="1" applyBorder="1" applyAlignment="1">
      <alignment horizontal="center" vertical="top" wrapText="1"/>
    </xf>
    <xf numFmtId="0" fontId="14" fillId="5" borderId="60" xfId="0" applyFont="1" applyFill="1" applyBorder="1" applyAlignment="1">
      <alignment horizontal="center" vertical="center" wrapText="1"/>
    </xf>
    <xf numFmtId="0" fontId="15" fillId="3" borderId="53" xfId="0" applyFont="1" applyFill="1" applyBorder="1" applyAlignment="1">
      <alignment horizontal="center" vertical="top" wrapText="1"/>
    </xf>
    <xf numFmtId="0" fontId="15" fillId="3" borderId="54" xfId="0" applyFont="1" applyFill="1" applyBorder="1" applyAlignment="1">
      <alignment horizontal="center" vertical="center" wrapText="1"/>
    </xf>
    <xf numFmtId="0" fontId="15" fillId="3" borderId="54" xfId="0" applyFont="1" applyFill="1" applyBorder="1" applyAlignment="1">
      <alignment horizontal="center" vertical="top" wrapText="1"/>
    </xf>
    <xf numFmtId="0" fontId="14" fillId="3" borderId="60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justify" vertical="center" wrapText="1"/>
    </xf>
    <xf numFmtId="0" fontId="15" fillId="2" borderId="60" xfId="0" applyFont="1" applyFill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1" fontId="30" fillId="0" borderId="48" xfId="0" applyNumberFormat="1" applyFont="1" applyBorder="1" applyAlignment="1">
      <alignment horizontal="center" vertical="center" wrapText="1"/>
    </xf>
    <xf numFmtId="1" fontId="30" fillId="0" borderId="4" xfId="0" applyNumberFormat="1" applyFont="1" applyBorder="1" applyAlignment="1">
      <alignment horizontal="center" vertical="center" wrapText="1"/>
    </xf>
    <xf numFmtId="1" fontId="30" fillId="0" borderId="76" xfId="0" applyNumberFormat="1" applyFont="1" applyBorder="1" applyAlignment="1">
      <alignment horizontal="center" vertical="center" wrapText="1"/>
    </xf>
    <xf numFmtId="1" fontId="30" fillId="0" borderId="6" xfId="0" applyNumberFormat="1" applyFont="1" applyBorder="1" applyAlignment="1">
      <alignment horizontal="center" vertical="center" wrapText="1"/>
    </xf>
    <xf numFmtId="1" fontId="30" fillId="0" borderId="37" xfId="0" applyNumberFormat="1" applyFont="1" applyBorder="1" applyAlignment="1">
      <alignment horizontal="center" vertical="center" wrapText="1"/>
    </xf>
    <xf numFmtId="1" fontId="30" fillId="0" borderId="5" xfId="0" applyNumberFormat="1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76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9" fontId="14" fillId="0" borderId="14" xfId="1" applyFont="1" applyBorder="1" applyAlignment="1">
      <alignment horizontal="center" vertical="center" wrapText="1"/>
    </xf>
    <xf numFmtId="0" fontId="15" fillId="12" borderId="66" xfId="0" applyFont="1" applyFill="1" applyBorder="1" applyAlignment="1">
      <alignment horizontal="center" vertical="center" wrapText="1"/>
    </xf>
    <xf numFmtId="0" fontId="15" fillId="12" borderId="70" xfId="0" applyFont="1" applyFill="1" applyBorder="1" applyAlignment="1">
      <alignment horizontal="center" vertical="center" wrapText="1"/>
    </xf>
    <xf numFmtId="0" fontId="15" fillId="12" borderId="41" xfId="0" applyFont="1" applyFill="1" applyBorder="1" applyAlignment="1">
      <alignment horizontal="center" vertical="center" wrapText="1"/>
    </xf>
    <xf numFmtId="0" fontId="15" fillId="12" borderId="43" xfId="0" applyFont="1" applyFill="1" applyBorder="1" applyAlignment="1">
      <alignment horizontal="center" vertical="center" wrapText="1"/>
    </xf>
    <xf numFmtId="0" fontId="15" fillId="12" borderId="53" xfId="0" applyFont="1" applyFill="1" applyBorder="1" applyAlignment="1">
      <alignment horizontal="center" vertical="center" wrapText="1"/>
    </xf>
    <xf numFmtId="0" fontId="15" fillId="12" borderId="60" xfId="0" applyFont="1" applyFill="1" applyBorder="1" applyAlignment="1">
      <alignment horizontal="center" vertical="center" wrapText="1"/>
    </xf>
    <xf numFmtId="0" fontId="15" fillId="2" borderId="66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" fillId="10" borderId="56" xfId="3" applyFill="1" applyBorder="1" applyAlignment="1">
      <alignment horizontal="center" vertical="center" wrapText="1"/>
    </xf>
    <xf numFmtId="0" fontId="22" fillId="10" borderId="55" xfId="3" applyFont="1" applyFill="1" applyBorder="1" applyAlignment="1">
      <alignment horizontal="center" vertical="center" wrapText="1"/>
    </xf>
    <xf numFmtId="0" fontId="22" fillId="10" borderId="40" xfId="3" applyFont="1" applyFill="1" applyBorder="1" applyAlignment="1">
      <alignment horizontal="center" vertical="center" wrapText="1"/>
    </xf>
    <xf numFmtId="0" fontId="15" fillId="15" borderId="10" xfId="0" applyFont="1" applyFill="1" applyBorder="1" applyAlignment="1">
      <alignment horizontal="center" vertical="center" wrapText="1"/>
    </xf>
    <xf numFmtId="0" fontId="15" fillId="15" borderId="11" xfId="0" applyFont="1" applyFill="1" applyBorder="1" applyAlignment="1">
      <alignment horizontal="center" vertical="center" wrapText="1"/>
    </xf>
    <xf numFmtId="0" fontId="13" fillId="14" borderId="71" xfId="0" applyFont="1" applyFill="1" applyBorder="1" applyAlignment="1">
      <alignment horizontal="center" vertical="center" wrapText="1"/>
    </xf>
    <xf numFmtId="0" fontId="13" fillId="14" borderId="7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15" borderId="13" xfId="0" applyFont="1" applyFill="1" applyBorder="1" applyAlignment="1">
      <alignment horizontal="center" vertical="center" wrapText="1"/>
    </xf>
    <xf numFmtId="0" fontId="15" fillId="15" borderId="14" xfId="0" applyFont="1" applyFill="1" applyBorder="1" applyAlignment="1">
      <alignment horizontal="center" vertical="center" wrapText="1"/>
    </xf>
    <xf numFmtId="0" fontId="13" fillId="14" borderId="16" xfId="0" applyFont="1" applyFill="1" applyBorder="1" applyAlignment="1">
      <alignment horizontal="center" vertical="center" wrapText="1"/>
    </xf>
    <xf numFmtId="0" fontId="13" fillId="14" borderId="17" xfId="0" applyFont="1" applyFill="1" applyBorder="1" applyAlignment="1">
      <alignment horizontal="center" vertical="center" wrapText="1"/>
    </xf>
    <xf numFmtId="0" fontId="13" fillId="14" borderId="19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167" fontId="6" fillId="0" borderId="46" xfId="0" applyNumberFormat="1" applyFont="1" applyBorder="1" applyAlignment="1">
      <alignment horizontal="center" vertical="center" wrapText="1"/>
    </xf>
    <xf numFmtId="167" fontId="6" fillId="0" borderId="50" xfId="0" applyNumberFormat="1" applyFont="1" applyBorder="1" applyAlignment="1">
      <alignment horizontal="center" vertical="center" wrapText="1"/>
    </xf>
    <xf numFmtId="167" fontId="6" fillId="0" borderId="47" xfId="0" applyNumberFormat="1" applyFont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3" fillId="13" borderId="64" xfId="0" applyFont="1" applyFill="1" applyBorder="1" applyAlignment="1">
      <alignment horizontal="center" vertical="center"/>
    </xf>
    <xf numFmtId="0" fontId="13" fillId="13" borderId="65" xfId="0" applyFont="1" applyFill="1" applyBorder="1" applyAlignment="1">
      <alignment horizontal="center" vertical="center"/>
    </xf>
    <xf numFmtId="0" fontId="15" fillId="12" borderId="16" xfId="0" applyFont="1" applyFill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/>
    </xf>
    <xf numFmtId="0" fontId="15" fillId="12" borderId="19" xfId="0" applyFont="1" applyFill="1" applyBorder="1" applyAlignment="1">
      <alignment horizontal="center" vertical="center"/>
    </xf>
    <xf numFmtId="0" fontId="13" fillId="13" borderId="61" xfId="0" applyFont="1" applyFill="1" applyBorder="1" applyAlignment="1">
      <alignment horizontal="center" vertical="center" wrapText="1"/>
    </xf>
    <xf numFmtId="0" fontId="13" fillId="13" borderId="63" xfId="0" applyFont="1" applyFill="1" applyBorder="1" applyAlignment="1">
      <alignment horizontal="center" vertical="center" wrapText="1"/>
    </xf>
    <xf numFmtId="0" fontId="13" fillId="13" borderId="68" xfId="0" applyFont="1" applyFill="1" applyBorder="1" applyAlignment="1">
      <alignment horizontal="center" vertical="center" wrapText="1"/>
    </xf>
    <xf numFmtId="0" fontId="13" fillId="13" borderId="0" xfId="0" applyFont="1" applyFill="1" applyAlignment="1">
      <alignment horizontal="center" vertical="center" wrapText="1"/>
    </xf>
    <xf numFmtId="0" fontId="13" fillId="13" borderId="62" xfId="0" applyFont="1" applyFill="1" applyBorder="1" applyAlignment="1">
      <alignment horizontal="center" vertical="center" wrapText="1"/>
    </xf>
    <xf numFmtId="0" fontId="13" fillId="13" borderId="58" xfId="0" applyFont="1" applyFill="1" applyBorder="1" applyAlignment="1">
      <alignment horizontal="center" vertical="center" wrapText="1"/>
    </xf>
    <xf numFmtId="0" fontId="13" fillId="13" borderId="57" xfId="0" applyFont="1" applyFill="1" applyBorder="1" applyAlignment="1">
      <alignment horizontal="center" vertical="center" wrapText="1"/>
    </xf>
    <xf numFmtId="0" fontId="13" fillId="13" borderId="59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2" borderId="67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7" fontId="4" fillId="0" borderId="42" xfId="0" applyNumberFormat="1" applyFont="1" applyBorder="1" applyAlignment="1" applyProtection="1">
      <alignment horizontal="center" vertical="center" wrapText="1"/>
      <protection locked="0"/>
    </xf>
    <xf numFmtId="167" fontId="4" fillId="0" borderId="39" xfId="0" applyNumberFormat="1" applyFont="1" applyBorder="1" applyAlignment="1" applyProtection="1">
      <alignment horizontal="center" vertical="center" wrapText="1"/>
      <protection locked="0"/>
    </xf>
    <xf numFmtId="167" fontId="4" fillId="0" borderId="12" xfId="0" applyNumberFormat="1" applyFont="1" applyBorder="1" applyAlignment="1" applyProtection="1">
      <alignment horizontal="center" vertical="center" wrapText="1"/>
      <protection locked="0"/>
    </xf>
    <xf numFmtId="167" fontId="4" fillId="0" borderId="30" xfId="0" applyNumberFormat="1" applyFont="1" applyBorder="1" applyAlignment="1" applyProtection="1">
      <alignment horizontal="center" vertical="center" wrapText="1"/>
      <protection locked="0"/>
    </xf>
    <xf numFmtId="167" fontId="4" fillId="0" borderId="34" xfId="0" applyNumberFormat="1" applyFont="1" applyBorder="1" applyAlignment="1" applyProtection="1">
      <alignment horizontal="center" vertical="center" wrapText="1"/>
      <protection locked="0"/>
    </xf>
    <xf numFmtId="167" fontId="4" fillId="0" borderId="35" xfId="0" applyNumberFormat="1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22" fillId="10" borderId="0" xfId="3" applyFont="1" applyFill="1" applyAlignment="1">
      <alignment horizontal="center" vertical="center" wrapText="1"/>
    </xf>
    <xf numFmtId="0" fontId="22" fillId="10" borderId="82" xfId="3" applyFont="1" applyFill="1" applyBorder="1" applyAlignment="1">
      <alignment horizontal="center" vertical="center" wrapText="1"/>
    </xf>
    <xf numFmtId="0" fontId="16" fillId="0" borderId="37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>
      <alignment horizontal="center" vertical="center" wrapText="1"/>
    </xf>
    <xf numFmtId="0" fontId="15" fillId="2" borderId="70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5" fillId="16" borderId="10" xfId="0" applyFont="1" applyFill="1" applyBorder="1" applyAlignment="1">
      <alignment horizontal="center" vertical="center" wrapText="1"/>
    </xf>
    <xf numFmtId="0" fontId="15" fillId="16" borderId="11" xfId="0" applyFont="1" applyFill="1" applyBorder="1" applyAlignment="1">
      <alignment horizontal="center" vertical="center" wrapText="1"/>
    </xf>
    <xf numFmtId="0" fontId="15" fillId="16" borderId="13" xfId="0" applyFont="1" applyFill="1" applyBorder="1" applyAlignment="1">
      <alignment horizontal="center" vertical="center" wrapText="1"/>
    </xf>
    <xf numFmtId="0" fontId="15" fillId="16" borderId="14" xfId="0" applyFont="1" applyFill="1" applyBorder="1" applyAlignment="1">
      <alignment horizontal="center" vertical="center" wrapText="1"/>
    </xf>
    <xf numFmtId="0" fontId="15" fillId="16" borderId="15" xfId="0" applyFont="1" applyFill="1" applyBorder="1" applyAlignment="1">
      <alignment horizontal="center" vertical="center" wrapText="1"/>
    </xf>
    <xf numFmtId="0" fontId="15" fillId="12" borderId="13" xfId="0" applyFont="1" applyFill="1" applyBorder="1" applyAlignment="1">
      <alignment horizontal="center" vertical="center" wrapText="1"/>
    </xf>
    <xf numFmtId="0" fontId="15" fillId="12" borderId="14" xfId="0" applyFont="1" applyFill="1" applyBorder="1" applyAlignment="1">
      <alignment horizontal="center" vertical="center" wrapText="1"/>
    </xf>
    <xf numFmtId="0" fontId="15" fillId="12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 wrapText="1"/>
    </xf>
    <xf numFmtId="0" fontId="13" fillId="2" borderId="13" xfId="2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/>
    </xf>
    <xf numFmtId="0" fontId="13" fillId="2" borderId="52" xfId="2" applyFont="1" applyFill="1" applyBorder="1" applyAlignment="1">
      <alignment horizontal="center" vertical="center"/>
    </xf>
    <xf numFmtId="0" fontId="13" fillId="2" borderId="78" xfId="2" applyFont="1" applyFill="1" applyBorder="1" applyAlignment="1">
      <alignment horizontal="center" vertical="center"/>
    </xf>
    <xf numFmtId="0" fontId="13" fillId="2" borderId="79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3" fillId="2" borderId="3" xfId="2" applyFont="1" applyFill="1" applyBorder="1" applyAlignment="1">
      <alignment horizontal="center" vertical="center" wrapText="1"/>
    </xf>
    <xf numFmtId="0" fontId="4" fillId="0" borderId="13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13" fillId="2" borderId="20" xfId="0" applyFont="1" applyFill="1" applyBorder="1" applyAlignment="1">
      <alignment horizontal="center" vertical="center" wrapText="1"/>
    </xf>
    <xf numFmtId="0" fontId="15" fillId="12" borderId="42" xfId="0" applyFont="1" applyFill="1" applyBorder="1" applyAlignment="1">
      <alignment horizontal="center" vertical="center" wrapText="1"/>
    </xf>
    <xf numFmtId="0" fontId="15" fillId="12" borderId="54" xfId="0" applyFont="1" applyFill="1" applyBorder="1" applyAlignment="1">
      <alignment horizontal="center" vertical="center" wrapText="1"/>
    </xf>
    <xf numFmtId="0" fontId="14" fillId="16" borderId="7" xfId="0" applyFont="1" applyFill="1" applyBorder="1" applyAlignment="1">
      <alignment horizontal="center" vertical="center" wrapText="1"/>
    </xf>
    <xf numFmtId="0" fontId="14" fillId="16" borderId="0" xfId="0" applyFont="1" applyFill="1" applyAlignment="1">
      <alignment horizontal="center" vertical="center" wrapText="1"/>
    </xf>
    <xf numFmtId="0" fontId="15" fillId="16" borderId="41" xfId="0" applyFont="1" applyFill="1" applyBorder="1" applyAlignment="1">
      <alignment horizontal="center" vertical="center" wrapText="1"/>
    </xf>
    <xf numFmtId="0" fontId="15" fillId="16" borderId="53" xfId="0" applyFont="1" applyFill="1" applyBorder="1" applyAlignment="1">
      <alignment horizontal="center" vertical="center" wrapText="1"/>
    </xf>
    <xf numFmtId="0" fontId="15" fillId="16" borderId="42" xfId="0" applyFont="1" applyFill="1" applyBorder="1" applyAlignment="1">
      <alignment horizontal="center" vertical="center" wrapText="1"/>
    </xf>
    <xf numFmtId="0" fontId="15" fillId="16" borderId="54" xfId="0" applyFont="1" applyFill="1" applyBorder="1" applyAlignment="1">
      <alignment horizontal="center" vertical="center" wrapText="1"/>
    </xf>
    <xf numFmtId="0" fontId="15" fillId="16" borderId="48" xfId="0" applyFont="1" applyFill="1" applyBorder="1" applyAlignment="1">
      <alignment horizontal="center" vertical="center" wrapText="1"/>
    </xf>
    <xf numFmtId="0" fontId="15" fillId="16" borderId="76" xfId="0" applyFont="1" applyFill="1" applyBorder="1" applyAlignment="1">
      <alignment horizontal="center" vertical="center" wrapText="1"/>
    </xf>
    <xf numFmtId="0" fontId="15" fillId="12" borderId="48" xfId="0" applyFont="1" applyFill="1" applyBorder="1" applyAlignment="1">
      <alignment horizontal="center" vertical="center" wrapText="1"/>
    </xf>
    <xf numFmtId="0" fontId="15" fillId="12" borderId="76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Porcentaje" xfId="1" builtinId="5"/>
    <cellStyle name="Porcentaje 2" xfId="7" xr:uid="{00000000-0005-0000-0000-000005000000}"/>
    <cellStyle name="Porcentaje 3" xfId="5" xr:uid="{00000000-0005-0000-0000-000006000000}"/>
    <cellStyle name="Porcentual 2" xfId="6" xr:uid="{00000000-0005-0000-0000-000007000000}"/>
  </cellStyles>
  <dxfs count="59"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</dxfs>
  <tableStyles count="0" defaultTableStyle="TableStyleMedium2" defaultPivotStyle="PivotStyleLight16"/>
  <colors>
    <mruColors>
      <color rgb="FF0DABAB"/>
      <color rgb="FF666699"/>
      <color rgb="FF17F2ED"/>
      <color rgb="FFD00000"/>
      <color rgb="FFF49202"/>
      <color rgb="FF147C98"/>
      <color rgb="FFEEEEEE"/>
      <color rgb="FFF7F7F7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b="1">
                <a:solidFill>
                  <a:schemeClr val="tx1"/>
                </a:solidFill>
              </a:rPr>
              <a:t>CONSUMO ENERGÍA ENTRE 2022 vs 2023</a:t>
            </a:r>
          </a:p>
        </c:rich>
      </c:tx>
      <c:layout>
        <c:manualLayout>
          <c:xMode val="edge"/>
          <c:yMode val="edge"/>
          <c:x val="0.3841017127096400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3067192340254331E-2"/>
          <c:y val="4.9477882392764315E-2"/>
          <c:w val="0.93596832587710688"/>
          <c:h val="0.54938859683355912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spPr>
            <a:gradFill>
              <a:gsLst>
                <a:gs pos="0">
                  <a:srgbClr val="E3542D"/>
                </a:gs>
                <a:gs pos="20000">
                  <a:schemeClr val="accent2">
                    <a:lumMod val="60000"/>
                    <a:lumOff val="40000"/>
                  </a:schemeClr>
                </a:gs>
                <a:gs pos="97000">
                  <a:schemeClr val="accent2">
                    <a:lumMod val="40000"/>
                    <a:lumOff val="60000"/>
                  </a:schemeClr>
                </a:gs>
                <a:gs pos="100000">
                  <a:schemeClr val="accent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'COMPILADO DT´S'!$E$2:$E$34</c:f>
              <c:strCache>
                <c:ptCount val="33"/>
                <c:pt idx="0">
                  <c:v>Antioquia</c:v>
                </c:pt>
                <c:pt idx="1">
                  <c:v>Atlántico</c:v>
                </c:pt>
                <c:pt idx="2">
                  <c:v>Bolívar / San Andrés</c:v>
                </c:pt>
                <c:pt idx="3">
                  <c:v>Caquetá / Huila - Florencia</c:v>
                </c:pt>
                <c:pt idx="4">
                  <c:v>Caquetá / Huila - Neiva</c:v>
                </c:pt>
                <c:pt idx="5">
                  <c:v>Cauca</c:v>
                </c:pt>
                <c:pt idx="6">
                  <c:v>Central - Tunja</c:v>
                </c:pt>
                <c:pt idx="7">
                  <c:v>Central - Bogotá</c:v>
                </c:pt>
                <c:pt idx="8">
                  <c:v>Central - Ibagué</c:v>
                </c:pt>
                <c:pt idx="9">
                  <c:v>Cesar / Guajira - Valledupar</c:v>
                </c:pt>
                <c:pt idx="10">
                  <c:v>Cesar / Guajira - Riohacha</c:v>
                </c:pt>
                <c:pt idx="11">
                  <c:v>Choco</c:v>
                </c:pt>
                <c:pt idx="12">
                  <c:v>Córdoba</c:v>
                </c:pt>
                <c:pt idx="13">
                  <c:v>Eje cafetero - Manizales</c:v>
                </c:pt>
                <c:pt idx="14">
                  <c:v>Eje cafetero - Armenia</c:v>
                </c:pt>
                <c:pt idx="15">
                  <c:v>Eje cafetero - Pereira</c:v>
                </c:pt>
                <c:pt idx="16">
                  <c:v>Llanos Orientales y Amazonia - Yopal</c:v>
                </c:pt>
                <c:pt idx="17">
                  <c:v>Llanos Orientales y Amazonia - Villavicencio</c:v>
                </c:pt>
                <c:pt idx="18">
                  <c:v>Llanos Orientales y Amazonia - Guaviare</c:v>
                </c:pt>
                <c:pt idx="19">
                  <c:v>Llanos Orientales y Amazonia - Puerto Carreño</c:v>
                </c:pt>
                <c:pt idx="20">
                  <c:v>Llanos Orientales y Amazonia - Leticia</c:v>
                </c:pt>
                <c:pt idx="21">
                  <c:v>Llanos Orientales y Amazonia - Mitú</c:v>
                </c:pt>
                <c:pt idx="22">
                  <c:v>Llanos Orientales y Amazonia - Inírida</c:v>
                </c:pt>
                <c:pt idx="23">
                  <c:v>Magdalena</c:v>
                </c:pt>
                <c:pt idx="24">
                  <c:v>Magadalena medio</c:v>
                </c:pt>
                <c:pt idx="25">
                  <c:v>Putumayo</c:v>
                </c:pt>
                <c:pt idx="26">
                  <c:v>Nariño</c:v>
                </c:pt>
                <c:pt idx="27">
                  <c:v>Norte de Santander y Arauca - Arauca</c:v>
                </c:pt>
                <c:pt idx="28">
                  <c:v>Norte de Santander y Arauca - Cúcuta</c:v>
                </c:pt>
                <c:pt idx="29">
                  <c:v>Santander</c:v>
                </c:pt>
                <c:pt idx="30">
                  <c:v>Sucre</c:v>
                </c:pt>
                <c:pt idx="31">
                  <c:v>Urabá</c:v>
                </c:pt>
                <c:pt idx="32">
                  <c:v>Valle</c:v>
                </c:pt>
              </c:strCache>
            </c:strRef>
          </c:cat>
          <c:val>
            <c:numRef>
              <c:f>'COMPILADO DT´S'!$F$2:$F$34</c:f>
              <c:numCache>
                <c:formatCode>0</c:formatCode>
                <c:ptCount val="33"/>
                <c:pt idx="0">
                  <c:v>35507</c:v>
                </c:pt>
                <c:pt idx="1">
                  <c:v>28560</c:v>
                </c:pt>
                <c:pt idx="2">
                  <c:v>15879</c:v>
                </c:pt>
                <c:pt idx="3">
                  <c:v>16580</c:v>
                </c:pt>
                <c:pt idx="4">
                  <c:v>14142</c:v>
                </c:pt>
                <c:pt idx="5">
                  <c:v>13045</c:v>
                </c:pt>
                <c:pt idx="6">
                  <c:v>4514</c:v>
                </c:pt>
                <c:pt idx="7">
                  <c:v>5594</c:v>
                </c:pt>
                <c:pt idx="8">
                  <c:v>8748</c:v>
                </c:pt>
                <c:pt idx="9">
                  <c:v>16418</c:v>
                </c:pt>
                <c:pt idx="10">
                  <c:v>15587</c:v>
                </c:pt>
                <c:pt idx="11">
                  <c:v>23307</c:v>
                </c:pt>
                <c:pt idx="12">
                  <c:v>28610</c:v>
                </c:pt>
                <c:pt idx="13">
                  <c:v>9105</c:v>
                </c:pt>
                <c:pt idx="14">
                  <c:v>8527</c:v>
                </c:pt>
                <c:pt idx="15">
                  <c:v>2877</c:v>
                </c:pt>
                <c:pt idx="16">
                  <c:v>6082</c:v>
                </c:pt>
                <c:pt idx="17">
                  <c:v>28135</c:v>
                </c:pt>
                <c:pt idx="18">
                  <c:v>10004</c:v>
                </c:pt>
                <c:pt idx="19">
                  <c:v>13069</c:v>
                </c:pt>
                <c:pt idx="20">
                  <c:v>0</c:v>
                </c:pt>
                <c:pt idx="21">
                  <c:v>0</c:v>
                </c:pt>
                <c:pt idx="22">
                  <c:v>10091</c:v>
                </c:pt>
                <c:pt idx="23">
                  <c:v>36054</c:v>
                </c:pt>
                <c:pt idx="24">
                  <c:v>21843</c:v>
                </c:pt>
                <c:pt idx="25">
                  <c:v>13437</c:v>
                </c:pt>
                <c:pt idx="26">
                  <c:v>8190</c:v>
                </c:pt>
                <c:pt idx="27">
                  <c:v>16516</c:v>
                </c:pt>
                <c:pt idx="28">
                  <c:v>43951</c:v>
                </c:pt>
                <c:pt idx="29">
                  <c:v>9555</c:v>
                </c:pt>
                <c:pt idx="30">
                  <c:v>19257</c:v>
                </c:pt>
                <c:pt idx="31">
                  <c:v>21290</c:v>
                </c:pt>
                <c:pt idx="32">
                  <c:v>26104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B-4A70-92B8-0849702860E6}"/>
            </c:ext>
          </c:extLst>
        </c:ser>
        <c:ser>
          <c:idx val="1"/>
          <c:order val="1"/>
          <c:tx>
            <c:v>2023</c:v>
          </c:tx>
          <c:spPr>
            <a:gradFill>
              <a:gsLst>
                <a:gs pos="0">
                  <a:schemeClr val="accent4"/>
                </a:gs>
                <a:gs pos="60000">
                  <a:schemeClr val="accent4">
                    <a:lumMod val="60000"/>
                    <a:lumOff val="40000"/>
                  </a:schemeClr>
                </a:gs>
                <a:gs pos="96000">
                  <a:schemeClr val="accent4">
                    <a:lumMod val="40000"/>
                    <a:lumOff val="60000"/>
                  </a:schemeClr>
                </a:gs>
                <a:gs pos="100000">
                  <a:schemeClr val="accent4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1808805778547182E-2"/>
                  <c:y val="-4.99137808215140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2B-4A70-92B8-0849702860E6}"/>
                </c:ext>
              </c:extLst>
            </c:dLbl>
            <c:dLbl>
              <c:idx val="1"/>
              <c:layout>
                <c:manualLayout>
                  <c:x val="3.6334787010914456E-3"/>
                  <c:y val="-2.9948268492908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2B-4A70-92B8-0849702860E6}"/>
                </c:ext>
              </c:extLst>
            </c:dLbl>
            <c:dLbl>
              <c:idx val="2"/>
              <c:layout>
                <c:manualLayout>
                  <c:x val="0"/>
                  <c:y val="-1.4622132996934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2B-4A70-92B8-0849702860E6}"/>
                </c:ext>
              </c:extLst>
            </c:dLbl>
            <c:dLbl>
              <c:idx val="3"/>
              <c:layout>
                <c:manualLayout>
                  <c:x val="-4.0871992565855565E-4"/>
                  <c:y val="-5.72834533103012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2B-4A70-92B8-0849702860E6}"/>
                </c:ext>
              </c:extLst>
            </c:dLbl>
            <c:dLbl>
              <c:idx val="4"/>
              <c:layout>
                <c:manualLayout>
                  <c:x val="-3.3306503333769586E-17"/>
                  <c:y val="-1.49741342464542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2B-4A70-92B8-0849702860E6}"/>
                </c:ext>
              </c:extLst>
            </c:dLbl>
            <c:dLbl>
              <c:idx val="5"/>
              <c:layout>
                <c:manualLayout>
                  <c:x val="-1.0212680224215547E-3"/>
                  <c:y val="-6.18642874166375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2B-4A70-92B8-0849702860E6}"/>
                </c:ext>
              </c:extLst>
            </c:dLbl>
            <c:dLbl>
              <c:idx val="6"/>
              <c:layout>
                <c:manualLayout>
                  <c:x val="0"/>
                  <c:y val="-1.21851108307789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2B-4A70-92B8-0849702860E6}"/>
                </c:ext>
              </c:extLst>
            </c:dLbl>
            <c:dLbl>
              <c:idx val="7"/>
              <c:layout>
                <c:manualLayout>
                  <c:x val="-3.5376402738008649E-17"/>
                  <c:y val="-2.92442659938695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2B-4A70-92B8-0849702860E6}"/>
                </c:ext>
              </c:extLst>
            </c:dLbl>
            <c:dLbl>
              <c:idx val="8"/>
              <c:layout>
                <c:manualLayout>
                  <c:x val="5.6445893078796692E-5"/>
                  <c:y val="-2.96549138234421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2B-4A70-92B8-0849702860E6}"/>
                </c:ext>
              </c:extLst>
            </c:dLbl>
            <c:dLbl>
              <c:idx val="9"/>
              <c:layout>
                <c:manualLayout>
                  <c:x val="-9.6482212934268722E-4"/>
                  <c:y val="-1.949617732924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2B-4A70-92B8-0849702860E6}"/>
                </c:ext>
              </c:extLst>
            </c:dLbl>
            <c:dLbl>
              <c:idx val="11"/>
              <c:layout>
                <c:manualLayout>
                  <c:x val="-9.6482212934268722E-4"/>
                  <c:y val="-2.9244265993869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2B-4A70-92B8-0849702860E6}"/>
                </c:ext>
              </c:extLst>
            </c:dLbl>
            <c:dLbl>
              <c:idx val="12"/>
              <c:layout>
                <c:manualLayout>
                  <c:x val="9.0836967527286143E-3"/>
                  <c:y val="-7.48706712322714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2B-4A70-92B8-0849702860E6}"/>
                </c:ext>
              </c:extLst>
            </c:dLbl>
            <c:dLbl>
              <c:idx val="13"/>
              <c:layout>
                <c:manualLayout>
                  <c:x val="9.0836967527286141E-4"/>
                  <c:y val="-3.74353356161356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2B-4A70-92B8-0849702860E6}"/>
                </c:ext>
              </c:extLst>
            </c:dLbl>
            <c:dLbl>
              <c:idx val="14"/>
              <c:layout>
                <c:manualLayout>
                  <c:x val="1.9296442586853035E-3"/>
                  <c:y val="-1.4622132996934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2B-4A70-92B8-0849702860E6}"/>
                </c:ext>
              </c:extLst>
            </c:dLbl>
            <c:dLbl>
              <c:idx val="15"/>
              <c:layout>
                <c:manualLayout>
                  <c:x val="-6.6613006667539172E-17"/>
                  <c:y val="-3.99310246572113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2B-4A70-92B8-0849702860E6}"/>
                </c:ext>
              </c:extLst>
            </c:dLbl>
            <c:dLbl>
              <c:idx val="16"/>
              <c:layout>
                <c:manualLayout>
                  <c:x val="-6.6613006667539172E-17"/>
                  <c:y val="-6.23922260268925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2B-4A70-92B8-0849702860E6}"/>
                </c:ext>
              </c:extLst>
            </c:dLbl>
            <c:dLbl>
              <c:idx val="17"/>
              <c:layout>
                <c:manualLayout>
                  <c:x val="9.0836967527286141E-4"/>
                  <c:y val="-3.49396465750598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2B-4A70-92B8-0849702860E6}"/>
                </c:ext>
              </c:extLst>
            </c:dLbl>
            <c:dLbl>
              <c:idx val="18"/>
              <c:layout>
                <c:manualLayout>
                  <c:x val="0"/>
                  <c:y val="-1.21851108307789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2B-4A70-92B8-0849702860E6}"/>
                </c:ext>
              </c:extLst>
            </c:dLbl>
            <c:dLbl>
              <c:idx val="19"/>
              <c:layout>
                <c:manualLayout>
                  <c:x val="0"/>
                  <c:y val="-2.9244265993869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2B-4A70-92B8-0849702860E6}"/>
                </c:ext>
              </c:extLst>
            </c:dLbl>
            <c:dLbl>
              <c:idx val="22"/>
              <c:layout>
                <c:manualLayout>
                  <c:x val="0"/>
                  <c:y val="-1.4622132996934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2B-4A70-92B8-0849702860E6}"/>
                </c:ext>
              </c:extLst>
            </c:dLbl>
            <c:dLbl>
              <c:idx val="24"/>
              <c:layout>
                <c:manualLayout>
                  <c:x val="1.8167393505457228E-3"/>
                  <c:y val="-2.99482684929084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D2B-4A70-92B8-0849702860E6}"/>
                </c:ext>
              </c:extLst>
            </c:dLbl>
            <c:dLbl>
              <c:idx val="25"/>
              <c:layout>
                <c:manualLayout>
                  <c:x val="-1.3322601333507834E-16"/>
                  <c:y val="-1.9965512328605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D2B-4A70-92B8-0849702860E6}"/>
                </c:ext>
              </c:extLst>
            </c:dLbl>
            <c:dLbl>
              <c:idx val="26"/>
              <c:layout>
                <c:manualLayout>
                  <c:x val="-1.3322601333507834E-16"/>
                  <c:y val="-1.9965512328605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D2B-4A70-92B8-0849702860E6}"/>
                </c:ext>
              </c:extLst>
            </c:dLbl>
            <c:dLbl>
              <c:idx val="27"/>
              <c:layout>
                <c:manualLayout>
                  <c:x val="0"/>
                  <c:y val="-0.132271519177012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D2B-4A70-92B8-0849702860E6}"/>
                </c:ext>
              </c:extLst>
            </c:dLbl>
            <c:dLbl>
              <c:idx val="28"/>
              <c:layout>
                <c:manualLayout>
                  <c:x val="-1.3322601333507834E-16"/>
                  <c:y val="-6.48879150679682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D2B-4A70-92B8-0849702860E6}"/>
                </c:ext>
              </c:extLst>
            </c:dLbl>
            <c:dLbl>
              <c:idx val="29"/>
              <c:layout>
                <c:manualLayout>
                  <c:x val="0"/>
                  <c:y val="-6.23922260268925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D2B-4A70-92B8-0849702860E6}"/>
                </c:ext>
              </c:extLst>
            </c:dLbl>
            <c:dLbl>
              <c:idx val="30"/>
              <c:layout>
                <c:manualLayout>
                  <c:x val="0"/>
                  <c:y val="-2.4370221661557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D2B-4A70-92B8-0849702860E6}"/>
                </c:ext>
              </c:extLst>
            </c:dLbl>
            <c:dLbl>
              <c:idx val="31"/>
              <c:layout>
                <c:manualLayout>
                  <c:x val="5.6445893078725941E-5"/>
                  <c:y val="-4.24266369976807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D2B-4A70-92B8-0849702860E6}"/>
                </c:ext>
              </c:extLst>
            </c:dLbl>
            <c:dLbl>
              <c:idx val="32"/>
              <c:layout>
                <c:manualLayout>
                  <c:x val="9.0837623626381972E-4"/>
                  <c:y val="-0.232040393930241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D2B-4A70-92B8-0849702860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'COMPILADO DT´S'!$E$2:$E$34</c:f>
              <c:strCache>
                <c:ptCount val="33"/>
                <c:pt idx="0">
                  <c:v>Antioquia</c:v>
                </c:pt>
                <c:pt idx="1">
                  <c:v>Atlántico</c:v>
                </c:pt>
                <c:pt idx="2">
                  <c:v>Bolívar / San Andrés</c:v>
                </c:pt>
                <c:pt idx="3">
                  <c:v>Caquetá / Huila - Florencia</c:v>
                </c:pt>
                <c:pt idx="4">
                  <c:v>Caquetá / Huila - Neiva</c:v>
                </c:pt>
                <c:pt idx="5">
                  <c:v>Cauca</c:v>
                </c:pt>
                <c:pt idx="6">
                  <c:v>Central - Tunja</c:v>
                </c:pt>
                <c:pt idx="7">
                  <c:v>Central - Bogotá</c:v>
                </c:pt>
                <c:pt idx="8">
                  <c:v>Central - Ibagué</c:v>
                </c:pt>
                <c:pt idx="9">
                  <c:v>Cesar / Guajira - Valledupar</c:v>
                </c:pt>
                <c:pt idx="10">
                  <c:v>Cesar / Guajira - Riohacha</c:v>
                </c:pt>
                <c:pt idx="11">
                  <c:v>Choco</c:v>
                </c:pt>
                <c:pt idx="12">
                  <c:v>Córdoba</c:v>
                </c:pt>
                <c:pt idx="13">
                  <c:v>Eje cafetero - Manizales</c:v>
                </c:pt>
                <c:pt idx="14">
                  <c:v>Eje cafetero - Armenia</c:v>
                </c:pt>
                <c:pt idx="15">
                  <c:v>Eje cafetero - Pereira</c:v>
                </c:pt>
                <c:pt idx="16">
                  <c:v>Llanos Orientales y Amazonia - Yopal</c:v>
                </c:pt>
                <c:pt idx="17">
                  <c:v>Llanos Orientales y Amazonia - Villavicencio</c:v>
                </c:pt>
                <c:pt idx="18">
                  <c:v>Llanos Orientales y Amazonia - Guaviare</c:v>
                </c:pt>
                <c:pt idx="19">
                  <c:v>Llanos Orientales y Amazonia - Puerto Carreño</c:v>
                </c:pt>
                <c:pt idx="20">
                  <c:v>Llanos Orientales y Amazonia - Leticia</c:v>
                </c:pt>
                <c:pt idx="21">
                  <c:v>Llanos Orientales y Amazonia - Mitú</c:v>
                </c:pt>
                <c:pt idx="22">
                  <c:v>Llanos Orientales y Amazonia - Inírida</c:v>
                </c:pt>
                <c:pt idx="23">
                  <c:v>Magdalena</c:v>
                </c:pt>
                <c:pt idx="24">
                  <c:v>Magadalena medio</c:v>
                </c:pt>
                <c:pt idx="25">
                  <c:v>Putumayo</c:v>
                </c:pt>
                <c:pt idx="26">
                  <c:v>Nariño</c:v>
                </c:pt>
                <c:pt idx="27">
                  <c:v>Norte de Santander y Arauca - Arauca</c:v>
                </c:pt>
                <c:pt idx="28">
                  <c:v>Norte de Santander y Arauca - Cúcuta</c:v>
                </c:pt>
                <c:pt idx="29">
                  <c:v>Santander</c:v>
                </c:pt>
                <c:pt idx="30">
                  <c:v>Sucre</c:v>
                </c:pt>
                <c:pt idx="31">
                  <c:v>Urabá</c:v>
                </c:pt>
                <c:pt idx="32">
                  <c:v>Valle</c:v>
                </c:pt>
              </c:strCache>
            </c:strRef>
          </c:cat>
          <c:val>
            <c:numRef>
              <c:f>'COMPILADO DT´S'!$G$2:$G$34</c:f>
              <c:numCache>
                <c:formatCode>0</c:formatCode>
                <c:ptCount val="3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5D2B-4A70-92B8-0849702860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4495008"/>
        <c:axId val="1754490432"/>
      </c:barChart>
      <c:catAx>
        <c:axId val="1754495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Sedes</a:t>
                </a:r>
              </a:p>
            </c:rich>
          </c:tx>
          <c:layout>
            <c:manualLayout>
              <c:xMode val="edge"/>
              <c:yMode val="edge"/>
              <c:x val="0.5036144312469415"/>
              <c:y val="0.954166188410122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754490432"/>
        <c:crosses val="autoZero"/>
        <c:auto val="1"/>
        <c:lblAlgn val="ctr"/>
        <c:lblOffset val="100"/>
        <c:noMultiLvlLbl val="0"/>
      </c:catAx>
      <c:valAx>
        <c:axId val="1754490432"/>
        <c:scaling>
          <c:orientation val="minMax"/>
          <c:max val="5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Consumo (kWh)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75449500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1355932203389832E-3"/>
          <c:y val="0.85042373529839377"/>
          <c:w val="3.9765875991334618E-2"/>
          <c:h val="8.50887319570392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4">
          <a:lumMod val="20000"/>
          <a:lumOff val="80000"/>
        </a:schemeClr>
      </a:solidFill>
      <a:round/>
    </a:ln>
    <a:effectLst/>
  </c:spPr>
  <c:txPr>
    <a:bodyPr/>
    <a:lstStyle/>
    <a:p>
      <a:pPr>
        <a:defRPr sz="900"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PER CÁPITA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2406156331050325E-2"/>
          <c:w val="0.92308408204968739"/>
          <c:h val="0.83621658979018154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agua 2024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'Agua-Energía'!$L$34:$L$45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C7-45F1-9D97-4C819004A5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'Agua-Energía'!$T$34:$T$45</c:f>
              <c:numCache>
                <c:formatCode>0%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C7-45F1-9D97-4C819004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RESIDUOS APROVECHABLES</a:t>
            </a:r>
          </a:p>
        </c:rich>
      </c:tx>
      <c:layout>
        <c:manualLayout>
          <c:xMode val="edge"/>
          <c:yMode val="edge"/>
          <c:x val="0.21974182528717129"/>
          <c:y val="1.7621319753509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0.10600925925925926"/>
          <c:w val="0.88384082176439926"/>
          <c:h val="0.62717857142857147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InstructivoRegistro_Residuos!$D$33:$D$44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48-422E-9872-E4997CBD52C2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InstructivoRegistro_Residuos!$E$33:$E$44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8-422E-9872-E4997CBD5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RESPEL</a:t>
            </a:r>
            <a:r>
              <a:rPr lang="es-CO" sz="1200" i="1" baseline="0"/>
              <a:t> - RME</a:t>
            </a:r>
            <a:endParaRPr lang="es-CO" sz="1200" i="1"/>
          </a:p>
        </c:rich>
      </c:tx>
      <c:layout>
        <c:manualLayout>
          <c:xMode val="edge"/>
          <c:yMode val="edge"/>
          <c:x val="0.32557511111111109"/>
          <c:y val="1.76214285714285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0.10936904761904762"/>
          <c:w val="0.88384082176439926"/>
          <c:h val="0.62381878306878302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InstructivoRegistro_Residuos!$M$33:$M$44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75-459E-B224-97126B2B8626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InstructivoRegistro_Residuos!$N$33:$N$44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5-459E-B224-97126B2B8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100"/>
              <a:t>INDICADOR ENTREGA </a:t>
            </a:r>
            <a:r>
              <a:rPr lang="en-US" sz="1100" b="1" i="1" cap="all" baseline="0">
                <a:effectLst/>
              </a:rPr>
              <a:t>RESIDUOS APROVECHABLES</a:t>
            </a:r>
            <a:endParaRPr lang="es-CO" sz="1100">
              <a:effectLst/>
            </a:endParaRPr>
          </a:p>
        </c:rich>
      </c:tx>
      <c:layout>
        <c:manualLayout>
          <c:xMode val="edge"/>
          <c:yMode val="edge"/>
          <c:x val="0.2776851111111111"/>
          <c:y val="1.6798941798941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4026455026455024E-2"/>
          <c:w val="0.9103901343536015"/>
          <c:h val="0.66297698412698414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RESIDUOS APROVECHABLES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InstructivoRegistro_Residuos!$A$33:$A$44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InstructivoRegistro_Residuos!$G$33:$G$44</c:f>
              <c:numCache>
                <c:formatCode>0.0000</c:formatCode>
                <c:ptCount val="12"/>
                <c:pt idx="0">
                  <c:v>0</c:v>
                </c:pt>
                <c:pt idx="2" formatCode="0.000">
                  <c:v>0</c:v>
                </c:pt>
                <c:pt idx="3" formatCode="0.000">
                  <c:v>0</c:v>
                </c:pt>
                <c:pt idx="4" formatCode="0.000">
                  <c:v>0</c:v>
                </c:pt>
                <c:pt idx="5" formatCode="0.000">
                  <c:v>0</c:v>
                </c:pt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1-422D-B569-6CBBB3EF6B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DE ENTREGA RESPEL -</a:t>
            </a:r>
            <a:r>
              <a:rPr lang="en-US" sz="1200" baseline="0"/>
              <a:t> RME</a:t>
            </a:r>
            <a:endParaRPr lang="en-US" sz="1200"/>
          </a:p>
        </c:rich>
      </c:tx>
      <c:layout>
        <c:manualLayout>
          <c:xMode val="edge"/>
          <c:yMode val="edge"/>
          <c:x val="0.32566288888888889"/>
          <c:y val="2.0158730158730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8.41058201058201E-2"/>
          <c:w val="0.9103901343536015"/>
          <c:h val="0.64617804232804232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RESPEL - RME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InstructivoRegistro_Residuos!$A$33:$A$44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InstructivoRegistro_Residuos!$P$33:$P$44</c:f>
              <c:numCache>
                <c:formatCode>0.0000</c:formatCode>
                <c:ptCount val="12"/>
                <c:pt idx="0">
                  <c:v>0</c:v>
                </c:pt>
                <c:pt idx="2" formatCode="0.000">
                  <c:v>0</c:v>
                </c:pt>
                <c:pt idx="3" formatCode="0.000">
                  <c:v>0</c:v>
                </c:pt>
                <c:pt idx="4" formatCode="0.000">
                  <c:v>0</c:v>
                </c:pt>
                <c:pt idx="5" formatCode="0.000">
                  <c:v>0</c:v>
                </c:pt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6-4705-8870-02B9D37ABF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RESIDUOS ORDINARIOS</a:t>
            </a:r>
          </a:p>
        </c:rich>
      </c:tx>
      <c:layout>
        <c:manualLayout>
          <c:xMode val="edge"/>
          <c:yMode val="edge"/>
          <c:x val="0.24655288888888888"/>
          <c:y val="1.42616402116402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8.9210317460317476E-2"/>
          <c:w val="0.88384082176439926"/>
          <c:h val="0.64061772486772495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InstructivoRegistro_Residuos!$J$16:$J$27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4B-42E5-B4A8-D1BA8D1084C3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InstructivoRegistro_Residuos!$K$16:$K$27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4B-42E5-B4A8-D1BA8D108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RESIDUOS ORGÁNICOS</a:t>
            </a:r>
          </a:p>
        </c:rich>
      </c:tx>
      <c:layout>
        <c:manualLayout>
          <c:xMode val="edge"/>
          <c:yMode val="edge"/>
          <c:x val="0.26348622222222223"/>
          <c:y val="2.4341005291005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9.9289682539682539E-2"/>
          <c:w val="0.88384082176439926"/>
          <c:h val="0.64733730158730163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InstructivoRegistro_Residuos!$Q$16:$Q$27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45-4825-85BD-1D434485ACF5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InstructivoRegistro_Residuos!$R$16:$R$27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45-4825-85BD-1D434485A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DE ENTREGA DE RESIDUOS ORDINARIOS</a:t>
            </a:r>
          </a:p>
        </c:rich>
      </c:tx>
      <c:layout>
        <c:manualLayout>
          <c:xMode val="edge"/>
          <c:yMode val="edge"/>
          <c:x val="0.24805177777777779"/>
          <c:y val="3.3597883597883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7386243386243364E-2"/>
          <c:w val="0.9103901343536015"/>
          <c:h val="0.6523497354497354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RESIDUOS ORDINARIOS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InstructivoRegistro_Residuos!$A$16:$A$27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InstructivoRegistro_Residuos!$M$16:$M$27</c:f>
              <c:numCache>
                <c:formatCode>0.0000</c:formatCode>
                <c:ptCount val="12"/>
                <c:pt idx="0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F9-49BC-B333-655FF7C6F2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ENTREGA DE RESIDUOS ORGÁNICOS</a:t>
            </a:r>
          </a:p>
        </c:rich>
      </c:tx>
      <c:layout>
        <c:manualLayout>
          <c:xMode val="edge"/>
          <c:yMode val="edge"/>
          <c:x val="0.25369622222222221"/>
          <c:y val="6.719576719576719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9.7544973544973559E-2"/>
          <c:w val="0.9103901343536015"/>
          <c:h val="0.6355507936507937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RESIDUOS ORGÁNICOS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InstructivoRegistro_Residuos!$A$16:$A$27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InstructivoRegistro_Residuos!$T$16:$T$27</c:f>
              <c:numCache>
                <c:formatCode>0.0000</c:formatCode>
                <c:ptCount val="12"/>
                <c:pt idx="0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2-46BE-BFD9-4D7F43ADA0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RESIDUOS APROVECHABLES</a:t>
            </a:r>
          </a:p>
        </c:rich>
      </c:tx>
      <c:layout>
        <c:manualLayout>
          <c:xMode val="edge"/>
          <c:yMode val="edge"/>
          <c:x val="0.21974182528717129"/>
          <c:y val="1.7621319753509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0.10600925925925926"/>
          <c:w val="0.88384082176439926"/>
          <c:h val="0.62717857142857147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sólidos'!$D$33:$D$44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B-4092-B27B-A91A50ED43DB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sólidos'!$E$33:$E$44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B-4092-B27B-A91A50ED4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b="1">
                <a:solidFill>
                  <a:sysClr val="windowText" lastClr="000000"/>
                </a:solidFill>
              </a:rPr>
              <a:t>CONSUMO AGUA ENTRE</a:t>
            </a:r>
            <a:r>
              <a:rPr lang="es-CO" b="1" baseline="0">
                <a:solidFill>
                  <a:sysClr val="windowText" lastClr="000000"/>
                </a:solidFill>
              </a:rPr>
              <a:t> </a:t>
            </a:r>
            <a:r>
              <a:rPr lang="es-CO" b="1">
                <a:solidFill>
                  <a:sysClr val="windowText" lastClr="000000"/>
                </a:solidFill>
              </a:rPr>
              <a:t>2022 vs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3.8008971865618878E-2"/>
          <c:y val="9.1676704119674907E-2"/>
          <c:w val="0.95743785802674508"/>
          <c:h val="0.50070597723617516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spPr>
            <a:gradFill>
              <a:gsLst>
                <a:gs pos="11000">
                  <a:srgbClr val="00B400"/>
                </a:gs>
                <a:gs pos="61000">
                  <a:srgbClr val="61FF69"/>
                </a:gs>
                <a:gs pos="90000">
                  <a:srgbClr val="99FB9E"/>
                </a:gs>
                <a:gs pos="100000">
                  <a:srgbClr val="BFFFBD"/>
                </a:gs>
              </a:gsLst>
              <a:lin ang="5400000" scaled="1"/>
            </a:gra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6.68822446674388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1F-4B57-AD1E-17F4C40ADB96}"/>
                </c:ext>
              </c:extLst>
            </c:dLbl>
            <c:dLbl>
              <c:idx val="1"/>
              <c:layout>
                <c:manualLayout>
                  <c:x val="-3.82184255242507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1F-4B57-AD1E-17F4C40ADB96}"/>
                </c:ext>
              </c:extLst>
            </c:dLbl>
            <c:dLbl>
              <c:idx val="9"/>
              <c:layout>
                <c:manualLayout>
                  <c:x val="-5.7327638286376083E-3"/>
                  <c:y val="2.3906138851748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1F-4B57-AD1E-17F4C40ADB96}"/>
                </c:ext>
              </c:extLst>
            </c:dLbl>
            <c:dLbl>
              <c:idx val="17"/>
              <c:layout>
                <c:manualLayout>
                  <c:x val="-9.5546063810626801E-4"/>
                  <c:y val="-1.4343683311049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1F-4B57-AD1E-17F4C40ADB96}"/>
                </c:ext>
              </c:extLst>
            </c:dLbl>
            <c:dLbl>
              <c:idx val="18"/>
              <c:layout>
                <c:manualLayout>
                  <c:x val="-5.7327638286376083E-3"/>
                  <c:y val="2.3906138851748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1F-4B57-AD1E-17F4C40ADB96}"/>
                </c:ext>
              </c:extLst>
            </c:dLbl>
            <c:dLbl>
              <c:idx val="19"/>
              <c:layout>
                <c:manualLayout>
                  <c:x val="-4.7773031905314805E-3"/>
                  <c:y val="2.39061388517477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1F-4B57-AD1E-17F4C40ADB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'COMPILADO DT´S'!$A$2:$A$34</c15:sqref>
                  </c15:fullRef>
                </c:ext>
              </c:extLst>
              <c:f>('COMPILADO DT´S'!$A$3:$A$10,'COMPILADO DT´S'!$A$12,'COMPILADO DT´S'!$A$14:$A$16,'COMPILADO DT´S'!$A$19:$A$20,'COMPILADO DT´S'!$A$25:$A$26,'COMPILADO DT´S'!$A$29:$A$30,'COMPILADO DT´S'!$A$32:$A$33)</c:f>
              <c:strCache>
                <c:ptCount val="20"/>
                <c:pt idx="0">
                  <c:v>Atlántico</c:v>
                </c:pt>
                <c:pt idx="1">
                  <c:v>Bolívar / San Andrés</c:v>
                </c:pt>
                <c:pt idx="2">
                  <c:v>Caquetá / Huila - Florencia</c:v>
                </c:pt>
                <c:pt idx="3">
                  <c:v>Caquetá / Huila - Neiva</c:v>
                </c:pt>
                <c:pt idx="4">
                  <c:v>Cauca</c:v>
                </c:pt>
                <c:pt idx="5">
                  <c:v>Central - Tunja</c:v>
                </c:pt>
                <c:pt idx="6">
                  <c:v>Central - Bogotá</c:v>
                </c:pt>
                <c:pt idx="7">
                  <c:v>Central - Ibagué</c:v>
                </c:pt>
                <c:pt idx="8">
                  <c:v>Cesar / Guajira - Riohacha</c:v>
                </c:pt>
                <c:pt idx="9">
                  <c:v>Córdoba</c:v>
                </c:pt>
                <c:pt idx="10">
                  <c:v>Eje cafetero - Manizales</c:v>
                </c:pt>
                <c:pt idx="11">
                  <c:v>Eje cafetero - Armenia</c:v>
                </c:pt>
                <c:pt idx="12">
                  <c:v>Llanos Orientales y Amazonia - Villavicencio</c:v>
                </c:pt>
                <c:pt idx="13">
                  <c:v>Llanos Orientales y Amazonia - Guaviare</c:v>
                </c:pt>
                <c:pt idx="14">
                  <c:v>Magdalena</c:v>
                </c:pt>
                <c:pt idx="15">
                  <c:v>Magadalena medio</c:v>
                </c:pt>
                <c:pt idx="16">
                  <c:v>Norte de Santander y Arauca - Arauca</c:v>
                </c:pt>
                <c:pt idx="17">
                  <c:v>Norte de Santander y Arauca - Cúcuta</c:v>
                </c:pt>
                <c:pt idx="18">
                  <c:v>Sucre</c:v>
                </c:pt>
                <c:pt idx="19">
                  <c:v>Urabá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'COMPILADO DT´S'!$B$2:$B$34</c15:sqref>
                  </c15:fullRef>
                </c:ext>
              </c:extLst>
              <c:f>('COMPILADO DT´S'!$B$3:$B$10,'COMPILADO DT´S'!$B$12,'COMPILADO DT´S'!$B$14:$B$16,'COMPILADO DT´S'!$B$19:$B$20,'COMPILADO DT´S'!$B$25:$B$26,'COMPILADO DT´S'!$B$29:$B$30,'COMPILADO DT´S'!$B$32:$B$33)</c:f>
              <c:numCache>
                <c:formatCode>0</c:formatCode>
                <c:ptCount val="20"/>
                <c:pt idx="0">
                  <c:v>330</c:v>
                </c:pt>
                <c:pt idx="1">
                  <c:v>127</c:v>
                </c:pt>
                <c:pt idx="2">
                  <c:v>80</c:v>
                </c:pt>
                <c:pt idx="3">
                  <c:v>88</c:v>
                </c:pt>
                <c:pt idx="4">
                  <c:v>122</c:v>
                </c:pt>
                <c:pt idx="5">
                  <c:v>55</c:v>
                </c:pt>
                <c:pt idx="6">
                  <c:v>122</c:v>
                </c:pt>
                <c:pt idx="7">
                  <c:v>69</c:v>
                </c:pt>
                <c:pt idx="8">
                  <c:v>96</c:v>
                </c:pt>
                <c:pt idx="9">
                  <c:v>682</c:v>
                </c:pt>
                <c:pt idx="10">
                  <c:v>85</c:v>
                </c:pt>
                <c:pt idx="11">
                  <c:v>55</c:v>
                </c:pt>
                <c:pt idx="12">
                  <c:v>58</c:v>
                </c:pt>
                <c:pt idx="13">
                  <c:v>78</c:v>
                </c:pt>
                <c:pt idx="14">
                  <c:v>93</c:v>
                </c:pt>
                <c:pt idx="15">
                  <c:v>102</c:v>
                </c:pt>
                <c:pt idx="16">
                  <c:v>149</c:v>
                </c:pt>
                <c:pt idx="17">
                  <c:v>199.7</c:v>
                </c:pt>
                <c:pt idx="18">
                  <c:v>224</c:v>
                </c:pt>
                <c:pt idx="19">
                  <c:v>79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'COMPILADO DT´S'!$B$34</c15:sqref>
                  <c15:dLbl>
                    <c:idx val="19"/>
                    <c:layout>
                      <c:manualLayout>
                        <c:x val="-9.5546063810640809E-4"/>
                        <c:y val="-9.562455540699448E-3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8787-410B-AAB4-D5EBFCFC4CB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C81F-4B57-AD1E-17F4C40ADB96}"/>
            </c:ext>
          </c:extLst>
        </c:ser>
        <c:ser>
          <c:idx val="1"/>
          <c:order val="1"/>
          <c:tx>
            <c:v>2023</c:v>
          </c:tx>
          <c:spPr>
            <a:gradFill>
              <a:gsLst>
                <a:gs pos="23000">
                  <a:srgbClr val="069486"/>
                </a:gs>
                <a:gs pos="63000">
                  <a:srgbClr val="0BC5C1"/>
                </a:gs>
                <a:gs pos="85000">
                  <a:srgbClr val="0DE9E4"/>
                </a:gs>
                <a:gs pos="100000">
                  <a:srgbClr val="ACFAF8"/>
                </a:gs>
              </a:gsLst>
              <a:lin ang="5400000" scaled="1"/>
            </a:gradFill>
            <a:ln>
              <a:solidFill>
                <a:srgbClr val="069486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7.18165467320305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F-4B57-AD1E-17F4C40ADB96}"/>
                </c:ext>
              </c:extLst>
            </c:dLbl>
            <c:dLbl>
              <c:idx val="2"/>
              <c:layout>
                <c:manualLayout>
                  <c:x val="-1.7521012940505148E-17"/>
                  <c:y val="-8.61671694437873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1F-4B57-AD1E-17F4C40ADB96}"/>
                </c:ext>
              </c:extLst>
            </c:dLbl>
            <c:dLbl>
              <c:idx val="3"/>
              <c:layout>
                <c:manualLayout>
                  <c:x val="0"/>
                  <c:y val="-0.129093149799442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1F-4B57-AD1E-17F4C40ADB96}"/>
                </c:ext>
              </c:extLst>
            </c:dLbl>
            <c:dLbl>
              <c:idx val="4"/>
              <c:layout>
                <c:manualLayout>
                  <c:x val="0"/>
                  <c:y val="-4.06404360479726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1F-4B57-AD1E-17F4C40ADB96}"/>
                </c:ext>
              </c:extLst>
            </c:dLbl>
            <c:dLbl>
              <c:idx val="5"/>
              <c:layout>
                <c:manualLayout>
                  <c:x val="9.5546063810623299E-4"/>
                  <c:y val="-6.69371887848961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1F-4B57-AD1E-17F4C40ADB96}"/>
                </c:ext>
              </c:extLst>
            </c:dLbl>
            <c:dLbl>
              <c:idx val="6"/>
              <c:layout>
                <c:manualLayout>
                  <c:x val="0"/>
                  <c:y val="-2.6296752736923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1F-4B57-AD1E-17F4C40ADB96}"/>
                </c:ext>
              </c:extLst>
            </c:dLbl>
            <c:dLbl>
              <c:idx val="7"/>
              <c:layout>
                <c:manualLayout>
                  <c:x val="-3.5033152024601473E-17"/>
                  <c:y val="-4.54216638183223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1F-4B57-AD1E-17F4C40ADB96}"/>
                </c:ext>
              </c:extLst>
            </c:dLbl>
            <c:dLbl>
              <c:idx val="8"/>
              <c:layout>
                <c:manualLayout>
                  <c:x val="-7.0066304049202946E-17"/>
                  <c:y val="-3.34685943924480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1F-4B57-AD1E-17F4C40ADB96}"/>
                </c:ext>
              </c:extLst>
            </c:dLbl>
            <c:dLbl>
              <c:idx val="9"/>
              <c:layout>
                <c:manualLayout>
                  <c:x val="-2.0312942699897037E-5"/>
                  <c:y val="-1.1953069425874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1F-4B57-AD1E-17F4C40ADB96}"/>
                </c:ext>
              </c:extLst>
            </c:dLbl>
            <c:dLbl>
              <c:idx val="10"/>
              <c:layout>
                <c:manualLayout>
                  <c:x val="0"/>
                  <c:y val="-2.1515524966573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81F-4B57-AD1E-17F4C40ADB96}"/>
                </c:ext>
              </c:extLst>
            </c:dLbl>
            <c:dLbl>
              <c:idx val="11"/>
              <c:layout>
                <c:manualLayout>
                  <c:x val="0"/>
                  <c:y val="-2.390613885174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81F-4B57-AD1E-17F4C40ADB96}"/>
                </c:ext>
              </c:extLst>
            </c:dLbl>
            <c:dLbl>
              <c:idx val="12"/>
              <c:layout>
                <c:manualLayout>
                  <c:x val="0"/>
                  <c:y val="-3.58592082776230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81F-4B57-AD1E-17F4C40ADB96}"/>
                </c:ext>
              </c:extLst>
            </c:dLbl>
            <c:dLbl>
              <c:idx val="13"/>
              <c:layout>
                <c:manualLayout>
                  <c:x val="0"/>
                  <c:y val="-7.41790548570459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81F-4B57-AD1E-17F4C40ADB96}"/>
                </c:ext>
              </c:extLst>
            </c:dLbl>
            <c:dLbl>
              <c:idx val="14"/>
              <c:layout>
                <c:manualLayout>
                  <c:x val="0"/>
                  <c:y val="-5.98144617440384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81F-4B57-AD1E-17F4C40ADB96}"/>
                </c:ext>
              </c:extLst>
            </c:dLbl>
            <c:dLbl>
              <c:idx val="15"/>
              <c:layout>
                <c:manualLayout>
                  <c:x val="-9.5546063810640809E-4"/>
                  <c:y val="-6.4546574899721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81F-4B57-AD1E-17F4C40ADB96}"/>
                </c:ext>
              </c:extLst>
            </c:dLbl>
            <c:dLbl>
              <c:idx val="17"/>
              <c:layout>
                <c:manualLayout>
                  <c:x val="0"/>
                  <c:y val="-3.10779805072732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81F-4B57-AD1E-17F4C40ADB96}"/>
                </c:ext>
              </c:extLst>
            </c:dLbl>
            <c:dLbl>
              <c:idx val="19"/>
              <c:layout>
                <c:manualLayout>
                  <c:x val="-1.4162105487648315E-16"/>
                  <c:y val="-2.91933442240087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81F-4B57-AD1E-17F4C40ADB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039093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'COMPILADO DT´S'!$A$2:$A$34</c15:sqref>
                  </c15:fullRef>
                </c:ext>
              </c:extLst>
              <c:f>('COMPILADO DT´S'!$A$3:$A$10,'COMPILADO DT´S'!$A$12,'COMPILADO DT´S'!$A$14:$A$16,'COMPILADO DT´S'!$A$19:$A$20,'COMPILADO DT´S'!$A$25:$A$26,'COMPILADO DT´S'!$A$29:$A$30,'COMPILADO DT´S'!$A$32:$A$33)</c:f>
              <c:strCache>
                <c:ptCount val="20"/>
                <c:pt idx="0">
                  <c:v>Atlántico</c:v>
                </c:pt>
                <c:pt idx="1">
                  <c:v>Bolívar / San Andrés</c:v>
                </c:pt>
                <c:pt idx="2">
                  <c:v>Caquetá / Huila - Florencia</c:v>
                </c:pt>
                <c:pt idx="3">
                  <c:v>Caquetá / Huila - Neiva</c:v>
                </c:pt>
                <c:pt idx="4">
                  <c:v>Cauca</c:v>
                </c:pt>
                <c:pt idx="5">
                  <c:v>Central - Tunja</c:v>
                </c:pt>
                <c:pt idx="6">
                  <c:v>Central - Bogotá</c:v>
                </c:pt>
                <c:pt idx="7">
                  <c:v>Central - Ibagué</c:v>
                </c:pt>
                <c:pt idx="8">
                  <c:v>Cesar / Guajira - Riohacha</c:v>
                </c:pt>
                <c:pt idx="9">
                  <c:v>Córdoba</c:v>
                </c:pt>
                <c:pt idx="10">
                  <c:v>Eje cafetero - Manizales</c:v>
                </c:pt>
                <c:pt idx="11">
                  <c:v>Eje cafetero - Armenia</c:v>
                </c:pt>
                <c:pt idx="12">
                  <c:v>Llanos Orientales y Amazonia - Villavicencio</c:v>
                </c:pt>
                <c:pt idx="13">
                  <c:v>Llanos Orientales y Amazonia - Guaviare</c:v>
                </c:pt>
                <c:pt idx="14">
                  <c:v>Magdalena</c:v>
                </c:pt>
                <c:pt idx="15">
                  <c:v>Magadalena medio</c:v>
                </c:pt>
                <c:pt idx="16">
                  <c:v>Norte de Santander y Arauca - Arauca</c:v>
                </c:pt>
                <c:pt idx="17">
                  <c:v>Norte de Santander y Arauca - Cúcuta</c:v>
                </c:pt>
                <c:pt idx="18">
                  <c:v>Sucre</c:v>
                </c:pt>
                <c:pt idx="19">
                  <c:v>Urabá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'COMPILADO DT´S'!$C$2:$C$34</c15:sqref>
                  </c15:fullRef>
                </c:ext>
              </c:extLst>
              <c:f>('COMPILADO DT´S'!$C$3:$C$10,'COMPILADO DT´S'!$C$12,'COMPILADO DT´S'!$C$14:$C$16,'COMPILADO DT´S'!$C$19:$C$20,'COMPILADO DT´S'!$C$25:$C$26,'COMPILADO DT´S'!$C$29:$C$30,'COMPILADO DT´S'!$C$32:$C$33)</c:f>
              <c:numCache>
                <c:formatCode>0</c:formatCode>
                <c:ptCount val="20"/>
                <c:pt idx="0">
                  <c:v>330</c:v>
                </c:pt>
                <c:pt idx="1">
                  <c:v>127</c:v>
                </c:pt>
                <c:pt idx="2">
                  <c:v>80</c:v>
                </c:pt>
                <c:pt idx="3">
                  <c:v>88</c:v>
                </c:pt>
                <c:pt idx="4">
                  <c:v>122</c:v>
                </c:pt>
                <c:pt idx="5">
                  <c:v>55</c:v>
                </c:pt>
                <c:pt idx="6">
                  <c:v>122</c:v>
                </c:pt>
                <c:pt idx="7">
                  <c:v>69</c:v>
                </c:pt>
                <c:pt idx="8">
                  <c:v>96</c:v>
                </c:pt>
                <c:pt idx="9">
                  <c:v>682</c:v>
                </c:pt>
                <c:pt idx="10">
                  <c:v>85</c:v>
                </c:pt>
                <c:pt idx="11">
                  <c:v>55</c:v>
                </c:pt>
                <c:pt idx="12">
                  <c:v>58</c:v>
                </c:pt>
                <c:pt idx="13">
                  <c:v>78</c:v>
                </c:pt>
                <c:pt idx="14">
                  <c:v>93</c:v>
                </c:pt>
                <c:pt idx="15">
                  <c:v>102</c:v>
                </c:pt>
                <c:pt idx="16">
                  <c:v>149</c:v>
                </c:pt>
                <c:pt idx="17">
                  <c:v>199.7</c:v>
                </c:pt>
                <c:pt idx="18">
                  <c:v>224</c:v>
                </c:pt>
                <c:pt idx="19">
                  <c:v>79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'COMPILADO DT´S'!$C$18</c15:sqref>
                  <c15:dLbl>
                    <c:idx val="11"/>
                    <c:layout>
                      <c:manualLayout>
                        <c:x val="-7.0066304049202946E-17"/>
                        <c:y val="-3.3468594392448071E-2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8787-410B-AAB4-D5EBFCFC4CBB}"/>
                      </c:ext>
                    </c:extLst>
                  </c15:dLbl>
                </c15:categoryFilterException>
                <c15:categoryFilterException>
                  <c15:sqref>'COMPILADO DT´S'!$C$31</c15:sqref>
                  <c15:dLbl>
                    <c:idx val="17"/>
                    <c:layout>
                      <c:manualLayout>
                        <c:x val="0"/>
                        <c:y val="-2.390613885174862E-2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8787-410B-AAB4-D5EBFCFC4CBB}"/>
                      </c:ext>
                    </c:extLst>
                  </c15:dLbl>
                </c15:categoryFilterException>
                <c15:categoryFilterException>
                  <c15:sqref>'COMPILADO DT´S'!$C$34</c15:sqref>
                  <c15:dLbl>
                    <c:idx val="19"/>
                    <c:layout>
                      <c:manualLayout>
                        <c:x val="3.8827061474036523E-3"/>
                        <c:y val="-3.8629308587405077E-2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8787-410B-AAB4-D5EBFCFC4CB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8-C81F-4B57-AD1E-17F4C40ADB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70759280"/>
        <c:axId val="2070749712"/>
      </c:barChart>
      <c:catAx>
        <c:axId val="2070759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Sedes</a:t>
                </a:r>
              </a:p>
            </c:rich>
          </c:tx>
          <c:layout>
            <c:manualLayout>
              <c:xMode val="edge"/>
              <c:yMode val="edge"/>
              <c:x val="0.50341881872263483"/>
              <c:y val="0.94347378357671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2070749712"/>
        <c:crosses val="autoZero"/>
        <c:auto val="1"/>
        <c:lblAlgn val="ctr"/>
        <c:lblOffset val="100"/>
        <c:noMultiLvlLbl val="0"/>
      </c:catAx>
      <c:valAx>
        <c:axId val="2070749712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Consumo (m3)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2070759280"/>
        <c:crosses val="autoZero"/>
        <c:crossBetween val="between"/>
        <c:majorUnit val="100"/>
      </c:valAx>
      <c:spPr>
        <a:solidFill>
          <a:schemeClr val="bg1">
            <a:alpha val="25000"/>
          </a:schemeClr>
        </a:solidFill>
        <a:ln>
          <a:solidFill>
            <a:schemeClr val="accent6">
              <a:lumMod val="75000"/>
            </a:schemeClr>
          </a:solidFill>
        </a:ln>
        <a:effectLst/>
      </c:spPr>
    </c:plotArea>
    <c:legend>
      <c:legendPos val="l"/>
      <c:layout>
        <c:manualLayout>
          <c:xMode val="edge"/>
          <c:yMode val="edge"/>
          <c:x val="2.3684932003240473E-2"/>
          <c:y val="0.89954601859611438"/>
          <c:w val="3.9600006560328159E-2"/>
          <c:h val="8.33602916214030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RESPEL</a:t>
            </a:r>
            <a:r>
              <a:rPr lang="es-CO" sz="1200" i="1" baseline="0"/>
              <a:t> - RME</a:t>
            </a:r>
            <a:endParaRPr lang="es-CO" sz="1200" i="1"/>
          </a:p>
        </c:rich>
      </c:tx>
      <c:layout>
        <c:manualLayout>
          <c:xMode val="edge"/>
          <c:yMode val="edge"/>
          <c:x val="0.32557511111111109"/>
          <c:y val="1.76214285714285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0.10936904761904762"/>
          <c:w val="0.88384082176439926"/>
          <c:h val="0.62381878306878302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sólidos'!$M$33:$M$44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C3-4223-B3D2-995E752EBB40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sólidos'!$N$33:$N$44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C3-4223-B3D2-995E752EB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100"/>
              <a:t>INDICADOR ENTREGA </a:t>
            </a:r>
            <a:r>
              <a:rPr lang="en-US" sz="1100" b="1" i="1" cap="all" baseline="0">
                <a:effectLst/>
              </a:rPr>
              <a:t>RESIDUOS APROVECHABLES</a:t>
            </a:r>
            <a:endParaRPr lang="es-CO" sz="1100">
              <a:effectLst/>
            </a:endParaRPr>
          </a:p>
        </c:rich>
      </c:tx>
      <c:layout>
        <c:manualLayout>
          <c:xMode val="edge"/>
          <c:yMode val="edge"/>
          <c:x val="0.2776851111111111"/>
          <c:y val="1.6798941798941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4026455026455024E-2"/>
          <c:w val="0.9103901343536015"/>
          <c:h val="0.66297698412698414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RESIDUOS APROVECHABLES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'Residuos sólidos'!$A$33:$A$44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sólidos'!$G$33:$G$44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E6-4600-929E-CF5CDC9F5A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DE ENTREGA RESPEL -</a:t>
            </a:r>
            <a:r>
              <a:rPr lang="en-US" sz="1200" baseline="0"/>
              <a:t> RME</a:t>
            </a:r>
            <a:endParaRPr lang="en-US" sz="1200"/>
          </a:p>
        </c:rich>
      </c:tx>
      <c:layout>
        <c:manualLayout>
          <c:xMode val="edge"/>
          <c:yMode val="edge"/>
          <c:x val="0.32566288888888889"/>
          <c:y val="2.0158730158730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8.41058201058201E-2"/>
          <c:w val="0.9103901343536015"/>
          <c:h val="0.64617804232804232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RESPEL - RME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'Residuos sólidos'!$A$33:$A$44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sólidos'!$P$33:$P$44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E-4AA0-9AB7-4A78CA3B29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RESIDUOS ORDINARIOS</a:t>
            </a:r>
          </a:p>
        </c:rich>
      </c:tx>
      <c:layout>
        <c:manualLayout>
          <c:xMode val="edge"/>
          <c:yMode val="edge"/>
          <c:x val="0.24655288888888888"/>
          <c:y val="1.42616402116402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8.9210317460317476E-2"/>
          <c:w val="0.88384082176439926"/>
          <c:h val="0.64061772486772495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sólidos'!$J$16:$J$27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F5-4CF7-9F15-79C6B0E60DC0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sólidos'!$K$16:$K$27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F5-4CF7-9F15-79C6B0E60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RESIDUOS ORGÁNICOS</a:t>
            </a:r>
          </a:p>
        </c:rich>
      </c:tx>
      <c:layout>
        <c:manualLayout>
          <c:xMode val="edge"/>
          <c:yMode val="edge"/>
          <c:x val="0.26348622222222223"/>
          <c:y val="2.4341005291005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9.9289682539682539E-2"/>
          <c:w val="0.88384082176439926"/>
          <c:h val="0.64733730158730163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sólidos'!$Q$16:$Q$27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8-4E7C-B48B-223F3DE43B70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sólidos'!$R$16:$R$27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8-4E7C-B48B-223F3DE43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DE ENTREGA DE RESIDUOS ORDINARIOS</a:t>
            </a:r>
          </a:p>
        </c:rich>
      </c:tx>
      <c:layout>
        <c:manualLayout>
          <c:xMode val="edge"/>
          <c:yMode val="edge"/>
          <c:x val="0.24805177777777779"/>
          <c:y val="3.3597883597883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7386243386243364E-2"/>
          <c:w val="0.9103901343536015"/>
          <c:h val="0.6523497354497354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RESIDUOS ORDINARIOS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'Residuos sólidos'!$A$16:$A$27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sólidos'!$M$16:$M$27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78-402E-85A2-4C7E0EF505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ENTREGA DE RESIDUOS ORGÁNICOS</a:t>
            </a:r>
          </a:p>
        </c:rich>
      </c:tx>
      <c:layout>
        <c:manualLayout>
          <c:xMode val="edge"/>
          <c:yMode val="edge"/>
          <c:x val="0.25369622222222221"/>
          <c:y val="6.719576719576719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9.7544973544973559E-2"/>
          <c:w val="0.9103901343536015"/>
          <c:h val="0.6355507936507937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RESIDUOS ORGÁNICOS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'Residuos sólidos'!$A$16:$A$27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sólidos'!$T$16:$T$27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11-4B4B-BBCA-0E5BD88EBB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1"/>
              <a:t>CONSUMO PAPEL DT's 2023 VS.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175165777895731"/>
          <c:y val="0.15823843740805663"/>
          <c:w val="0.85379404329096553"/>
          <c:h val="0.55351544855936397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pattFill prst="narHorz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dLbls>
            <c:delete val="1"/>
          </c:dLbls>
          <c:cat>
            <c:strRef>
              <c:f>'Cero Papel'!$A$16:$A$27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Papel'!$B$16:$B$27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214-4378-A7E9-BF74080089AD}"/>
            </c:ext>
          </c:extLst>
        </c:ser>
        <c:ser>
          <c:idx val="1"/>
          <c:order val="1"/>
          <c:tx>
            <c:v>2024</c:v>
          </c:tx>
          <c:spPr>
            <a:pattFill prst="narHorz">
              <a:fgClr>
                <a:srgbClr val="FFC000"/>
              </a:fgClr>
              <a:bgClr>
                <a:schemeClr val="bg1"/>
              </a:bgClr>
            </a:pattFill>
            <a:ln>
              <a:solidFill>
                <a:srgbClr val="FFC000"/>
              </a:solidFill>
            </a:ln>
            <a:effectLst/>
          </c:spPr>
          <c:invertIfNegative val="0"/>
          <c:dLbls>
            <c:delete val="1"/>
          </c:dLbls>
          <c:trendline>
            <c:spPr>
              <a:ln w="3810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'Cero Papel'!$A$16:$A$27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Papel'!$I$16:$I$27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D214-4378-A7E9-BF74080089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38732291541355629"/>
              <c:y val="0.88814116908464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 b="1"/>
                  <a:t>N° RESMAS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732232769521662"/>
          <c:y val="0.94464024498895627"/>
          <c:w val="0.68033111111111111"/>
          <c:h val="5.535978835978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PER CÁPITA NIVEL NACIONAL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9.4927296958606008E-2"/>
          <c:w val="0.92308408204968739"/>
          <c:h val="0.64850794661150113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agua 2024</c:v>
          </c:tx>
          <c:spPr>
            <a:solidFill>
              <a:srgbClr val="A6A6A6"/>
            </a:solidFill>
            <a:ln>
              <a:solidFill>
                <a:schemeClr val="bg1">
                  <a:lumMod val="50000"/>
                </a:schemeClr>
              </a:solidFill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Papel'!$T$16:$T$27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solidFill>
                      <a:schemeClr val="bg1">
                        <a:lumMod val="50000"/>
                      </a:schemeClr>
                    </a:solidFill>
                  </a:ln>
                  <a:effectLst>
                    <a:innerShdw blurRad="114300">
                      <a:schemeClr val="accent1"/>
                    </a:innerShdw>
                  </a:effectLst>
                </c14:spPr>
              </c14:invertSolidFillFmt>
            </c:ext>
            <c:ext xmlns:c16="http://schemas.microsoft.com/office/drawing/2014/chart" uri="{C3380CC4-5D6E-409C-BE32-E72D297353CC}">
              <c16:uniqueId val="{00000000-E04A-419E-BF29-C40F93C8D6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Papel'!$AD$16:$AD$27</c:f>
              <c:numCache>
                <c:formatCode>0%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4A-419E-BF29-C40F93C8D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1"/>
              <a:t>CONSUMO PAPEL NIVEL</a:t>
            </a:r>
            <a:r>
              <a:rPr lang="en-US" sz="1200" b="1" i="1" baseline="0"/>
              <a:t> NACIONAL</a:t>
            </a:r>
            <a:r>
              <a:rPr lang="en-US" sz="1200" b="1" i="1"/>
              <a:t> 2023 VS.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9555027905325597E-2"/>
          <c:y val="0.11183365491085341"/>
          <c:w val="0.88495230779079459"/>
          <c:h val="0.61812848513781415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pattFill prst="narHorz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'Cero Papel'!$A$16:$A$27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Papel'!$E$16:$E$27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AF0-498A-845E-BC90EF8B3B25}"/>
            </c:ext>
          </c:extLst>
        </c:ser>
        <c:ser>
          <c:idx val="1"/>
          <c:order val="1"/>
          <c:tx>
            <c:v>2024</c:v>
          </c:tx>
          <c:spPr>
            <a:pattFill prst="narHorz">
              <a:fgClr>
                <a:srgbClr val="FFC00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3810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'Cero Papel'!$A$16:$A$27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Papel'!$Q$16:$Q$27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DAF0-498A-845E-BC90EF8B3B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105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35268911111111112"/>
              <c:y val="0.894507936507936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 b="1"/>
                  <a:t>N° RESMAS</a:t>
                </a:r>
              </a:p>
            </c:rich>
          </c:tx>
          <c:layout>
            <c:manualLayout>
              <c:xMode val="edge"/>
              <c:yMode val="edge"/>
              <c:x val="1.0313805962896423E-2"/>
              <c:y val="0.277097713152852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394555555555555"/>
          <c:y val="0.94345291005290988"/>
          <c:w val="0.68033111111111111"/>
          <c:h val="5.65470899470899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 i="1"/>
              <a:t>CONSUMO 2023 VS.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1103997692145529E-2"/>
          <c:y val="7.5675691545268237E-2"/>
          <c:w val="0.88953665383292468"/>
          <c:h val="0.75381950670566189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pattFill prst="dkDnDiag">
              <a:fgClr>
                <a:srgbClr val="84CFF4"/>
              </a:fgClr>
              <a:bgClr>
                <a:schemeClr val="bg1"/>
              </a:bgClr>
            </a:pattFill>
            <a:ln>
              <a:solidFill>
                <a:srgbClr val="7FDCF5"/>
              </a:solidFill>
            </a:ln>
            <a:effectLst/>
          </c:spPr>
          <c:invertIfNegative val="0"/>
          <c:dLbls>
            <c:delete val="1"/>
          </c:dLbls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</c:strLit>
          </c:cat>
          <c:val>
            <c:numRef>
              <c:f>InstructivoRegistro_AguaEnergía!$B$16:$B$27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D-4D56-850B-CD2657CFCFC4}"/>
            </c:ext>
          </c:extLst>
        </c:ser>
        <c:ser>
          <c:idx val="1"/>
          <c:order val="1"/>
          <c:tx>
            <c:v>2024</c:v>
          </c:tx>
          <c:spPr>
            <a:pattFill prst="narHorz">
              <a:fgClr>
                <a:srgbClr val="147C98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</c:strLit>
          </c:cat>
          <c:val>
            <c:numRef>
              <c:f>InstructivoRegistro_AguaEnergía!$H$16:$H$27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CD-4D56-850B-CD2657CFC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105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45146692468526178"/>
              <c:y val="0.90458739463734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/>
                  <a:t>CONSUMO (m3)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PER CÁPITA  DT'S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9.9352468853393813E-2"/>
          <c:w val="0.92308408204968739"/>
          <c:h val="0.62493001544898186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agua 2024</c:v>
          </c:tx>
          <c:spPr>
            <a:solidFill>
              <a:srgbClr val="A6A6A6"/>
            </a:solidFill>
            <a:ln>
              <a:solidFill>
                <a:schemeClr val="bg1">
                  <a:lumMod val="50000"/>
                </a:schemeClr>
              </a:solidFill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Papel'!$L$16:$L$27</c:f>
              <c:numCache>
                <c:formatCode>0.0000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DEEBF7"/>
                  </a:solidFill>
                  <a:ln>
                    <a:solidFill>
                      <a:schemeClr val="bg1">
                        <a:lumMod val="50000"/>
                      </a:schemeClr>
                    </a:solidFill>
                  </a:ln>
                  <a:effectLst>
                    <a:innerShdw blurRad="114300">
                      <a:schemeClr val="accent1"/>
                    </a:innerShdw>
                  </a:effectLst>
                </c14:spPr>
              </c14:invertSolidFillFmt>
            </c:ext>
            <c:ext xmlns:c16="http://schemas.microsoft.com/office/drawing/2014/chart" uri="{C3380CC4-5D6E-409C-BE32-E72D297353CC}">
              <c16:uniqueId val="{00000000-ECDF-4B14-98D1-E0930190B6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Papel'!$AD$16:$AD$27</c:f>
              <c:numCache>
                <c:formatCode>0%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F-4B14-98D1-E0930190B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1"/>
              <a:t>USO OneDrive EN DT's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175165777895731"/>
          <c:y val="0.15823843740805663"/>
          <c:w val="0.85379404329096553"/>
          <c:h val="0.57491746031746027"/>
        </c:manualLayout>
      </c:layout>
      <c:barChart>
        <c:barDir val="col"/>
        <c:grouping val="clustered"/>
        <c:varyColors val="0"/>
        <c:ser>
          <c:idx val="1"/>
          <c:order val="1"/>
          <c:tx>
            <c:v>2024</c:v>
          </c:tx>
          <c:spPr>
            <a:pattFill prst="narHorz">
              <a:fgClr>
                <a:srgbClr val="FFC00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3810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'Cero Papel'!$A$16:$A$27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Papel'!$O$16:$O$27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68-4B97-AF64-EE79BB0152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2023</c:v>
                </c:tx>
                <c:spPr>
                  <a:pattFill prst="narHorz">
                    <a:fgClr>
                      <a:schemeClr val="bg1">
                        <a:lumMod val="65000"/>
                      </a:schemeClr>
                    </a:fgClr>
                    <a:bgClr>
                      <a:schemeClr val="bg1"/>
                    </a:bgClr>
                  </a:pattFill>
                  <a:ln>
                    <a:solidFill>
                      <a:schemeClr val="bg1">
                        <a:lumMod val="65000"/>
                      </a:schemeClr>
                    </a:solidFill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'Cero Papel'!$A$16:$A$27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'Cero Papel'!$B$16:$B$27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968-4B97-AF64-EE79BB01524D}"/>
                  </c:ext>
                </c:extLst>
              </c15:ser>
            </c15:filteredBarSeries>
          </c:ext>
        </c:extLst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38091133333333332"/>
              <c:y val="0.901227513227513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 b="1"/>
                  <a:t>N° RESMAS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98533333333332"/>
          <c:y val="0.96707891803064006"/>
          <c:w val="0.28800707718934476"/>
          <c:h val="3.098407802117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1"/>
              <a:t>USO OneDrive EN NIVEL NACIONAL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175165777895731"/>
          <c:y val="0.15823843740805663"/>
          <c:w val="0.85379404329096553"/>
          <c:h val="0.57491746031746027"/>
        </c:manualLayout>
      </c:layout>
      <c:barChart>
        <c:barDir val="col"/>
        <c:grouping val="clustered"/>
        <c:varyColors val="0"/>
        <c:ser>
          <c:idx val="1"/>
          <c:order val="1"/>
          <c:tx>
            <c:v>2024</c:v>
          </c:tx>
          <c:spPr>
            <a:pattFill prst="narHorz">
              <a:fgClr>
                <a:srgbClr val="FFC00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3810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'Cero Papel'!$A$16:$A$27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Papel'!$W$16:$W$27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1-4549-A792-0191A54904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2023</c:v>
                </c:tx>
                <c:spPr>
                  <a:pattFill prst="narHorz">
                    <a:fgClr>
                      <a:schemeClr val="bg1">
                        <a:lumMod val="65000"/>
                      </a:schemeClr>
                    </a:fgClr>
                    <a:bgClr>
                      <a:schemeClr val="bg1"/>
                    </a:bgClr>
                  </a:pattFill>
                  <a:ln>
                    <a:solidFill>
                      <a:schemeClr val="bg1">
                        <a:lumMod val="65000"/>
                      </a:schemeClr>
                    </a:solidFill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'Cero Papel'!$A$16:$A$27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'Cero Papel'!$B$16:$B$27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911-4549-A792-0191A54904B7}"/>
                  </c:ext>
                </c:extLst>
              </c15:ser>
            </c15:filteredBarSeries>
          </c:ext>
        </c:extLst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38091133333333332"/>
              <c:y val="0.901227513227513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 b="1"/>
                  <a:t>N° RESMAS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98533333333332"/>
          <c:y val="0.96707891803064006"/>
          <c:w val="0.28800707718934476"/>
          <c:h val="3.098407802117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Uso de OneDrive por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OneDrive!$A$30</c:f>
              <c:strCache>
                <c:ptCount val="1"/>
                <c:pt idx="0">
                  <c:v>TRIMESTRE 1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strRef>
              <c:f>OneDrive!$B$29:$U$29</c:f>
              <c:strCache>
                <c:ptCount val="20"/>
                <c:pt idx="0">
                  <c:v>Antioquia </c:v>
                </c:pt>
                <c:pt idx="1">
                  <c:v>Atlántico </c:v>
                </c:pt>
                <c:pt idx="2">
                  <c:v>Bolívar / San Andrés </c:v>
                </c:pt>
                <c:pt idx="3">
                  <c:v>Caquetá / Huila </c:v>
                </c:pt>
                <c:pt idx="4">
                  <c:v>Cauca </c:v>
                </c:pt>
                <c:pt idx="5">
                  <c:v>Central </c:v>
                </c:pt>
                <c:pt idx="6">
                  <c:v>Cesar / Guajira </c:v>
                </c:pt>
                <c:pt idx="7">
                  <c:v>Choco </c:v>
                </c:pt>
                <c:pt idx="8">
                  <c:v>Córdoba </c:v>
                </c:pt>
                <c:pt idx="9">
                  <c:v>Eje cafetero </c:v>
                </c:pt>
                <c:pt idx="10">
                  <c:v>Magadalena medio </c:v>
                </c:pt>
                <c:pt idx="11">
                  <c:v>Magdalena </c:v>
                </c:pt>
                <c:pt idx="12">
                  <c:v>Meta y Llanos Orientales </c:v>
                </c:pt>
                <c:pt idx="13">
                  <c:v>Nariño </c:v>
                </c:pt>
                <c:pt idx="14">
                  <c:v>Norte de Santander y Arauca </c:v>
                </c:pt>
                <c:pt idx="15">
                  <c:v>Putumayo </c:v>
                </c:pt>
                <c:pt idx="16">
                  <c:v>Santander </c:v>
                </c:pt>
                <c:pt idx="17">
                  <c:v>Sucre </c:v>
                </c:pt>
                <c:pt idx="18">
                  <c:v>Urabá </c:v>
                </c:pt>
                <c:pt idx="19">
                  <c:v>Valle </c:v>
                </c:pt>
              </c:strCache>
            </c:strRef>
          </c:cat>
          <c:val>
            <c:numRef>
              <c:f>OneDrive!$B$30:$U$30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7-45A0-9349-4B08F87EED75}"/>
            </c:ext>
          </c:extLst>
        </c:ser>
        <c:ser>
          <c:idx val="1"/>
          <c:order val="1"/>
          <c:tx>
            <c:strRef>
              <c:f>OneDrive!$A$31</c:f>
              <c:strCache>
                <c:ptCount val="1"/>
                <c:pt idx="0">
                  <c:v>TRIMESTRE 2</c:v>
                </c:pt>
              </c:strCache>
            </c:strRef>
          </c:tx>
          <c:spPr>
            <a:solidFill>
              <a:srgbClr val="0DABAB"/>
            </a:solidFill>
            <a:ln>
              <a:solidFill>
                <a:srgbClr val="0DABAB"/>
              </a:solidFill>
            </a:ln>
            <a:effectLst/>
          </c:spPr>
          <c:invertIfNegative val="0"/>
          <c:cat>
            <c:strRef>
              <c:f>OneDrive!$B$29:$U$29</c:f>
              <c:strCache>
                <c:ptCount val="20"/>
                <c:pt idx="0">
                  <c:v>Antioquia </c:v>
                </c:pt>
                <c:pt idx="1">
                  <c:v>Atlántico </c:v>
                </c:pt>
                <c:pt idx="2">
                  <c:v>Bolívar / San Andrés </c:v>
                </c:pt>
                <c:pt idx="3">
                  <c:v>Caquetá / Huila </c:v>
                </c:pt>
                <c:pt idx="4">
                  <c:v>Cauca </c:v>
                </c:pt>
                <c:pt idx="5">
                  <c:v>Central </c:v>
                </c:pt>
                <c:pt idx="6">
                  <c:v>Cesar / Guajira </c:v>
                </c:pt>
                <c:pt idx="7">
                  <c:v>Choco </c:v>
                </c:pt>
                <c:pt idx="8">
                  <c:v>Córdoba </c:v>
                </c:pt>
                <c:pt idx="9">
                  <c:v>Eje cafetero </c:v>
                </c:pt>
                <c:pt idx="10">
                  <c:v>Magadalena medio </c:v>
                </c:pt>
                <c:pt idx="11">
                  <c:v>Magdalena </c:v>
                </c:pt>
                <c:pt idx="12">
                  <c:v>Meta y Llanos Orientales </c:v>
                </c:pt>
                <c:pt idx="13">
                  <c:v>Nariño </c:v>
                </c:pt>
                <c:pt idx="14">
                  <c:v>Norte de Santander y Arauca </c:v>
                </c:pt>
                <c:pt idx="15">
                  <c:v>Putumayo </c:v>
                </c:pt>
                <c:pt idx="16">
                  <c:v>Santander </c:v>
                </c:pt>
                <c:pt idx="17">
                  <c:v>Sucre </c:v>
                </c:pt>
                <c:pt idx="18">
                  <c:v>Urabá </c:v>
                </c:pt>
                <c:pt idx="19">
                  <c:v>Valle </c:v>
                </c:pt>
              </c:strCache>
            </c:strRef>
          </c:cat>
          <c:val>
            <c:numRef>
              <c:f>OneDrive!$B$31:$U$31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7-45A0-9349-4B08F87EED75}"/>
            </c:ext>
          </c:extLst>
        </c:ser>
        <c:ser>
          <c:idx val="2"/>
          <c:order val="2"/>
          <c:tx>
            <c:strRef>
              <c:f>OneDrive!$A$32</c:f>
              <c:strCache>
                <c:ptCount val="1"/>
                <c:pt idx="0">
                  <c:v>TRIMESTRE 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OneDrive!$B$29:$U$29</c:f>
              <c:strCache>
                <c:ptCount val="20"/>
                <c:pt idx="0">
                  <c:v>Antioquia </c:v>
                </c:pt>
                <c:pt idx="1">
                  <c:v>Atlántico </c:v>
                </c:pt>
                <c:pt idx="2">
                  <c:v>Bolívar / San Andrés </c:v>
                </c:pt>
                <c:pt idx="3">
                  <c:v>Caquetá / Huila </c:v>
                </c:pt>
                <c:pt idx="4">
                  <c:v>Cauca </c:v>
                </c:pt>
                <c:pt idx="5">
                  <c:v>Central </c:v>
                </c:pt>
                <c:pt idx="6">
                  <c:v>Cesar / Guajira </c:v>
                </c:pt>
                <c:pt idx="7">
                  <c:v>Choco </c:v>
                </c:pt>
                <c:pt idx="8">
                  <c:v>Córdoba </c:v>
                </c:pt>
                <c:pt idx="9">
                  <c:v>Eje cafetero </c:v>
                </c:pt>
                <c:pt idx="10">
                  <c:v>Magadalena medio </c:v>
                </c:pt>
                <c:pt idx="11">
                  <c:v>Magdalena </c:v>
                </c:pt>
                <c:pt idx="12">
                  <c:v>Meta y Llanos Orientales </c:v>
                </c:pt>
                <c:pt idx="13">
                  <c:v>Nariño </c:v>
                </c:pt>
                <c:pt idx="14">
                  <c:v>Norte de Santander y Arauca </c:v>
                </c:pt>
                <c:pt idx="15">
                  <c:v>Putumayo </c:v>
                </c:pt>
                <c:pt idx="16">
                  <c:v>Santander </c:v>
                </c:pt>
                <c:pt idx="17">
                  <c:v>Sucre </c:v>
                </c:pt>
                <c:pt idx="18">
                  <c:v>Urabá </c:v>
                </c:pt>
                <c:pt idx="19">
                  <c:v>Valle </c:v>
                </c:pt>
              </c:strCache>
            </c:strRef>
          </c:cat>
          <c:val>
            <c:numRef>
              <c:f>OneDrive!$B$32:$U$32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7-45A0-9349-4B08F87EED75}"/>
            </c:ext>
          </c:extLst>
        </c:ser>
        <c:ser>
          <c:idx val="3"/>
          <c:order val="3"/>
          <c:tx>
            <c:strRef>
              <c:f>OneDrive!$A$33</c:f>
              <c:strCache>
                <c:ptCount val="1"/>
                <c:pt idx="0">
                  <c:v>TRIMESTRE 4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cat>
            <c:strRef>
              <c:f>OneDrive!$B$29:$U$29</c:f>
              <c:strCache>
                <c:ptCount val="20"/>
                <c:pt idx="0">
                  <c:v>Antioquia </c:v>
                </c:pt>
                <c:pt idx="1">
                  <c:v>Atlántico </c:v>
                </c:pt>
                <c:pt idx="2">
                  <c:v>Bolívar / San Andrés </c:v>
                </c:pt>
                <c:pt idx="3">
                  <c:v>Caquetá / Huila </c:v>
                </c:pt>
                <c:pt idx="4">
                  <c:v>Cauca </c:v>
                </c:pt>
                <c:pt idx="5">
                  <c:v>Central </c:v>
                </c:pt>
                <c:pt idx="6">
                  <c:v>Cesar / Guajira </c:v>
                </c:pt>
                <c:pt idx="7">
                  <c:v>Choco </c:v>
                </c:pt>
                <c:pt idx="8">
                  <c:v>Córdoba </c:v>
                </c:pt>
                <c:pt idx="9">
                  <c:v>Eje cafetero </c:v>
                </c:pt>
                <c:pt idx="10">
                  <c:v>Magadalena medio </c:v>
                </c:pt>
                <c:pt idx="11">
                  <c:v>Magdalena </c:v>
                </c:pt>
                <c:pt idx="12">
                  <c:v>Meta y Llanos Orientales </c:v>
                </c:pt>
                <c:pt idx="13">
                  <c:v>Nariño </c:v>
                </c:pt>
                <c:pt idx="14">
                  <c:v>Norte de Santander y Arauca </c:v>
                </c:pt>
                <c:pt idx="15">
                  <c:v>Putumayo </c:v>
                </c:pt>
                <c:pt idx="16">
                  <c:v>Santander </c:v>
                </c:pt>
                <c:pt idx="17">
                  <c:v>Sucre </c:v>
                </c:pt>
                <c:pt idx="18">
                  <c:v>Urabá </c:v>
                </c:pt>
                <c:pt idx="19">
                  <c:v>Valle </c:v>
                </c:pt>
              </c:strCache>
            </c:strRef>
          </c:cat>
          <c:val>
            <c:numRef>
              <c:f>OneDrive!$B$33:$U$33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17-45A0-9349-4B08F87EE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5027871"/>
        <c:axId val="1355028287"/>
      </c:barChart>
      <c:catAx>
        <c:axId val="1355027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55028287"/>
        <c:crosses val="autoZero"/>
        <c:auto val="1"/>
        <c:lblAlgn val="ctr"/>
        <c:lblOffset val="100"/>
        <c:noMultiLvlLbl val="0"/>
      </c:catAx>
      <c:valAx>
        <c:axId val="1355028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55027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Uso de OneDrive por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29091128902469"/>
          <c:y val="7.8534308497705665E-2"/>
          <c:w val="0.87242161565276721"/>
          <c:h val="0.48090073098270314"/>
        </c:manualLayout>
      </c:layout>
      <c:lineChart>
        <c:grouping val="standard"/>
        <c:varyColors val="0"/>
        <c:ser>
          <c:idx val="0"/>
          <c:order val="0"/>
          <c:tx>
            <c:strRef>
              <c:f>OneDrive!$A$62</c:f>
              <c:strCache>
                <c:ptCount val="1"/>
                <c:pt idx="0">
                  <c:v>TRIMESTRE 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OneDrive!$B$61:$S$61</c:f>
              <c:strCache>
                <c:ptCount val="18"/>
                <c:pt idx="0">
                  <c:v>Comunicación Estratégica</c:v>
                </c:pt>
                <c:pt idx="1">
                  <c:v>Direccionamiento Estratégico</c:v>
                </c:pt>
                <c:pt idx="2">
                  <c:v>Evaluación Independiente</c:v>
                </c:pt>
                <c:pt idx="3">
                  <c:v>Gestión Administrativa</c:v>
                </c:pt>
                <c:pt idx="4">
                  <c:v>Gestión Contractual</c:v>
                </c:pt>
                <c:pt idx="5">
                  <c:v>Gestión de la Información</c:v>
                </c:pt>
                <c:pt idx="6">
                  <c:v>Gestión de Talento Humano</c:v>
                </c:pt>
                <c:pt idx="7">
                  <c:v>Gestión del Conocimiento y la Innovación</c:v>
                </c:pt>
                <c:pt idx="8">
                  <c:v>Gestión Documental</c:v>
                </c:pt>
                <c:pt idx="9">
                  <c:v>Gestión Financiera</c:v>
                </c:pt>
                <c:pt idx="10">
                  <c:v>Gestión Interinstitucional</c:v>
                </c:pt>
                <c:pt idx="11">
                  <c:v>Gestión Jurídica</c:v>
                </c:pt>
                <c:pt idx="12">
                  <c:v>Gestión para la Asistencia</c:v>
                </c:pt>
                <c:pt idx="13">
                  <c:v>Participación y Visibilización</c:v>
                </c:pt>
                <c:pt idx="14">
                  <c:v>Prevención Urgente y Atención en la Inmediatez</c:v>
                </c:pt>
                <c:pt idx="15">
                  <c:v>Registro y Valoración</c:v>
                </c:pt>
                <c:pt idx="16">
                  <c:v>Relación con el Ciudadano</c:v>
                </c:pt>
                <c:pt idx="17">
                  <c:v>Reparación Integral</c:v>
                </c:pt>
              </c:strCache>
            </c:strRef>
          </c:cat>
          <c:val>
            <c:numRef>
              <c:f>OneDrive!$B$62:$S$62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2-4F2A-804F-FD60C0C64477}"/>
            </c:ext>
          </c:extLst>
        </c:ser>
        <c:ser>
          <c:idx val="1"/>
          <c:order val="1"/>
          <c:tx>
            <c:strRef>
              <c:f>OneDrive!$A$63</c:f>
              <c:strCache>
                <c:ptCount val="1"/>
                <c:pt idx="0">
                  <c:v>TRIMESTRE 2</c:v>
                </c:pt>
              </c:strCache>
            </c:strRef>
          </c:tx>
          <c:spPr>
            <a:ln w="28575" cap="rnd">
              <a:solidFill>
                <a:srgbClr val="0DABA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DABAB"/>
              </a:solidFill>
              <a:ln w="9525">
                <a:solidFill>
                  <a:srgbClr val="0DABAB"/>
                </a:solidFill>
              </a:ln>
              <a:effectLst/>
            </c:spPr>
          </c:marker>
          <c:cat>
            <c:strRef>
              <c:f>OneDrive!$B$61:$S$61</c:f>
              <c:strCache>
                <c:ptCount val="18"/>
                <c:pt idx="0">
                  <c:v>Comunicación Estratégica</c:v>
                </c:pt>
                <c:pt idx="1">
                  <c:v>Direccionamiento Estratégico</c:v>
                </c:pt>
                <c:pt idx="2">
                  <c:v>Evaluación Independiente</c:v>
                </c:pt>
                <c:pt idx="3">
                  <c:v>Gestión Administrativa</c:v>
                </c:pt>
                <c:pt idx="4">
                  <c:v>Gestión Contractual</c:v>
                </c:pt>
                <c:pt idx="5">
                  <c:v>Gestión de la Información</c:v>
                </c:pt>
                <c:pt idx="6">
                  <c:v>Gestión de Talento Humano</c:v>
                </c:pt>
                <c:pt idx="7">
                  <c:v>Gestión del Conocimiento y la Innovación</c:v>
                </c:pt>
                <c:pt idx="8">
                  <c:v>Gestión Documental</c:v>
                </c:pt>
                <c:pt idx="9">
                  <c:v>Gestión Financiera</c:v>
                </c:pt>
                <c:pt idx="10">
                  <c:v>Gestión Interinstitucional</c:v>
                </c:pt>
                <c:pt idx="11">
                  <c:v>Gestión Jurídica</c:v>
                </c:pt>
                <c:pt idx="12">
                  <c:v>Gestión para la Asistencia</c:v>
                </c:pt>
                <c:pt idx="13">
                  <c:v>Participación y Visibilización</c:v>
                </c:pt>
                <c:pt idx="14">
                  <c:v>Prevención Urgente y Atención en la Inmediatez</c:v>
                </c:pt>
                <c:pt idx="15">
                  <c:v>Registro y Valoración</c:v>
                </c:pt>
                <c:pt idx="16">
                  <c:v>Relación con el Ciudadano</c:v>
                </c:pt>
                <c:pt idx="17">
                  <c:v>Reparación Integral</c:v>
                </c:pt>
              </c:strCache>
            </c:strRef>
          </c:cat>
          <c:val>
            <c:numRef>
              <c:f>OneDrive!$B$63:$S$63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2-4F2A-804F-FD60C0C64477}"/>
            </c:ext>
          </c:extLst>
        </c:ser>
        <c:ser>
          <c:idx val="2"/>
          <c:order val="2"/>
          <c:tx>
            <c:strRef>
              <c:f>OneDrive!$A$64</c:f>
              <c:strCache>
                <c:ptCount val="1"/>
                <c:pt idx="0">
                  <c:v>TRIMESTRE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OneDrive!$B$61:$S$61</c:f>
              <c:strCache>
                <c:ptCount val="18"/>
                <c:pt idx="0">
                  <c:v>Comunicación Estratégica</c:v>
                </c:pt>
                <c:pt idx="1">
                  <c:v>Direccionamiento Estratégico</c:v>
                </c:pt>
                <c:pt idx="2">
                  <c:v>Evaluación Independiente</c:v>
                </c:pt>
                <c:pt idx="3">
                  <c:v>Gestión Administrativa</c:v>
                </c:pt>
                <c:pt idx="4">
                  <c:v>Gestión Contractual</c:v>
                </c:pt>
                <c:pt idx="5">
                  <c:v>Gestión de la Información</c:v>
                </c:pt>
                <c:pt idx="6">
                  <c:v>Gestión de Talento Humano</c:v>
                </c:pt>
                <c:pt idx="7">
                  <c:v>Gestión del Conocimiento y la Innovación</c:v>
                </c:pt>
                <c:pt idx="8">
                  <c:v>Gestión Documental</c:v>
                </c:pt>
                <c:pt idx="9">
                  <c:v>Gestión Financiera</c:v>
                </c:pt>
                <c:pt idx="10">
                  <c:v>Gestión Interinstitucional</c:v>
                </c:pt>
                <c:pt idx="11">
                  <c:v>Gestión Jurídica</c:v>
                </c:pt>
                <c:pt idx="12">
                  <c:v>Gestión para la Asistencia</c:v>
                </c:pt>
                <c:pt idx="13">
                  <c:v>Participación y Visibilización</c:v>
                </c:pt>
                <c:pt idx="14">
                  <c:v>Prevención Urgente y Atención en la Inmediatez</c:v>
                </c:pt>
                <c:pt idx="15">
                  <c:v>Registro y Valoración</c:v>
                </c:pt>
                <c:pt idx="16">
                  <c:v>Relación con el Ciudadano</c:v>
                </c:pt>
                <c:pt idx="17">
                  <c:v>Reparación Integral</c:v>
                </c:pt>
              </c:strCache>
            </c:strRef>
          </c:cat>
          <c:val>
            <c:numRef>
              <c:f>OneDrive!$B$64:$S$64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E2-4F2A-804F-FD60C0C64477}"/>
            </c:ext>
          </c:extLst>
        </c:ser>
        <c:ser>
          <c:idx val="3"/>
          <c:order val="3"/>
          <c:tx>
            <c:strRef>
              <c:f>OneDrive!$A$65</c:f>
              <c:strCache>
                <c:ptCount val="1"/>
                <c:pt idx="0">
                  <c:v>TRIMESTRE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OneDrive!$B$61:$S$61</c:f>
              <c:strCache>
                <c:ptCount val="18"/>
                <c:pt idx="0">
                  <c:v>Comunicación Estratégica</c:v>
                </c:pt>
                <c:pt idx="1">
                  <c:v>Direccionamiento Estratégico</c:v>
                </c:pt>
                <c:pt idx="2">
                  <c:v>Evaluación Independiente</c:v>
                </c:pt>
                <c:pt idx="3">
                  <c:v>Gestión Administrativa</c:v>
                </c:pt>
                <c:pt idx="4">
                  <c:v>Gestión Contractual</c:v>
                </c:pt>
                <c:pt idx="5">
                  <c:v>Gestión de la Información</c:v>
                </c:pt>
                <c:pt idx="6">
                  <c:v>Gestión de Talento Humano</c:v>
                </c:pt>
                <c:pt idx="7">
                  <c:v>Gestión del Conocimiento y la Innovación</c:v>
                </c:pt>
                <c:pt idx="8">
                  <c:v>Gestión Documental</c:v>
                </c:pt>
                <c:pt idx="9">
                  <c:v>Gestión Financiera</c:v>
                </c:pt>
                <c:pt idx="10">
                  <c:v>Gestión Interinstitucional</c:v>
                </c:pt>
                <c:pt idx="11">
                  <c:v>Gestión Jurídica</c:v>
                </c:pt>
                <c:pt idx="12">
                  <c:v>Gestión para la Asistencia</c:v>
                </c:pt>
                <c:pt idx="13">
                  <c:v>Participación y Visibilización</c:v>
                </c:pt>
                <c:pt idx="14">
                  <c:v>Prevención Urgente y Atención en la Inmediatez</c:v>
                </c:pt>
                <c:pt idx="15">
                  <c:v>Registro y Valoración</c:v>
                </c:pt>
                <c:pt idx="16">
                  <c:v>Relación con el Ciudadano</c:v>
                </c:pt>
                <c:pt idx="17">
                  <c:v>Reparación Integral</c:v>
                </c:pt>
              </c:strCache>
            </c:strRef>
          </c:cat>
          <c:val>
            <c:numRef>
              <c:f>OneDrive!$B$65:$S$65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E2-4F2A-804F-FD60C0C64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027871"/>
        <c:axId val="1355028287"/>
      </c:lineChart>
      <c:catAx>
        <c:axId val="1355027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55028287"/>
        <c:crosses val="autoZero"/>
        <c:auto val="1"/>
        <c:lblAlgn val="ctr"/>
        <c:lblOffset val="100"/>
        <c:noMultiLvlLbl val="0"/>
      </c:catAx>
      <c:valAx>
        <c:axId val="1355028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55027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 i="1"/>
              <a:t>COMPARATIVO</a:t>
            </a:r>
            <a:r>
              <a:rPr lang="en-US" b="1" i="1" baseline="0"/>
              <a:t> AVALES AMBIENTALES</a:t>
            </a:r>
            <a:r>
              <a:rPr lang="en-US" b="1" i="1"/>
              <a:t> 2023 VS.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5336490474420986E-2"/>
          <c:y val="7.5675666529092342E-2"/>
          <c:w val="0.88953665383292468"/>
          <c:h val="0.75381950670566189"/>
        </c:manualLayout>
      </c:layout>
      <c:lineChart>
        <c:grouping val="standard"/>
        <c:varyColors val="0"/>
        <c:ser>
          <c:idx val="0"/>
          <c:order val="0"/>
          <c:tx>
            <c:v>Avales 2023</c:v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38100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dLbls>
            <c:delete val="1"/>
          </c:dLbls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</c:strLit>
          </c:cat>
          <c:val>
            <c:numRef>
              <c:f>'Compras sostenibles'!$C$16:$C$27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18-44D7-A0E5-604AE6EF6A80}"/>
            </c:ext>
          </c:extLst>
        </c:ser>
        <c:ser>
          <c:idx val="1"/>
          <c:order val="1"/>
          <c:tx>
            <c:v>Avales 2024</c:v>
          </c:tx>
          <c:spPr>
            <a:ln w="3810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38100">
                <a:solidFill>
                  <a:srgbClr val="FFC000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</c:strLit>
          </c:cat>
          <c:val>
            <c:numRef>
              <c:f>'Compras sostenibles'!$F$16:$F$27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18-44D7-A0E5-604AE6EF6A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0413087"/>
        <c:axId val="70413503"/>
      </c:line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105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45146692468526178"/>
              <c:y val="0.90458739463734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/>
                  <a:t>CONSUMO (m3)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AVALES AMBIENTALES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2406156331050325E-2"/>
          <c:w val="0.92308408204968739"/>
          <c:h val="0.75732112627933346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avales ambientales 2024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'Compras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'Compras sostenibles'!$H$16:$H$27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FD-4811-B2DE-8AB5196426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'Compras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'Compras sostenibles'!$P$16:$P$27</c:f>
              <c:numCache>
                <c:formatCode>0%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D-4811-B2DE-8AB519642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i="1"/>
              <a:t>COMPARACIÓN DE ACTIVIDAADES EJECUTADAS 2023 vs. 2024</a:t>
            </a:r>
          </a:p>
        </c:rich>
      </c:tx>
      <c:layout>
        <c:manualLayout>
          <c:xMode val="edge"/>
          <c:yMode val="edge"/>
          <c:x val="0.1602138775027348"/>
          <c:y val="2.02642176464773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6358305674444418E-2"/>
          <c:y val="9.6840233680467361E-2"/>
          <c:w val="0.89919421012040279"/>
          <c:h val="0.62843916666666677"/>
        </c:manualLayout>
      </c:layout>
      <c:lineChart>
        <c:grouping val="standard"/>
        <c:varyColors val="0"/>
        <c:ser>
          <c:idx val="0"/>
          <c:order val="0"/>
          <c:tx>
            <c:v>2023</c:v>
          </c:tx>
          <c:spPr>
            <a:ln w="28575" cap="rnd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ysClr val="window" lastClr="FFFFFF">
                  <a:lumMod val="50000"/>
                </a:sysClr>
              </a:solidFill>
              <a:ln w="9525">
                <a:solidFill>
                  <a:sysClr val="window" lastClr="FFFFFF">
                    <a:lumMod val="50000"/>
                  </a:sysClr>
                </a:solidFill>
              </a:ln>
              <a:effectLst/>
            </c:spPr>
          </c:marker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sostenibles'!$C$16:$C$27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CB-4F1B-9B3B-6757C37D32B5}"/>
            </c:ext>
          </c:extLst>
        </c:ser>
        <c:ser>
          <c:idx val="1"/>
          <c:order val="1"/>
          <c:tx>
            <c:v>2024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trendline>
            <c:name>Tendencia actividades 2023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sostenibles'!$J$16:$J$27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CB-4F1B-9B3B-6757C37D3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N° actividades</a:t>
                </a:r>
              </a:p>
            </c:rich>
          </c:tx>
          <c:layout>
            <c:manualLayout>
              <c:xMode val="edge"/>
              <c:yMode val="edge"/>
              <c:x val="0"/>
              <c:y val="0.27802285580263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</a:t>
            </a:r>
            <a:r>
              <a:rPr lang="en-US" sz="1200" b="1" i="1" u="none" strike="noStrike" cap="all" baseline="0">
                <a:effectLst/>
              </a:rPr>
              <a:t>DE ACTIVIDAADES EJECUTADAS 2024</a:t>
            </a:r>
            <a:endParaRPr lang="en-US" sz="1200"/>
          </a:p>
        </c:rich>
      </c:tx>
      <c:layout>
        <c:manualLayout>
          <c:xMode val="edge"/>
          <c:yMode val="edge"/>
          <c:x val="0.28988726851851854"/>
          <c:y val="2.1950555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ACTIVIDADES 2024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indicador 2023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sostenibles'!$Q$16:$Q$27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0D-4A3F-8D09-6E21C47474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COBERTURA DE ACTIVIDADES 2024</a:t>
            </a:r>
          </a:p>
        </c:rich>
      </c:tx>
      <c:layout>
        <c:manualLayout>
          <c:xMode val="edge"/>
          <c:yMode val="edge"/>
          <c:x val="0.35193148148148146"/>
          <c:y val="1.9665277777777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8913773148148156E-2"/>
          <c:y val="0.10781861111111113"/>
          <c:w val="0.91663877314814812"/>
          <c:h val="0.63509999999999989"/>
        </c:manualLayout>
      </c:layout>
      <c:lineChart>
        <c:grouping val="standard"/>
        <c:varyColors val="0"/>
        <c:ser>
          <c:idx val="0"/>
          <c:order val="0"/>
          <c:tx>
            <c:v>Total servidores públicos</c:v>
          </c:tx>
          <c:spPr>
            <a:ln w="28575" cap="rnd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ysClr val="window" lastClr="FFFFFF">
                  <a:lumMod val="50000"/>
                </a:sysClr>
              </a:solidFill>
              <a:ln w="9525">
                <a:solidFill>
                  <a:sysClr val="window" lastClr="FFFFFF">
                    <a:lumMod val="50000"/>
                  </a:sysClr>
                </a:solidFill>
              </a:ln>
              <a:effectLst/>
            </c:spPr>
          </c:marker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sostenibles'!$K$16:$K$27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FD-4222-AB3B-324D9AD75648}"/>
            </c:ext>
          </c:extLst>
        </c:ser>
        <c:ser>
          <c:idx val="1"/>
          <c:order val="1"/>
          <c:tx>
            <c:v>Asistencia servidores públicos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trendline>
            <c:name>Tendencia cobertura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sostenibles'!$L$16:$L$27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FD-4222-AB3B-324D9AD75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 b="1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N° personas</a:t>
                </a:r>
              </a:p>
            </c:rich>
          </c:tx>
          <c:layout>
            <c:manualLayout>
              <c:xMode val="edge"/>
              <c:yMode val="edge"/>
              <c:x val="0"/>
              <c:y val="0.27802285580263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 i="1"/>
              <a:t>CONSUMO 2023 VS.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0871601390835351E-2"/>
          <c:y val="7.5675691545268237E-2"/>
          <c:w val="0.82226502601884022"/>
          <c:h val="0.73921087098886706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pattFill prst="narHorz">
              <a:fgClr>
                <a:schemeClr val="accent4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delete val="1"/>
          </c:dLbls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</c:strLit>
          </c:cat>
          <c:val>
            <c:numRef>
              <c:f>InstructivoRegistro_AguaEnergía!$B$34:$B$45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73-4540-9313-A564389BC8FF}"/>
            </c:ext>
          </c:extLst>
        </c:ser>
        <c:ser>
          <c:idx val="1"/>
          <c:order val="1"/>
          <c:tx>
            <c:v>2024</c:v>
          </c:tx>
          <c:spPr>
            <a:pattFill prst="narHorz">
              <a:fgClr>
                <a:srgbClr val="F4920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19050" cap="rnd">
                <a:solidFill>
                  <a:schemeClr val="accent5">
                    <a:lumMod val="50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</c:strLit>
          </c:cat>
          <c:val>
            <c:numRef>
              <c:f>InstructivoRegistro_AguaEnergía!$H$34:$H$45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73-4540-9313-A564389BC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105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45146692468526178"/>
              <c:y val="0.90458739463734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/>
                  <a:t>CONSUMO (kWh)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1" baseline="0">
                <a:effectLst/>
              </a:rPr>
              <a:t>COMPARACIÓN DE COMUNIDAOS EXTERNOS 2023 vs. 2024</a:t>
            </a:r>
            <a:endParaRPr lang="es-CO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v>Solicitudes 2023</c:v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sostenibles'!$F$16:$F$27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2321-447E-9BAC-A9E12EE0DFB8}"/>
            </c:ext>
          </c:extLst>
        </c:ser>
        <c:ser>
          <c:idx val="5"/>
          <c:order val="5"/>
          <c:tx>
            <c:v>Requerimientos 2023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sostenibles'!$G$16:$G$27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2321-447E-9BAC-A9E12EE0DFB8}"/>
            </c:ext>
          </c:extLst>
        </c:ser>
        <c:ser>
          <c:idx val="11"/>
          <c:order val="11"/>
          <c:tx>
            <c:v>Solicitudes 2024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sostenibles'!$M$16:$M$27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B-2321-447E-9BAC-A9E12EE0DFB8}"/>
            </c:ext>
          </c:extLst>
        </c:ser>
        <c:ser>
          <c:idx val="12"/>
          <c:order val="12"/>
          <c:tx>
            <c:v>Requerimientos 2024</c:v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sostenibles'!$N$16:$N$27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E-2321-447E-9BAC-A9E12EE0D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60726559"/>
        <c:axId val="136072863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'Prácticas sostenibles'!$B$13:$B$15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ANTERIOR (VA)</c:v>
                      </c:pt>
                      <c:pt idx="1">
                        <c:v>Comunicaciones internas</c:v>
                      </c:pt>
                      <c:pt idx="2">
                        <c:v>Actividades programadas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'Prácticas sostenibles'!$B$16:$B$27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321-447E-9BAC-A9E12EE0DFB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sostenibles'!$C$13:$C$15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ANTERIOR (VA)</c:v>
                      </c:pt>
                      <c:pt idx="1">
                        <c:v>Comunicaciones internas</c:v>
                      </c:pt>
                      <c:pt idx="2">
                        <c:v>Actividades ejecutadas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sostenibles'!$C$16:$C$27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321-447E-9BAC-A9E12EE0DFB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sostenibles'!$D$13:$D$15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ANTERIOR (VA)</c:v>
                      </c:pt>
                      <c:pt idx="1">
                        <c:v>Comunicaciones internas</c:v>
                      </c:pt>
                      <c:pt idx="2">
                        <c:v>Total servidores públicos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sostenibles'!$D$16:$D$27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321-447E-9BAC-A9E12EE0DFB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sostenibles'!$E$13:$E$15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ANTERIOR (VA)</c:v>
                      </c:pt>
                      <c:pt idx="1">
                        <c:v>Comunicaciones internas</c:v>
                      </c:pt>
                      <c:pt idx="2">
                        <c:v>Servidores públicos asistentes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sostenibles'!$E$16:$E$27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321-447E-9BAC-A9E12EE0DFB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sostenibles'!$H$13:$H$15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ANTERIOR (VA)</c:v>
                      </c:pt>
                      <c:pt idx="1">
                        <c:v>Comunicaciones externas</c:v>
                      </c:pt>
                      <c:pt idx="2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sostenibles'!$H$16:$H$27</c15:sqref>
                        </c15:formulaRef>
                      </c:ext>
                    </c:extLst>
                    <c:numCache>
                      <c:formatCode>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321-447E-9BAC-A9E12EE0DFB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sostenibles'!$I$13:$I$15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ACTUAL (VC)</c:v>
                      </c:pt>
                      <c:pt idx="1">
                        <c:v>Comunicaciones internas</c:v>
                      </c:pt>
                      <c:pt idx="2">
                        <c:v>Actividades programadas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sostenibles'!$I$16:$I$27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321-447E-9BAC-A9E12EE0DFB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sostenibles'!$J$13:$J$15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ACTUAL (VC)</c:v>
                      </c:pt>
                      <c:pt idx="1">
                        <c:v>Comunicaciones internas</c:v>
                      </c:pt>
                      <c:pt idx="2">
                        <c:v>Actividades ejecutadas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sostenibles'!$J$16:$J$27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321-447E-9BAC-A9E12EE0DFB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sostenibles'!$K$13:$K$15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ACTUAL (VC)</c:v>
                      </c:pt>
                      <c:pt idx="1">
                        <c:v>Comunicaciones internas</c:v>
                      </c:pt>
                      <c:pt idx="2">
                        <c:v>Total servidores públicos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sostenibles'!$K$16:$K$27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321-447E-9BAC-A9E12EE0DFB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sostenibles'!$L$13:$L$15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ACTUAL (VC)</c:v>
                      </c:pt>
                      <c:pt idx="1">
                        <c:v>Comunicaciones internas</c:v>
                      </c:pt>
                      <c:pt idx="2">
                        <c:v>Servidores públicos asistentes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sostenibles'!$L$16:$L$27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321-447E-9BAC-A9E12EE0DFB8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sostenibles'!$O$13:$O$15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ACTUAL (VC)</c:v>
                      </c:pt>
                      <c:pt idx="1">
                        <c:v>Comunicaciones externas</c:v>
                      </c:pt>
                      <c:pt idx="2">
                        <c:v>Total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sostenibles'!$O$16:$O$27</c15:sqref>
                        </c15:formulaRef>
                      </c:ext>
                    </c:extLst>
                    <c:numCache>
                      <c:formatCode>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321-447E-9BAC-A9E12EE0DFB8}"/>
                  </c:ext>
                </c:extLst>
              </c15:ser>
            </c15:filteredBarSeries>
          </c:ext>
        </c:extLst>
      </c:barChart>
      <c:catAx>
        <c:axId val="1360726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60728639"/>
        <c:crosses val="autoZero"/>
        <c:auto val="1"/>
        <c:lblAlgn val="ctr"/>
        <c:lblOffset val="100"/>
        <c:noMultiLvlLbl val="0"/>
      </c:catAx>
      <c:valAx>
        <c:axId val="1360728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60726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PER CÁPITA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2406156331050325E-2"/>
          <c:w val="0.92308408204968739"/>
          <c:h val="0.83621658979018154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agua 2024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InstructivoRegistro_AguaEnergía!$A$16:$A$27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InstructivoRegistro_AguaEnergía!$L$16:$L$27</c:f>
              <c:numCache>
                <c:formatCode>0%</c:formatCode>
                <c:ptCount val="1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0-422C-9409-53D652242B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InstructivoRegistro_AguaEnergía!$A$16:$A$27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InstructivoRegistro_AguaEnergía!$T$16:$T$27</c:f>
              <c:numCache>
                <c:formatCode>0%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40-422C-9409-53D652242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PER CÁPITA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2406156331050325E-2"/>
          <c:w val="0.92308408204968739"/>
          <c:h val="0.83621658979018154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agua 2024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InstructivoRegistro_AguaEnergía!$A$16:$A$27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InstructivoRegistro_AguaEnergía!$L$34:$L$45</c:f>
              <c:numCache>
                <c:formatCode>0%</c:formatCode>
                <c:ptCount val="1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F-494C-B266-49211DA8B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InstructivoRegistro_AguaEnergía!$A$16:$A$27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InstructivoRegistro_AguaEnergía!$T$34:$T$45</c:f>
              <c:numCache>
                <c:formatCode>0%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F-494C-B266-49211DA8B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 i="1"/>
              <a:t>CONSUMO 2023 VS.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1103997692145529E-2"/>
          <c:y val="7.5675691545268237E-2"/>
          <c:w val="0.88953665383292468"/>
          <c:h val="0.75381950670566189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pattFill prst="dkDnDiag">
              <a:fgClr>
                <a:srgbClr val="84CFF4"/>
              </a:fgClr>
              <a:bgClr>
                <a:schemeClr val="bg1"/>
              </a:bgClr>
            </a:pattFill>
            <a:ln>
              <a:solidFill>
                <a:srgbClr val="7FDCF5"/>
              </a:solidFill>
            </a:ln>
            <a:effectLst/>
          </c:spPr>
          <c:invertIfNegative val="0"/>
          <c:dLbls>
            <c:delete val="1"/>
          </c:dLbls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</c:strLit>
          </c:cat>
          <c:val>
            <c:numRef>
              <c:f>'Agua-Energía'!$B$16:$B$27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E4D-4656-9470-738312A4A0C8}"/>
            </c:ext>
          </c:extLst>
        </c:ser>
        <c:ser>
          <c:idx val="1"/>
          <c:order val="1"/>
          <c:tx>
            <c:v>2024</c:v>
          </c:tx>
          <c:spPr>
            <a:pattFill prst="narHorz">
              <a:fgClr>
                <a:srgbClr val="147C98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</c:strLit>
          </c:cat>
          <c:val>
            <c:numRef>
              <c:f>'Agua-Energía'!$H$16:$H$27</c:f>
              <c:numCache>
                <c:formatCode>0.0000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3E4D-4656-9470-738312A4A0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105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45146692468526178"/>
              <c:y val="0.90458739463734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/>
                  <a:t>CONSUMO (m3)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 i="1"/>
              <a:t>CONSUMO 2023 VS.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0871601390835351E-2"/>
          <c:y val="7.5675691545268237E-2"/>
          <c:w val="0.82226502601884022"/>
          <c:h val="0.73921087098886706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pattFill prst="narHorz">
              <a:fgClr>
                <a:schemeClr val="accent4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delete val="1"/>
          </c:dLbls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</c:strLit>
          </c:cat>
          <c:val>
            <c:numRef>
              <c:f>'Agua-Energía'!$B$34:$B$45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699-4FCC-938D-362E78620F7C}"/>
            </c:ext>
          </c:extLst>
        </c:ser>
        <c:ser>
          <c:idx val="1"/>
          <c:order val="1"/>
          <c:tx>
            <c:v>2024</c:v>
          </c:tx>
          <c:spPr>
            <a:pattFill prst="narHorz">
              <a:fgClr>
                <a:srgbClr val="F4920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19050" cap="rnd">
                <a:solidFill>
                  <a:schemeClr val="accent5">
                    <a:lumMod val="50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</c:strLit>
          </c:cat>
          <c:val>
            <c:numRef>
              <c:f>'Agua-Energía'!$H$34:$H$45</c:f>
              <c:numCache>
                <c:formatCode>0.0000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E699-4FCC-938D-362E78620F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105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45146692468526178"/>
              <c:y val="0.90458739463734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/>
                  <a:t>CONSUMO (kWh)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PER CÁPITA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2406156331050325E-2"/>
          <c:w val="0.92308408204968739"/>
          <c:h val="0.83621658979018154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agua 2024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'Agua-Energía'!$L$16:$L$27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FE-4390-A0A7-D9799675DD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'Agua-Energía'!$T$16:$T$27</c:f>
              <c:numCache>
                <c:formatCode>0%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FE-4390-A0A7-D9799675D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image" Target="../media/image1.png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7" Type="http://schemas.openxmlformats.org/officeDocument/2006/relationships/chart" Target="../charts/chart32.xml"/><Relationship Id="rId2" Type="http://schemas.openxmlformats.org/officeDocument/2006/relationships/chart" Target="../charts/chart27.xml"/><Relationship Id="rId1" Type="http://schemas.openxmlformats.org/officeDocument/2006/relationships/image" Target="../media/image1.png"/><Relationship Id="rId6" Type="http://schemas.openxmlformats.org/officeDocument/2006/relationships/chart" Target="../charts/chart31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image" Target="../media/image1.png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0</xdr:row>
      <xdr:rowOff>30480</xdr:rowOff>
    </xdr:from>
    <xdr:to>
      <xdr:col>29</xdr:col>
      <xdr:colOff>228600</xdr:colOff>
      <xdr:row>28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57497</xdr:colOff>
      <xdr:row>29</xdr:row>
      <xdr:rowOff>38793</xdr:rowOff>
    </xdr:from>
    <xdr:to>
      <xdr:col>28</xdr:col>
      <xdr:colOff>302963</xdr:colOff>
      <xdr:row>58</xdr:row>
      <xdr:rowOff>10886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576308</xdr:colOff>
      <xdr:row>1</xdr:row>
      <xdr:rowOff>115207</xdr:rowOff>
    </xdr:from>
    <xdr:to>
      <xdr:col>2</xdr:col>
      <xdr:colOff>157843</xdr:colOff>
      <xdr:row>4</xdr:row>
      <xdr:rowOff>162832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308" y="244747"/>
          <a:ext cx="1364615" cy="51244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7</xdr:col>
      <xdr:colOff>255756</xdr:colOff>
      <xdr:row>14</xdr:row>
      <xdr:rowOff>212961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6283176" y="3657201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SpPr txBox="1"/>
          </xdr:nvSpPr>
          <xdr:spPr>
            <a:xfrm>
              <a:off x="6283176" y="3657201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chemeClr val="bg1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349705</xdr:colOff>
      <xdr:row>14</xdr:row>
      <xdr:rowOff>244320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8160205" y="3688560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 txBox="1"/>
          </xdr:nvSpPr>
          <xdr:spPr>
            <a:xfrm>
              <a:off x="8160205" y="3688560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chemeClr val="bg1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oneCellAnchor>
    <xdr:from>
      <xdr:col>12</xdr:col>
      <xdr:colOff>301019</xdr:colOff>
      <xdr:row>14</xdr:row>
      <xdr:rowOff>214782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11070619" y="3656482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SpPr txBox="1"/>
          </xdr:nvSpPr>
          <xdr:spPr>
            <a:xfrm>
              <a:off x="11070619" y="3656482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twoCellAnchor>
    <xdr:from>
      <xdr:col>17</xdr:col>
      <xdr:colOff>47897</xdr:colOff>
      <xdr:row>14</xdr:row>
      <xdr:rowOff>587103</xdr:rowOff>
    </xdr:from>
    <xdr:to>
      <xdr:col>18</xdr:col>
      <xdr:colOff>4488597</xdr:colOff>
      <xdr:row>20</xdr:row>
      <xdr:rowOff>137303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322400</xdr:colOff>
      <xdr:row>14</xdr:row>
      <xdr:rowOff>250670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3157040" y="3694910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 txBox="1"/>
          </xdr:nvSpPr>
          <xdr:spPr>
            <a:xfrm>
              <a:off x="3157040" y="3694910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245322</xdr:colOff>
      <xdr:row>14</xdr:row>
      <xdr:rowOff>246705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1296882" y="3690945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SpPr txBox="1"/>
          </xdr:nvSpPr>
          <xdr:spPr>
            <a:xfrm>
              <a:off x="1296882" y="3690945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twoCellAnchor>
    <xdr:from>
      <xdr:col>17</xdr:col>
      <xdr:colOff>73297</xdr:colOff>
      <xdr:row>32</xdr:row>
      <xdr:rowOff>447403</xdr:rowOff>
    </xdr:from>
    <xdr:to>
      <xdr:col>18</xdr:col>
      <xdr:colOff>4513997</xdr:colOff>
      <xdr:row>37</xdr:row>
      <xdr:rowOff>1267603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3</xdr:col>
      <xdr:colOff>299198</xdr:colOff>
      <xdr:row>32</xdr:row>
      <xdr:rowOff>282051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3133838" y="20802711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 txBox="1"/>
          </xdr:nvSpPr>
          <xdr:spPr>
            <a:xfrm>
              <a:off x="3133838" y="20802711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224678</xdr:colOff>
      <xdr:row>32</xdr:row>
      <xdr:rowOff>228638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1276238" y="20749298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00000000-0008-0000-0200-000022000000}"/>
                </a:ext>
              </a:extLst>
            </xdr:cNvPr>
            <xdr:cNvSpPr txBox="1"/>
          </xdr:nvSpPr>
          <xdr:spPr>
            <a:xfrm>
              <a:off x="1276238" y="20749298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7</xdr:col>
      <xdr:colOff>186578</xdr:colOff>
      <xdr:row>32</xdr:row>
      <xdr:rowOff>247688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6213998" y="20768348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200-000023000000}"/>
                </a:ext>
              </a:extLst>
            </xdr:cNvPr>
            <xdr:cNvSpPr txBox="1"/>
          </xdr:nvSpPr>
          <xdr:spPr>
            <a:xfrm>
              <a:off x="6213998" y="20768348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292848</xdr:colOff>
      <xdr:row>32</xdr:row>
      <xdr:rowOff>253476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8103348" y="20774136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200-000024000000}"/>
                </a:ext>
              </a:extLst>
            </xdr:cNvPr>
            <xdr:cNvSpPr txBox="1"/>
          </xdr:nvSpPr>
          <xdr:spPr>
            <a:xfrm>
              <a:off x="8103348" y="20774136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12</xdr:col>
      <xdr:colOff>188259</xdr:colOff>
      <xdr:row>32</xdr:row>
      <xdr:rowOff>224752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>
              <a:off x="10841019" y="20745412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SpPr txBox="1"/>
          </xdr:nvSpPr>
          <xdr:spPr>
            <a:xfrm>
              <a:off x="10841019" y="20745412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twoCellAnchor>
    <xdr:from>
      <xdr:col>17</xdr:col>
      <xdr:colOff>0</xdr:colOff>
      <xdr:row>20</xdr:row>
      <xdr:rowOff>1244600</xdr:rowOff>
    </xdr:from>
    <xdr:to>
      <xdr:col>18</xdr:col>
      <xdr:colOff>4445000</xdr:colOff>
      <xdr:row>26</xdr:row>
      <xdr:rowOff>63500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38</xdr:row>
      <xdr:rowOff>1143000</xdr:rowOff>
    </xdr:from>
    <xdr:to>
      <xdr:col>18</xdr:col>
      <xdr:colOff>4445000</xdr:colOff>
      <xdr:row>43</xdr:row>
      <xdr:rowOff>1231900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576308</xdr:colOff>
      <xdr:row>1</xdr:row>
      <xdr:rowOff>115207</xdr:rowOff>
    </xdr:from>
    <xdr:to>
      <xdr:col>2</xdr:col>
      <xdr:colOff>157843</xdr:colOff>
      <xdr:row>4</xdr:row>
      <xdr:rowOff>162832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308" y="242207"/>
          <a:ext cx="1366792" cy="5175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7</xdr:col>
      <xdr:colOff>255756</xdr:colOff>
      <xdr:row>14</xdr:row>
      <xdr:rowOff>212961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CuadroTexto 23">
              <a:extLs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SpPr txBox="1"/>
          </xdr:nvSpPr>
          <xdr:spPr>
            <a:xfrm>
              <a:off x="6821656" y="3654661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24" name="CuadroTexto 23"/>
            <xdr:cNvSpPr txBox="1"/>
          </xdr:nvSpPr>
          <xdr:spPr>
            <a:xfrm>
              <a:off x="6821656" y="3654661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chemeClr val="bg1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349705</xdr:colOff>
      <xdr:row>14</xdr:row>
      <xdr:rowOff>244320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CuadroTexto 2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 txBox="1"/>
          </xdr:nvSpPr>
          <xdr:spPr>
            <a:xfrm>
              <a:off x="8960305" y="3682845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25" name="CuadroTexto 24"/>
            <xdr:cNvSpPr txBox="1"/>
          </xdr:nvSpPr>
          <xdr:spPr>
            <a:xfrm>
              <a:off x="8960305" y="3682845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chemeClr val="bg1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oneCellAnchor>
    <xdr:from>
      <xdr:col>12</xdr:col>
      <xdr:colOff>237519</xdr:colOff>
      <xdr:row>14</xdr:row>
      <xdr:rowOff>151282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CuadroTexto 25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SpPr txBox="1"/>
          </xdr:nvSpPr>
          <xdr:spPr>
            <a:xfrm>
              <a:off x="11477019" y="3589807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26" name="CuadroTexto 25"/>
            <xdr:cNvSpPr txBox="1"/>
          </xdr:nvSpPr>
          <xdr:spPr>
            <a:xfrm>
              <a:off x="11477019" y="3589807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twoCellAnchor>
    <xdr:from>
      <xdr:col>17</xdr:col>
      <xdr:colOff>47897</xdr:colOff>
      <xdr:row>14</xdr:row>
      <xdr:rowOff>587103</xdr:rowOff>
    </xdr:from>
    <xdr:to>
      <xdr:col>18</xdr:col>
      <xdr:colOff>4488597</xdr:colOff>
      <xdr:row>20</xdr:row>
      <xdr:rowOff>137303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322400</xdr:colOff>
      <xdr:row>14</xdr:row>
      <xdr:rowOff>250670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CuadroTexto 28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 txBox="1"/>
          </xdr:nvSpPr>
          <xdr:spPr>
            <a:xfrm>
              <a:off x="3151325" y="3689195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29" name="CuadroTexto 28"/>
            <xdr:cNvSpPr txBox="1"/>
          </xdr:nvSpPr>
          <xdr:spPr>
            <a:xfrm>
              <a:off x="3151325" y="3689195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245322</xdr:colOff>
      <xdr:row>14</xdr:row>
      <xdr:rowOff>246705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CuadroTexto 29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SpPr txBox="1"/>
          </xdr:nvSpPr>
          <xdr:spPr>
            <a:xfrm>
              <a:off x="1301236" y="3697476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0" name="CuadroTexto 29"/>
            <xdr:cNvSpPr txBox="1"/>
          </xdr:nvSpPr>
          <xdr:spPr>
            <a:xfrm>
              <a:off x="1301236" y="3697476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twoCellAnchor>
    <xdr:from>
      <xdr:col>17</xdr:col>
      <xdr:colOff>73297</xdr:colOff>
      <xdr:row>32</xdr:row>
      <xdr:rowOff>447403</xdr:rowOff>
    </xdr:from>
    <xdr:to>
      <xdr:col>18</xdr:col>
      <xdr:colOff>4513997</xdr:colOff>
      <xdr:row>37</xdr:row>
      <xdr:rowOff>1267603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3</xdr:col>
      <xdr:colOff>299198</xdr:colOff>
      <xdr:row>32</xdr:row>
      <xdr:rowOff>282051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CuadroTexto 32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 txBox="1"/>
          </xdr:nvSpPr>
          <xdr:spPr>
            <a:xfrm>
              <a:off x="3128123" y="20827476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3" name="CuadroTexto 32"/>
            <xdr:cNvSpPr txBox="1"/>
          </xdr:nvSpPr>
          <xdr:spPr>
            <a:xfrm>
              <a:off x="3128123" y="20827476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224678</xdr:colOff>
      <xdr:row>32</xdr:row>
      <xdr:rowOff>228638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CuadroTexto 33">
              <a:extLst>
                <a:ext uri="{FF2B5EF4-FFF2-40B4-BE49-F238E27FC236}">
                  <a16:creationId xmlns:a16="http://schemas.microsoft.com/office/drawing/2014/main" id="{00000000-0008-0000-0200-000022000000}"/>
                </a:ext>
              </a:extLst>
            </xdr:cNvPr>
            <xdr:cNvSpPr txBox="1"/>
          </xdr:nvSpPr>
          <xdr:spPr>
            <a:xfrm>
              <a:off x="1272428" y="20774063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4" name="CuadroTexto 33"/>
            <xdr:cNvSpPr txBox="1"/>
          </xdr:nvSpPr>
          <xdr:spPr>
            <a:xfrm>
              <a:off x="1272428" y="20774063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7</xdr:col>
      <xdr:colOff>186578</xdr:colOff>
      <xdr:row>32</xdr:row>
      <xdr:rowOff>247688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CuadroTexto 34">
              <a:extLst>
                <a:ext uri="{FF2B5EF4-FFF2-40B4-BE49-F238E27FC236}">
                  <a16:creationId xmlns:a16="http://schemas.microsoft.com/office/drawing/2014/main" id="{00000000-0008-0000-0200-000023000000}"/>
                </a:ext>
              </a:extLst>
            </xdr:cNvPr>
            <xdr:cNvSpPr txBox="1"/>
          </xdr:nvSpPr>
          <xdr:spPr>
            <a:xfrm>
              <a:off x="7073153" y="20793113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5" name="CuadroTexto 34"/>
            <xdr:cNvSpPr txBox="1"/>
          </xdr:nvSpPr>
          <xdr:spPr>
            <a:xfrm>
              <a:off x="7073153" y="20793113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292848</xdr:colOff>
      <xdr:row>32</xdr:row>
      <xdr:rowOff>253476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CuadroTexto 35">
              <a:extLst>
                <a:ext uri="{FF2B5EF4-FFF2-40B4-BE49-F238E27FC236}">
                  <a16:creationId xmlns:a16="http://schemas.microsoft.com/office/drawing/2014/main" id="{00000000-0008-0000-0200-000024000000}"/>
                </a:ext>
              </a:extLst>
            </xdr:cNvPr>
            <xdr:cNvSpPr txBox="1"/>
          </xdr:nvSpPr>
          <xdr:spPr>
            <a:xfrm>
              <a:off x="8903448" y="20798901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6" name="CuadroTexto 35"/>
            <xdr:cNvSpPr txBox="1"/>
          </xdr:nvSpPr>
          <xdr:spPr>
            <a:xfrm>
              <a:off x="8903448" y="20798901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12</xdr:col>
      <xdr:colOff>188259</xdr:colOff>
      <xdr:row>32</xdr:row>
      <xdr:rowOff>224752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CuadroTexto 36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SpPr txBox="1"/>
          </xdr:nvSpPr>
          <xdr:spPr>
            <a:xfrm>
              <a:off x="11427759" y="20770177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7" name="CuadroTexto 36"/>
            <xdr:cNvSpPr txBox="1"/>
          </xdr:nvSpPr>
          <xdr:spPr>
            <a:xfrm>
              <a:off x="11427759" y="20770177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twoCellAnchor>
    <xdr:from>
      <xdr:col>17</xdr:col>
      <xdr:colOff>0</xdr:colOff>
      <xdr:row>20</xdr:row>
      <xdr:rowOff>1244600</xdr:rowOff>
    </xdr:from>
    <xdr:to>
      <xdr:col>18</xdr:col>
      <xdr:colOff>4445000</xdr:colOff>
      <xdr:row>26</xdr:row>
      <xdr:rowOff>63500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38</xdr:row>
      <xdr:rowOff>1143000</xdr:rowOff>
    </xdr:from>
    <xdr:to>
      <xdr:col>18</xdr:col>
      <xdr:colOff>4445000</xdr:colOff>
      <xdr:row>43</xdr:row>
      <xdr:rowOff>1231900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225788</xdr:colOff>
      <xdr:row>1</xdr:row>
      <xdr:rowOff>145687</xdr:rowOff>
    </xdr:from>
    <xdr:to>
      <xdr:col>2</xdr:col>
      <xdr:colOff>661126</xdr:colOff>
      <xdr:row>4</xdr:row>
      <xdr:rowOff>193312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348" y="275227"/>
          <a:ext cx="1349738" cy="5124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45720</xdr:colOff>
      <xdr:row>32</xdr:row>
      <xdr:rowOff>45720</xdr:rowOff>
    </xdr:from>
    <xdr:to>
      <xdr:col>27</xdr:col>
      <xdr:colOff>4473720</xdr:colOff>
      <xdr:row>35</xdr:row>
      <xdr:rowOff>30960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60960</xdr:colOff>
      <xdr:row>38</xdr:row>
      <xdr:rowOff>137160</xdr:rowOff>
    </xdr:from>
    <xdr:to>
      <xdr:col>27</xdr:col>
      <xdr:colOff>4488960</xdr:colOff>
      <xdr:row>41</xdr:row>
      <xdr:rowOff>122400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60960</xdr:colOff>
      <xdr:row>35</xdr:row>
      <xdr:rowOff>91440</xdr:rowOff>
    </xdr:from>
    <xdr:to>
      <xdr:col>27</xdr:col>
      <xdr:colOff>4488960</xdr:colOff>
      <xdr:row>38</xdr:row>
      <xdr:rowOff>76680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60960</xdr:colOff>
      <xdr:row>41</xdr:row>
      <xdr:rowOff>213360</xdr:rowOff>
    </xdr:from>
    <xdr:to>
      <xdr:col>27</xdr:col>
      <xdr:colOff>4488960</xdr:colOff>
      <xdr:row>44</xdr:row>
      <xdr:rowOff>198600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60960</xdr:colOff>
      <xdr:row>14</xdr:row>
      <xdr:rowOff>45720</xdr:rowOff>
    </xdr:from>
    <xdr:to>
      <xdr:col>27</xdr:col>
      <xdr:colOff>4488960</xdr:colOff>
      <xdr:row>17</xdr:row>
      <xdr:rowOff>823440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76200</xdr:colOff>
      <xdr:row>20</xdr:row>
      <xdr:rowOff>929640</xdr:rowOff>
    </xdr:from>
    <xdr:to>
      <xdr:col>27</xdr:col>
      <xdr:colOff>4504200</xdr:colOff>
      <xdr:row>23</xdr:row>
      <xdr:rowOff>914880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76200</xdr:colOff>
      <xdr:row>17</xdr:row>
      <xdr:rowOff>883920</xdr:rowOff>
    </xdr:from>
    <xdr:to>
      <xdr:col>27</xdr:col>
      <xdr:colOff>4504200</xdr:colOff>
      <xdr:row>20</xdr:row>
      <xdr:rowOff>869160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76200</xdr:colOff>
      <xdr:row>23</xdr:row>
      <xdr:rowOff>1005840</xdr:rowOff>
    </xdr:from>
    <xdr:to>
      <xdr:col>27</xdr:col>
      <xdr:colOff>4504200</xdr:colOff>
      <xdr:row>26</xdr:row>
      <xdr:rowOff>991080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225788</xdr:colOff>
      <xdr:row>1</xdr:row>
      <xdr:rowOff>145687</xdr:rowOff>
    </xdr:from>
    <xdr:to>
      <xdr:col>2</xdr:col>
      <xdr:colOff>676366</xdr:colOff>
      <xdr:row>4</xdr:row>
      <xdr:rowOff>193312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348" y="282847"/>
          <a:ext cx="1362438" cy="5200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45720</xdr:colOff>
      <xdr:row>32</xdr:row>
      <xdr:rowOff>45720</xdr:rowOff>
    </xdr:from>
    <xdr:to>
      <xdr:col>27</xdr:col>
      <xdr:colOff>4473720</xdr:colOff>
      <xdr:row>35</xdr:row>
      <xdr:rowOff>30960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60960</xdr:colOff>
      <xdr:row>38</xdr:row>
      <xdr:rowOff>137160</xdr:rowOff>
    </xdr:from>
    <xdr:to>
      <xdr:col>27</xdr:col>
      <xdr:colOff>4488960</xdr:colOff>
      <xdr:row>41</xdr:row>
      <xdr:rowOff>122400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60960</xdr:colOff>
      <xdr:row>35</xdr:row>
      <xdr:rowOff>91440</xdr:rowOff>
    </xdr:from>
    <xdr:to>
      <xdr:col>27</xdr:col>
      <xdr:colOff>4488960</xdr:colOff>
      <xdr:row>38</xdr:row>
      <xdr:rowOff>76680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60960</xdr:colOff>
      <xdr:row>41</xdr:row>
      <xdr:rowOff>213360</xdr:rowOff>
    </xdr:from>
    <xdr:to>
      <xdr:col>27</xdr:col>
      <xdr:colOff>4488960</xdr:colOff>
      <xdr:row>44</xdr:row>
      <xdr:rowOff>198600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60960</xdr:colOff>
      <xdr:row>14</xdr:row>
      <xdr:rowOff>45720</xdr:rowOff>
    </xdr:from>
    <xdr:to>
      <xdr:col>27</xdr:col>
      <xdr:colOff>4488960</xdr:colOff>
      <xdr:row>17</xdr:row>
      <xdr:rowOff>823440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76200</xdr:colOff>
      <xdr:row>20</xdr:row>
      <xdr:rowOff>929640</xdr:rowOff>
    </xdr:from>
    <xdr:to>
      <xdr:col>27</xdr:col>
      <xdr:colOff>4504200</xdr:colOff>
      <xdr:row>23</xdr:row>
      <xdr:rowOff>914880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76200</xdr:colOff>
      <xdr:row>17</xdr:row>
      <xdr:rowOff>883920</xdr:rowOff>
    </xdr:from>
    <xdr:to>
      <xdr:col>27</xdr:col>
      <xdr:colOff>4504200</xdr:colOff>
      <xdr:row>20</xdr:row>
      <xdr:rowOff>869160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76200</xdr:colOff>
      <xdr:row>23</xdr:row>
      <xdr:rowOff>1005840</xdr:rowOff>
    </xdr:from>
    <xdr:to>
      <xdr:col>27</xdr:col>
      <xdr:colOff>4504200</xdr:colOff>
      <xdr:row>26</xdr:row>
      <xdr:rowOff>991080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881108</xdr:colOff>
      <xdr:row>1</xdr:row>
      <xdr:rowOff>180522</xdr:rowOff>
    </xdr:from>
    <xdr:to>
      <xdr:col>2</xdr:col>
      <xdr:colOff>495300</xdr:colOff>
      <xdr:row>4</xdr:row>
      <xdr:rowOff>228147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108" y="311151"/>
          <a:ext cx="1366792" cy="5157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35197</xdr:colOff>
      <xdr:row>14</xdr:row>
      <xdr:rowOff>101328</xdr:rowOff>
    </xdr:from>
    <xdr:to>
      <xdr:col>27</xdr:col>
      <xdr:colOff>4535197</xdr:colOff>
      <xdr:row>17</xdr:row>
      <xdr:rowOff>757128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50800</xdr:colOff>
      <xdr:row>24</xdr:row>
      <xdr:rowOff>165100</xdr:rowOff>
    </xdr:from>
    <xdr:to>
      <xdr:col>28</xdr:col>
      <xdr:colOff>4491500</xdr:colOff>
      <xdr:row>27</xdr:row>
      <xdr:rowOff>135100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76199</xdr:colOff>
      <xdr:row>17</xdr:row>
      <xdr:rowOff>977900</xdr:rowOff>
    </xdr:from>
    <xdr:to>
      <xdr:col>28</xdr:col>
      <xdr:colOff>16899</xdr:colOff>
      <xdr:row>20</xdr:row>
      <xdr:rowOff>947900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76200</xdr:colOff>
      <xdr:row>20</xdr:row>
      <xdr:rowOff>1193800</xdr:rowOff>
    </xdr:from>
    <xdr:to>
      <xdr:col>28</xdr:col>
      <xdr:colOff>4516900</xdr:colOff>
      <xdr:row>23</xdr:row>
      <xdr:rowOff>1163800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22224</xdr:colOff>
      <xdr:row>14</xdr:row>
      <xdr:rowOff>98425</xdr:rowOff>
    </xdr:from>
    <xdr:to>
      <xdr:col>28</xdr:col>
      <xdr:colOff>4522224</xdr:colOff>
      <xdr:row>17</xdr:row>
      <xdr:rowOff>754225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38100</xdr:colOff>
      <xdr:row>17</xdr:row>
      <xdr:rowOff>965200</xdr:rowOff>
    </xdr:from>
    <xdr:to>
      <xdr:col>28</xdr:col>
      <xdr:colOff>4538100</xdr:colOff>
      <xdr:row>20</xdr:row>
      <xdr:rowOff>935200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90053</xdr:colOff>
      <xdr:row>1</xdr:row>
      <xdr:rowOff>17318</xdr:rowOff>
    </xdr:from>
    <xdr:to>
      <xdr:col>26</xdr:col>
      <xdr:colOff>581891</xdr:colOff>
      <xdr:row>24</xdr:row>
      <xdr:rowOff>131619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90053</xdr:colOff>
      <xdr:row>35</xdr:row>
      <xdr:rowOff>17318</xdr:rowOff>
    </xdr:from>
    <xdr:to>
      <xdr:col>26</xdr:col>
      <xdr:colOff>581891</xdr:colOff>
      <xdr:row>56</xdr:row>
      <xdr:rowOff>131619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576308</xdr:colOff>
      <xdr:row>1</xdr:row>
      <xdr:rowOff>115207</xdr:rowOff>
    </xdr:from>
    <xdr:to>
      <xdr:col>1</xdr:col>
      <xdr:colOff>894443</xdr:colOff>
      <xdr:row>4</xdr:row>
      <xdr:rowOff>162832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308" y="244747"/>
          <a:ext cx="1364615" cy="5124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47897</xdr:colOff>
      <xdr:row>14</xdr:row>
      <xdr:rowOff>587103</xdr:rowOff>
    </xdr:from>
    <xdr:to>
      <xdr:col>14</xdr:col>
      <xdr:colOff>4488597</xdr:colOff>
      <xdr:row>20</xdr:row>
      <xdr:rowOff>137303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20</xdr:row>
      <xdr:rowOff>1244600</xdr:rowOff>
    </xdr:from>
    <xdr:to>
      <xdr:col>14</xdr:col>
      <xdr:colOff>4445000</xdr:colOff>
      <xdr:row>26</xdr:row>
      <xdr:rowOff>63500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881108</xdr:colOff>
      <xdr:row>1</xdr:row>
      <xdr:rowOff>180522</xdr:rowOff>
    </xdr:from>
    <xdr:to>
      <xdr:col>2</xdr:col>
      <xdr:colOff>292100</xdr:colOff>
      <xdr:row>4</xdr:row>
      <xdr:rowOff>228147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108" y="310062"/>
          <a:ext cx="1366792" cy="5124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23</xdr:col>
      <xdr:colOff>215899</xdr:colOff>
      <xdr:row>14</xdr:row>
      <xdr:rowOff>228600</xdr:rowOff>
    </xdr:from>
    <xdr:to>
      <xdr:col>24</xdr:col>
      <xdr:colOff>4296599</xdr:colOff>
      <xdr:row>17</xdr:row>
      <xdr:rowOff>704400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217747</xdr:colOff>
      <xdr:row>17</xdr:row>
      <xdr:rowOff>987380</xdr:rowOff>
    </xdr:from>
    <xdr:to>
      <xdr:col>24</xdr:col>
      <xdr:colOff>4298447</xdr:colOff>
      <xdr:row>20</xdr:row>
      <xdr:rowOff>777380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241299</xdr:colOff>
      <xdr:row>20</xdr:row>
      <xdr:rowOff>1179285</xdr:rowOff>
    </xdr:from>
    <xdr:to>
      <xdr:col>24</xdr:col>
      <xdr:colOff>4321999</xdr:colOff>
      <xdr:row>23</xdr:row>
      <xdr:rowOff>969285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254000</xdr:colOff>
      <xdr:row>24</xdr:row>
      <xdr:rowOff>63500</xdr:rowOff>
    </xdr:from>
    <xdr:to>
      <xdr:col>24</xdr:col>
      <xdr:colOff>4334700</xdr:colOff>
      <xdr:row>26</xdr:row>
      <xdr:rowOff>1123500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8"/>
  <sheetViews>
    <sheetView topLeftCell="B1" zoomScale="83" zoomScaleNormal="83" workbookViewId="0">
      <selection activeCell="C3" sqref="C3"/>
    </sheetView>
  </sheetViews>
  <sheetFormatPr baseColWidth="10" defaultColWidth="11.1640625" defaultRowHeight="15" x14ac:dyDescent="0.25"/>
  <cols>
    <col min="1" max="1" width="50.5" style="19" bestFit="1" customWidth="1"/>
    <col min="2" max="2" width="18.83203125" style="19" bestFit="1" customWidth="1"/>
    <col min="3" max="3" width="16" style="19" bestFit="1" customWidth="1"/>
    <col min="4" max="4" width="11.1640625" style="19" bestFit="1" customWidth="1"/>
    <col min="5" max="5" width="50.5" style="19" bestFit="1" customWidth="1"/>
    <col min="6" max="6" width="18" style="19" bestFit="1" customWidth="1"/>
    <col min="7" max="7" width="19.6640625" style="19" bestFit="1" customWidth="1"/>
    <col min="8" max="16384" width="11.1640625" style="19"/>
  </cols>
  <sheetData>
    <row r="1" spans="1:7" x14ac:dyDescent="0.25">
      <c r="A1" s="26" t="s">
        <v>118</v>
      </c>
      <c r="B1" s="26">
        <v>2023</v>
      </c>
      <c r="C1" s="26">
        <v>2024</v>
      </c>
      <c r="D1" s="17"/>
      <c r="E1" s="27" t="s">
        <v>119</v>
      </c>
      <c r="F1" s="27">
        <v>2023</v>
      </c>
      <c r="G1" s="27">
        <v>2024</v>
      </c>
    </row>
    <row r="2" spans="1:7" x14ac:dyDescent="0.25">
      <c r="A2" s="20" t="s">
        <v>120</v>
      </c>
      <c r="B2" s="21">
        <v>0</v>
      </c>
      <c r="C2" s="21" t="e">
        <f>'Agua-Energía'!H16:H27</f>
        <v>#VALUE!</v>
      </c>
      <c r="D2" s="17"/>
      <c r="E2" s="20" t="s">
        <v>120</v>
      </c>
      <c r="F2" s="21">
        <v>35507</v>
      </c>
      <c r="G2" s="21" t="e">
        <f>'Agua-Energía'!H34:H45</f>
        <v>#VALUE!</v>
      </c>
    </row>
    <row r="3" spans="1:7" x14ac:dyDescent="0.25">
      <c r="A3" s="20" t="s">
        <v>121</v>
      </c>
      <c r="B3" s="21">
        <v>330</v>
      </c>
      <c r="C3" s="21">
        <v>330</v>
      </c>
      <c r="D3" s="17"/>
      <c r="E3" s="20" t="s">
        <v>121</v>
      </c>
      <c r="F3" s="21">
        <v>28560</v>
      </c>
      <c r="G3" s="21"/>
    </row>
    <row r="4" spans="1:7" x14ac:dyDescent="0.25">
      <c r="A4" s="20" t="s">
        <v>122</v>
      </c>
      <c r="B4" s="21">
        <v>127</v>
      </c>
      <c r="C4" s="21">
        <v>127</v>
      </c>
      <c r="D4" s="17"/>
      <c r="E4" s="20" t="s">
        <v>122</v>
      </c>
      <c r="F4" s="21">
        <v>15879</v>
      </c>
      <c r="G4" s="21"/>
    </row>
    <row r="5" spans="1:7" x14ac:dyDescent="0.25">
      <c r="A5" s="20" t="s">
        <v>49</v>
      </c>
      <c r="B5" s="21">
        <v>80</v>
      </c>
      <c r="C5" s="21">
        <v>80</v>
      </c>
      <c r="D5" s="17"/>
      <c r="E5" s="20" t="s">
        <v>49</v>
      </c>
      <c r="F5" s="21">
        <v>16580</v>
      </c>
      <c r="G5" s="21"/>
    </row>
    <row r="6" spans="1:7" x14ac:dyDescent="0.25">
      <c r="A6" s="20" t="s">
        <v>50</v>
      </c>
      <c r="B6" s="21">
        <v>88</v>
      </c>
      <c r="C6" s="21">
        <v>88</v>
      </c>
      <c r="D6" s="17"/>
      <c r="E6" s="20" t="s">
        <v>50</v>
      </c>
      <c r="F6" s="21">
        <v>14142</v>
      </c>
      <c r="G6" s="21"/>
    </row>
    <row r="7" spans="1:7" x14ac:dyDescent="0.25">
      <c r="A7" s="20" t="s">
        <v>123</v>
      </c>
      <c r="B7" s="21">
        <v>122</v>
      </c>
      <c r="C7" s="21">
        <v>122</v>
      </c>
      <c r="D7" s="17"/>
      <c r="E7" s="20" t="s">
        <v>123</v>
      </c>
      <c r="F7" s="21">
        <v>13045</v>
      </c>
      <c r="G7" s="21"/>
    </row>
    <row r="8" spans="1:7" x14ac:dyDescent="0.25">
      <c r="A8" s="20" t="s">
        <v>53</v>
      </c>
      <c r="B8" s="21">
        <v>55</v>
      </c>
      <c r="C8" s="21">
        <v>55</v>
      </c>
      <c r="D8" s="17"/>
      <c r="E8" s="20" t="s">
        <v>53</v>
      </c>
      <c r="F8" s="21">
        <v>4514</v>
      </c>
      <c r="G8" s="21"/>
    </row>
    <row r="9" spans="1:7" x14ac:dyDescent="0.25">
      <c r="A9" s="20" t="s">
        <v>51</v>
      </c>
      <c r="B9" s="21">
        <v>122</v>
      </c>
      <c r="C9" s="21">
        <v>122</v>
      </c>
      <c r="D9" s="17"/>
      <c r="E9" s="20" t="s">
        <v>51</v>
      </c>
      <c r="F9" s="21">
        <v>5594</v>
      </c>
      <c r="G9" s="21"/>
    </row>
    <row r="10" spans="1:7" x14ac:dyDescent="0.25">
      <c r="A10" s="20" t="s">
        <v>52</v>
      </c>
      <c r="B10" s="21">
        <v>69</v>
      </c>
      <c r="C10" s="21">
        <v>69</v>
      </c>
      <c r="D10" s="17"/>
      <c r="E10" s="20" t="s">
        <v>52</v>
      </c>
      <c r="F10" s="21">
        <v>8748</v>
      </c>
      <c r="G10" s="21"/>
    </row>
    <row r="11" spans="1:7" x14ac:dyDescent="0.25">
      <c r="A11" s="20" t="s">
        <v>55</v>
      </c>
      <c r="B11" s="21">
        <v>26</v>
      </c>
      <c r="C11" s="21">
        <v>26</v>
      </c>
      <c r="D11" s="17"/>
      <c r="E11" s="20" t="s">
        <v>55</v>
      </c>
      <c r="F11" s="21">
        <v>16418</v>
      </c>
      <c r="G11" s="21"/>
    </row>
    <row r="12" spans="1:7" x14ac:dyDescent="0.25">
      <c r="A12" s="20" t="s">
        <v>54</v>
      </c>
      <c r="B12" s="21">
        <v>96</v>
      </c>
      <c r="C12" s="21">
        <v>96</v>
      </c>
      <c r="D12" s="17"/>
      <c r="E12" s="20" t="s">
        <v>54</v>
      </c>
      <c r="F12" s="21">
        <v>15587</v>
      </c>
      <c r="G12" s="21"/>
    </row>
    <row r="13" spans="1:7" x14ac:dyDescent="0.25">
      <c r="A13" s="20" t="s">
        <v>124</v>
      </c>
      <c r="B13" s="21">
        <v>0</v>
      </c>
      <c r="C13" s="21">
        <v>0</v>
      </c>
      <c r="D13" s="17"/>
      <c r="E13" s="20" t="s">
        <v>125</v>
      </c>
      <c r="F13" s="21">
        <v>23307</v>
      </c>
      <c r="G13" s="21"/>
    </row>
    <row r="14" spans="1:7" x14ac:dyDescent="0.25">
      <c r="A14" s="20" t="s">
        <v>126</v>
      </c>
      <c r="B14" s="21">
        <v>682</v>
      </c>
      <c r="C14" s="21">
        <v>682</v>
      </c>
      <c r="D14" s="17"/>
      <c r="E14" s="20" t="s">
        <v>126</v>
      </c>
      <c r="F14" s="21">
        <v>28610</v>
      </c>
      <c r="G14" s="21"/>
    </row>
    <row r="15" spans="1:7" x14ac:dyDescent="0.25">
      <c r="A15" s="20" t="s">
        <v>57</v>
      </c>
      <c r="B15" s="21">
        <v>85</v>
      </c>
      <c r="C15" s="21">
        <v>85</v>
      </c>
      <c r="D15" s="17"/>
      <c r="E15" s="20" t="s">
        <v>57</v>
      </c>
      <c r="F15" s="21">
        <v>9105</v>
      </c>
      <c r="G15" s="21"/>
    </row>
    <row r="16" spans="1:7" x14ac:dyDescent="0.25">
      <c r="A16" s="20" t="s">
        <v>56</v>
      </c>
      <c r="B16" s="21">
        <v>55</v>
      </c>
      <c r="C16" s="21">
        <v>55</v>
      </c>
      <c r="D16" s="17"/>
      <c r="E16" s="20" t="s">
        <v>56</v>
      </c>
      <c r="F16" s="21">
        <v>8527</v>
      </c>
      <c r="G16" s="21"/>
    </row>
    <row r="17" spans="1:7" x14ac:dyDescent="0.25">
      <c r="A17" s="20" t="s">
        <v>58</v>
      </c>
      <c r="B17" s="21">
        <v>0</v>
      </c>
      <c r="C17" s="21">
        <v>0</v>
      </c>
      <c r="D17" s="17"/>
      <c r="E17" s="20" t="s">
        <v>58</v>
      </c>
      <c r="F17" s="21">
        <v>2877</v>
      </c>
      <c r="G17" s="21"/>
    </row>
    <row r="18" spans="1:7" x14ac:dyDescent="0.25">
      <c r="A18" s="20" t="s">
        <v>127</v>
      </c>
      <c r="B18" s="21">
        <v>57</v>
      </c>
      <c r="C18" s="21">
        <v>57</v>
      </c>
      <c r="D18" s="17"/>
      <c r="E18" s="20" t="s">
        <v>127</v>
      </c>
      <c r="F18" s="21">
        <v>6082</v>
      </c>
      <c r="G18" s="21"/>
    </row>
    <row r="19" spans="1:7" x14ac:dyDescent="0.25">
      <c r="A19" s="20" t="s">
        <v>128</v>
      </c>
      <c r="B19" s="21">
        <v>58</v>
      </c>
      <c r="C19" s="21">
        <v>58</v>
      </c>
      <c r="D19" s="17"/>
      <c r="E19" s="20" t="s">
        <v>128</v>
      </c>
      <c r="F19" s="21">
        <v>28135</v>
      </c>
      <c r="G19" s="21"/>
    </row>
    <row r="20" spans="1:7" x14ac:dyDescent="0.25">
      <c r="A20" s="20" t="s">
        <v>129</v>
      </c>
      <c r="B20" s="21">
        <v>78</v>
      </c>
      <c r="C20" s="21">
        <v>78</v>
      </c>
      <c r="D20" s="17"/>
      <c r="E20" s="20" t="s">
        <v>129</v>
      </c>
      <c r="F20" s="21">
        <v>10004</v>
      </c>
      <c r="G20" s="21"/>
    </row>
    <row r="21" spans="1:7" x14ac:dyDescent="0.25">
      <c r="A21" s="20" t="s">
        <v>130</v>
      </c>
      <c r="B21" s="21">
        <v>0</v>
      </c>
      <c r="C21" s="21">
        <v>0</v>
      </c>
      <c r="D21" s="17"/>
      <c r="E21" s="20" t="s">
        <v>130</v>
      </c>
      <c r="F21" s="21">
        <v>13069</v>
      </c>
      <c r="G21" s="21"/>
    </row>
    <row r="22" spans="1:7" x14ac:dyDescent="0.25">
      <c r="A22" s="20" t="s">
        <v>131</v>
      </c>
      <c r="B22" s="21">
        <v>0</v>
      </c>
      <c r="C22" s="21">
        <v>0</v>
      </c>
      <c r="D22" s="17"/>
      <c r="E22" s="20" t="s">
        <v>131</v>
      </c>
      <c r="F22" s="21">
        <v>0</v>
      </c>
      <c r="G22" s="21"/>
    </row>
    <row r="23" spans="1:7" x14ac:dyDescent="0.25">
      <c r="A23" s="20" t="s">
        <v>132</v>
      </c>
      <c r="B23" s="21">
        <v>0</v>
      </c>
      <c r="C23" s="21">
        <v>0</v>
      </c>
      <c r="D23" s="17"/>
      <c r="E23" s="20" t="s">
        <v>132</v>
      </c>
      <c r="F23" s="21">
        <v>0</v>
      </c>
      <c r="G23" s="21"/>
    </row>
    <row r="24" spans="1:7" x14ac:dyDescent="0.25">
      <c r="A24" s="20" t="s">
        <v>133</v>
      </c>
      <c r="B24" s="21">
        <v>0</v>
      </c>
      <c r="C24" s="21">
        <v>0</v>
      </c>
      <c r="D24" s="17"/>
      <c r="E24" s="20" t="s">
        <v>133</v>
      </c>
      <c r="F24" s="21">
        <v>10091</v>
      </c>
      <c r="G24" s="21"/>
    </row>
    <row r="25" spans="1:7" x14ac:dyDescent="0.25">
      <c r="A25" s="20" t="s">
        <v>134</v>
      </c>
      <c r="B25" s="21">
        <v>93</v>
      </c>
      <c r="C25" s="21">
        <v>93</v>
      </c>
      <c r="D25" s="17"/>
      <c r="E25" s="20" t="s">
        <v>134</v>
      </c>
      <c r="F25" s="21">
        <v>36054</v>
      </c>
      <c r="G25" s="21"/>
    </row>
    <row r="26" spans="1:7" x14ac:dyDescent="0.25">
      <c r="A26" s="20" t="s">
        <v>135</v>
      </c>
      <c r="B26" s="21">
        <v>102</v>
      </c>
      <c r="C26" s="21">
        <v>102</v>
      </c>
      <c r="D26" s="17"/>
      <c r="E26" s="20" t="s">
        <v>135</v>
      </c>
      <c r="F26" s="21">
        <v>21843</v>
      </c>
      <c r="G26" s="21"/>
    </row>
    <row r="27" spans="1:7" x14ac:dyDescent="0.25">
      <c r="A27" s="20" t="s">
        <v>136</v>
      </c>
      <c r="B27" s="21">
        <v>0</v>
      </c>
      <c r="C27" s="21">
        <v>0</v>
      </c>
      <c r="D27" s="17"/>
      <c r="E27" s="20" t="s">
        <v>136</v>
      </c>
      <c r="F27" s="21">
        <v>13437</v>
      </c>
      <c r="G27" s="21"/>
    </row>
    <row r="28" spans="1:7" x14ac:dyDescent="0.25">
      <c r="A28" s="20" t="s">
        <v>137</v>
      </c>
      <c r="B28" s="21">
        <v>0</v>
      </c>
      <c r="C28" s="21">
        <v>0</v>
      </c>
      <c r="D28" s="17"/>
      <c r="E28" s="20" t="s">
        <v>137</v>
      </c>
      <c r="F28" s="21">
        <v>8190</v>
      </c>
      <c r="G28" s="21"/>
    </row>
    <row r="29" spans="1:7" x14ac:dyDescent="0.25">
      <c r="A29" s="20" t="s">
        <v>59</v>
      </c>
      <c r="B29" s="21">
        <v>149</v>
      </c>
      <c r="C29" s="21">
        <v>149</v>
      </c>
      <c r="D29" s="17"/>
      <c r="E29" s="20" t="s">
        <v>59</v>
      </c>
      <c r="F29" s="21">
        <v>16516</v>
      </c>
      <c r="G29" s="21"/>
    </row>
    <row r="30" spans="1:7" x14ac:dyDescent="0.25">
      <c r="A30" s="20" t="s">
        <v>60</v>
      </c>
      <c r="B30" s="21">
        <v>199.7</v>
      </c>
      <c r="C30" s="21">
        <v>199.7</v>
      </c>
      <c r="D30" s="17"/>
      <c r="E30" s="20" t="s">
        <v>60</v>
      </c>
      <c r="F30" s="21">
        <v>43951</v>
      </c>
      <c r="G30" s="21"/>
    </row>
    <row r="31" spans="1:7" x14ac:dyDescent="0.25">
      <c r="A31" s="20" t="s">
        <v>138</v>
      </c>
      <c r="B31" s="21">
        <v>11</v>
      </c>
      <c r="C31" s="21">
        <v>11</v>
      </c>
      <c r="D31" s="17"/>
      <c r="E31" s="20" t="s">
        <v>138</v>
      </c>
      <c r="F31" s="21">
        <v>9555</v>
      </c>
      <c r="G31" s="21"/>
    </row>
    <row r="32" spans="1:7" x14ac:dyDescent="0.25">
      <c r="A32" s="20" t="s">
        <v>139</v>
      </c>
      <c r="B32" s="21">
        <v>224</v>
      </c>
      <c r="C32" s="21">
        <v>224</v>
      </c>
      <c r="D32" s="17"/>
      <c r="E32" s="20" t="s">
        <v>139</v>
      </c>
      <c r="F32" s="21">
        <v>19257</v>
      </c>
      <c r="G32" s="21"/>
    </row>
    <row r="33" spans="1:7" x14ac:dyDescent="0.25">
      <c r="A33" s="20" t="s">
        <v>140</v>
      </c>
      <c r="B33" s="21">
        <v>79</v>
      </c>
      <c r="C33" s="21">
        <v>79</v>
      </c>
      <c r="D33" s="17"/>
      <c r="E33" s="20" t="s">
        <v>140</v>
      </c>
      <c r="F33" s="21">
        <v>21290</v>
      </c>
      <c r="G33" s="21"/>
    </row>
    <row r="34" spans="1:7" x14ac:dyDescent="0.25">
      <c r="A34" s="20" t="s">
        <v>141</v>
      </c>
      <c r="B34" s="21">
        <v>208</v>
      </c>
      <c r="C34" s="21">
        <v>208</v>
      </c>
      <c r="D34" s="17"/>
      <c r="E34" s="20" t="s">
        <v>141</v>
      </c>
      <c r="F34" s="21">
        <v>26104</v>
      </c>
      <c r="G34" s="21"/>
    </row>
    <row r="35" spans="1:7" x14ac:dyDescent="0.25">
      <c r="A35" s="20" t="s">
        <v>142</v>
      </c>
      <c r="B35" s="21">
        <v>112</v>
      </c>
      <c r="C35" s="21">
        <v>112</v>
      </c>
      <c r="D35" s="17"/>
      <c r="E35" s="20" t="s">
        <v>142</v>
      </c>
      <c r="F35" s="21">
        <v>627897</v>
      </c>
      <c r="G35" s="21"/>
    </row>
    <row r="36" spans="1:7" ht="15.75" thickBot="1" x14ac:dyDescent="0.3"/>
    <row r="37" spans="1:7" x14ac:dyDescent="0.25">
      <c r="A37" s="28" t="s">
        <v>143</v>
      </c>
      <c r="B37" s="29">
        <f>SUM(B2:B34)</f>
        <v>3195.7</v>
      </c>
      <c r="C37" s="30" t="e">
        <f>SUM(C2:C34)</f>
        <v>#VALUE!</v>
      </c>
      <c r="E37" s="28" t="s">
        <v>143</v>
      </c>
      <c r="F37" s="29">
        <f>SUM(F2:F34)</f>
        <v>530578</v>
      </c>
      <c r="G37" s="30" t="e">
        <f>SUM(G2:G34)</f>
        <v>#VALUE!</v>
      </c>
    </row>
    <row r="38" spans="1:7" ht="15.75" thickBot="1" x14ac:dyDescent="0.3">
      <c r="A38" s="31" t="s">
        <v>144</v>
      </c>
      <c r="B38" s="32" t="e">
        <f>C37-B37</f>
        <v>#VALUE!</v>
      </c>
      <c r="C38" s="33"/>
      <c r="E38" s="31" t="s">
        <v>144</v>
      </c>
      <c r="F38" s="32" t="e">
        <f>F37-G37</f>
        <v>#VALUE!</v>
      </c>
      <c r="G38" s="33"/>
    </row>
    <row r="40" spans="1:7" x14ac:dyDescent="0.25">
      <c r="G40" s="19" t="s">
        <v>145</v>
      </c>
    </row>
    <row r="41" spans="1:7" x14ac:dyDescent="0.25">
      <c r="E41" s="19">
        <v>673.75</v>
      </c>
      <c r="G41" s="22">
        <f>F35-G35</f>
        <v>627897</v>
      </c>
    </row>
    <row r="42" spans="1:7" x14ac:dyDescent="0.25">
      <c r="A42" s="19">
        <v>2549.6</v>
      </c>
      <c r="E42" s="19">
        <v>681.7396</v>
      </c>
      <c r="G42" s="23">
        <f>G41*G44</f>
        <v>423236358.85860002</v>
      </c>
    </row>
    <row r="43" spans="1:7" x14ac:dyDescent="0.25">
      <c r="A43" s="19">
        <v>2125</v>
      </c>
      <c r="E43" s="19">
        <v>802.80169999999998</v>
      </c>
    </row>
    <row r="44" spans="1:7" x14ac:dyDescent="0.25">
      <c r="A44" s="19">
        <f>AVERAGE(A42:A43)</f>
        <v>2337.3000000000002</v>
      </c>
      <c r="E44" s="19">
        <f>AVERAGE(E41:E43)</f>
        <v>719.43043333333333</v>
      </c>
      <c r="G44" s="24">
        <v>674.05380000000002</v>
      </c>
    </row>
    <row r="46" spans="1:7" x14ac:dyDescent="0.25">
      <c r="B46" s="25" t="e">
        <f>A44*B38</f>
        <v>#VALUE!</v>
      </c>
      <c r="F46" s="25" t="e">
        <f>E44*F38</f>
        <v>#VALUE!</v>
      </c>
    </row>
    <row r="49" spans="3:7" x14ac:dyDescent="0.25">
      <c r="C49" s="16">
        <v>2021</v>
      </c>
      <c r="G49" s="18">
        <v>2022</v>
      </c>
    </row>
    <row r="50" spans="3:7" x14ac:dyDescent="0.25">
      <c r="C50" s="21">
        <v>0</v>
      </c>
      <c r="G50" s="21">
        <v>39669</v>
      </c>
    </row>
    <row r="51" spans="3:7" x14ac:dyDescent="0.25">
      <c r="C51" s="21">
        <v>204</v>
      </c>
      <c r="G51" s="21">
        <v>24714</v>
      </c>
    </row>
    <row r="52" spans="3:7" x14ac:dyDescent="0.25">
      <c r="C52" s="21">
        <v>119</v>
      </c>
      <c r="G52" s="21">
        <v>2509</v>
      </c>
    </row>
    <row r="53" spans="3:7" x14ac:dyDescent="0.25">
      <c r="C53" s="21">
        <v>135</v>
      </c>
      <c r="G53" s="21">
        <v>16946</v>
      </c>
    </row>
    <row r="54" spans="3:7" x14ac:dyDescent="0.25">
      <c r="C54" s="21">
        <v>135</v>
      </c>
      <c r="G54" s="21">
        <v>13168</v>
      </c>
    </row>
    <row r="55" spans="3:7" x14ac:dyDescent="0.25">
      <c r="C55" s="21">
        <v>28</v>
      </c>
      <c r="G55" s="21">
        <v>13088</v>
      </c>
    </row>
    <row r="56" spans="3:7" x14ac:dyDescent="0.25">
      <c r="C56" s="21">
        <v>21</v>
      </c>
      <c r="G56" s="21">
        <v>3658</v>
      </c>
    </row>
    <row r="57" spans="3:7" x14ac:dyDescent="0.25">
      <c r="C57" s="21">
        <v>146</v>
      </c>
      <c r="G57" s="21">
        <v>5096</v>
      </c>
    </row>
    <row r="58" spans="3:7" x14ac:dyDescent="0.25">
      <c r="C58" s="21">
        <v>52</v>
      </c>
      <c r="G58" s="21">
        <v>8974</v>
      </c>
    </row>
    <row r="59" spans="3:7" x14ac:dyDescent="0.25">
      <c r="C59" s="21">
        <v>30</v>
      </c>
      <c r="G59" s="21">
        <v>6173.9299999999994</v>
      </c>
    </row>
    <row r="60" spans="3:7" x14ac:dyDescent="0.25">
      <c r="C60" s="21">
        <v>112</v>
      </c>
      <c r="G60" s="21">
        <v>0</v>
      </c>
    </row>
    <row r="61" spans="3:7" x14ac:dyDescent="0.25">
      <c r="C61" s="21">
        <v>0</v>
      </c>
      <c r="G61" s="21">
        <v>16727</v>
      </c>
    </row>
    <row r="62" spans="3:7" x14ac:dyDescent="0.25">
      <c r="C62" s="21">
        <v>211</v>
      </c>
      <c r="G62" s="21">
        <v>32603</v>
      </c>
    </row>
    <row r="63" spans="3:7" x14ac:dyDescent="0.25">
      <c r="C63" s="21">
        <v>70</v>
      </c>
      <c r="G63" s="21">
        <v>9510</v>
      </c>
    </row>
    <row r="64" spans="3:7" x14ac:dyDescent="0.25">
      <c r="C64" s="21">
        <v>49</v>
      </c>
      <c r="G64" s="21">
        <v>7822</v>
      </c>
    </row>
    <row r="65" spans="3:7" x14ac:dyDescent="0.25">
      <c r="C65" s="21">
        <v>0</v>
      </c>
      <c r="G65" s="21">
        <v>5848</v>
      </c>
    </row>
    <row r="66" spans="3:7" x14ac:dyDescent="0.25">
      <c r="C66" s="21">
        <v>279</v>
      </c>
      <c r="G66" s="21">
        <v>10437</v>
      </c>
    </row>
    <row r="67" spans="3:7" x14ac:dyDescent="0.25">
      <c r="C67" s="21">
        <v>30</v>
      </c>
      <c r="G67" s="21">
        <v>23516</v>
      </c>
    </row>
    <row r="68" spans="3:7" x14ac:dyDescent="0.25">
      <c r="C68" s="21">
        <v>147</v>
      </c>
      <c r="G68" s="21">
        <v>8212</v>
      </c>
    </row>
    <row r="69" spans="3:7" x14ac:dyDescent="0.25">
      <c r="C69" s="21">
        <v>0</v>
      </c>
      <c r="G69" s="21">
        <v>11006</v>
      </c>
    </row>
    <row r="70" spans="3:7" x14ac:dyDescent="0.25">
      <c r="C70" s="21">
        <v>0</v>
      </c>
      <c r="G70" s="21">
        <v>0</v>
      </c>
    </row>
    <row r="71" spans="3:7" x14ac:dyDescent="0.25">
      <c r="C71" s="21">
        <v>0</v>
      </c>
      <c r="G71" s="21">
        <v>0</v>
      </c>
    </row>
    <row r="72" spans="3:7" x14ac:dyDescent="0.25">
      <c r="C72" s="21">
        <v>5</v>
      </c>
      <c r="G72" s="21">
        <v>9004</v>
      </c>
    </row>
    <row r="73" spans="3:7" x14ac:dyDescent="0.25">
      <c r="C73" s="21">
        <v>18</v>
      </c>
      <c r="G73" s="21">
        <v>25643.235000000001</v>
      </c>
    </row>
    <row r="74" spans="3:7" x14ac:dyDescent="0.25">
      <c r="C74" s="21">
        <v>59</v>
      </c>
      <c r="G74" s="21">
        <v>19001</v>
      </c>
    </row>
    <row r="75" spans="3:7" x14ac:dyDescent="0.25">
      <c r="C75" s="21">
        <v>0</v>
      </c>
      <c r="G75" s="21">
        <v>12597</v>
      </c>
    </row>
    <row r="76" spans="3:7" x14ac:dyDescent="0.25">
      <c r="C76" s="21">
        <v>0</v>
      </c>
      <c r="G76" s="21">
        <v>7321</v>
      </c>
    </row>
    <row r="77" spans="3:7" x14ac:dyDescent="0.25">
      <c r="C77" s="21">
        <v>17</v>
      </c>
      <c r="G77" s="21">
        <v>25147</v>
      </c>
    </row>
    <row r="78" spans="3:7" x14ac:dyDescent="0.25">
      <c r="C78" s="21">
        <v>86</v>
      </c>
      <c r="G78" s="21">
        <v>45062</v>
      </c>
    </row>
    <row r="79" spans="3:7" x14ac:dyDescent="0.25">
      <c r="C79" s="21">
        <v>21</v>
      </c>
      <c r="G79" s="21">
        <v>14726</v>
      </c>
    </row>
    <row r="80" spans="3:7" x14ac:dyDescent="0.25">
      <c r="C80" s="21">
        <v>160</v>
      </c>
      <c r="G80" s="21">
        <v>18273</v>
      </c>
    </row>
    <row r="81" spans="1:8" x14ac:dyDescent="0.25">
      <c r="C81" s="21">
        <v>70</v>
      </c>
      <c r="G81" s="21">
        <v>21192</v>
      </c>
    </row>
    <row r="82" spans="1:8" x14ac:dyDescent="0.25">
      <c r="C82" s="21">
        <v>677</v>
      </c>
      <c r="G82" s="21">
        <v>18558</v>
      </c>
    </row>
    <row r="83" spans="1:8" x14ac:dyDescent="0.25">
      <c r="C83" s="21">
        <v>112</v>
      </c>
      <c r="G83" s="21">
        <v>0</v>
      </c>
    </row>
    <row r="84" spans="1:8" ht="15.75" thickBot="1" x14ac:dyDescent="0.3"/>
    <row r="85" spans="1:8" ht="15.75" thickBot="1" x14ac:dyDescent="0.3">
      <c r="A85" s="34" t="s">
        <v>143</v>
      </c>
      <c r="B85" s="35"/>
      <c r="C85" s="35">
        <f>SUM(C50:C82)</f>
        <v>2881</v>
      </c>
      <c r="D85" s="36">
        <f>+C85*0.05</f>
        <v>144.05000000000001</v>
      </c>
      <c r="E85" s="37" t="s">
        <v>143</v>
      </c>
      <c r="F85" s="35"/>
      <c r="G85" s="35">
        <f>SUM(G50:G82)</f>
        <v>476201.16499999998</v>
      </c>
      <c r="H85" s="36">
        <f>+G85*0.05</f>
        <v>23810.058250000002</v>
      </c>
    </row>
    <row r="88" spans="1:8" x14ac:dyDescent="0.25">
      <c r="A88" s="19">
        <v>3700</v>
      </c>
      <c r="C88" s="25">
        <f>+A88*D85</f>
        <v>532985</v>
      </c>
      <c r="E88" s="19">
        <v>719.43043333333333</v>
      </c>
      <c r="G88" s="25">
        <f>E88*H85</f>
        <v>17129680.52448941</v>
      </c>
    </row>
  </sheetData>
  <conditionalFormatting sqref="B2:C3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{763C16BB-A3F3-4AE8-8DFA-E4C6904E7308}</x14:id>
        </ext>
      </extLst>
    </cfRule>
  </conditionalFormatting>
  <conditionalFormatting sqref="B2:C35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{F3093087-E948-41CD-878C-14D7404A52E4}</x14:id>
        </ext>
      </extLst>
    </cfRule>
  </conditionalFormatting>
  <conditionalFormatting sqref="B4:C4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{F4019853-8881-45D1-89EB-C183C0011DA0}</x14:id>
        </ext>
      </extLst>
    </cfRule>
  </conditionalFormatting>
  <conditionalFormatting sqref="B5:C5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{309B14CC-3163-4A74-93E2-708633E8A6AE}</x14:id>
        </ext>
      </extLst>
    </cfRule>
  </conditionalFormatting>
  <conditionalFormatting sqref="C50:C83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{A0F02440-5066-4B2B-8892-837421889643}</x14:id>
        </ext>
      </extLst>
    </cfRule>
  </conditionalFormatting>
  <conditionalFormatting sqref="C52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{BAB48485-6E57-463B-AAA2-86007D2D3E55}</x14:id>
        </ext>
      </extLst>
    </cfRule>
  </conditionalFormatting>
  <conditionalFormatting sqref="C53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{45F4A7B8-793D-40DA-AC68-3D30CB12E4DA}</x14:id>
        </ext>
      </extLst>
    </cfRule>
  </conditionalFormatting>
  <conditionalFormatting sqref="F2:G25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{5505BF1E-51CE-4B60-BA61-E6735BF45564}</x14:id>
        </ext>
      </extLst>
    </cfRule>
  </conditionalFormatting>
  <conditionalFormatting sqref="F2:G34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{25A34ED6-289F-4823-9865-CA396C2CFCD0}</x14:id>
        </ext>
      </extLst>
    </cfRule>
  </conditionalFormatting>
  <conditionalFormatting sqref="F2:G35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{F842AA07-50F1-4ECD-9AB2-4584DDA64156}</x14:id>
        </ext>
      </extLst>
    </cfRule>
  </conditionalFormatting>
  <conditionalFormatting sqref="F4:G4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{126E8000-5049-4819-8A79-E3299D27E910}</x14:id>
        </ext>
      </extLst>
    </cfRule>
  </conditionalFormatting>
  <conditionalFormatting sqref="F5:G5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{D600ABF0-A3B4-44B4-9B79-7C8909685638}</x14:id>
        </ext>
      </extLst>
    </cfRule>
  </conditionalFormatting>
  <conditionalFormatting sqref="F26:G2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{C8AE975B-FC2A-456E-A67A-FE53ED42CD60}</x14:id>
        </ext>
      </extLst>
    </cfRule>
  </conditionalFormatting>
  <conditionalFormatting sqref="F27:G35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{8031C632-E240-4761-B9CF-166C65F9D244}</x14:id>
        </ext>
      </extLst>
    </cfRule>
  </conditionalFormatting>
  <conditionalFormatting sqref="F35:G3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{742D1BC3-3804-4A63-BE45-367C366C7954}</x14:id>
        </ext>
      </extLst>
    </cfRule>
  </conditionalFormatting>
  <conditionalFormatting sqref="G50:G73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{DE94C8DB-F1A0-41BD-9853-7BBC953760E0}</x14:id>
        </ext>
      </extLst>
    </cfRule>
  </conditionalFormatting>
  <conditionalFormatting sqref="G50:G83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{A8D29E89-0E9C-4038-BF4C-55A785FD9FEC}</x14:id>
        </ext>
      </extLst>
    </cfRule>
  </conditionalFormatting>
  <conditionalFormatting sqref="G52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{1904C4FE-8765-4C8A-80B3-4CF009256D8C}</x14:id>
        </ext>
      </extLst>
    </cfRule>
  </conditionalFormatting>
  <conditionalFormatting sqref="G53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{51BD33FF-B0F4-4846-ABE9-B212E2908731}</x14:id>
        </ext>
      </extLst>
    </cfRule>
  </conditionalFormatting>
  <conditionalFormatting sqref="G74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{CC232A1B-0E30-46AC-9A07-D836AE988973}</x14:id>
        </ext>
      </extLst>
    </cfRule>
  </conditionalFormatting>
  <conditionalFormatting sqref="G75:G83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{9016304C-C5B3-4632-B6FE-C40152D8C9BA}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3C16BB-A3F3-4AE8-8DFA-E4C6904E73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B2:C34</xm:sqref>
        </x14:conditionalFormatting>
        <x14:conditionalFormatting xmlns:xm="http://schemas.microsoft.com/office/excel/2006/main">
          <x14:cfRule type="dataBar" id="{F3093087-E948-41CD-878C-14D7404A52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B2:C35</xm:sqref>
        </x14:conditionalFormatting>
        <x14:conditionalFormatting xmlns:xm="http://schemas.microsoft.com/office/excel/2006/main">
          <x14:cfRule type="dataBar" id="{F4019853-8881-45D1-89EB-C183C0011D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B4:C4</xm:sqref>
        </x14:conditionalFormatting>
        <x14:conditionalFormatting xmlns:xm="http://schemas.microsoft.com/office/excel/2006/main">
          <x14:cfRule type="dataBar" id="{309B14CC-3163-4A74-93E2-708633E8A6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B5:C5</xm:sqref>
        </x14:conditionalFormatting>
        <x14:conditionalFormatting xmlns:xm="http://schemas.microsoft.com/office/excel/2006/main">
          <x14:cfRule type="dataBar" id="{A0F02440-5066-4B2B-8892-8374218896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C50:C83</xm:sqref>
        </x14:conditionalFormatting>
        <x14:conditionalFormatting xmlns:xm="http://schemas.microsoft.com/office/excel/2006/main">
          <x14:cfRule type="dataBar" id="{BAB48485-6E57-463B-AAA2-86007D2D3E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C52</xm:sqref>
        </x14:conditionalFormatting>
        <x14:conditionalFormatting xmlns:xm="http://schemas.microsoft.com/office/excel/2006/main">
          <x14:cfRule type="dataBar" id="{45F4A7B8-793D-40DA-AC68-3D30CB12E4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C53</xm:sqref>
        </x14:conditionalFormatting>
        <x14:conditionalFormatting xmlns:xm="http://schemas.microsoft.com/office/excel/2006/main">
          <x14:cfRule type="dataBar" id="{5505BF1E-51CE-4B60-BA61-E6735BF455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F2:G25</xm:sqref>
        </x14:conditionalFormatting>
        <x14:conditionalFormatting xmlns:xm="http://schemas.microsoft.com/office/excel/2006/main">
          <x14:cfRule type="dataBar" id="{25A34ED6-289F-4823-9865-CA396C2CFC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F2:G34</xm:sqref>
        </x14:conditionalFormatting>
        <x14:conditionalFormatting xmlns:xm="http://schemas.microsoft.com/office/excel/2006/main">
          <x14:cfRule type="dataBar" id="{F842AA07-50F1-4ECD-9AB2-4584DDA641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F2:G35</xm:sqref>
        </x14:conditionalFormatting>
        <x14:conditionalFormatting xmlns:xm="http://schemas.microsoft.com/office/excel/2006/main">
          <x14:cfRule type="dataBar" id="{126E8000-5049-4819-8A79-E3299D27E9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F4:G4</xm:sqref>
        </x14:conditionalFormatting>
        <x14:conditionalFormatting xmlns:xm="http://schemas.microsoft.com/office/excel/2006/main">
          <x14:cfRule type="dataBar" id="{D600ABF0-A3B4-44B4-9B79-7C89096856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F5:G5</xm:sqref>
        </x14:conditionalFormatting>
        <x14:conditionalFormatting xmlns:xm="http://schemas.microsoft.com/office/excel/2006/main">
          <x14:cfRule type="dataBar" id="{C8AE975B-FC2A-456E-A67A-FE53ED42CD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F26:G26</xm:sqref>
        </x14:conditionalFormatting>
        <x14:conditionalFormatting xmlns:xm="http://schemas.microsoft.com/office/excel/2006/main">
          <x14:cfRule type="dataBar" id="{8031C632-E240-4761-B9CF-166C65F9D2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F27:G35</xm:sqref>
        </x14:conditionalFormatting>
        <x14:conditionalFormatting xmlns:xm="http://schemas.microsoft.com/office/excel/2006/main">
          <x14:cfRule type="dataBar" id="{742D1BC3-3804-4A63-BE45-367C366C79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F35:G35</xm:sqref>
        </x14:conditionalFormatting>
        <x14:conditionalFormatting xmlns:xm="http://schemas.microsoft.com/office/excel/2006/main">
          <x14:cfRule type="dataBar" id="{DE94C8DB-F1A0-41BD-9853-7BBC953760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G50:G73</xm:sqref>
        </x14:conditionalFormatting>
        <x14:conditionalFormatting xmlns:xm="http://schemas.microsoft.com/office/excel/2006/main">
          <x14:cfRule type="dataBar" id="{A8D29E89-0E9C-4038-BF4C-55A785FD9F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G50:G83</xm:sqref>
        </x14:conditionalFormatting>
        <x14:conditionalFormatting xmlns:xm="http://schemas.microsoft.com/office/excel/2006/main">
          <x14:cfRule type="dataBar" id="{1904C4FE-8765-4C8A-80B3-4CF009256D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G52</xm:sqref>
        </x14:conditionalFormatting>
        <x14:conditionalFormatting xmlns:xm="http://schemas.microsoft.com/office/excel/2006/main">
          <x14:cfRule type="dataBar" id="{51BD33FF-B0F4-4846-ABE9-B212E29087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G53</xm:sqref>
        </x14:conditionalFormatting>
        <x14:conditionalFormatting xmlns:xm="http://schemas.microsoft.com/office/excel/2006/main">
          <x14:cfRule type="dataBar" id="{CC232A1B-0E30-46AC-9A07-D836AE9889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G74</xm:sqref>
        </x14:conditionalFormatting>
        <x14:conditionalFormatting xmlns:xm="http://schemas.microsoft.com/office/excel/2006/main">
          <x14:cfRule type="dataBar" id="{9016304C-C5B3-4632-B6FE-C40152D8C9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G75:G83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34"/>
  <sheetViews>
    <sheetView view="pageBreakPreview" topLeftCell="I1" zoomScale="60" zoomScaleNormal="53" workbookViewId="0">
      <selection activeCell="I16" sqref="I16:J16"/>
    </sheetView>
  </sheetViews>
  <sheetFormatPr baseColWidth="10" defaultColWidth="11.5" defaultRowHeight="11.25" x14ac:dyDescent="0.15"/>
  <cols>
    <col min="1" max="1" width="19.1640625" style="2" customWidth="1"/>
    <col min="2" max="3" width="17.6640625" style="2" customWidth="1"/>
    <col min="4" max="5" width="15.6640625" style="2" customWidth="1"/>
    <col min="6" max="6" width="16.6640625" style="2" customWidth="1"/>
    <col min="7" max="7" width="20.6640625" style="2" customWidth="1"/>
    <col min="8" max="8" width="15.6640625" style="2" customWidth="1"/>
    <col min="9" max="10" width="17.6640625" style="2" customWidth="1"/>
    <col min="11" max="12" width="15.6640625" style="2" customWidth="1"/>
    <col min="13" max="13" width="16.6640625" style="2" customWidth="1"/>
    <col min="14" max="14" width="20.6640625" style="2" customWidth="1"/>
    <col min="15" max="15" width="15.6640625" style="2" customWidth="1"/>
    <col min="16" max="16" width="16.6640625" style="2" customWidth="1"/>
    <col min="17" max="17" width="21.5" style="2" bestFit="1" customWidth="1"/>
    <col min="18" max="19" width="17.6640625" style="2" customWidth="1"/>
    <col min="20" max="20" width="100.6640625" style="2" customWidth="1"/>
    <col min="21" max="22" width="25.6640625" style="2" customWidth="1"/>
    <col min="23" max="23" width="17.6640625" style="2" customWidth="1"/>
    <col min="24" max="25" width="85.5" style="2" customWidth="1"/>
    <col min="26" max="26" width="11.5" style="189"/>
    <col min="27" max="16384" width="11.5" style="2"/>
  </cols>
  <sheetData>
    <row r="1" spans="1:29" ht="10.15" customHeight="1" x14ac:dyDescent="0.15">
      <c r="A1" s="532"/>
      <c r="B1" s="533"/>
      <c r="C1" s="533"/>
      <c r="D1" s="534"/>
      <c r="E1" s="529" t="s">
        <v>151</v>
      </c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1"/>
      <c r="Y1" s="518" t="s">
        <v>300</v>
      </c>
    </row>
    <row r="2" spans="1:29" ht="15.6" customHeight="1" thickBot="1" x14ac:dyDescent="0.2">
      <c r="A2" s="529"/>
      <c r="B2" s="530"/>
      <c r="C2" s="530"/>
      <c r="D2" s="531"/>
      <c r="E2" s="529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1"/>
      <c r="Y2" s="519"/>
    </row>
    <row r="3" spans="1:29" ht="10.15" customHeight="1" x14ac:dyDescent="0.15">
      <c r="A3" s="529"/>
      <c r="B3" s="530"/>
      <c r="C3" s="530"/>
      <c r="D3" s="531"/>
      <c r="E3" s="675" t="s">
        <v>290</v>
      </c>
      <c r="F3" s="676"/>
      <c r="G3" s="676"/>
      <c r="H3" s="676"/>
      <c r="I3" s="676"/>
      <c r="J3" s="676"/>
      <c r="K3" s="676"/>
      <c r="L3" s="676"/>
      <c r="M3" s="676"/>
      <c r="N3" s="676"/>
      <c r="O3" s="676"/>
      <c r="P3" s="676"/>
      <c r="Q3" s="676"/>
      <c r="R3" s="676"/>
      <c r="S3" s="676"/>
      <c r="T3" s="676"/>
      <c r="U3" s="676"/>
      <c r="V3" s="676"/>
      <c r="W3" s="676"/>
      <c r="X3" s="677"/>
      <c r="Y3" s="522" t="s">
        <v>297</v>
      </c>
    </row>
    <row r="4" spans="1:29" ht="10.9" customHeight="1" thickBot="1" x14ac:dyDescent="0.2">
      <c r="A4" s="529"/>
      <c r="B4" s="530"/>
      <c r="C4" s="530"/>
      <c r="D4" s="531"/>
      <c r="E4" s="678"/>
      <c r="F4" s="679"/>
      <c r="G4" s="679"/>
      <c r="H4" s="679"/>
      <c r="I4" s="679"/>
      <c r="J4" s="679"/>
      <c r="K4" s="679"/>
      <c r="L4" s="679"/>
      <c r="M4" s="679"/>
      <c r="N4" s="679"/>
      <c r="O4" s="679"/>
      <c r="P4" s="679"/>
      <c r="Q4" s="679"/>
      <c r="R4" s="679"/>
      <c r="S4" s="679"/>
      <c r="T4" s="679"/>
      <c r="U4" s="679"/>
      <c r="V4" s="679"/>
      <c r="W4" s="679"/>
      <c r="X4" s="680"/>
      <c r="Y4" s="523"/>
    </row>
    <row r="5" spans="1:29" ht="19.149999999999999" customHeight="1" thickBot="1" x14ac:dyDescent="0.2">
      <c r="A5" s="529"/>
      <c r="B5" s="530"/>
      <c r="C5" s="530"/>
      <c r="D5" s="531"/>
      <c r="E5" s="675" t="s">
        <v>291</v>
      </c>
      <c r="F5" s="676"/>
      <c r="G5" s="676"/>
      <c r="H5" s="676"/>
      <c r="I5" s="676"/>
      <c r="J5" s="676"/>
      <c r="K5" s="676"/>
      <c r="L5" s="676"/>
      <c r="M5" s="676"/>
      <c r="N5" s="676"/>
      <c r="O5" s="676"/>
      <c r="P5" s="676"/>
      <c r="Q5" s="676"/>
      <c r="R5" s="676"/>
      <c r="S5" s="676"/>
      <c r="T5" s="676"/>
      <c r="U5" s="676"/>
      <c r="V5" s="676"/>
      <c r="W5" s="676"/>
      <c r="X5" s="677"/>
      <c r="Y5" s="1" t="s">
        <v>301</v>
      </c>
    </row>
    <row r="6" spans="1:29" ht="17.45" customHeight="1" thickBot="1" x14ac:dyDescent="0.2">
      <c r="A6" s="535"/>
      <c r="B6" s="536"/>
      <c r="C6" s="536"/>
      <c r="D6" s="537"/>
      <c r="E6" s="678"/>
      <c r="F6" s="679"/>
      <c r="G6" s="679"/>
      <c r="H6" s="679"/>
      <c r="I6" s="679"/>
      <c r="J6" s="679"/>
      <c r="K6" s="679"/>
      <c r="L6" s="679"/>
      <c r="M6" s="679"/>
      <c r="N6" s="679"/>
      <c r="O6" s="679"/>
      <c r="P6" s="679"/>
      <c r="Q6" s="679"/>
      <c r="R6" s="679"/>
      <c r="S6" s="679"/>
      <c r="T6" s="679"/>
      <c r="U6" s="679"/>
      <c r="V6" s="679"/>
      <c r="W6" s="679"/>
      <c r="X6" s="680"/>
      <c r="Y6" s="10" t="s">
        <v>152</v>
      </c>
    </row>
    <row r="7" spans="1:29" s="142" customFormat="1" ht="33" customHeight="1" thickBot="1" x14ac:dyDescent="0.25">
      <c r="A7" s="450" t="s">
        <v>39</v>
      </c>
      <c r="B7" s="488"/>
      <c r="C7" s="488"/>
      <c r="D7" s="451"/>
      <c r="E7" s="681" t="s">
        <v>81</v>
      </c>
      <c r="F7" s="656"/>
      <c r="G7" s="656"/>
      <c r="H7" s="656"/>
      <c r="I7" s="656"/>
      <c r="J7" s="656"/>
      <c r="K7" s="656"/>
      <c r="L7" s="656"/>
      <c r="M7" s="656"/>
      <c r="N7" s="656"/>
      <c r="O7" s="656"/>
      <c r="P7" s="656"/>
      <c r="Q7" s="656"/>
      <c r="R7" s="488" t="s">
        <v>40</v>
      </c>
      <c r="S7" s="451"/>
      <c r="T7" s="314" t="s">
        <v>90</v>
      </c>
      <c r="U7" s="525" t="s">
        <v>41</v>
      </c>
      <c r="V7" s="526"/>
      <c r="W7" s="655"/>
      <c r="X7" s="656"/>
      <c r="Y7" s="657"/>
      <c r="Z7" s="82"/>
      <c r="AA7" s="39"/>
      <c r="AB7" s="39"/>
      <c r="AC7" s="39"/>
    </row>
    <row r="8" spans="1:29" s="142" customFormat="1" ht="33" customHeight="1" thickBot="1" x14ac:dyDescent="0.25">
      <c r="A8" s="450" t="s">
        <v>42</v>
      </c>
      <c r="B8" s="488"/>
      <c r="C8" s="488"/>
      <c r="D8" s="451"/>
      <c r="E8" s="672" t="s">
        <v>183</v>
      </c>
      <c r="F8" s="557"/>
      <c r="G8" s="557"/>
      <c r="H8" s="557"/>
      <c r="I8" s="557"/>
      <c r="J8" s="557"/>
      <c r="K8" s="557"/>
      <c r="L8" s="557"/>
      <c r="M8" s="557"/>
      <c r="N8" s="557"/>
      <c r="O8" s="557"/>
      <c r="P8" s="557"/>
      <c r="Q8" s="557"/>
      <c r="R8" s="488" t="s">
        <v>45</v>
      </c>
      <c r="S8" s="451"/>
      <c r="T8" s="309"/>
      <c r="U8" s="525" t="s">
        <v>44</v>
      </c>
      <c r="V8" s="526"/>
      <c r="W8" s="141">
        <v>2024</v>
      </c>
      <c r="X8" s="140" t="s">
        <v>47</v>
      </c>
      <c r="Y8" s="40" t="s">
        <v>192</v>
      </c>
      <c r="Z8" s="82"/>
      <c r="AA8" s="39"/>
      <c r="AB8" s="39"/>
      <c r="AC8" s="39"/>
    </row>
    <row r="9" spans="1:29" s="4" customFormat="1" ht="36" customHeight="1" x14ac:dyDescent="0.2">
      <c r="A9" s="497" t="s">
        <v>302</v>
      </c>
      <c r="B9" s="497"/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83"/>
      <c r="AA9" s="11"/>
      <c r="AB9" s="11"/>
      <c r="AC9" s="11"/>
    </row>
    <row r="10" spans="1:29" ht="5.45" customHeight="1" thickBot="1" x14ac:dyDescent="0.2">
      <c r="A10" s="191"/>
      <c r="B10" s="191"/>
      <c r="C10" s="191"/>
      <c r="D10" s="191"/>
      <c r="E10" s="191"/>
      <c r="F10" s="191"/>
      <c r="G10" s="191"/>
    </row>
    <row r="11" spans="1:29" s="193" customFormat="1" ht="18.75" thickBot="1" x14ac:dyDescent="0.3">
      <c r="A11" s="498" t="s">
        <v>46</v>
      </c>
      <c r="B11" s="499"/>
      <c r="C11" s="499"/>
      <c r="D11" s="499"/>
      <c r="E11" s="499"/>
      <c r="F11" s="499"/>
      <c r="G11" s="499"/>
      <c r="H11" s="499"/>
      <c r="I11" s="499"/>
      <c r="J11" s="499"/>
      <c r="K11" s="499"/>
      <c r="L11" s="499"/>
      <c r="M11" s="499"/>
      <c r="N11" s="499"/>
      <c r="O11" s="499"/>
      <c r="P11" s="499"/>
      <c r="Q11" s="499"/>
      <c r="R11" s="499"/>
      <c r="S11" s="499"/>
      <c r="T11" s="499"/>
      <c r="U11" s="499"/>
      <c r="V11" s="499"/>
      <c r="W11" s="499"/>
      <c r="X11" s="499"/>
      <c r="Y11" s="500"/>
      <c r="Z11" s="192"/>
    </row>
    <row r="12" spans="1:29" ht="18" customHeight="1" thickBot="1" x14ac:dyDescent="0.2">
      <c r="A12" s="450" t="s">
        <v>4</v>
      </c>
      <c r="B12" s="501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501"/>
      <c r="N12" s="501"/>
      <c r="O12" s="501"/>
      <c r="P12" s="501"/>
      <c r="Q12" s="501"/>
      <c r="R12" s="501"/>
      <c r="S12" s="501"/>
      <c r="T12" s="488"/>
      <c r="U12" s="488"/>
      <c r="V12" s="488"/>
      <c r="W12" s="488"/>
      <c r="X12" s="488"/>
      <c r="Y12" s="451"/>
    </row>
    <row r="13" spans="1:29" ht="19.899999999999999" customHeight="1" thickBot="1" x14ac:dyDescent="0.2">
      <c r="A13" s="459" t="s">
        <v>5</v>
      </c>
      <c r="B13" s="684" t="s">
        <v>6</v>
      </c>
      <c r="C13" s="685"/>
      <c r="D13" s="685"/>
      <c r="E13" s="685"/>
      <c r="F13" s="685"/>
      <c r="G13" s="685"/>
      <c r="H13" s="686"/>
      <c r="I13" s="687" t="s">
        <v>7</v>
      </c>
      <c r="J13" s="688"/>
      <c r="K13" s="688"/>
      <c r="L13" s="688"/>
      <c r="M13" s="688"/>
      <c r="N13" s="688"/>
      <c r="O13" s="689"/>
      <c r="P13" s="726" t="s">
        <v>8</v>
      </c>
      <c r="Q13" s="452"/>
      <c r="R13" s="452"/>
      <c r="S13" s="454"/>
      <c r="T13" s="508" t="s">
        <v>9</v>
      </c>
      <c r="U13" s="453"/>
      <c r="V13" s="453"/>
      <c r="W13" s="455"/>
      <c r="X13" s="450" t="s">
        <v>10</v>
      </c>
      <c r="Y13" s="451"/>
    </row>
    <row r="14" spans="1:29" ht="25.15" customHeight="1" thickBot="1" x14ac:dyDescent="0.2">
      <c r="A14" s="460"/>
      <c r="B14" s="684" t="s">
        <v>229</v>
      </c>
      <c r="C14" s="685"/>
      <c r="D14" s="685"/>
      <c r="E14" s="686"/>
      <c r="F14" s="684" t="s">
        <v>228</v>
      </c>
      <c r="G14" s="685"/>
      <c r="H14" s="685"/>
      <c r="I14" s="687" t="s">
        <v>229</v>
      </c>
      <c r="J14" s="688"/>
      <c r="K14" s="688"/>
      <c r="L14" s="689"/>
      <c r="M14" s="687" t="s">
        <v>228</v>
      </c>
      <c r="N14" s="688"/>
      <c r="O14" s="689"/>
      <c r="P14" s="508"/>
      <c r="Q14" s="453"/>
      <c r="R14" s="453"/>
      <c r="S14" s="455"/>
      <c r="T14" s="597" t="s">
        <v>16</v>
      </c>
      <c r="U14" s="597" t="s">
        <v>17</v>
      </c>
      <c r="V14" s="597" t="s">
        <v>18</v>
      </c>
      <c r="W14" s="454" t="s">
        <v>19</v>
      </c>
      <c r="X14" s="166"/>
      <c r="Y14" s="194"/>
    </row>
    <row r="15" spans="1:29" ht="46.15" customHeight="1" thickBot="1" x14ac:dyDescent="0.2">
      <c r="A15" s="461"/>
      <c r="B15" s="268" t="s">
        <v>225</v>
      </c>
      <c r="C15" s="268" t="s">
        <v>226</v>
      </c>
      <c r="D15" s="268" t="s">
        <v>205</v>
      </c>
      <c r="E15" s="268" t="s">
        <v>227</v>
      </c>
      <c r="F15" s="268" t="s">
        <v>230</v>
      </c>
      <c r="G15" s="269" t="s">
        <v>231</v>
      </c>
      <c r="H15" s="335" t="s">
        <v>232</v>
      </c>
      <c r="I15" s="336" t="s">
        <v>225</v>
      </c>
      <c r="J15" s="336" t="s">
        <v>226</v>
      </c>
      <c r="K15" s="336" t="s">
        <v>205</v>
      </c>
      <c r="L15" s="336" t="s">
        <v>227</v>
      </c>
      <c r="M15" s="336" t="s">
        <v>230</v>
      </c>
      <c r="N15" s="337" t="s">
        <v>231</v>
      </c>
      <c r="O15" s="270" t="s">
        <v>232</v>
      </c>
      <c r="P15" s="338" t="s">
        <v>235</v>
      </c>
      <c r="Q15" s="338" t="s">
        <v>233</v>
      </c>
      <c r="R15" s="338" t="s">
        <v>234</v>
      </c>
      <c r="S15" s="338" t="s">
        <v>236</v>
      </c>
      <c r="T15" s="598"/>
      <c r="U15" s="598"/>
      <c r="V15" s="598"/>
      <c r="W15" s="455"/>
      <c r="X15" s="228"/>
      <c r="Y15" s="170"/>
    </row>
    <row r="16" spans="1:29" ht="100.15" customHeight="1" x14ac:dyDescent="0.15">
      <c r="A16" s="274" t="s">
        <v>20</v>
      </c>
      <c r="B16" s="310"/>
      <c r="C16" s="240"/>
      <c r="D16" s="240"/>
      <c r="E16" s="240"/>
      <c r="F16" s="240"/>
      <c r="G16" s="240"/>
      <c r="H16" s="279">
        <f>IFERROR(F16+G16,"Celda formulada")</f>
        <v>0</v>
      </c>
      <c r="I16" s="310"/>
      <c r="J16" s="240"/>
      <c r="K16" s="240"/>
      <c r="L16" s="240"/>
      <c r="M16" s="240"/>
      <c r="N16" s="240"/>
      <c r="O16" s="279">
        <f>IFERROR(M16+N16,"Celda formulada")</f>
        <v>0</v>
      </c>
      <c r="P16" s="310"/>
      <c r="Q16" s="277" t="str">
        <f>IFERROR(J16/I16,"Celda formulada")</f>
        <v>Celda formulada</v>
      </c>
      <c r="R16" s="280" t="str">
        <f>IFERROR(L16/K16,"Celda formulada")</f>
        <v>Celda formulada</v>
      </c>
      <c r="S16" s="339" t="str">
        <f>IFERROR(O16/H16,"Celda formulada")</f>
        <v>Celda formulada</v>
      </c>
      <c r="T16" s="241"/>
      <c r="U16" s="242"/>
      <c r="V16" s="242"/>
      <c r="W16" s="243" t="s">
        <v>21</v>
      </c>
      <c r="X16" s="171"/>
      <c r="Y16" s="172"/>
      <c r="Z16" s="197">
        <f>$U$28</f>
        <v>0.2</v>
      </c>
    </row>
    <row r="17" spans="1:26" ht="100.15" customHeight="1" x14ac:dyDescent="0.15">
      <c r="A17" s="282" t="s">
        <v>22</v>
      </c>
      <c r="B17" s="311"/>
      <c r="C17" s="247"/>
      <c r="D17" s="247"/>
      <c r="E17" s="247"/>
      <c r="F17" s="247"/>
      <c r="G17" s="247"/>
      <c r="H17" s="287">
        <f t="shared" ref="H17:H27" si="0">IFERROR(F17+G17,"Celda formulada")</f>
        <v>0</v>
      </c>
      <c r="I17" s="311"/>
      <c r="J17" s="247"/>
      <c r="K17" s="247"/>
      <c r="L17" s="247"/>
      <c r="M17" s="247"/>
      <c r="N17" s="247"/>
      <c r="O17" s="287">
        <f t="shared" ref="O17:O27" si="1">IFERROR(M17+N17,"Celda formulada")</f>
        <v>0</v>
      </c>
      <c r="P17" s="311"/>
      <c r="Q17" s="285" t="str">
        <f t="shared" ref="Q17:Q27" si="2">IFERROR(J17/I17,"Celda formulada")</f>
        <v>Celda formulada</v>
      </c>
      <c r="R17" s="288" t="str">
        <f t="shared" ref="R17:R27" si="3">IFERROR(L17/K17,"Celda formulada")</f>
        <v>Celda formulada</v>
      </c>
      <c r="S17" s="340" t="str">
        <f t="shared" ref="S17:S27" si="4">IFERROR(O17/H17,"Celda formulada")</f>
        <v>Celda formulada</v>
      </c>
      <c r="T17" s="241"/>
      <c r="U17" s="242"/>
      <c r="V17" s="242"/>
      <c r="W17" s="243" t="s">
        <v>21</v>
      </c>
      <c r="X17" s="171"/>
      <c r="Y17" s="172"/>
      <c r="Z17" s="197">
        <f t="shared" ref="Z17:Z27" si="5">$U$28</f>
        <v>0.2</v>
      </c>
    </row>
    <row r="18" spans="1:26" ht="100.15" customHeight="1" x14ac:dyDescent="0.15">
      <c r="A18" s="282" t="s">
        <v>23</v>
      </c>
      <c r="B18" s="311"/>
      <c r="C18" s="247"/>
      <c r="D18" s="247"/>
      <c r="E18" s="247"/>
      <c r="F18" s="247"/>
      <c r="G18" s="247"/>
      <c r="H18" s="287">
        <f t="shared" si="0"/>
        <v>0</v>
      </c>
      <c r="I18" s="311"/>
      <c r="J18" s="247"/>
      <c r="K18" s="247"/>
      <c r="L18" s="247"/>
      <c r="M18" s="247"/>
      <c r="N18" s="247"/>
      <c r="O18" s="287">
        <f t="shared" si="1"/>
        <v>0</v>
      </c>
      <c r="P18" s="311"/>
      <c r="Q18" s="285" t="str">
        <f t="shared" si="2"/>
        <v>Celda formulada</v>
      </c>
      <c r="R18" s="288" t="str">
        <f t="shared" si="3"/>
        <v>Celda formulada</v>
      </c>
      <c r="S18" s="340" t="str">
        <f t="shared" si="4"/>
        <v>Celda formulada</v>
      </c>
      <c r="T18" s="241"/>
      <c r="U18" s="242"/>
      <c r="V18" s="242"/>
      <c r="W18" s="243" t="s">
        <v>21</v>
      </c>
      <c r="X18" s="171"/>
      <c r="Y18" s="172"/>
      <c r="Z18" s="197">
        <f t="shared" si="5"/>
        <v>0.2</v>
      </c>
    </row>
    <row r="19" spans="1:26" ht="100.15" customHeight="1" x14ac:dyDescent="0.15">
      <c r="A19" s="282" t="s">
        <v>24</v>
      </c>
      <c r="B19" s="311"/>
      <c r="C19" s="247"/>
      <c r="D19" s="247"/>
      <c r="E19" s="247"/>
      <c r="F19" s="247"/>
      <c r="G19" s="247"/>
      <c r="H19" s="287">
        <f t="shared" si="0"/>
        <v>0</v>
      </c>
      <c r="I19" s="311"/>
      <c r="J19" s="247"/>
      <c r="K19" s="247"/>
      <c r="L19" s="247"/>
      <c r="M19" s="247"/>
      <c r="N19" s="247"/>
      <c r="O19" s="287">
        <f t="shared" si="1"/>
        <v>0</v>
      </c>
      <c r="P19" s="311"/>
      <c r="Q19" s="285" t="str">
        <f t="shared" si="2"/>
        <v>Celda formulada</v>
      </c>
      <c r="R19" s="288" t="str">
        <f t="shared" si="3"/>
        <v>Celda formulada</v>
      </c>
      <c r="S19" s="340" t="str">
        <f t="shared" si="4"/>
        <v>Celda formulada</v>
      </c>
      <c r="T19" s="241"/>
      <c r="U19" s="242"/>
      <c r="V19" s="242"/>
      <c r="W19" s="243" t="s">
        <v>21</v>
      </c>
      <c r="X19" s="171"/>
      <c r="Y19" s="172"/>
      <c r="Z19" s="197">
        <f t="shared" si="5"/>
        <v>0.2</v>
      </c>
    </row>
    <row r="20" spans="1:26" ht="100.15" customHeight="1" x14ac:dyDescent="0.15">
      <c r="A20" s="282" t="s">
        <v>25</v>
      </c>
      <c r="B20" s="311"/>
      <c r="C20" s="247"/>
      <c r="D20" s="247"/>
      <c r="E20" s="247"/>
      <c r="F20" s="247"/>
      <c r="G20" s="247"/>
      <c r="H20" s="287">
        <f t="shared" si="0"/>
        <v>0</v>
      </c>
      <c r="I20" s="311"/>
      <c r="J20" s="247"/>
      <c r="K20" s="247"/>
      <c r="L20" s="247"/>
      <c r="M20" s="247"/>
      <c r="N20" s="247"/>
      <c r="O20" s="287">
        <f t="shared" si="1"/>
        <v>0</v>
      </c>
      <c r="P20" s="311"/>
      <c r="Q20" s="285" t="str">
        <f t="shared" si="2"/>
        <v>Celda formulada</v>
      </c>
      <c r="R20" s="288" t="str">
        <f t="shared" si="3"/>
        <v>Celda formulada</v>
      </c>
      <c r="S20" s="340" t="str">
        <f t="shared" si="4"/>
        <v>Celda formulada</v>
      </c>
      <c r="T20" s="241"/>
      <c r="U20" s="242"/>
      <c r="V20" s="242"/>
      <c r="W20" s="243" t="s">
        <v>21</v>
      </c>
      <c r="X20" s="171"/>
      <c r="Y20" s="172"/>
      <c r="Z20" s="197">
        <f t="shared" si="5"/>
        <v>0.2</v>
      </c>
    </row>
    <row r="21" spans="1:26" ht="100.15" customHeight="1" x14ac:dyDescent="0.15">
      <c r="A21" s="282" t="s">
        <v>26</v>
      </c>
      <c r="B21" s="311"/>
      <c r="C21" s="247"/>
      <c r="D21" s="247"/>
      <c r="E21" s="247"/>
      <c r="F21" s="247"/>
      <c r="G21" s="247"/>
      <c r="H21" s="287">
        <f t="shared" si="0"/>
        <v>0</v>
      </c>
      <c r="I21" s="311"/>
      <c r="J21" s="247"/>
      <c r="K21" s="247"/>
      <c r="L21" s="247"/>
      <c r="M21" s="247"/>
      <c r="N21" s="247"/>
      <c r="O21" s="287">
        <f t="shared" si="1"/>
        <v>0</v>
      </c>
      <c r="P21" s="311"/>
      <c r="Q21" s="285" t="str">
        <f t="shared" si="2"/>
        <v>Celda formulada</v>
      </c>
      <c r="R21" s="288" t="str">
        <f t="shared" si="3"/>
        <v>Celda formulada</v>
      </c>
      <c r="S21" s="340" t="str">
        <f t="shared" si="4"/>
        <v>Celda formulada</v>
      </c>
      <c r="T21" s="241"/>
      <c r="U21" s="242"/>
      <c r="V21" s="242"/>
      <c r="W21" s="243" t="s">
        <v>21</v>
      </c>
      <c r="X21" s="171"/>
      <c r="Y21" s="172"/>
      <c r="Z21" s="197">
        <f t="shared" si="5"/>
        <v>0.2</v>
      </c>
    </row>
    <row r="22" spans="1:26" ht="100.15" customHeight="1" x14ac:dyDescent="0.15">
      <c r="A22" s="282" t="s">
        <v>27</v>
      </c>
      <c r="B22" s="311"/>
      <c r="C22" s="247"/>
      <c r="D22" s="247"/>
      <c r="E22" s="247"/>
      <c r="F22" s="247"/>
      <c r="G22" s="247"/>
      <c r="H22" s="287">
        <f t="shared" si="0"/>
        <v>0</v>
      </c>
      <c r="I22" s="311"/>
      <c r="J22" s="247"/>
      <c r="K22" s="247"/>
      <c r="L22" s="247"/>
      <c r="M22" s="247"/>
      <c r="N22" s="247"/>
      <c r="O22" s="287">
        <f t="shared" si="1"/>
        <v>0</v>
      </c>
      <c r="P22" s="311"/>
      <c r="Q22" s="285" t="str">
        <f t="shared" si="2"/>
        <v>Celda formulada</v>
      </c>
      <c r="R22" s="288" t="str">
        <f t="shared" si="3"/>
        <v>Celda formulada</v>
      </c>
      <c r="S22" s="340" t="str">
        <f t="shared" si="4"/>
        <v>Celda formulada</v>
      </c>
      <c r="T22" s="241"/>
      <c r="U22" s="242"/>
      <c r="V22" s="242"/>
      <c r="W22" s="243" t="s">
        <v>21</v>
      </c>
      <c r="X22" s="171"/>
      <c r="Y22" s="172"/>
      <c r="Z22" s="197">
        <f t="shared" si="5"/>
        <v>0.2</v>
      </c>
    </row>
    <row r="23" spans="1:26" ht="100.15" customHeight="1" x14ac:dyDescent="0.15">
      <c r="A23" s="282" t="s">
        <v>28</v>
      </c>
      <c r="B23" s="311"/>
      <c r="C23" s="247"/>
      <c r="D23" s="247"/>
      <c r="E23" s="247"/>
      <c r="F23" s="247"/>
      <c r="G23" s="247"/>
      <c r="H23" s="287">
        <f t="shared" si="0"/>
        <v>0</v>
      </c>
      <c r="I23" s="311"/>
      <c r="J23" s="247"/>
      <c r="K23" s="247"/>
      <c r="L23" s="247"/>
      <c r="M23" s="247"/>
      <c r="N23" s="247"/>
      <c r="O23" s="287">
        <f t="shared" si="1"/>
        <v>0</v>
      </c>
      <c r="P23" s="311"/>
      <c r="Q23" s="285" t="str">
        <f t="shared" si="2"/>
        <v>Celda formulada</v>
      </c>
      <c r="R23" s="288" t="str">
        <f t="shared" si="3"/>
        <v>Celda formulada</v>
      </c>
      <c r="S23" s="340" t="str">
        <f t="shared" si="4"/>
        <v>Celda formulada</v>
      </c>
      <c r="T23" s="241"/>
      <c r="U23" s="242"/>
      <c r="V23" s="242"/>
      <c r="W23" s="243" t="s">
        <v>21</v>
      </c>
      <c r="X23" s="171"/>
      <c r="Y23" s="172"/>
      <c r="Z23" s="197">
        <f t="shared" si="5"/>
        <v>0.2</v>
      </c>
    </row>
    <row r="24" spans="1:26" ht="100.15" customHeight="1" x14ac:dyDescent="0.15">
      <c r="A24" s="282" t="s">
        <v>29</v>
      </c>
      <c r="B24" s="311"/>
      <c r="C24" s="247"/>
      <c r="D24" s="247"/>
      <c r="E24" s="247"/>
      <c r="F24" s="247"/>
      <c r="G24" s="247"/>
      <c r="H24" s="287">
        <f t="shared" si="0"/>
        <v>0</v>
      </c>
      <c r="I24" s="311"/>
      <c r="J24" s="247"/>
      <c r="K24" s="247"/>
      <c r="L24" s="247"/>
      <c r="M24" s="247"/>
      <c r="N24" s="247"/>
      <c r="O24" s="287">
        <f t="shared" si="1"/>
        <v>0</v>
      </c>
      <c r="P24" s="311"/>
      <c r="Q24" s="285" t="str">
        <f t="shared" si="2"/>
        <v>Celda formulada</v>
      </c>
      <c r="R24" s="288" t="str">
        <f t="shared" si="3"/>
        <v>Celda formulada</v>
      </c>
      <c r="S24" s="340" t="str">
        <f t="shared" si="4"/>
        <v>Celda formulada</v>
      </c>
      <c r="T24" s="241"/>
      <c r="U24" s="242"/>
      <c r="V24" s="242"/>
      <c r="W24" s="243" t="s">
        <v>21</v>
      </c>
      <c r="X24" s="171"/>
      <c r="Y24" s="172"/>
      <c r="Z24" s="197">
        <f t="shared" si="5"/>
        <v>0.2</v>
      </c>
    </row>
    <row r="25" spans="1:26" ht="100.15" customHeight="1" x14ac:dyDescent="0.15">
      <c r="A25" s="282" t="s">
        <v>30</v>
      </c>
      <c r="B25" s="311"/>
      <c r="C25" s="247"/>
      <c r="D25" s="247"/>
      <c r="E25" s="247"/>
      <c r="F25" s="247"/>
      <c r="G25" s="247"/>
      <c r="H25" s="287">
        <f t="shared" si="0"/>
        <v>0</v>
      </c>
      <c r="I25" s="311"/>
      <c r="J25" s="247"/>
      <c r="K25" s="247"/>
      <c r="L25" s="247"/>
      <c r="M25" s="247"/>
      <c r="N25" s="247"/>
      <c r="O25" s="287">
        <f t="shared" si="1"/>
        <v>0</v>
      </c>
      <c r="P25" s="311"/>
      <c r="Q25" s="285" t="str">
        <f t="shared" si="2"/>
        <v>Celda formulada</v>
      </c>
      <c r="R25" s="288" t="str">
        <f t="shared" si="3"/>
        <v>Celda formulada</v>
      </c>
      <c r="S25" s="340" t="str">
        <f t="shared" si="4"/>
        <v>Celda formulada</v>
      </c>
      <c r="T25" s="241"/>
      <c r="U25" s="242"/>
      <c r="V25" s="242"/>
      <c r="W25" s="243" t="s">
        <v>21</v>
      </c>
      <c r="X25" s="171"/>
      <c r="Y25" s="172"/>
      <c r="Z25" s="197">
        <f t="shared" si="5"/>
        <v>0.2</v>
      </c>
    </row>
    <row r="26" spans="1:26" ht="100.15" customHeight="1" x14ac:dyDescent="0.15">
      <c r="A26" s="282" t="s">
        <v>31</v>
      </c>
      <c r="B26" s="311"/>
      <c r="C26" s="247"/>
      <c r="D26" s="247"/>
      <c r="E26" s="247"/>
      <c r="F26" s="247"/>
      <c r="G26" s="247"/>
      <c r="H26" s="287">
        <f t="shared" si="0"/>
        <v>0</v>
      </c>
      <c r="I26" s="311"/>
      <c r="J26" s="247"/>
      <c r="K26" s="247"/>
      <c r="L26" s="247"/>
      <c r="M26" s="247"/>
      <c r="N26" s="247"/>
      <c r="O26" s="287">
        <f t="shared" si="1"/>
        <v>0</v>
      </c>
      <c r="P26" s="311"/>
      <c r="Q26" s="285" t="str">
        <f t="shared" si="2"/>
        <v>Celda formulada</v>
      </c>
      <c r="R26" s="288" t="str">
        <f t="shared" si="3"/>
        <v>Celda formulada</v>
      </c>
      <c r="S26" s="340" t="str">
        <f t="shared" si="4"/>
        <v>Celda formulada</v>
      </c>
      <c r="T26" s="241"/>
      <c r="U26" s="242"/>
      <c r="V26" s="242"/>
      <c r="W26" s="243" t="s">
        <v>21</v>
      </c>
      <c r="X26" s="171"/>
      <c r="Y26" s="172"/>
      <c r="Z26" s="197">
        <f t="shared" si="5"/>
        <v>0.2</v>
      </c>
    </row>
    <row r="27" spans="1:26" ht="100.15" customHeight="1" thickBot="1" x14ac:dyDescent="0.2">
      <c r="A27" s="290" t="s">
        <v>32</v>
      </c>
      <c r="B27" s="312"/>
      <c r="C27" s="251"/>
      <c r="D27" s="251"/>
      <c r="E27" s="251"/>
      <c r="F27" s="251"/>
      <c r="G27" s="251"/>
      <c r="H27" s="295">
        <f t="shared" si="0"/>
        <v>0</v>
      </c>
      <c r="I27" s="312"/>
      <c r="J27" s="251"/>
      <c r="K27" s="251"/>
      <c r="L27" s="251"/>
      <c r="M27" s="251"/>
      <c r="N27" s="251"/>
      <c r="O27" s="295">
        <f t="shared" si="1"/>
        <v>0</v>
      </c>
      <c r="P27" s="312"/>
      <c r="Q27" s="293" t="str">
        <f t="shared" si="2"/>
        <v>Celda formulada</v>
      </c>
      <c r="R27" s="296" t="str">
        <f t="shared" si="3"/>
        <v>Celda formulada</v>
      </c>
      <c r="S27" s="341" t="str">
        <f t="shared" si="4"/>
        <v>Celda formulada</v>
      </c>
      <c r="T27" s="241"/>
      <c r="U27" s="242"/>
      <c r="V27" s="242"/>
      <c r="W27" s="252" t="s">
        <v>21</v>
      </c>
      <c r="X27" s="171"/>
      <c r="Y27" s="172"/>
      <c r="Z27" s="197">
        <f t="shared" si="5"/>
        <v>0.2</v>
      </c>
    </row>
    <row r="28" spans="1:26" ht="19.899999999999999" customHeight="1" thickBot="1" x14ac:dyDescent="0.2">
      <c r="A28" s="150" t="s">
        <v>33</v>
      </c>
      <c r="B28" s="298">
        <f>SUM(B16:B27)</f>
        <v>0</v>
      </c>
      <c r="C28" s="298">
        <f>SUM(C16:C27)</f>
        <v>0</v>
      </c>
      <c r="D28" s="301">
        <f>SUM(D16:D27)</f>
        <v>0</v>
      </c>
      <c r="E28" s="301">
        <f>SUM(E16:E27)</f>
        <v>0</v>
      </c>
      <c r="F28" s="300" t="e">
        <f t="shared" ref="F28:G28" si="6">AVERAGE(F16:F27)</f>
        <v>#DIV/0!</v>
      </c>
      <c r="G28" s="300" t="e">
        <f t="shared" si="6"/>
        <v>#DIV/0!</v>
      </c>
      <c r="H28" s="342">
        <f>AVERAGE(H16:H27)</f>
        <v>0</v>
      </c>
      <c r="I28" s="302">
        <f>SUM(I16:I27)</f>
        <v>0</v>
      </c>
      <c r="J28" s="302">
        <f>SUM(J16:J27)</f>
        <v>0</v>
      </c>
      <c r="K28" s="302">
        <f>SUM(K16:K27)</f>
        <v>0</v>
      </c>
      <c r="L28" s="302">
        <f>SUM(L16:L27)</f>
        <v>0</v>
      </c>
      <c r="M28" s="304" t="e">
        <f t="shared" ref="M28:S28" si="7">AVERAGE(M16:M27)</f>
        <v>#DIV/0!</v>
      </c>
      <c r="N28" s="305" t="e">
        <f t="shared" si="7"/>
        <v>#DIV/0!</v>
      </c>
      <c r="O28" s="305">
        <f t="shared" si="7"/>
        <v>0</v>
      </c>
      <c r="P28" s="308" t="e">
        <f t="shared" si="7"/>
        <v>#DIV/0!</v>
      </c>
      <c r="Q28" s="308" t="e">
        <f t="shared" si="7"/>
        <v>#DIV/0!</v>
      </c>
      <c r="R28" s="308" t="e">
        <f t="shared" si="7"/>
        <v>#DIV/0!</v>
      </c>
      <c r="S28" s="308" t="e">
        <f t="shared" si="7"/>
        <v>#DIV/0!</v>
      </c>
      <c r="T28" s="161" t="s">
        <v>34</v>
      </c>
      <c r="U28" s="458">
        <v>0.2</v>
      </c>
      <c r="V28" s="458"/>
      <c r="W28" s="458"/>
      <c r="X28" s="173"/>
      <c r="Y28" s="174"/>
    </row>
    <row r="29" spans="1:26" ht="30.6" customHeight="1" x14ac:dyDescent="0.1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5"/>
    </row>
    <row r="30" spans="1:26" x14ac:dyDescent="0.15">
      <c r="A30" s="191"/>
      <c r="B30" s="191"/>
      <c r="C30" s="191"/>
      <c r="D30" s="191"/>
      <c r="E30" s="191"/>
      <c r="F30" s="191"/>
      <c r="G30" s="191"/>
    </row>
    <row r="31" spans="1:26" x14ac:dyDescent="0.15">
      <c r="A31" s="191"/>
      <c r="B31" s="191"/>
      <c r="C31" s="191"/>
      <c r="D31" s="191"/>
      <c r="E31" s="191"/>
      <c r="F31" s="191"/>
      <c r="G31" s="191"/>
    </row>
    <row r="32" spans="1:26" x14ac:dyDescent="0.15">
      <c r="A32" s="191"/>
      <c r="B32" s="191"/>
      <c r="C32" s="191"/>
      <c r="D32" s="191"/>
      <c r="E32" s="191"/>
      <c r="F32" s="191"/>
      <c r="G32" s="191"/>
    </row>
    <row r="33" spans="1:7" x14ac:dyDescent="0.15">
      <c r="A33" s="191"/>
      <c r="B33" s="191"/>
      <c r="C33" s="191"/>
      <c r="D33" s="191"/>
      <c r="E33" s="191"/>
      <c r="F33" s="191"/>
      <c r="G33" s="191"/>
    </row>
    <row r="34" spans="1:7" x14ac:dyDescent="0.15">
      <c r="A34" s="191"/>
      <c r="B34" s="191"/>
      <c r="C34" s="191"/>
      <c r="D34" s="191"/>
      <c r="E34" s="191"/>
      <c r="F34" s="191"/>
      <c r="G34" s="191"/>
    </row>
  </sheetData>
  <sheetProtection algorithmName="SHA-512" hashValue="Uknf7o3aJpwWpkqavnlI63C9rJ65DfwjMTfJ97Ve6U0oT28/GlTZB7tly4d9Y1FPOdj8dazW8hUNQL9qqg0JfA==" saltValue="QHe1xPktM2loYsbU6EgyQA==" spinCount="100000" sheet="1" objects="1" scenarios="1"/>
  <protectedRanges>
    <protectedRange sqref="T16:V27" name="Rango1"/>
  </protectedRanges>
  <mergeCells count="33">
    <mergeCell ref="A1:D6"/>
    <mergeCell ref="E1:X2"/>
    <mergeCell ref="Y1:Y2"/>
    <mergeCell ref="E3:X4"/>
    <mergeCell ref="Y3:Y4"/>
    <mergeCell ref="E5:X6"/>
    <mergeCell ref="A13:A15"/>
    <mergeCell ref="T13:W13"/>
    <mergeCell ref="X13:Y13"/>
    <mergeCell ref="A7:D7"/>
    <mergeCell ref="R7:S7"/>
    <mergeCell ref="U7:V7"/>
    <mergeCell ref="W7:Y7"/>
    <mergeCell ref="A8:D8"/>
    <mergeCell ref="R8:S8"/>
    <mergeCell ref="U8:V8"/>
    <mergeCell ref="E7:Q7"/>
    <mergeCell ref="E8:Q8"/>
    <mergeCell ref="P13:S14"/>
    <mergeCell ref="A9:Y9"/>
    <mergeCell ref="A11:Y11"/>
    <mergeCell ref="A12:Y12"/>
    <mergeCell ref="U28:W28"/>
    <mergeCell ref="B14:E14"/>
    <mergeCell ref="F14:H14"/>
    <mergeCell ref="B13:H13"/>
    <mergeCell ref="I14:L14"/>
    <mergeCell ref="M14:O14"/>
    <mergeCell ref="I13:O13"/>
    <mergeCell ref="T14:T15"/>
    <mergeCell ref="U14:U15"/>
    <mergeCell ref="V14:V15"/>
    <mergeCell ref="W14:W15"/>
  </mergeCells>
  <conditionalFormatting sqref="B16:Q27">
    <cfRule type="containsBlanks" dxfId="3" priority="1">
      <formula>LEN(TRIM(B16))=0</formula>
    </cfRule>
  </conditionalFormatting>
  <conditionalFormatting sqref="S16:V27">
    <cfRule type="containsBlanks" dxfId="2" priority="17">
      <formula>LEN(TRIM(S16))=0</formula>
    </cfRule>
  </conditionalFormatting>
  <conditionalFormatting sqref="T8">
    <cfRule type="containsBlanks" dxfId="1" priority="24">
      <formula>LEN(TRIM(T8))=0</formula>
    </cfRule>
  </conditionalFormatting>
  <conditionalFormatting sqref="W7:Y7">
    <cfRule type="containsBlanks" dxfId="0" priority="25" stopIfTrue="1">
      <formula>LEN(TRIM(W7))=0</formula>
    </cfRule>
  </conditionalFormatting>
  <dataValidations count="10">
    <dataValidation allowBlank="1" showInputMessage="1" showErrorMessage="1" promptTitle="Observaciones" prompt="Por favor ingresar la justificación de la información ingresada, indicando las posibles razones por las cuales que pueden presentar" sqref="T16:T27" xr:uid="{00000000-0002-0000-0900-000000000000}"/>
    <dataValidation allowBlank="1" showInputMessage="1" showErrorMessage="1" promptTitle="Anniones de mejora" prompt="Por favor ingrese aquellas acciones que se pueden ejecutar desde el territorio." sqref="U16:U27" xr:uid="{00000000-0002-0000-0900-000001000000}"/>
    <dataValidation allowBlank="1" showInputMessage="1" showErrorMessage="1" promptTitle="Evidencias de las acciones" prompt="Por favor en forma de listado, ingrese las evidencias puntuales que soportan las acciones. " sqref="V16:V27" xr:uid="{00000000-0002-0000-0900-000002000000}"/>
    <dataValidation type="whole" allowBlank="1" showInputMessage="1" showErrorMessage="1" errorTitle="Información no válida" error="Por favor ingresar números entreros así:_x000a_Ej: 56" promptTitle="N° trabajadores presencial" prompt="Por favor ingresar un número que se encuentre en un rango de 0 a 99999 sin puntos (.) ni comas (,)" sqref="F17:F27 M17:M27" xr:uid="{00000000-0002-0000-0900-000003000000}">
      <formula1>0</formula1>
      <formula2>99999</formula2>
    </dataValidation>
    <dataValidation type="whole" allowBlank="1" showInputMessage="1" showErrorMessage="1" errorTitle="Información no válida" error="Por favor ingresar números entreros así:_x000a_Ej: 56" promptTitle="N° trabajadores" prompt="Por favor ingresar un número que se encuentre en un rango de 0 a 99999 sin puntos (.) ni comas (,)" sqref="D16:D27 K16:K27" xr:uid="{00000000-0002-0000-0900-000004000000}">
      <formula1>0</formula1>
      <formula2>99999</formula2>
    </dataValidation>
    <dataValidation type="whole" allowBlank="1" showInputMessage="1" showErrorMessage="1" errorTitle="Información no válida" error="Por favor ingresar números entreros así:_x000a_Ej: 56" promptTitle="N° trabajadores" prompt="Por favor ingresar un número de los trabajadores que asistieron el cual se encuentre en un rango de 0 a 99999 sin puntos (.) ni comas (,)" sqref="E16:E27 L16:L27" xr:uid="{00000000-0002-0000-0900-000005000000}">
      <formula1>0</formula1>
      <formula2>99999</formula2>
    </dataValidation>
    <dataValidation type="whole" allowBlank="1" showInputMessage="1" showErrorMessage="1" errorTitle="Información no válida" error="Por favor ingresar números entreros así:_x000a_Ej: 56" promptTitle="Actividades programadas" prompt="Por favor ingresar un número que se encuentre en un rango de 0 a 9999 sin puntos (.) ni comas (,)" sqref="I16:I27 B16:B27" xr:uid="{00000000-0002-0000-0900-000006000000}">
      <formula1>0</formula1>
      <formula2>999</formula2>
    </dataValidation>
    <dataValidation type="whole" allowBlank="1" showInputMessage="1" showErrorMessage="1" errorTitle="Información no válida" error="Por favor ingresar números entreros así:_x000a_Ej: 56" promptTitle="Actividades realizadas" prompt="Por favor ingresar un número que se encuentre en un rango de 0 a 9999 sin puntos (.) ni comas (,)" sqref="J16:J27 C16:C27" xr:uid="{00000000-0002-0000-0900-000007000000}">
      <formula1>0</formula1>
      <formula2>999</formula2>
    </dataValidation>
    <dataValidation type="whole" allowBlank="1" showInputMessage="1" showErrorMessage="1" errorTitle="Información no válida" error="Por favor ingresar números entreros así:_x000a_Ej: 56" promptTitle="Solicitudes atendidas" prompt="Por favor ingresar un número que se encuentre en un rango de 0 a 99999 sin puntos (.) ni comas (,)" sqref="F16 M16" xr:uid="{00000000-0002-0000-0900-000008000000}">
      <formula1>0</formula1>
      <formula2>99999</formula2>
    </dataValidation>
    <dataValidation type="whole" allowBlank="1" showInputMessage="1" showErrorMessage="1" errorTitle="Información no válida" error="Por favor ingresar números entreros así:_x000a_Ej: 56" promptTitle="Requerimientos atendidos" prompt="Por favor ingresar un número que se encuentre en un rango de 0 a 99999 sin puntos (.) ni comas (,)" sqref="G16:G27 N16:N27" xr:uid="{00000000-0002-0000-0900-000009000000}">
      <formula1>0</formula1>
      <formula2>99999</formula2>
    </dataValidation>
  </dataValidations>
  <printOptions horizontalCentered="1" verticalCentered="1"/>
  <pageMargins left="0.19685039370078741" right="0.19685039370078741" top="0.19685039370078741" bottom="0.19685039370078741" header="0" footer="0"/>
  <pageSetup scale="2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900-00000A000000}">
          <x14:formula1>
            <xm:f>Desplegable!$B$3:$B$8</xm:f>
          </x14:formula1>
          <xm:sqref>E8</xm:sqref>
        </x14:dataValidation>
        <x14:dataValidation type="list" allowBlank="1" showInputMessage="1" showErrorMessage="1" xr:uid="{00000000-0002-0000-0900-00000B000000}">
          <x14:formula1>
            <xm:f>Desplegable!$D$3:$D$38</xm:f>
          </x14:formula1>
          <xm:sqref>T7</xm:sqref>
        </x14:dataValidation>
        <x14:dataValidation type="list" allowBlank="1" showInputMessage="1" showErrorMessage="1" xr:uid="{00000000-0002-0000-0900-00000C000000}">
          <x14:formula1>
            <xm:f>Desplegable!$C$3:$C$26</xm:f>
          </x14:formula1>
          <xm:sqref>E7:Q7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9"/>
  <sheetViews>
    <sheetView tabSelected="1" view="pageBreakPreview" zoomScale="60" zoomScaleNormal="80" workbookViewId="0">
      <selection activeCell="H16" sqref="H16:H27"/>
    </sheetView>
  </sheetViews>
  <sheetFormatPr baseColWidth="10" defaultColWidth="11.5" defaultRowHeight="11.25" x14ac:dyDescent="0.15"/>
  <cols>
    <col min="1" max="1" width="19.33203125" style="2" customWidth="1"/>
    <col min="2" max="2" width="30" style="2" customWidth="1"/>
    <col min="3" max="3" width="94.5" style="2" customWidth="1"/>
    <col min="4" max="16384" width="11.5" style="2"/>
  </cols>
  <sheetData>
    <row r="1" spans="1:3" ht="12.6" customHeight="1" x14ac:dyDescent="0.15">
      <c r="A1" s="727" t="s">
        <v>0</v>
      </c>
      <c r="B1" s="727" t="s">
        <v>3</v>
      </c>
      <c r="C1" s="727" t="s">
        <v>1</v>
      </c>
    </row>
    <row r="2" spans="1:3" ht="12" thickBot="1" x14ac:dyDescent="0.2">
      <c r="A2" s="728"/>
      <c r="B2" s="728"/>
      <c r="C2" s="728"/>
    </row>
    <row r="3" spans="1:3" x14ac:dyDescent="0.15">
      <c r="A3" s="55">
        <v>1</v>
      </c>
      <c r="B3" s="56">
        <v>44383</v>
      </c>
      <c r="C3" s="60" t="s">
        <v>174</v>
      </c>
    </row>
    <row r="4" spans="1:3" ht="51.6" customHeight="1" x14ac:dyDescent="0.15">
      <c r="A4" s="57">
        <v>2</v>
      </c>
      <c r="B4" s="58">
        <v>44596</v>
      </c>
      <c r="C4" s="61" t="s">
        <v>175</v>
      </c>
    </row>
    <row r="5" spans="1:3" ht="34.15" customHeight="1" x14ac:dyDescent="0.15">
      <c r="A5" s="62">
        <v>3</v>
      </c>
      <c r="B5" s="63">
        <v>44782</v>
      </c>
      <c r="C5" s="64" t="s">
        <v>176</v>
      </c>
    </row>
    <row r="6" spans="1:3" ht="150" customHeight="1" thickBot="1" x14ac:dyDescent="0.2">
      <c r="A6" s="59">
        <v>4</v>
      </c>
      <c r="B6" s="352">
        <v>45346</v>
      </c>
      <c r="C6" s="65" t="s">
        <v>295</v>
      </c>
    </row>
    <row r="9" spans="1:3" x14ac:dyDescent="0.15">
      <c r="A9" s="3" t="s">
        <v>2</v>
      </c>
    </row>
  </sheetData>
  <mergeCells count="3">
    <mergeCell ref="A1:A2"/>
    <mergeCell ref="B1:B2"/>
    <mergeCell ref="C1:C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"/>
  <sheetViews>
    <sheetView view="pageBreakPreview" zoomScale="60" zoomScaleNormal="53" workbookViewId="0">
      <selection activeCell="H16" sqref="H16:H27"/>
    </sheetView>
  </sheetViews>
  <sheetFormatPr baseColWidth="10" defaultColWidth="11.5" defaultRowHeight="11.25" x14ac:dyDescent="0.15"/>
  <cols>
    <col min="1" max="1" width="19.6640625" style="2" bestFit="1" customWidth="1"/>
    <col min="2" max="2" width="13.6640625" style="2" customWidth="1"/>
    <col min="3" max="3" width="19.6640625" style="2" customWidth="1"/>
    <col min="4" max="4" width="16.6640625" style="2" customWidth="1"/>
    <col min="5" max="5" width="15.5" style="2" customWidth="1"/>
    <col min="6" max="7" width="15.83203125" style="2" customWidth="1"/>
    <col min="8" max="8" width="16" style="2" customWidth="1"/>
    <col min="9" max="9" width="21.83203125" style="2" customWidth="1"/>
    <col min="10" max="10" width="16.6640625" style="2" customWidth="1"/>
    <col min="11" max="11" width="17.83203125" style="2" customWidth="1"/>
    <col min="12" max="12" width="18.6640625" style="2" customWidth="1"/>
    <col min="13" max="13" width="15.33203125" style="2" customWidth="1"/>
    <col min="14" max="14" width="100.6640625" style="2" customWidth="1"/>
    <col min="15" max="16" width="25.6640625" style="2" customWidth="1"/>
    <col min="17" max="17" width="21.5" style="2" customWidth="1"/>
    <col min="18" max="19" width="85.5" style="2" customWidth="1"/>
    <col min="20" max="16384" width="11.5" style="2"/>
  </cols>
  <sheetData>
    <row r="1" spans="1:23" ht="10.15" customHeight="1" x14ac:dyDescent="0.15">
      <c r="A1" s="529"/>
      <c r="B1" s="530"/>
      <c r="C1" s="531"/>
      <c r="D1" s="532" t="s">
        <v>151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4"/>
      <c r="S1" s="518" t="s">
        <v>296</v>
      </c>
      <c r="T1" s="189"/>
    </row>
    <row r="2" spans="1:23" ht="15.6" customHeight="1" thickBot="1" x14ac:dyDescent="0.2">
      <c r="A2" s="529"/>
      <c r="B2" s="530"/>
      <c r="C2" s="531"/>
      <c r="D2" s="535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7"/>
      <c r="S2" s="519"/>
      <c r="T2" s="189"/>
    </row>
    <row r="3" spans="1:23" ht="10.15" customHeight="1" x14ac:dyDescent="0.15">
      <c r="A3" s="529"/>
      <c r="B3" s="530"/>
      <c r="C3" s="531"/>
      <c r="D3" s="402" t="s">
        <v>290</v>
      </c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403"/>
      <c r="S3" s="522" t="s">
        <v>297</v>
      </c>
      <c r="T3" s="189"/>
    </row>
    <row r="4" spans="1:23" ht="10.9" customHeight="1" thickBot="1" x14ac:dyDescent="0.2">
      <c r="A4" s="529"/>
      <c r="B4" s="530"/>
      <c r="C4" s="531"/>
      <c r="D4" s="406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407"/>
      <c r="S4" s="523"/>
      <c r="T4" s="189"/>
    </row>
    <row r="5" spans="1:23" ht="19.149999999999999" customHeight="1" thickBot="1" x14ac:dyDescent="0.2">
      <c r="A5" s="529"/>
      <c r="B5" s="530"/>
      <c r="C5" s="531"/>
      <c r="D5" s="402" t="s">
        <v>291</v>
      </c>
      <c r="E5" s="520"/>
      <c r="F5" s="520"/>
      <c r="G5" s="520"/>
      <c r="H5" s="520"/>
      <c r="I5" s="520"/>
      <c r="J5" s="520"/>
      <c r="K5" s="520"/>
      <c r="L5" s="520"/>
      <c r="M5" s="520"/>
      <c r="N5" s="520"/>
      <c r="O5" s="520"/>
      <c r="P5" s="520"/>
      <c r="Q5" s="520"/>
      <c r="R5" s="403"/>
      <c r="S5" s="1" t="s">
        <v>298</v>
      </c>
      <c r="T5" s="189"/>
    </row>
    <row r="6" spans="1:23" ht="17.45" customHeight="1" thickBot="1" x14ac:dyDescent="0.2">
      <c r="A6" s="529"/>
      <c r="B6" s="530"/>
      <c r="C6" s="531"/>
      <c r="D6" s="404"/>
      <c r="E6" s="524"/>
      <c r="F6" s="524"/>
      <c r="G6" s="524"/>
      <c r="H6" s="524"/>
      <c r="I6" s="524"/>
      <c r="J6" s="524"/>
      <c r="K6" s="524"/>
      <c r="L6" s="524"/>
      <c r="M6" s="524"/>
      <c r="N6" s="524"/>
      <c r="O6" s="524"/>
      <c r="P6" s="524"/>
      <c r="Q6" s="524"/>
      <c r="R6" s="405"/>
      <c r="S6" s="10" t="s">
        <v>152</v>
      </c>
      <c r="T6" s="189"/>
    </row>
    <row r="7" spans="1:23" s="142" customFormat="1" ht="33" customHeight="1" thickBot="1" x14ac:dyDescent="0.25">
      <c r="A7" s="525" t="s">
        <v>259</v>
      </c>
      <c r="B7" s="526"/>
      <c r="C7" s="526"/>
      <c r="D7" s="527" t="s">
        <v>81</v>
      </c>
      <c r="E7" s="527"/>
      <c r="F7" s="527"/>
      <c r="G7" s="527"/>
      <c r="H7" s="527"/>
      <c r="I7" s="527"/>
      <c r="J7" s="527"/>
      <c r="K7" s="528"/>
      <c r="L7" s="525" t="s">
        <v>258</v>
      </c>
      <c r="M7" s="526"/>
      <c r="N7" s="165" t="s">
        <v>177</v>
      </c>
      <c r="O7" s="525" t="s">
        <v>41</v>
      </c>
      <c r="P7" s="526"/>
      <c r="Q7" s="538" t="s">
        <v>255</v>
      </c>
      <c r="R7" s="539"/>
      <c r="S7" s="540"/>
      <c r="T7" s="82"/>
      <c r="U7" s="39"/>
      <c r="V7" s="39"/>
      <c r="W7" s="39"/>
    </row>
    <row r="8" spans="1:23" s="142" customFormat="1" ht="33" customHeight="1" thickBot="1" x14ac:dyDescent="0.25">
      <c r="A8" s="525" t="s">
        <v>260</v>
      </c>
      <c r="B8" s="526"/>
      <c r="C8" s="526"/>
      <c r="D8" s="527" t="s">
        <v>43</v>
      </c>
      <c r="E8" s="527"/>
      <c r="F8" s="527"/>
      <c r="G8" s="527"/>
      <c r="H8" s="527"/>
      <c r="I8" s="527"/>
      <c r="J8" s="527"/>
      <c r="K8" s="528"/>
      <c r="L8" s="525" t="s">
        <v>45</v>
      </c>
      <c r="M8" s="526"/>
      <c r="N8" s="227" t="s">
        <v>254</v>
      </c>
      <c r="O8" s="525" t="s">
        <v>257</v>
      </c>
      <c r="P8" s="526"/>
      <c r="Q8" s="141">
        <v>2024</v>
      </c>
      <c r="R8" s="140" t="s">
        <v>256</v>
      </c>
      <c r="S8" s="40" t="s">
        <v>150</v>
      </c>
      <c r="T8" s="82"/>
      <c r="U8" s="39"/>
      <c r="V8" s="39"/>
      <c r="W8" s="39"/>
    </row>
    <row r="9" spans="1:23" s="4" customFormat="1" ht="36" customHeight="1" x14ac:dyDescent="0.2">
      <c r="A9" s="497" t="s">
        <v>303</v>
      </c>
      <c r="B9" s="497"/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83"/>
      <c r="U9" s="11"/>
      <c r="V9" s="11"/>
      <c r="W9" s="11"/>
    </row>
    <row r="10" spans="1:23" ht="5.45" customHeight="1" thickBot="1" x14ac:dyDescent="0.2">
      <c r="A10" s="191"/>
      <c r="B10" s="191"/>
      <c r="C10" s="191"/>
      <c r="T10" s="189"/>
    </row>
    <row r="11" spans="1:23" s="193" customFormat="1" ht="18.75" thickBot="1" x14ac:dyDescent="0.3">
      <c r="A11" s="498" t="s">
        <v>46</v>
      </c>
      <c r="B11" s="499"/>
      <c r="C11" s="499"/>
      <c r="D11" s="499"/>
      <c r="E11" s="499"/>
      <c r="F11" s="499"/>
      <c r="G11" s="499"/>
      <c r="H11" s="499"/>
      <c r="I11" s="499"/>
      <c r="J11" s="499"/>
      <c r="K11" s="499"/>
      <c r="L11" s="499"/>
      <c r="M11" s="499"/>
      <c r="N11" s="499"/>
      <c r="O11" s="499"/>
      <c r="P11" s="499"/>
      <c r="Q11" s="499"/>
      <c r="R11" s="499"/>
      <c r="S11" s="500"/>
      <c r="T11" s="192"/>
    </row>
    <row r="12" spans="1:23" ht="18" customHeight="1" thickBot="1" x14ac:dyDescent="0.2">
      <c r="A12" s="450" t="s">
        <v>4</v>
      </c>
      <c r="B12" s="488"/>
      <c r="C12" s="488"/>
      <c r="D12" s="488"/>
      <c r="E12" s="488"/>
      <c r="F12" s="501"/>
      <c r="G12" s="501"/>
      <c r="H12" s="501"/>
      <c r="I12" s="501"/>
      <c r="J12" s="501"/>
      <c r="K12" s="501"/>
      <c r="L12" s="488"/>
      <c r="M12" s="488"/>
      <c r="N12" s="488"/>
      <c r="O12" s="488"/>
      <c r="P12" s="488"/>
      <c r="Q12" s="488"/>
      <c r="R12" s="488"/>
      <c r="S12" s="451"/>
      <c r="T12" s="189"/>
    </row>
    <row r="13" spans="1:23" ht="19.899999999999999" customHeight="1" thickBot="1" x14ac:dyDescent="0.2">
      <c r="A13" s="459" t="s">
        <v>5</v>
      </c>
      <c r="B13" s="502" t="s">
        <v>6</v>
      </c>
      <c r="C13" s="503"/>
      <c r="D13" s="503"/>
      <c r="E13" s="503"/>
      <c r="F13" s="504" t="s">
        <v>7</v>
      </c>
      <c r="G13" s="505"/>
      <c r="H13" s="506"/>
      <c r="I13" s="506"/>
      <c r="J13" s="506"/>
      <c r="K13" s="507"/>
      <c r="L13" s="470" t="s">
        <v>8</v>
      </c>
      <c r="M13" s="469"/>
      <c r="N13" s="508" t="s">
        <v>9</v>
      </c>
      <c r="O13" s="453"/>
      <c r="P13" s="453"/>
      <c r="Q13" s="455"/>
      <c r="R13" s="450" t="s">
        <v>10</v>
      </c>
      <c r="S13" s="451"/>
      <c r="T13" s="189"/>
    </row>
    <row r="14" spans="1:23" ht="25.15" customHeight="1" thickBot="1" x14ac:dyDescent="0.2">
      <c r="A14" s="460"/>
      <c r="B14" s="509" t="s">
        <v>11</v>
      </c>
      <c r="C14" s="511" t="s">
        <v>12</v>
      </c>
      <c r="D14" s="513" t="s">
        <v>13</v>
      </c>
      <c r="E14" s="515" t="s">
        <v>14</v>
      </c>
      <c r="F14" s="517" t="s">
        <v>146</v>
      </c>
      <c r="G14" s="517"/>
      <c r="H14" s="489" t="s">
        <v>11</v>
      </c>
      <c r="I14" s="495" t="s">
        <v>12</v>
      </c>
      <c r="J14" s="489" t="s">
        <v>13</v>
      </c>
      <c r="K14" s="491" t="s">
        <v>14</v>
      </c>
      <c r="L14" s="442" t="s">
        <v>15</v>
      </c>
      <c r="M14" s="493" t="s">
        <v>38</v>
      </c>
      <c r="N14" s="452" t="s">
        <v>16</v>
      </c>
      <c r="O14" s="452" t="s">
        <v>17</v>
      </c>
      <c r="P14" s="452" t="s">
        <v>18</v>
      </c>
      <c r="Q14" s="454" t="s">
        <v>19</v>
      </c>
      <c r="R14" s="400" t="s">
        <v>247</v>
      </c>
      <c r="S14" s="401"/>
      <c r="T14" s="189"/>
    </row>
    <row r="15" spans="1:23" ht="37.15" customHeight="1" thickBot="1" x14ac:dyDescent="0.2">
      <c r="A15" s="461"/>
      <c r="B15" s="510"/>
      <c r="C15" s="512"/>
      <c r="D15" s="514"/>
      <c r="E15" s="516"/>
      <c r="F15" s="162" t="s">
        <v>149</v>
      </c>
      <c r="G15" s="162" t="s">
        <v>148</v>
      </c>
      <c r="H15" s="490"/>
      <c r="I15" s="496"/>
      <c r="J15" s="490"/>
      <c r="K15" s="492"/>
      <c r="L15" s="443"/>
      <c r="M15" s="494"/>
      <c r="N15" s="453"/>
      <c r="O15" s="453"/>
      <c r="P15" s="453"/>
      <c r="Q15" s="455"/>
      <c r="R15" s="402"/>
      <c r="S15" s="403"/>
      <c r="T15" s="189"/>
    </row>
    <row r="16" spans="1:23" s="218" customFormat="1" ht="100.15" customHeight="1" x14ac:dyDescent="0.2">
      <c r="A16" s="214" t="s">
        <v>20</v>
      </c>
      <c r="B16" s="421" t="s">
        <v>238</v>
      </c>
      <c r="C16" s="422"/>
      <c r="D16" s="423"/>
      <c r="E16" s="430" t="s">
        <v>245</v>
      </c>
      <c r="F16" s="432" t="s">
        <v>239</v>
      </c>
      <c r="G16" s="435" t="s">
        <v>252</v>
      </c>
      <c r="H16" s="435" t="s">
        <v>241</v>
      </c>
      <c r="I16" s="435" t="s">
        <v>248</v>
      </c>
      <c r="J16" s="435" t="s">
        <v>268</v>
      </c>
      <c r="K16" s="438" t="s">
        <v>245</v>
      </c>
      <c r="L16" s="411" t="s">
        <v>245</v>
      </c>
      <c r="M16" s="413" t="s">
        <v>245</v>
      </c>
      <c r="N16" s="415" t="s">
        <v>242</v>
      </c>
      <c r="O16" s="418" t="s">
        <v>244</v>
      </c>
      <c r="P16" s="418" t="s">
        <v>243</v>
      </c>
      <c r="Q16" s="408" t="s">
        <v>264</v>
      </c>
      <c r="R16" s="404"/>
      <c r="S16" s="405"/>
      <c r="T16" s="217">
        <f>$O$28</f>
        <v>0.2</v>
      </c>
    </row>
    <row r="17" spans="1:20" s="218" customFormat="1" ht="100.15" customHeight="1" x14ac:dyDescent="0.2">
      <c r="A17" s="219" t="s">
        <v>22</v>
      </c>
      <c r="B17" s="424"/>
      <c r="C17" s="425"/>
      <c r="D17" s="426"/>
      <c r="E17" s="431"/>
      <c r="F17" s="433"/>
      <c r="G17" s="436"/>
      <c r="H17" s="436"/>
      <c r="I17" s="436"/>
      <c r="J17" s="436"/>
      <c r="K17" s="439"/>
      <c r="L17" s="412"/>
      <c r="M17" s="414"/>
      <c r="N17" s="416"/>
      <c r="O17" s="419"/>
      <c r="P17" s="419"/>
      <c r="Q17" s="409"/>
      <c r="R17" s="404"/>
      <c r="S17" s="405"/>
      <c r="T17" s="217">
        <f t="shared" ref="T17:T27" si="0">$O$28</f>
        <v>0.2</v>
      </c>
    </row>
    <row r="18" spans="1:20" s="218" customFormat="1" ht="100.15" customHeight="1" x14ac:dyDescent="0.2">
      <c r="A18" s="219" t="s">
        <v>23</v>
      </c>
      <c r="B18" s="424"/>
      <c r="C18" s="425"/>
      <c r="D18" s="426"/>
      <c r="E18" s="215" t="str">
        <f t="shared" ref="E18:E27" si="1">IFERROR(B18/C18,"Celda formulada")</f>
        <v>Celda formulada</v>
      </c>
      <c r="F18" s="433"/>
      <c r="G18" s="436"/>
      <c r="H18" s="436"/>
      <c r="I18" s="436"/>
      <c r="J18" s="436"/>
      <c r="K18" s="224" t="str">
        <f t="shared" ref="K18:K27" si="2">IFERROR(H18/I18,"Celda formulada")</f>
        <v>Celda formulada</v>
      </c>
      <c r="L18" s="220" t="str">
        <f t="shared" ref="L18:L27" si="3">IFERROR(((E18-K18)/E18),"Celda formulada")</f>
        <v>Celda formulada</v>
      </c>
      <c r="M18" s="221">
        <f t="shared" ref="M18:M27" si="4">IFERROR((B18-H18)*-1,"Celda formulada")</f>
        <v>0</v>
      </c>
      <c r="N18" s="416"/>
      <c r="O18" s="419"/>
      <c r="P18" s="419"/>
      <c r="Q18" s="409"/>
      <c r="R18" s="404"/>
      <c r="S18" s="405"/>
      <c r="T18" s="217">
        <f t="shared" si="0"/>
        <v>0.2</v>
      </c>
    </row>
    <row r="19" spans="1:20" s="218" customFormat="1" ht="100.15" customHeight="1" x14ac:dyDescent="0.2">
      <c r="A19" s="219" t="s">
        <v>24</v>
      </c>
      <c r="B19" s="424"/>
      <c r="C19" s="425"/>
      <c r="D19" s="426"/>
      <c r="E19" s="215" t="str">
        <f t="shared" si="1"/>
        <v>Celda formulada</v>
      </c>
      <c r="F19" s="433"/>
      <c r="G19" s="436"/>
      <c r="H19" s="436"/>
      <c r="I19" s="436"/>
      <c r="J19" s="436"/>
      <c r="K19" s="224" t="str">
        <f t="shared" si="2"/>
        <v>Celda formulada</v>
      </c>
      <c r="L19" s="220" t="str">
        <f t="shared" si="3"/>
        <v>Celda formulada</v>
      </c>
      <c r="M19" s="221">
        <f t="shared" si="4"/>
        <v>0</v>
      </c>
      <c r="N19" s="416"/>
      <c r="O19" s="419"/>
      <c r="P19" s="419"/>
      <c r="Q19" s="409"/>
      <c r="R19" s="404"/>
      <c r="S19" s="405"/>
      <c r="T19" s="217">
        <f t="shared" si="0"/>
        <v>0.2</v>
      </c>
    </row>
    <row r="20" spans="1:20" s="218" customFormat="1" ht="100.15" customHeight="1" x14ac:dyDescent="0.2">
      <c r="A20" s="219" t="s">
        <v>25</v>
      </c>
      <c r="B20" s="424"/>
      <c r="C20" s="425"/>
      <c r="D20" s="426"/>
      <c r="E20" s="215" t="str">
        <f t="shared" si="1"/>
        <v>Celda formulada</v>
      </c>
      <c r="F20" s="433"/>
      <c r="G20" s="436"/>
      <c r="H20" s="436"/>
      <c r="I20" s="436"/>
      <c r="J20" s="436"/>
      <c r="K20" s="224" t="str">
        <f t="shared" si="2"/>
        <v>Celda formulada</v>
      </c>
      <c r="L20" s="220" t="str">
        <f t="shared" si="3"/>
        <v>Celda formulada</v>
      </c>
      <c r="M20" s="221">
        <f t="shared" si="4"/>
        <v>0</v>
      </c>
      <c r="N20" s="416"/>
      <c r="O20" s="419"/>
      <c r="P20" s="419"/>
      <c r="Q20" s="410"/>
      <c r="R20" s="404"/>
      <c r="S20" s="405"/>
      <c r="T20" s="217">
        <f t="shared" si="0"/>
        <v>0.2</v>
      </c>
    </row>
    <row r="21" spans="1:20" s="218" customFormat="1" ht="100.15" customHeight="1" x14ac:dyDescent="0.2">
      <c r="A21" s="219" t="s">
        <v>26</v>
      </c>
      <c r="B21" s="424"/>
      <c r="C21" s="425"/>
      <c r="D21" s="426"/>
      <c r="E21" s="215" t="str">
        <f t="shared" si="1"/>
        <v>Celda formulada</v>
      </c>
      <c r="F21" s="433"/>
      <c r="G21" s="436"/>
      <c r="H21" s="436"/>
      <c r="I21" s="436"/>
      <c r="J21" s="436"/>
      <c r="K21" s="224" t="str">
        <f t="shared" si="2"/>
        <v>Celda formulada</v>
      </c>
      <c r="L21" s="220" t="str">
        <f t="shared" si="3"/>
        <v>Celda formulada</v>
      </c>
      <c r="M21" s="221">
        <f t="shared" si="4"/>
        <v>0</v>
      </c>
      <c r="N21" s="416"/>
      <c r="O21" s="419"/>
      <c r="P21" s="419"/>
      <c r="Q21" s="216" t="s">
        <v>21</v>
      </c>
      <c r="R21" s="404"/>
      <c r="S21" s="405"/>
      <c r="T21" s="217">
        <f t="shared" si="0"/>
        <v>0.2</v>
      </c>
    </row>
    <row r="22" spans="1:20" s="218" customFormat="1" ht="100.15" customHeight="1" x14ac:dyDescent="0.2">
      <c r="A22" s="219" t="s">
        <v>27</v>
      </c>
      <c r="B22" s="424"/>
      <c r="C22" s="425"/>
      <c r="D22" s="426"/>
      <c r="E22" s="215" t="str">
        <f t="shared" si="1"/>
        <v>Celda formulada</v>
      </c>
      <c r="F22" s="433"/>
      <c r="G22" s="436"/>
      <c r="H22" s="436"/>
      <c r="I22" s="436"/>
      <c r="J22" s="436"/>
      <c r="K22" s="224" t="str">
        <f t="shared" si="2"/>
        <v>Celda formulada</v>
      </c>
      <c r="L22" s="220" t="str">
        <f t="shared" si="3"/>
        <v>Celda formulada</v>
      </c>
      <c r="M22" s="221">
        <f t="shared" si="4"/>
        <v>0</v>
      </c>
      <c r="N22" s="416"/>
      <c r="O22" s="419"/>
      <c r="P22" s="419"/>
      <c r="Q22" s="216" t="s">
        <v>21</v>
      </c>
      <c r="R22" s="404"/>
      <c r="S22" s="405"/>
      <c r="T22" s="217">
        <f t="shared" si="0"/>
        <v>0.2</v>
      </c>
    </row>
    <row r="23" spans="1:20" s="218" customFormat="1" ht="100.15" customHeight="1" x14ac:dyDescent="0.2">
      <c r="A23" s="219" t="s">
        <v>28</v>
      </c>
      <c r="B23" s="424"/>
      <c r="C23" s="425"/>
      <c r="D23" s="426"/>
      <c r="E23" s="215" t="str">
        <f t="shared" si="1"/>
        <v>Celda formulada</v>
      </c>
      <c r="F23" s="433"/>
      <c r="G23" s="436"/>
      <c r="H23" s="436"/>
      <c r="I23" s="436"/>
      <c r="J23" s="436"/>
      <c r="K23" s="224" t="str">
        <f t="shared" si="2"/>
        <v>Celda formulada</v>
      </c>
      <c r="L23" s="220" t="str">
        <f t="shared" si="3"/>
        <v>Celda formulada</v>
      </c>
      <c r="M23" s="221">
        <f t="shared" si="4"/>
        <v>0</v>
      </c>
      <c r="N23" s="416"/>
      <c r="O23" s="419"/>
      <c r="P23" s="419"/>
      <c r="Q23" s="216" t="s">
        <v>21</v>
      </c>
      <c r="R23" s="404"/>
      <c r="S23" s="405"/>
      <c r="T23" s="217">
        <f t="shared" si="0"/>
        <v>0.2</v>
      </c>
    </row>
    <row r="24" spans="1:20" s="218" customFormat="1" ht="100.15" customHeight="1" x14ac:dyDescent="0.2">
      <c r="A24" s="219" t="s">
        <v>29</v>
      </c>
      <c r="B24" s="424"/>
      <c r="C24" s="425"/>
      <c r="D24" s="426"/>
      <c r="E24" s="215" t="str">
        <f t="shared" si="1"/>
        <v>Celda formulada</v>
      </c>
      <c r="F24" s="433"/>
      <c r="G24" s="436"/>
      <c r="H24" s="436"/>
      <c r="I24" s="436"/>
      <c r="J24" s="436"/>
      <c r="K24" s="224" t="str">
        <f t="shared" si="2"/>
        <v>Celda formulada</v>
      </c>
      <c r="L24" s="220" t="str">
        <f t="shared" si="3"/>
        <v>Celda formulada</v>
      </c>
      <c r="M24" s="221">
        <f t="shared" si="4"/>
        <v>0</v>
      </c>
      <c r="N24" s="416"/>
      <c r="O24" s="419"/>
      <c r="P24" s="419"/>
      <c r="Q24" s="216" t="s">
        <v>21</v>
      </c>
      <c r="R24" s="404"/>
      <c r="S24" s="405"/>
      <c r="T24" s="217">
        <f t="shared" si="0"/>
        <v>0.2</v>
      </c>
    </row>
    <row r="25" spans="1:20" s="218" customFormat="1" ht="100.15" customHeight="1" x14ac:dyDescent="0.2">
      <c r="A25" s="219" t="s">
        <v>30</v>
      </c>
      <c r="B25" s="424"/>
      <c r="C25" s="425"/>
      <c r="D25" s="426"/>
      <c r="E25" s="215" t="str">
        <f t="shared" si="1"/>
        <v>Celda formulada</v>
      </c>
      <c r="F25" s="433"/>
      <c r="G25" s="436"/>
      <c r="H25" s="436"/>
      <c r="I25" s="436"/>
      <c r="J25" s="436"/>
      <c r="K25" s="224" t="str">
        <f t="shared" si="2"/>
        <v>Celda formulada</v>
      </c>
      <c r="L25" s="220" t="str">
        <f t="shared" si="3"/>
        <v>Celda formulada</v>
      </c>
      <c r="M25" s="221">
        <f t="shared" si="4"/>
        <v>0</v>
      </c>
      <c r="N25" s="416"/>
      <c r="O25" s="419"/>
      <c r="P25" s="419"/>
      <c r="Q25" s="216" t="s">
        <v>21</v>
      </c>
      <c r="R25" s="404"/>
      <c r="S25" s="405"/>
      <c r="T25" s="217">
        <f t="shared" si="0"/>
        <v>0.2</v>
      </c>
    </row>
    <row r="26" spans="1:20" s="218" customFormat="1" ht="100.15" customHeight="1" x14ac:dyDescent="0.2">
      <c r="A26" s="219" t="s">
        <v>31</v>
      </c>
      <c r="B26" s="424"/>
      <c r="C26" s="425"/>
      <c r="D26" s="426"/>
      <c r="E26" s="215" t="str">
        <f t="shared" si="1"/>
        <v>Celda formulada</v>
      </c>
      <c r="F26" s="433"/>
      <c r="G26" s="436"/>
      <c r="H26" s="436"/>
      <c r="I26" s="436"/>
      <c r="J26" s="436"/>
      <c r="K26" s="224" t="str">
        <f t="shared" si="2"/>
        <v>Celda formulada</v>
      </c>
      <c r="L26" s="220" t="str">
        <f t="shared" si="3"/>
        <v>Celda formulada</v>
      </c>
      <c r="M26" s="221">
        <f t="shared" si="4"/>
        <v>0</v>
      </c>
      <c r="N26" s="416"/>
      <c r="O26" s="419"/>
      <c r="P26" s="419"/>
      <c r="Q26" s="216" t="s">
        <v>21</v>
      </c>
      <c r="R26" s="404"/>
      <c r="S26" s="405"/>
      <c r="T26" s="217">
        <f t="shared" si="0"/>
        <v>0.2</v>
      </c>
    </row>
    <row r="27" spans="1:20" s="218" customFormat="1" ht="100.15" customHeight="1" thickBot="1" x14ac:dyDescent="0.25">
      <c r="A27" s="222" t="s">
        <v>32</v>
      </c>
      <c r="B27" s="427"/>
      <c r="C27" s="428"/>
      <c r="D27" s="429"/>
      <c r="E27" s="215" t="str">
        <f t="shared" si="1"/>
        <v>Celda formulada</v>
      </c>
      <c r="F27" s="434"/>
      <c r="G27" s="437"/>
      <c r="H27" s="437"/>
      <c r="I27" s="437"/>
      <c r="J27" s="437"/>
      <c r="K27" s="225" t="str">
        <f t="shared" si="2"/>
        <v>Celda formulada</v>
      </c>
      <c r="L27" s="220" t="str">
        <f t="shared" si="3"/>
        <v>Celda formulada</v>
      </c>
      <c r="M27" s="221">
        <f t="shared" si="4"/>
        <v>0</v>
      </c>
      <c r="N27" s="417"/>
      <c r="O27" s="420"/>
      <c r="P27" s="420"/>
      <c r="Q27" s="223" t="s">
        <v>21</v>
      </c>
      <c r="R27" s="404"/>
      <c r="S27" s="405"/>
      <c r="T27" s="217">
        <f t="shared" si="0"/>
        <v>0.2</v>
      </c>
    </row>
    <row r="28" spans="1:20" ht="83.45" customHeight="1" thickBot="1" x14ac:dyDescent="0.2">
      <c r="A28" s="226" t="s">
        <v>250</v>
      </c>
      <c r="B28" s="151">
        <f>SUM(B16:B27)</f>
        <v>0</v>
      </c>
      <c r="C28" s="152" t="e">
        <f>AVERAGE(C16:C27)</f>
        <v>#DIV/0!</v>
      </c>
      <c r="D28" s="153" t="e">
        <f>AVERAGE(D16:D27)</f>
        <v>#DIV/0!</v>
      </c>
      <c r="E28" s="154" t="e">
        <f>AVERAGE(E16:E27)</f>
        <v>#DIV/0!</v>
      </c>
      <c r="F28" s="486" t="s">
        <v>147</v>
      </c>
      <c r="G28" s="487"/>
      <c r="H28" s="155">
        <f>SUM(H16:H27)</f>
        <v>0</v>
      </c>
      <c r="I28" s="156" t="e">
        <f>AVERAGE(I16:I27)</f>
        <v>#DIV/0!</v>
      </c>
      <c r="J28" s="157" t="e">
        <f>AVERAGE(J16:J27)</f>
        <v>#DIV/0!</v>
      </c>
      <c r="K28" s="158" t="e">
        <f>AVERAGE(K16:K27)</f>
        <v>#DIV/0!</v>
      </c>
      <c r="L28" s="159" t="e">
        <f>AVERAGE(L16:L27)</f>
        <v>#DIV/0!</v>
      </c>
      <c r="M28" s="160">
        <f>B28-H28</f>
        <v>0</v>
      </c>
      <c r="N28" s="161" t="s">
        <v>34</v>
      </c>
      <c r="O28" s="458">
        <v>0.2</v>
      </c>
      <c r="P28" s="458"/>
      <c r="Q28" s="458"/>
      <c r="R28" s="406"/>
      <c r="S28" s="407"/>
      <c r="T28" s="203"/>
    </row>
    <row r="29" spans="1:20" ht="30.6" customHeight="1" thickBot="1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5"/>
      <c r="T29" s="203"/>
    </row>
    <row r="30" spans="1:20" ht="18" customHeight="1" thickBot="1" x14ac:dyDescent="0.2">
      <c r="A30" s="450" t="s">
        <v>35</v>
      </c>
      <c r="B30" s="488"/>
      <c r="C30" s="488"/>
      <c r="D30" s="488"/>
      <c r="E30" s="488"/>
      <c r="F30" s="488"/>
      <c r="G30" s="488"/>
      <c r="H30" s="488"/>
      <c r="I30" s="488"/>
      <c r="J30" s="488"/>
      <c r="K30" s="488"/>
      <c r="L30" s="488"/>
      <c r="M30" s="488"/>
      <c r="N30" s="488"/>
      <c r="O30" s="488"/>
      <c r="P30" s="488"/>
      <c r="Q30" s="488"/>
      <c r="R30" s="488"/>
      <c r="S30" s="451"/>
      <c r="T30" s="203"/>
    </row>
    <row r="31" spans="1:20" ht="19.899999999999999" customHeight="1" thickBot="1" x14ac:dyDescent="0.2">
      <c r="A31" s="459" t="s">
        <v>5</v>
      </c>
      <c r="B31" s="462" t="s">
        <v>6</v>
      </c>
      <c r="C31" s="463"/>
      <c r="D31" s="463"/>
      <c r="E31" s="464"/>
      <c r="F31" s="465" t="s">
        <v>7</v>
      </c>
      <c r="G31" s="466"/>
      <c r="H31" s="466"/>
      <c r="I31" s="466"/>
      <c r="J31" s="466"/>
      <c r="K31" s="467"/>
      <c r="L31" s="468" t="s">
        <v>8</v>
      </c>
      <c r="M31" s="469"/>
      <c r="N31" s="468" t="s">
        <v>9</v>
      </c>
      <c r="O31" s="470"/>
      <c r="P31" s="470"/>
      <c r="Q31" s="469"/>
      <c r="R31" s="450" t="s">
        <v>10</v>
      </c>
      <c r="S31" s="451"/>
      <c r="T31" s="203"/>
    </row>
    <row r="32" spans="1:20" ht="25.15" customHeight="1" thickBot="1" x14ac:dyDescent="0.2">
      <c r="A32" s="460"/>
      <c r="B32" s="471" t="s">
        <v>11</v>
      </c>
      <c r="C32" s="473" t="s">
        <v>12</v>
      </c>
      <c r="D32" s="475" t="s">
        <v>36</v>
      </c>
      <c r="E32" s="477" t="s">
        <v>14</v>
      </c>
      <c r="F32" s="479" t="s">
        <v>146</v>
      </c>
      <c r="G32" s="479"/>
      <c r="H32" s="480" t="s">
        <v>11</v>
      </c>
      <c r="I32" s="482" t="s">
        <v>12</v>
      </c>
      <c r="J32" s="484" t="s">
        <v>37</v>
      </c>
      <c r="K32" s="448" t="s">
        <v>14</v>
      </c>
      <c r="L32" s="442" t="s">
        <v>15</v>
      </c>
      <c r="M32" s="440" t="s">
        <v>38</v>
      </c>
      <c r="N32" s="442" t="s">
        <v>16</v>
      </c>
      <c r="O32" s="444" t="s">
        <v>17</v>
      </c>
      <c r="P32" s="444" t="s">
        <v>18</v>
      </c>
      <c r="Q32" s="446" t="s">
        <v>19</v>
      </c>
      <c r="R32" s="400" t="s">
        <v>247</v>
      </c>
      <c r="S32" s="401"/>
      <c r="T32" s="203"/>
    </row>
    <row r="33" spans="1:20" ht="37.15" customHeight="1" thickBot="1" x14ac:dyDescent="0.2">
      <c r="A33" s="461"/>
      <c r="B33" s="472"/>
      <c r="C33" s="474"/>
      <c r="D33" s="476"/>
      <c r="E33" s="478"/>
      <c r="F33" s="167" t="s">
        <v>149</v>
      </c>
      <c r="G33" s="167" t="s">
        <v>148</v>
      </c>
      <c r="H33" s="481"/>
      <c r="I33" s="483"/>
      <c r="J33" s="485"/>
      <c r="K33" s="449"/>
      <c r="L33" s="443"/>
      <c r="M33" s="441"/>
      <c r="N33" s="443"/>
      <c r="O33" s="445"/>
      <c r="P33" s="445"/>
      <c r="Q33" s="447"/>
      <c r="R33" s="402"/>
      <c r="S33" s="403"/>
      <c r="T33" s="203"/>
    </row>
    <row r="34" spans="1:20" ht="100.15" customHeight="1" x14ac:dyDescent="0.15">
      <c r="A34" s="5" t="s">
        <v>20</v>
      </c>
      <c r="B34" s="421" t="s">
        <v>238</v>
      </c>
      <c r="C34" s="422"/>
      <c r="D34" s="423"/>
      <c r="E34" s="430" t="s">
        <v>245</v>
      </c>
      <c r="F34" s="432" t="s">
        <v>251</v>
      </c>
      <c r="G34" s="435" t="s">
        <v>240</v>
      </c>
      <c r="H34" s="435" t="s">
        <v>246</v>
      </c>
      <c r="I34" s="435" t="s">
        <v>249</v>
      </c>
      <c r="J34" s="435" t="s">
        <v>269</v>
      </c>
      <c r="K34" s="438" t="s">
        <v>245</v>
      </c>
      <c r="L34" s="411" t="s">
        <v>245</v>
      </c>
      <c r="M34" s="413" t="s">
        <v>245</v>
      </c>
      <c r="N34" s="415" t="s">
        <v>242</v>
      </c>
      <c r="O34" s="418" t="s">
        <v>244</v>
      </c>
      <c r="P34" s="418" t="s">
        <v>243</v>
      </c>
      <c r="Q34" s="408" t="s">
        <v>282</v>
      </c>
      <c r="R34" s="404"/>
      <c r="S34" s="405"/>
      <c r="T34" s="197">
        <f>$O$46</f>
        <v>0.2</v>
      </c>
    </row>
    <row r="35" spans="1:20" ht="100.15" customHeight="1" x14ac:dyDescent="0.15">
      <c r="A35" s="6" t="s">
        <v>22</v>
      </c>
      <c r="B35" s="424"/>
      <c r="C35" s="425"/>
      <c r="D35" s="426"/>
      <c r="E35" s="431"/>
      <c r="F35" s="433"/>
      <c r="G35" s="436"/>
      <c r="H35" s="436"/>
      <c r="I35" s="436"/>
      <c r="J35" s="436"/>
      <c r="K35" s="439"/>
      <c r="L35" s="412"/>
      <c r="M35" s="414"/>
      <c r="N35" s="416"/>
      <c r="O35" s="419"/>
      <c r="P35" s="419"/>
      <c r="Q35" s="409"/>
      <c r="R35" s="404"/>
      <c r="S35" s="405"/>
      <c r="T35" s="197">
        <f t="shared" ref="T35:T45" si="5">$O$46</f>
        <v>0.2</v>
      </c>
    </row>
    <row r="36" spans="1:20" ht="100.15" customHeight="1" x14ac:dyDescent="0.15">
      <c r="A36" s="6" t="s">
        <v>23</v>
      </c>
      <c r="B36" s="424"/>
      <c r="C36" s="425"/>
      <c r="D36" s="426"/>
      <c r="E36" s="149" t="str">
        <f t="shared" ref="E36:E45" si="6">IFERROR(B36/C36,"Celda formulada")</f>
        <v>Celda formulada</v>
      </c>
      <c r="F36" s="433"/>
      <c r="G36" s="436"/>
      <c r="H36" s="436"/>
      <c r="I36" s="436"/>
      <c r="J36" s="436"/>
      <c r="K36" s="187" t="str">
        <f t="shared" ref="K36:K45" si="7">IFERROR(H36/I36,"Celda formulada")</f>
        <v>Celda formulada</v>
      </c>
      <c r="L36" s="163" t="str">
        <f t="shared" ref="L36:L45" si="8">IFERROR(((E36-K36)/E36),"Celda formulada")</f>
        <v>Celda formulada</v>
      </c>
      <c r="M36" s="164">
        <f t="shared" ref="M36:M45" si="9">IFERROR((B36-H36)*-1,"Celda formulada")</f>
        <v>0</v>
      </c>
      <c r="N36" s="416"/>
      <c r="O36" s="419"/>
      <c r="P36" s="419"/>
      <c r="Q36" s="409"/>
      <c r="R36" s="404"/>
      <c r="S36" s="405"/>
      <c r="T36" s="197">
        <f t="shared" si="5"/>
        <v>0.2</v>
      </c>
    </row>
    <row r="37" spans="1:20" ht="100.15" customHeight="1" x14ac:dyDescent="0.15">
      <c r="A37" s="6" t="s">
        <v>24</v>
      </c>
      <c r="B37" s="424"/>
      <c r="C37" s="425"/>
      <c r="D37" s="426"/>
      <c r="E37" s="149" t="str">
        <f t="shared" si="6"/>
        <v>Celda formulada</v>
      </c>
      <c r="F37" s="433"/>
      <c r="G37" s="436"/>
      <c r="H37" s="436"/>
      <c r="I37" s="436"/>
      <c r="J37" s="436"/>
      <c r="K37" s="187" t="str">
        <f t="shared" si="7"/>
        <v>Celda formulada</v>
      </c>
      <c r="L37" s="163" t="str">
        <f t="shared" si="8"/>
        <v>Celda formulada</v>
      </c>
      <c r="M37" s="164">
        <f t="shared" si="9"/>
        <v>0</v>
      </c>
      <c r="N37" s="416"/>
      <c r="O37" s="419"/>
      <c r="P37" s="419"/>
      <c r="Q37" s="409"/>
      <c r="R37" s="404"/>
      <c r="S37" s="405"/>
      <c r="T37" s="197">
        <f t="shared" si="5"/>
        <v>0.2</v>
      </c>
    </row>
    <row r="38" spans="1:20" ht="100.15" customHeight="1" x14ac:dyDescent="0.15">
      <c r="A38" s="6" t="s">
        <v>25</v>
      </c>
      <c r="B38" s="424"/>
      <c r="C38" s="425"/>
      <c r="D38" s="426"/>
      <c r="E38" s="149" t="str">
        <f t="shared" si="6"/>
        <v>Celda formulada</v>
      </c>
      <c r="F38" s="433"/>
      <c r="G38" s="436"/>
      <c r="H38" s="436"/>
      <c r="I38" s="436"/>
      <c r="J38" s="436"/>
      <c r="K38" s="187" t="str">
        <f t="shared" si="7"/>
        <v>Celda formulada</v>
      </c>
      <c r="L38" s="163" t="str">
        <f t="shared" si="8"/>
        <v>Celda formulada</v>
      </c>
      <c r="M38" s="164">
        <f t="shared" si="9"/>
        <v>0</v>
      </c>
      <c r="N38" s="416"/>
      <c r="O38" s="419"/>
      <c r="P38" s="419"/>
      <c r="Q38" s="410"/>
      <c r="R38" s="404"/>
      <c r="S38" s="405"/>
      <c r="T38" s="197">
        <f t="shared" si="5"/>
        <v>0.2</v>
      </c>
    </row>
    <row r="39" spans="1:20" ht="100.15" customHeight="1" x14ac:dyDescent="0.15">
      <c r="A39" s="6" t="s">
        <v>26</v>
      </c>
      <c r="B39" s="424"/>
      <c r="C39" s="425"/>
      <c r="D39" s="426"/>
      <c r="E39" s="149" t="str">
        <f t="shared" si="6"/>
        <v>Celda formulada</v>
      </c>
      <c r="F39" s="433"/>
      <c r="G39" s="436"/>
      <c r="H39" s="436"/>
      <c r="I39" s="436"/>
      <c r="J39" s="436"/>
      <c r="K39" s="187" t="str">
        <f t="shared" si="7"/>
        <v>Celda formulada</v>
      </c>
      <c r="L39" s="163" t="str">
        <f t="shared" si="8"/>
        <v>Celda formulada</v>
      </c>
      <c r="M39" s="164">
        <f t="shared" si="9"/>
        <v>0</v>
      </c>
      <c r="N39" s="416"/>
      <c r="O39" s="419"/>
      <c r="P39" s="419"/>
      <c r="Q39" s="196" t="s">
        <v>21</v>
      </c>
      <c r="R39" s="404"/>
      <c r="S39" s="405"/>
      <c r="T39" s="197">
        <f t="shared" si="5"/>
        <v>0.2</v>
      </c>
    </row>
    <row r="40" spans="1:20" ht="100.15" customHeight="1" x14ac:dyDescent="0.15">
      <c r="A40" s="6" t="s">
        <v>27</v>
      </c>
      <c r="B40" s="424"/>
      <c r="C40" s="425"/>
      <c r="D40" s="426"/>
      <c r="E40" s="149" t="str">
        <f t="shared" si="6"/>
        <v>Celda formulada</v>
      </c>
      <c r="F40" s="433"/>
      <c r="G40" s="436"/>
      <c r="H40" s="436"/>
      <c r="I40" s="436"/>
      <c r="J40" s="436"/>
      <c r="K40" s="187" t="str">
        <f t="shared" si="7"/>
        <v>Celda formulada</v>
      </c>
      <c r="L40" s="163" t="str">
        <f t="shared" si="8"/>
        <v>Celda formulada</v>
      </c>
      <c r="M40" s="164">
        <f t="shared" si="9"/>
        <v>0</v>
      </c>
      <c r="N40" s="416"/>
      <c r="O40" s="419"/>
      <c r="P40" s="419"/>
      <c r="Q40" s="196" t="s">
        <v>21</v>
      </c>
      <c r="R40" s="404"/>
      <c r="S40" s="405"/>
      <c r="T40" s="197">
        <f t="shared" si="5"/>
        <v>0.2</v>
      </c>
    </row>
    <row r="41" spans="1:20" ht="100.15" customHeight="1" x14ac:dyDescent="0.15">
      <c r="A41" s="6" t="s">
        <v>28</v>
      </c>
      <c r="B41" s="424"/>
      <c r="C41" s="425"/>
      <c r="D41" s="426"/>
      <c r="E41" s="149" t="str">
        <f t="shared" si="6"/>
        <v>Celda formulada</v>
      </c>
      <c r="F41" s="433"/>
      <c r="G41" s="436"/>
      <c r="H41" s="436"/>
      <c r="I41" s="436"/>
      <c r="J41" s="436"/>
      <c r="K41" s="187" t="str">
        <f t="shared" si="7"/>
        <v>Celda formulada</v>
      </c>
      <c r="L41" s="163" t="str">
        <f t="shared" si="8"/>
        <v>Celda formulada</v>
      </c>
      <c r="M41" s="164">
        <f t="shared" si="9"/>
        <v>0</v>
      </c>
      <c r="N41" s="416"/>
      <c r="O41" s="419"/>
      <c r="P41" s="419"/>
      <c r="Q41" s="196" t="s">
        <v>21</v>
      </c>
      <c r="R41" s="404"/>
      <c r="S41" s="405"/>
      <c r="T41" s="197">
        <f t="shared" si="5"/>
        <v>0.2</v>
      </c>
    </row>
    <row r="42" spans="1:20" ht="100.15" customHeight="1" x14ac:dyDescent="0.15">
      <c r="A42" s="6" t="s">
        <v>29</v>
      </c>
      <c r="B42" s="424"/>
      <c r="C42" s="425"/>
      <c r="D42" s="426"/>
      <c r="E42" s="149" t="str">
        <f t="shared" si="6"/>
        <v>Celda formulada</v>
      </c>
      <c r="F42" s="433"/>
      <c r="G42" s="436"/>
      <c r="H42" s="436"/>
      <c r="I42" s="436"/>
      <c r="J42" s="436"/>
      <c r="K42" s="187" t="str">
        <f t="shared" si="7"/>
        <v>Celda formulada</v>
      </c>
      <c r="L42" s="163" t="str">
        <f t="shared" si="8"/>
        <v>Celda formulada</v>
      </c>
      <c r="M42" s="164">
        <f t="shared" si="9"/>
        <v>0</v>
      </c>
      <c r="N42" s="416"/>
      <c r="O42" s="419"/>
      <c r="P42" s="419"/>
      <c r="Q42" s="196" t="s">
        <v>21</v>
      </c>
      <c r="R42" s="404"/>
      <c r="S42" s="405"/>
      <c r="T42" s="197">
        <f t="shared" si="5"/>
        <v>0.2</v>
      </c>
    </row>
    <row r="43" spans="1:20" ht="100.15" customHeight="1" x14ac:dyDescent="0.15">
      <c r="A43" s="6" t="s">
        <v>30</v>
      </c>
      <c r="B43" s="424"/>
      <c r="C43" s="425"/>
      <c r="D43" s="426"/>
      <c r="E43" s="149" t="str">
        <f t="shared" si="6"/>
        <v>Celda formulada</v>
      </c>
      <c r="F43" s="433"/>
      <c r="G43" s="436"/>
      <c r="H43" s="436"/>
      <c r="I43" s="436"/>
      <c r="J43" s="436"/>
      <c r="K43" s="187" t="str">
        <f t="shared" si="7"/>
        <v>Celda formulada</v>
      </c>
      <c r="L43" s="163" t="str">
        <f t="shared" si="8"/>
        <v>Celda formulada</v>
      </c>
      <c r="M43" s="164">
        <f t="shared" si="9"/>
        <v>0</v>
      </c>
      <c r="N43" s="416"/>
      <c r="O43" s="419"/>
      <c r="P43" s="419"/>
      <c r="Q43" s="196" t="s">
        <v>21</v>
      </c>
      <c r="R43" s="404"/>
      <c r="S43" s="405"/>
      <c r="T43" s="197">
        <f t="shared" si="5"/>
        <v>0.2</v>
      </c>
    </row>
    <row r="44" spans="1:20" ht="100.15" customHeight="1" x14ac:dyDescent="0.15">
      <c r="A44" s="6" t="s">
        <v>31</v>
      </c>
      <c r="B44" s="424"/>
      <c r="C44" s="425"/>
      <c r="D44" s="426"/>
      <c r="E44" s="149" t="str">
        <f t="shared" si="6"/>
        <v>Celda formulada</v>
      </c>
      <c r="F44" s="433"/>
      <c r="G44" s="436"/>
      <c r="H44" s="436"/>
      <c r="I44" s="436"/>
      <c r="J44" s="436"/>
      <c r="K44" s="187" t="str">
        <f t="shared" si="7"/>
        <v>Celda formulada</v>
      </c>
      <c r="L44" s="163" t="str">
        <f t="shared" si="8"/>
        <v>Celda formulada</v>
      </c>
      <c r="M44" s="164">
        <f t="shared" si="9"/>
        <v>0</v>
      </c>
      <c r="N44" s="416"/>
      <c r="O44" s="419"/>
      <c r="P44" s="419"/>
      <c r="Q44" s="196" t="s">
        <v>21</v>
      </c>
      <c r="R44" s="404"/>
      <c r="S44" s="405"/>
      <c r="T44" s="197">
        <f t="shared" si="5"/>
        <v>0.2</v>
      </c>
    </row>
    <row r="45" spans="1:20" ht="100.15" customHeight="1" thickBot="1" x14ac:dyDescent="0.2">
      <c r="A45" s="8" t="s">
        <v>32</v>
      </c>
      <c r="B45" s="427"/>
      <c r="C45" s="428"/>
      <c r="D45" s="429"/>
      <c r="E45" s="149" t="str">
        <f t="shared" si="6"/>
        <v>Celda formulada</v>
      </c>
      <c r="F45" s="434"/>
      <c r="G45" s="437"/>
      <c r="H45" s="437"/>
      <c r="I45" s="437"/>
      <c r="J45" s="437"/>
      <c r="K45" s="188" t="str">
        <f t="shared" si="7"/>
        <v>Celda formulada</v>
      </c>
      <c r="L45" s="163" t="str">
        <f t="shared" si="8"/>
        <v>Celda formulada</v>
      </c>
      <c r="M45" s="164">
        <f t="shared" si="9"/>
        <v>0</v>
      </c>
      <c r="N45" s="417"/>
      <c r="O45" s="420"/>
      <c r="P45" s="420"/>
      <c r="Q45" s="202" t="s">
        <v>21</v>
      </c>
      <c r="R45" s="404"/>
      <c r="S45" s="405"/>
      <c r="T45" s="197">
        <f t="shared" si="5"/>
        <v>0.2</v>
      </c>
    </row>
    <row r="46" spans="1:20" ht="91.15" customHeight="1" thickBot="1" x14ac:dyDescent="0.2">
      <c r="A46" s="226" t="s">
        <v>250</v>
      </c>
      <c r="B46" s="175">
        <f>SUM(B34:B45)</f>
        <v>0</v>
      </c>
      <c r="C46" s="176" t="e">
        <f>AVERAGE(C34:C45)</f>
        <v>#DIV/0!</v>
      </c>
      <c r="D46" s="177" t="e">
        <f>AVERAGE(D34:D45)</f>
        <v>#DIV/0!</v>
      </c>
      <c r="E46" s="178" t="e">
        <f>AVERAGE(E34:E45)</f>
        <v>#DIV/0!</v>
      </c>
      <c r="F46" s="456" t="s">
        <v>147</v>
      </c>
      <c r="G46" s="457"/>
      <c r="H46" s="179">
        <f>SUM(H34:H45)</f>
        <v>0</v>
      </c>
      <c r="I46" s="180" t="e">
        <f>AVERAGE(I34:I45)</f>
        <v>#DIV/0!</v>
      </c>
      <c r="J46" s="181" t="e">
        <f>AVERAGE(J34:J45)</f>
        <v>#DIV/0!</v>
      </c>
      <c r="K46" s="182" t="e">
        <f>AVERAGE(K34:K45)</f>
        <v>#DIV/0!</v>
      </c>
      <c r="L46" s="183" t="e">
        <f>AVERAGE(L34:L45)</f>
        <v>#DIV/0!</v>
      </c>
      <c r="M46" s="184">
        <f>B46-H46</f>
        <v>0</v>
      </c>
      <c r="N46" s="161" t="s">
        <v>34</v>
      </c>
      <c r="O46" s="458">
        <v>0.2</v>
      </c>
      <c r="P46" s="458"/>
      <c r="Q46" s="458"/>
      <c r="R46" s="406"/>
      <c r="S46" s="407"/>
      <c r="T46" s="203"/>
    </row>
    <row r="47" spans="1:20" x14ac:dyDescent="0.15">
      <c r="A47" s="191"/>
      <c r="B47" s="191"/>
      <c r="C47" s="191"/>
    </row>
    <row r="48" spans="1:20" x14ac:dyDescent="0.15">
      <c r="A48" s="191"/>
      <c r="B48" s="191"/>
      <c r="C48" s="191"/>
    </row>
    <row r="49" spans="1:3" x14ac:dyDescent="0.15">
      <c r="A49" s="191"/>
      <c r="B49" s="191"/>
      <c r="C49" s="191"/>
    </row>
    <row r="50" spans="1:3" x14ac:dyDescent="0.15">
      <c r="A50" s="191"/>
      <c r="B50" s="191"/>
      <c r="C50" s="191"/>
    </row>
    <row r="51" spans="1:3" x14ac:dyDescent="0.15">
      <c r="A51" s="191"/>
      <c r="B51" s="191"/>
      <c r="C51" s="191"/>
    </row>
    <row r="52" spans="1:3" x14ac:dyDescent="0.15">
      <c r="A52" s="191"/>
      <c r="B52" s="191"/>
      <c r="C52" s="191"/>
    </row>
    <row r="53" spans="1:3" x14ac:dyDescent="0.15">
      <c r="A53" s="191"/>
      <c r="B53" s="191"/>
      <c r="C53" s="191"/>
    </row>
  </sheetData>
  <sheetProtection algorithmName="SHA-512" hashValue="8AYcS1mKsmoUECfEh9UYaxChOeFztxW1rXvgeO5lpk7AQbVM5RZlopLGG9wJiuul5fjhX2r8rxAaKFgXNtv2Dg==" saltValue="ZVBlHc/Jd5DLBRf0ehA/VQ==" spinCount="100000" sheet="1" objects="1" scenarios="1"/>
  <protectedRanges>
    <protectedRange sqref="Q7 N7:N8 D7" name="Rango3"/>
    <protectedRange sqref="N16:P27 N34:P45 F16:J27 F34:J45" name="Rango1"/>
  </protectedRanges>
  <mergeCells count="97">
    <mergeCell ref="S1:S2"/>
    <mergeCell ref="D3:R4"/>
    <mergeCell ref="S3:S4"/>
    <mergeCell ref="D5:R6"/>
    <mergeCell ref="A8:C8"/>
    <mergeCell ref="D8:K8"/>
    <mergeCell ref="L8:M8"/>
    <mergeCell ref="O8:P8"/>
    <mergeCell ref="A1:C6"/>
    <mergeCell ref="D1:R2"/>
    <mergeCell ref="A7:C7"/>
    <mergeCell ref="D7:K7"/>
    <mergeCell ref="L7:M7"/>
    <mergeCell ref="O7:P7"/>
    <mergeCell ref="Q7:S7"/>
    <mergeCell ref="I14:I15"/>
    <mergeCell ref="A9:S9"/>
    <mergeCell ref="A11:S11"/>
    <mergeCell ref="A12:S12"/>
    <mergeCell ref="A13:A15"/>
    <mergeCell ref="B13:E13"/>
    <mergeCell ref="F13:K13"/>
    <mergeCell ref="L13:M13"/>
    <mergeCell ref="N13:Q13"/>
    <mergeCell ref="R13:S13"/>
    <mergeCell ref="B14:B15"/>
    <mergeCell ref="C14:C15"/>
    <mergeCell ref="D14:D15"/>
    <mergeCell ref="E14:E15"/>
    <mergeCell ref="F14:G14"/>
    <mergeCell ref="H14:H15"/>
    <mergeCell ref="J14:J15"/>
    <mergeCell ref="K14:K15"/>
    <mergeCell ref="L14:L15"/>
    <mergeCell ref="M14:M15"/>
    <mergeCell ref="N14:N15"/>
    <mergeCell ref="F28:G28"/>
    <mergeCell ref="O28:Q28"/>
    <mergeCell ref="A30:S30"/>
    <mergeCell ref="B16:D27"/>
    <mergeCell ref="F16:F27"/>
    <mergeCell ref="G16:G27"/>
    <mergeCell ref="H16:H27"/>
    <mergeCell ref="Q16:Q20"/>
    <mergeCell ref="E16:E17"/>
    <mergeCell ref="I16:I27"/>
    <mergeCell ref="J16:J27"/>
    <mergeCell ref="N16:N27"/>
    <mergeCell ref="O16:O27"/>
    <mergeCell ref="P16:P27"/>
    <mergeCell ref="A31:A33"/>
    <mergeCell ref="B31:E31"/>
    <mergeCell ref="F31:K31"/>
    <mergeCell ref="L31:M31"/>
    <mergeCell ref="N31:Q31"/>
    <mergeCell ref="B32:B33"/>
    <mergeCell ref="C32:C33"/>
    <mergeCell ref="D32:D33"/>
    <mergeCell ref="E32:E33"/>
    <mergeCell ref="F32:G32"/>
    <mergeCell ref="H32:H33"/>
    <mergeCell ref="I32:I33"/>
    <mergeCell ref="J32:J33"/>
    <mergeCell ref="F46:G46"/>
    <mergeCell ref="O46:Q46"/>
    <mergeCell ref="I34:I45"/>
    <mergeCell ref="J34:J45"/>
    <mergeCell ref="K34:K35"/>
    <mergeCell ref="R14:S14"/>
    <mergeCell ref="K16:K17"/>
    <mergeCell ref="L16:L17"/>
    <mergeCell ref="M16:M17"/>
    <mergeCell ref="M32:M33"/>
    <mergeCell ref="N32:N33"/>
    <mergeCell ref="O32:O33"/>
    <mergeCell ref="P32:P33"/>
    <mergeCell ref="Q32:Q33"/>
    <mergeCell ref="K32:K33"/>
    <mergeCell ref="L32:L33"/>
    <mergeCell ref="R31:S31"/>
    <mergeCell ref="P14:P15"/>
    <mergeCell ref="Q14:Q15"/>
    <mergeCell ref="R15:S28"/>
    <mergeCell ref="O14:O15"/>
    <mergeCell ref="B34:D45"/>
    <mergeCell ref="E34:E35"/>
    <mergeCell ref="F34:F45"/>
    <mergeCell ref="G34:G45"/>
    <mergeCell ref="H34:H45"/>
    <mergeCell ref="R32:S32"/>
    <mergeCell ref="R33:S46"/>
    <mergeCell ref="Q34:Q38"/>
    <mergeCell ref="L34:L35"/>
    <mergeCell ref="M34:M35"/>
    <mergeCell ref="N34:N45"/>
    <mergeCell ref="O34:O45"/>
    <mergeCell ref="P34:P45"/>
  </mergeCells>
  <conditionalFormatting sqref="F16:J16">
    <cfRule type="containsBlanks" dxfId="58" priority="2">
      <formula>LEN(TRIM(F16))=0</formula>
    </cfRule>
  </conditionalFormatting>
  <conditionalFormatting sqref="F34:J34">
    <cfRule type="containsBlanks" dxfId="57" priority="1">
      <formula>LEN(TRIM(F34))=0</formula>
    </cfRule>
  </conditionalFormatting>
  <conditionalFormatting sqref="N8">
    <cfRule type="containsBlanks" dxfId="56" priority="7">
      <formula>LEN(TRIM(N8))=0</formula>
    </cfRule>
  </conditionalFormatting>
  <conditionalFormatting sqref="N16:P16">
    <cfRule type="containsBlanks" dxfId="55" priority="8">
      <formula>LEN(TRIM(N16))=0</formula>
    </cfRule>
  </conditionalFormatting>
  <conditionalFormatting sqref="N34:P34">
    <cfRule type="containsBlanks" dxfId="54" priority="3">
      <formula>LEN(TRIM(N34))=0</formula>
    </cfRule>
  </conditionalFormatting>
  <conditionalFormatting sqref="Q7:S7">
    <cfRule type="containsBlanks" dxfId="53" priority="10" stopIfTrue="1">
      <formula>LEN(TRIM(Q7))=0</formula>
    </cfRule>
  </conditionalFormatting>
  <dataValidations count="3">
    <dataValidation allowBlank="1" showInputMessage="1" showErrorMessage="1" promptTitle="Evidencias de las acciones" prompt="Por favor en forma de listado, ingrese las evidencias puntuales que soportan las acciones. " sqref="P16 P34" xr:uid="{00000000-0002-0000-0100-000000000000}"/>
    <dataValidation allowBlank="1" showInputMessage="1" showErrorMessage="1" promptTitle="Anniones de mejora" prompt="Por favor ingrese aquellas acciones que se pueden ejecutar desde el territorio." sqref="O16 O34" xr:uid="{00000000-0002-0000-0100-000001000000}"/>
    <dataValidation allowBlank="1" showInputMessage="1" showErrorMessage="1" promptTitle="Observaciones" prompt="Por favor ingresar la justificación de la información ingresada, indicando las posibles razones por las cuales que pueden presentar" sqref="N16 N34" xr:uid="{00000000-0002-0000-0100-000002000000}"/>
  </dataValidations>
  <printOptions horizontalCentered="1" verticalCentered="1"/>
  <pageMargins left="0.19685039370078741" right="0.19685039370078741" top="0.19685039370078741" bottom="0.19685039370078741" header="0" footer="0"/>
  <pageSetup scale="32" fitToHeight="0" orientation="landscape" r:id="rId1"/>
  <rowBreaks count="1" manualBreakCount="1">
    <brk id="29" max="1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Desplegable!$C$3:$C$26</xm:f>
          </x14:formula1>
          <xm:sqref>D7:K7</xm:sqref>
        </x14:dataValidation>
        <x14:dataValidation type="list" allowBlank="1" showInputMessage="1" showErrorMessage="1" xr:uid="{00000000-0002-0000-0100-000004000000}">
          <x14:formula1>
            <xm:f>Desplegable!$B$3:$B$8</xm:f>
          </x14:formula1>
          <xm:sqref>D8:K8</xm:sqref>
        </x14:dataValidation>
        <x14:dataValidation type="list" allowBlank="1" showInputMessage="1" showErrorMessage="1" xr:uid="{00000000-0002-0000-0100-000005000000}">
          <x14:formula1>
            <xm:f>Desplegable!$D$3:$D$38</xm:f>
          </x14:formula1>
          <xm:sqref>N7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53"/>
  <sheetViews>
    <sheetView view="pageBreakPreview" zoomScale="70" zoomScaleNormal="53" zoomScaleSheetLayoutView="70" workbookViewId="0">
      <selection activeCell="H16" sqref="H16:I16"/>
    </sheetView>
  </sheetViews>
  <sheetFormatPr baseColWidth="10" defaultColWidth="11.5" defaultRowHeight="11.25" x14ac:dyDescent="0.15"/>
  <cols>
    <col min="1" max="1" width="19.6640625" style="2" bestFit="1" customWidth="1"/>
    <col min="2" max="2" width="13.6640625" style="2" customWidth="1"/>
    <col min="3" max="3" width="19.6640625" style="2" customWidth="1"/>
    <col min="4" max="4" width="16.6640625" style="2" customWidth="1"/>
    <col min="5" max="5" width="13.6640625" style="2" customWidth="1"/>
    <col min="6" max="7" width="14.6640625" style="2" customWidth="1"/>
    <col min="8" max="8" width="13.6640625" style="2" customWidth="1"/>
    <col min="9" max="9" width="19.6640625" style="2" customWidth="1"/>
    <col min="10" max="10" width="16.6640625" style="2" customWidth="1"/>
    <col min="11" max="11" width="17.83203125" style="2" bestFit="1" customWidth="1"/>
    <col min="12" max="12" width="18.6640625" style="2" customWidth="1"/>
    <col min="13" max="13" width="13.5" style="2" customWidth="1"/>
    <col min="14" max="14" width="100.6640625" style="2" customWidth="1"/>
    <col min="15" max="16" width="25.6640625" style="2" customWidth="1"/>
    <col min="17" max="17" width="17.6640625" style="2" customWidth="1"/>
    <col min="18" max="19" width="85.5" style="2" customWidth="1"/>
    <col min="20" max="16384" width="11.5" style="2"/>
  </cols>
  <sheetData>
    <row r="1" spans="1:23" ht="10.15" customHeight="1" x14ac:dyDescent="0.15">
      <c r="A1" s="529"/>
      <c r="B1" s="530"/>
      <c r="C1" s="531"/>
      <c r="D1" s="532" t="s">
        <v>151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4"/>
      <c r="S1" s="518" t="s">
        <v>296</v>
      </c>
      <c r="T1" s="189"/>
    </row>
    <row r="2" spans="1:23" ht="15.6" customHeight="1" thickBot="1" x14ac:dyDescent="0.2">
      <c r="A2" s="529"/>
      <c r="B2" s="530"/>
      <c r="C2" s="531"/>
      <c r="D2" s="535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7"/>
      <c r="S2" s="519"/>
      <c r="T2" s="189"/>
    </row>
    <row r="3" spans="1:23" ht="10.15" customHeight="1" x14ac:dyDescent="0.15">
      <c r="A3" s="529"/>
      <c r="B3" s="530"/>
      <c r="C3" s="531"/>
      <c r="D3" s="402" t="s">
        <v>292</v>
      </c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403"/>
      <c r="S3" s="522" t="s">
        <v>297</v>
      </c>
      <c r="T3" s="189"/>
    </row>
    <row r="4" spans="1:23" ht="10.9" customHeight="1" thickBot="1" x14ac:dyDescent="0.2">
      <c r="A4" s="529"/>
      <c r="B4" s="530"/>
      <c r="C4" s="531"/>
      <c r="D4" s="406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407"/>
      <c r="S4" s="523"/>
      <c r="T4" s="189"/>
    </row>
    <row r="5" spans="1:23" ht="19.149999999999999" customHeight="1" thickBot="1" x14ac:dyDescent="0.2">
      <c r="A5" s="529"/>
      <c r="B5" s="530"/>
      <c r="C5" s="531"/>
      <c r="D5" s="402" t="s">
        <v>291</v>
      </c>
      <c r="E5" s="520"/>
      <c r="F5" s="520"/>
      <c r="G5" s="520"/>
      <c r="H5" s="520"/>
      <c r="I5" s="520"/>
      <c r="J5" s="520"/>
      <c r="K5" s="520"/>
      <c r="L5" s="520"/>
      <c r="M5" s="520"/>
      <c r="N5" s="520"/>
      <c r="O5" s="520"/>
      <c r="P5" s="520"/>
      <c r="Q5" s="520"/>
      <c r="R5" s="403"/>
      <c r="S5" s="1" t="s">
        <v>298</v>
      </c>
      <c r="T5" s="189"/>
    </row>
    <row r="6" spans="1:23" ht="17.45" customHeight="1" thickBot="1" x14ac:dyDescent="0.2">
      <c r="A6" s="529"/>
      <c r="B6" s="530"/>
      <c r="C6" s="531"/>
      <c r="D6" s="404"/>
      <c r="E6" s="524"/>
      <c r="F6" s="524"/>
      <c r="G6" s="524"/>
      <c r="H6" s="524"/>
      <c r="I6" s="524"/>
      <c r="J6" s="524"/>
      <c r="K6" s="524"/>
      <c r="L6" s="524"/>
      <c r="M6" s="524"/>
      <c r="N6" s="524"/>
      <c r="O6" s="524"/>
      <c r="P6" s="524"/>
      <c r="Q6" s="524"/>
      <c r="R6" s="405"/>
      <c r="S6" s="10" t="s">
        <v>152</v>
      </c>
      <c r="T6" s="189"/>
    </row>
    <row r="7" spans="1:23" s="142" customFormat="1" ht="33" customHeight="1" thickBot="1" x14ac:dyDescent="0.25">
      <c r="A7" s="525" t="s">
        <v>39</v>
      </c>
      <c r="B7" s="526"/>
      <c r="C7" s="526"/>
      <c r="D7" s="527" t="s">
        <v>81</v>
      </c>
      <c r="E7" s="527"/>
      <c r="F7" s="527"/>
      <c r="G7" s="527"/>
      <c r="H7" s="527"/>
      <c r="I7" s="527"/>
      <c r="J7" s="527"/>
      <c r="K7" s="528"/>
      <c r="L7" s="525" t="s">
        <v>40</v>
      </c>
      <c r="M7" s="526"/>
      <c r="N7" s="165" t="s">
        <v>177</v>
      </c>
      <c r="O7" s="525" t="s">
        <v>41</v>
      </c>
      <c r="P7" s="526"/>
      <c r="Q7" s="556"/>
      <c r="R7" s="557"/>
      <c r="S7" s="558"/>
      <c r="T7" s="82"/>
      <c r="U7" s="39"/>
      <c r="V7" s="39"/>
      <c r="W7" s="39"/>
    </row>
    <row r="8" spans="1:23" s="142" customFormat="1" ht="33" customHeight="1" thickBot="1" x14ac:dyDescent="0.25">
      <c r="A8" s="525" t="s">
        <v>42</v>
      </c>
      <c r="B8" s="526"/>
      <c r="C8" s="526"/>
      <c r="D8" s="527" t="s">
        <v>43</v>
      </c>
      <c r="E8" s="527"/>
      <c r="F8" s="527"/>
      <c r="G8" s="527"/>
      <c r="H8" s="527"/>
      <c r="I8" s="527"/>
      <c r="J8" s="527"/>
      <c r="K8" s="528"/>
      <c r="L8" s="525" t="s">
        <v>45</v>
      </c>
      <c r="M8" s="526"/>
      <c r="N8" s="190"/>
      <c r="O8" s="525" t="s">
        <v>44</v>
      </c>
      <c r="P8" s="526"/>
      <c r="Q8" s="141">
        <v>2024</v>
      </c>
      <c r="R8" s="140" t="s">
        <v>47</v>
      </c>
      <c r="S8" s="40" t="s">
        <v>150</v>
      </c>
      <c r="T8" s="82"/>
      <c r="U8" s="39"/>
      <c r="V8" s="39"/>
      <c r="W8" s="39"/>
    </row>
    <row r="9" spans="1:23" s="4" customFormat="1" ht="36" customHeight="1" x14ac:dyDescent="0.2">
      <c r="A9" s="554" t="s">
        <v>302</v>
      </c>
      <c r="B9" s="554"/>
      <c r="C9" s="554"/>
      <c r="D9" s="554"/>
      <c r="E9" s="554"/>
      <c r="F9" s="554"/>
      <c r="G9" s="554"/>
      <c r="H9" s="554"/>
      <c r="I9" s="554"/>
      <c r="J9" s="554"/>
      <c r="K9" s="554"/>
      <c r="L9" s="554"/>
      <c r="M9" s="554"/>
      <c r="N9" s="554"/>
      <c r="O9" s="554"/>
      <c r="P9" s="554"/>
      <c r="Q9" s="554"/>
      <c r="R9" s="554"/>
      <c r="S9" s="554"/>
      <c r="T9" s="83"/>
      <c r="U9" s="11"/>
      <c r="V9" s="11"/>
      <c r="W9" s="11"/>
    </row>
    <row r="10" spans="1:23" ht="5.45" customHeight="1" thickBot="1" x14ac:dyDescent="0.2">
      <c r="A10" s="191"/>
      <c r="B10" s="191"/>
      <c r="C10" s="191"/>
      <c r="T10" s="189"/>
    </row>
    <row r="11" spans="1:23" s="193" customFormat="1" ht="18.75" thickBot="1" x14ac:dyDescent="0.3">
      <c r="A11" s="498" t="s">
        <v>46</v>
      </c>
      <c r="B11" s="499"/>
      <c r="C11" s="499"/>
      <c r="D11" s="499"/>
      <c r="E11" s="499"/>
      <c r="F11" s="499"/>
      <c r="G11" s="499"/>
      <c r="H11" s="499"/>
      <c r="I11" s="499"/>
      <c r="J11" s="499"/>
      <c r="K11" s="499"/>
      <c r="L11" s="499"/>
      <c r="M11" s="499"/>
      <c r="N11" s="499"/>
      <c r="O11" s="499"/>
      <c r="P11" s="499"/>
      <c r="Q11" s="499"/>
      <c r="R11" s="499"/>
      <c r="S11" s="500"/>
      <c r="T11" s="192"/>
    </row>
    <row r="12" spans="1:23" ht="18" customHeight="1" thickBot="1" x14ac:dyDescent="0.2">
      <c r="A12" s="450" t="s">
        <v>4</v>
      </c>
      <c r="B12" s="488"/>
      <c r="C12" s="488"/>
      <c r="D12" s="488"/>
      <c r="E12" s="488"/>
      <c r="F12" s="501"/>
      <c r="G12" s="501"/>
      <c r="H12" s="501"/>
      <c r="I12" s="501"/>
      <c r="J12" s="501"/>
      <c r="K12" s="501"/>
      <c r="L12" s="488"/>
      <c r="M12" s="488"/>
      <c r="N12" s="488"/>
      <c r="O12" s="488"/>
      <c r="P12" s="488"/>
      <c r="Q12" s="488"/>
      <c r="R12" s="488"/>
      <c r="S12" s="451"/>
      <c r="T12" s="189"/>
    </row>
    <row r="13" spans="1:23" ht="19.899999999999999" customHeight="1" thickBot="1" x14ac:dyDescent="0.2">
      <c r="A13" s="459" t="s">
        <v>5</v>
      </c>
      <c r="B13" s="502" t="s">
        <v>6</v>
      </c>
      <c r="C13" s="503"/>
      <c r="D13" s="503"/>
      <c r="E13" s="503"/>
      <c r="F13" s="504" t="s">
        <v>7</v>
      </c>
      <c r="G13" s="505"/>
      <c r="H13" s="506"/>
      <c r="I13" s="506"/>
      <c r="J13" s="506"/>
      <c r="K13" s="507"/>
      <c r="L13" s="470" t="s">
        <v>8</v>
      </c>
      <c r="M13" s="469"/>
      <c r="N13" s="508" t="s">
        <v>9</v>
      </c>
      <c r="O13" s="453"/>
      <c r="P13" s="453"/>
      <c r="Q13" s="455"/>
      <c r="R13" s="450" t="s">
        <v>10</v>
      </c>
      <c r="S13" s="451"/>
      <c r="T13" s="189"/>
    </row>
    <row r="14" spans="1:23" ht="25.15" customHeight="1" thickBot="1" x14ac:dyDescent="0.2">
      <c r="A14" s="460"/>
      <c r="B14" s="509" t="s">
        <v>11</v>
      </c>
      <c r="C14" s="511" t="s">
        <v>12</v>
      </c>
      <c r="D14" s="513" t="s">
        <v>13</v>
      </c>
      <c r="E14" s="515" t="s">
        <v>14</v>
      </c>
      <c r="F14" s="517" t="s">
        <v>146</v>
      </c>
      <c r="G14" s="517"/>
      <c r="H14" s="489" t="s">
        <v>11</v>
      </c>
      <c r="I14" s="495" t="s">
        <v>12</v>
      </c>
      <c r="J14" s="489" t="s">
        <v>13</v>
      </c>
      <c r="K14" s="491" t="s">
        <v>14</v>
      </c>
      <c r="L14" s="442" t="s">
        <v>15</v>
      </c>
      <c r="M14" s="493" t="s">
        <v>38</v>
      </c>
      <c r="N14" s="452" t="s">
        <v>16</v>
      </c>
      <c r="O14" s="452" t="s">
        <v>17</v>
      </c>
      <c r="P14" s="452" t="s">
        <v>18</v>
      </c>
      <c r="Q14" s="454" t="s">
        <v>19</v>
      </c>
      <c r="R14" s="166"/>
      <c r="S14" s="194"/>
      <c r="T14" s="189"/>
    </row>
    <row r="15" spans="1:23" ht="37.15" customHeight="1" thickBot="1" x14ac:dyDescent="0.2">
      <c r="A15" s="461"/>
      <c r="B15" s="550"/>
      <c r="C15" s="551"/>
      <c r="D15" s="552"/>
      <c r="E15" s="553"/>
      <c r="F15" s="162" t="s">
        <v>149</v>
      </c>
      <c r="G15" s="162" t="s">
        <v>148</v>
      </c>
      <c r="H15" s="490"/>
      <c r="I15" s="496"/>
      <c r="J15" s="490"/>
      <c r="K15" s="492"/>
      <c r="L15" s="543"/>
      <c r="M15" s="555"/>
      <c r="N15" s="470"/>
      <c r="O15" s="470"/>
      <c r="P15" s="470"/>
      <c r="Q15" s="469"/>
      <c r="R15" s="402"/>
      <c r="S15" s="403"/>
      <c r="T15" s="189"/>
    </row>
    <row r="16" spans="1:23" ht="100.15" customHeight="1" x14ac:dyDescent="0.15">
      <c r="A16" s="274" t="s">
        <v>20</v>
      </c>
      <c r="B16" s="257"/>
      <c r="C16" s="260"/>
      <c r="D16" s="381"/>
      <c r="E16" s="275" t="str">
        <f>IFERROR(B16/C16,"Celda formulada")</f>
        <v>Celda formulada</v>
      </c>
      <c r="F16" s="195"/>
      <c r="G16" s="38"/>
      <c r="H16" s="204"/>
      <c r="I16" s="143"/>
      <c r="J16" s="205"/>
      <c r="K16" s="382" t="str">
        <f>IFERROR(H16/I16,"Celda formulada")</f>
        <v>Celda formulada</v>
      </c>
      <c r="L16" s="320" t="str">
        <f>IFERROR(((E16-K16)/E16*1),"Celda formulada")</f>
        <v>Celda formulada</v>
      </c>
      <c r="M16" s="385">
        <f t="shared" ref="M16:M27" si="0">IFERROR((B16-H16)*-1,"Celda formulada")</f>
        <v>0</v>
      </c>
      <c r="N16" s="389"/>
      <c r="O16" s="390"/>
      <c r="P16" s="390"/>
      <c r="Q16" s="321" t="s">
        <v>21</v>
      </c>
      <c r="R16" s="524"/>
      <c r="S16" s="405"/>
      <c r="T16" s="197">
        <f>$O$28</f>
        <v>0.2</v>
      </c>
    </row>
    <row r="17" spans="1:20" ht="100.15" customHeight="1" x14ac:dyDescent="0.15">
      <c r="A17" s="282" t="s">
        <v>22</v>
      </c>
      <c r="B17" s="185"/>
      <c r="C17" s="7"/>
      <c r="D17" s="186"/>
      <c r="E17" s="283" t="str">
        <f t="shared" ref="E17:E27" si="1">IFERROR(B17/C17,"Celda formulada")</f>
        <v>Celda formulada</v>
      </c>
      <c r="F17" s="198"/>
      <c r="G17" s="199"/>
      <c r="H17" s="206"/>
      <c r="I17" s="207"/>
      <c r="J17" s="208"/>
      <c r="K17" s="383" t="str">
        <f t="shared" ref="K17:K27" si="2">IFERROR(H17/I17,"Celda formulada")</f>
        <v>Celda formulada</v>
      </c>
      <c r="L17" s="323" t="str">
        <f t="shared" ref="L17:L27" si="3">IFERROR(((E17-K17)/E17*1),"Celda formulada")</f>
        <v>Celda formulada</v>
      </c>
      <c r="M17" s="386">
        <f t="shared" si="0"/>
        <v>0</v>
      </c>
      <c r="N17" s="391"/>
      <c r="O17" s="388"/>
      <c r="P17" s="388"/>
      <c r="Q17" s="324" t="s">
        <v>21</v>
      </c>
      <c r="R17" s="524"/>
      <c r="S17" s="405"/>
      <c r="T17" s="197">
        <f t="shared" ref="T17:T27" si="4">$O$28</f>
        <v>0.2</v>
      </c>
    </row>
    <row r="18" spans="1:20" ht="100.15" customHeight="1" x14ac:dyDescent="0.15">
      <c r="A18" s="282" t="s">
        <v>23</v>
      </c>
      <c r="B18" s="185"/>
      <c r="C18" s="7"/>
      <c r="D18" s="186"/>
      <c r="E18" s="283" t="str">
        <f t="shared" si="1"/>
        <v>Celda formulada</v>
      </c>
      <c r="F18" s="198"/>
      <c r="G18" s="199"/>
      <c r="H18" s="206"/>
      <c r="I18" s="207"/>
      <c r="J18" s="208"/>
      <c r="K18" s="383" t="str">
        <f t="shared" si="2"/>
        <v>Celda formulada</v>
      </c>
      <c r="L18" s="323" t="str">
        <f t="shared" si="3"/>
        <v>Celda formulada</v>
      </c>
      <c r="M18" s="386">
        <f t="shared" si="0"/>
        <v>0</v>
      </c>
      <c r="N18" s="391"/>
      <c r="O18" s="388"/>
      <c r="P18" s="388"/>
      <c r="Q18" s="324" t="s">
        <v>21</v>
      </c>
      <c r="R18" s="524"/>
      <c r="S18" s="405"/>
      <c r="T18" s="197">
        <f t="shared" si="4"/>
        <v>0.2</v>
      </c>
    </row>
    <row r="19" spans="1:20" ht="100.15" customHeight="1" x14ac:dyDescent="0.15">
      <c r="A19" s="282" t="s">
        <v>24</v>
      </c>
      <c r="B19" s="185"/>
      <c r="C19" s="7"/>
      <c r="D19" s="186"/>
      <c r="E19" s="283" t="str">
        <f t="shared" si="1"/>
        <v>Celda formulada</v>
      </c>
      <c r="F19" s="198"/>
      <c r="G19" s="199"/>
      <c r="H19" s="206"/>
      <c r="I19" s="207"/>
      <c r="J19" s="208"/>
      <c r="K19" s="383" t="str">
        <f t="shared" si="2"/>
        <v>Celda formulada</v>
      </c>
      <c r="L19" s="323" t="str">
        <f t="shared" si="3"/>
        <v>Celda formulada</v>
      </c>
      <c r="M19" s="386">
        <f t="shared" si="0"/>
        <v>0</v>
      </c>
      <c r="N19" s="391"/>
      <c r="O19" s="388"/>
      <c r="P19" s="388"/>
      <c r="Q19" s="324" t="s">
        <v>21</v>
      </c>
      <c r="R19" s="524"/>
      <c r="S19" s="405"/>
      <c r="T19" s="197">
        <f t="shared" si="4"/>
        <v>0.2</v>
      </c>
    </row>
    <row r="20" spans="1:20" ht="100.15" customHeight="1" x14ac:dyDescent="0.15">
      <c r="A20" s="282" t="s">
        <v>25</v>
      </c>
      <c r="B20" s="185"/>
      <c r="C20" s="7"/>
      <c r="D20" s="186"/>
      <c r="E20" s="283" t="str">
        <f t="shared" si="1"/>
        <v>Celda formulada</v>
      </c>
      <c r="F20" s="198"/>
      <c r="G20" s="199"/>
      <c r="H20" s="206"/>
      <c r="I20" s="207"/>
      <c r="J20" s="208"/>
      <c r="K20" s="383" t="str">
        <f t="shared" si="2"/>
        <v>Celda formulada</v>
      </c>
      <c r="L20" s="323" t="str">
        <f t="shared" si="3"/>
        <v>Celda formulada</v>
      </c>
      <c r="M20" s="386">
        <f t="shared" si="0"/>
        <v>0</v>
      </c>
      <c r="N20" s="391"/>
      <c r="O20" s="388"/>
      <c r="P20" s="388"/>
      <c r="Q20" s="324" t="s">
        <v>21</v>
      </c>
      <c r="R20" s="524"/>
      <c r="S20" s="405"/>
      <c r="T20" s="197">
        <f t="shared" si="4"/>
        <v>0.2</v>
      </c>
    </row>
    <row r="21" spans="1:20" ht="100.15" customHeight="1" x14ac:dyDescent="0.15">
      <c r="A21" s="282" t="s">
        <v>26</v>
      </c>
      <c r="B21" s="185"/>
      <c r="C21" s="7"/>
      <c r="D21" s="186"/>
      <c r="E21" s="283" t="str">
        <f t="shared" si="1"/>
        <v>Celda formulada</v>
      </c>
      <c r="F21" s="198"/>
      <c r="G21" s="199"/>
      <c r="H21" s="206"/>
      <c r="I21" s="207"/>
      <c r="J21" s="208"/>
      <c r="K21" s="383" t="str">
        <f t="shared" si="2"/>
        <v>Celda formulada</v>
      </c>
      <c r="L21" s="323" t="str">
        <f t="shared" si="3"/>
        <v>Celda formulada</v>
      </c>
      <c r="M21" s="386">
        <f t="shared" si="0"/>
        <v>0</v>
      </c>
      <c r="N21" s="391"/>
      <c r="O21" s="388"/>
      <c r="P21" s="388"/>
      <c r="Q21" s="324" t="s">
        <v>21</v>
      </c>
      <c r="R21" s="524"/>
      <c r="S21" s="405"/>
      <c r="T21" s="197">
        <f t="shared" si="4"/>
        <v>0.2</v>
      </c>
    </row>
    <row r="22" spans="1:20" ht="100.15" customHeight="1" x14ac:dyDescent="0.15">
      <c r="A22" s="282" t="s">
        <v>27</v>
      </c>
      <c r="B22" s="185"/>
      <c r="C22" s="7"/>
      <c r="D22" s="186"/>
      <c r="E22" s="283" t="str">
        <f t="shared" si="1"/>
        <v>Celda formulada</v>
      </c>
      <c r="F22" s="198"/>
      <c r="G22" s="199"/>
      <c r="H22" s="206"/>
      <c r="I22" s="207"/>
      <c r="J22" s="208"/>
      <c r="K22" s="383" t="str">
        <f t="shared" si="2"/>
        <v>Celda formulada</v>
      </c>
      <c r="L22" s="323" t="str">
        <f t="shared" si="3"/>
        <v>Celda formulada</v>
      </c>
      <c r="M22" s="386">
        <f t="shared" si="0"/>
        <v>0</v>
      </c>
      <c r="N22" s="391"/>
      <c r="O22" s="388"/>
      <c r="P22" s="388"/>
      <c r="Q22" s="324" t="s">
        <v>21</v>
      </c>
      <c r="R22" s="524"/>
      <c r="S22" s="405"/>
      <c r="T22" s="197">
        <f t="shared" si="4"/>
        <v>0.2</v>
      </c>
    </row>
    <row r="23" spans="1:20" ht="100.15" customHeight="1" x14ac:dyDescent="0.15">
      <c r="A23" s="282" t="s">
        <v>28</v>
      </c>
      <c r="B23" s="185"/>
      <c r="C23" s="7"/>
      <c r="D23" s="186"/>
      <c r="E23" s="283" t="str">
        <f t="shared" si="1"/>
        <v>Celda formulada</v>
      </c>
      <c r="F23" s="198"/>
      <c r="G23" s="199"/>
      <c r="H23" s="206"/>
      <c r="I23" s="207"/>
      <c r="J23" s="208"/>
      <c r="K23" s="383" t="str">
        <f t="shared" si="2"/>
        <v>Celda formulada</v>
      </c>
      <c r="L23" s="323" t="str">
        <f t="shared" si="3"/>
        <v>Celda formulada</v>
      </c>
      <c r="M23" s="386">
        <f t="shared" si="0"/>
        <v>0</v>
      </c>
      <c r="N23" s="391"/>
      <c r="O23" s="388"/>
      <c r="P23" s="388"/>
      <c r="Q23" s="324" t="s">
        <v>21</v>
      </c>
      <c r="R23" s="524"/>
      <c r="S23" s="405"/>
      <c r="T23" s="197">
        <f t="shared" si="4"/>
        <v>0.2</v>
      </c>
    </row>
    <row r="24" spans="1:20" ht="100.15" customHeight="1" x14ac:dyDescent="0.15">
      <c r="A24" s="282" t="s">
        <v>29</v>
      </c>
      <c r="B24" s="185"/>
      <c r="C24" s="7"/>
      <c r="D24" s="186"/>
      <c r="E24" s="283" t="str">
        <f t="shared" si="1"/>
        <v>Celda formulada</v>
      </c>
      <c r="F24" s="198"/>
      <c r="G24" s="199"/>
      <c r="H24" s="206"/>
      <c r="I24" s="207"/>
      <c r="J24" s="208"/>
      <c r="K24" s="383" t="str">
        <f t="shared" si="2"/>
        <v>Celda formulada</v>
      </c>
      <c r="L24" s="323" t="str">
        <f t="shared" si="3"/>
        <v>Celda formulada</v>
      </c>
      <c r="M24" s="386">
        <f t="shared" si="0"/>
        <v>0</v>
      </c>
      <c r="N24" s="391"/>
      <c r="O24" s="388"/>
      <c r="P24" s="388"/>
      <c r="Q24" s="324" t="s">
        <v>21</v>
      </c>
      <c r="R24" s="524"/>
      <c r="S24" s="405"/>
      <c r="T24" s="197">
        <f t="shared" si="4"/>
        <v>0.2</v>
      </c>
    </row>
    <row r="25" spans="1:20" ht="100.15" customHeight="1" x14ac:dyDescent="0.15">
      <c r="A25" s="282" t="s">
        <v>30</v>
      </c>
      <c r="B25" s="185"/>
      <c r="C25" s="7"/>
      <c r="D25" s="186"/>
      <c r="E25" s="283" t="str">
        <f t="shared" si="1"/>
        <v>Celda formulada</v>
      </c>
      <c r="F25" s="198"/>
      <c r="G25" s="199"/>
      <c r="H25" s="206"/>
      <c r="I25" s="207"/>
      <c r="J25" s="208"/>
      <c r="K25" s="383" t="str">
        <f t="shared" si="2"/>
        <v>Celda formulada</v>
      </c>
      <c r="L25" s="323" t="str">
        <f t="shared" si="3"/>
        <v>Celda formulada</v>
      </c>
      <c r="M25" s="386">
        <f t="shared" si="0"/>
        <v>0</v>
      </c>
      <c r="N25" s="391"/>
      <c r="O25" s="388"/>
      <c r="P25" s="388"/>
      <c r="Q25" s="324" t="s">
        <v>21</v>
      </c>
      <c r="R25" s="524"/>
      <c r="S25" s="405"/>
      <c r="T25" s="197">
        <f t="shared" si="4"/>
        <v>0.2</v>
      </c>
    </row>
    <row r="26" spans="1:20" ht="100.15" customHeight="1" x14ac:dyDescent="0.15">
      <c r="A26" s="282" t="s">
        <v>31</v>
      </c>
      <c r="B26" s="185"/>
      <c r="C26" s="7"/>
      <c r="D26" s="186"/>
      <c r="E26" s="283" t="str">
        <f t="shared" si="1"/>
        <v>Celda formulada</v>
      </c>
      <c r="F26" s="198"/>
      <c r="G26" s="199"/>
      <c r="H26" s="206"/>
      <c r="I26" s="207"/>
      <c r="J26" s="208"/>
      <c r="K26" s="383" t="str">
        <f t="shared" si="2"/>
        <v>Celda formulada</v>
      </c>
      <c r="L26" s="323" t="str">
        <f t="shared" si="3"/>
        <v>Celda formulada</v>
      </c>
      <c r="M26" s="386">
        <f t="shared" si="0"/>
        <v>0</v>
      </c>
      <c r="N26" s="391"/>
      <c r="O26" s="388"/>
      <c r="P26" s="388"/>
      <c r="Q26" s="324" t="s">
        <v>21</v>
      </c>
      <c r="R26" s="524"/>
      <c r="S26" s="405"/>
      <c r="T26" s="197">
        <f t="shared" si="4"/>
        <v>0.2</v>
      </c>
    </row>
    <row r="27" spans="1:20" ht="100.15" customHeight="1" thickBot="1" x14ac:dyDescent="0.2">
      <c r="A27" s="290" t="s">
        <v>32</v>
      </c>
      <c r="B27" s="209"/>
      <c r="C27" s="9"/>
      <c r="D27" s="210"/>
      <c r="E27" s="291" t="str">
        <f t="shared" si="1"/>
        <v>Celda formulada</v>
      </c>
      <c r="F27" s="200"/>
      <c r="G27" s="201"/>
      <c r="H27" s="211"/>
      <c r="I27" s="212"/>
      <c r="J27" s="213"/>
      <c r="K27" s="384" t="str">
        <f t="shared" si="2"/>
        <v>Celda formulada</v>
      </c>
      <c r="L27" s="326" t="str">
        <f t="shared" si="3"/>
        <v>Celda formulada</v>
      </c>
      <c r="M27" s="387">
        <f t="shared" si="0"/>
        <v>0</v>
      </c>
      <c r="N27" s="392"/>
      <c r="O27" s="393"/>
      <c r="P27" s="393"/>
      <c r="Q27" s="327" t="s">
        <v>21</v>
      </c>
      <c r="R27" s="524"/>
      <c r="S27" s="405"/>
      <c r="T27" s="197">
        <f t="shared" si="4"/>
        <v>0.2</v>
      </c>
    </row>
    <row r="28" spans="1:20" ht="19.899999999999999" customHeight="1" thickBot="1" x14ac:dyDescent="0.2">
      <c r="A28" s="150" t="s">
        <v>33</v>
      </c>
      <c r="B28" s="377">
        <f>SUM(B16:B27)</f>
        <v>0</v>
      </c>
      <c r="C28" s="378" t="e">
        <f>AVERAGE(C16:C27)</f>
        <v>#DIV/0!</v>
      </c>
      <c r="D28" s="379" t="e">
        <f>AVERAGE(D16:D27)</f>
        <v>#DIV/0!</v>
      </c>
      <c r="E28" s="380" t="e">
        <f>AVERAGE(E16:E27)</f>
        <v>#DIV/0!</v>
      </c>
      <c r="F28" s="486" t="s">
        <v>147</v>
      </c>
      <c r="G28" s="487"/>
      <c r="H28" s="155">
        <f>SUM(H16:H27)</f>
        <v>0</v>
      </c>
      <c r="I28" s="156" t="e">
        <f>AVERAGE(I16:I27)</f>
        <v>#DIV/0!</v>
      </c>
      <c r="J28" s="157" t="e">
        <f>AVERAGE(J16:J27)</f>
        <v>#DIV/0!</v>
      </c>
      <c r="K28" s="158" t="e">
        <f>AVERAGE(K16:K27)</f>
        <v>#DIV/0!</v>
      </c>
      <c r="L28" s="330" t="e">
        <f>AVERAGE(L16:L27)</f>
        <v>#DIV/0!</v>
      </c>
      <c r="M28" s="331">
        <f>B28-H28</f>
        <v>0</v>
      </c>
      <c r="N28" s="343" t="s">
        <v>34</v>
      </c>
      <c r="O28" s="541">
        <v>0.2</v>
      </c>
      <c r="P28" s="541"/>
      <c r="Q28" s="541"/>
      <c r="R28" s="406"/>
      <c r="S28" s="407"/>
      <c r="T28" s="203"/>
    </row>
    <row r="29" spans="1:20" ht="30.6" customHeight="1" thickBot="1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5"/>
      <c r="T29" s="203"/>
    </row>
    <row r="30" spans="1:20" ht="18" customHeight="1" thickBot="1" x14ac:dyDescent="0.2">
      <c r="A30" s="450" t="s">
        <v>35</v>
      </c>
      <c r="B30" s="488"/>
      <c r="C30" s="488"/>
      <c r="D30" s="488"/>
      <c r="E30" s="488"/>
      <c r="F30" s="488"/>
      <c r="G30" s="488"/>
      <c r="H30" s="488"/>
      <c r="I30" s="488"/>
      <c r="J30" s="488"/>
      <c r="K30" s="488"/>
      <c r="L30" s="488"/>
      <c r="M30" s="488"/>
      <c r="N30" s="488"/>
      <c r="O30" s="488"/>
      <c r="P30" s="488"/>
      <c r="Q30" s="488"/>
      <c r="R30" s="488"/>
      <c r="S30" s="451"/>
      <c r="T30" s="203"/>
    </row>
    <row r="31" spans="1:20" ht="19.899999999999999" customHeight="1" thickBot="1" x14ac:dyDescent="0.2">
      <c r="A31" s="459" t="s">
        <v>5</v>
      </c>
      <c r="B31" s="462" t="s">
        <v>6</v>
      </c>
      <c r="C31" s="463"/>
      <c r="D31" s="463"/>
      <c r="E31" s="464"/>
      <c r="F31" s="465" t="s">
        <v>7</v>
      </c>
      <c r="G31" s="466"/>
      <c r="H31" s="466"/>
      <c r="I31" s="466"/>
      <c r="J31" s="466"/>
      <c r="K31" s="467"/>
      <c r="L31" s="468" t="s">
        <v>8</v>
      </c>
      <c r="M31" s="469"/>
      <c r="N31" s="468" t="s">
        <v>9</v>
      </c>
      <c r="O31" s="470"/>
      <c r="P31" s="470"/>
      <c r="Q31" s="469"/>
      <c r="R31" s="450" t="s">
        <v>10</v>
      </c>
      <c r="S31" s="451"/>
      <c r="T31" s="203"/>
    </row>
    <row r="32" spans="1:20" ht="25.15" customHeight="1" thickBot="1" x14ac:dyDescent="0.2">
      <c r="A32" s="460"/>
      <c r="B32" s="471" t="s">
        <v>11</v>
      </c>
      <c r="C32" s="473" t="s">
        <v>12</v>
      </c>
      <c r="D32" s="475" t="s">
        <v>36</v>
      </c>
      <c r="E32" s="477" t="s">
        <v>14</v>
      </c>
      <c r="F32" s="479" t="s">
        <v>146</v>
      </c>
      <c r="G32" s="479"/>
      <c r="H32" s="480" t="s">
        <v>11</v>
      </c>
      <c r="I32" s="482" t="s">
        <v>12</v>
      </c>
      <c r="J32" s="484" t="s">
        <v>37</v>
      </c>
      <c r="K32" s="448" t="s">
        <v>14</v>
      </c>
      <c r="L32" s="442" t="s">
        <v>15</v>
      </c>
      <c r="M32" s="440" t="s">
        <v>38</v>
      </c>
      <c r="N32" s="442" t="s">
        <v>16</v>
      </c>
      <c r="O32" s="444" t="s">
        <v>17</v>
      </c>
      <c r="P32" s="444" t="s">
        <v>18</v>
      </c>
      <c r="Q32" s="446" t="s">
        <v>19</v>
      </c>
      <c r="R32" s="168"/>
      <c r="S32" s="194"/>
      <c r="T32" s="203"/>
    </row>
    <row r="33" spans="1:20" ht="37.15" customHeight="1" thickBot="1" x14ac:dyDescent="0.2">
      <c r="A33" s="461"/>
      <c r="B33" s="546"/>
      <c r="C33" s="547"/>
      <c r="D33" s="548"/>
      <c r="E33" s="549"/>
      <c r="F33" s="167" t="s">
        <v>149</v>
      </c>
      <c r="G33" s="167" t="s">
        <v>148</v>
      </c>
      <c r="H33" s="481"/>
      <c r="I33" s="483"/>
      <c r="J33" s="485"/>
      <c r="K33" s="449"/>
      <c r="L33" s="543"/>
      <c r="M33" s="542"/>
      <c r="N33" s="543"/>
      <c r="O33" s="544"/>
      <c r="P33" s="544"/>
      <c r="Q33" s="545"/>
      <c r="R33" s="169"/>
      <c r="S33" s="170"/>
      <c r="T33" s="203"/>
    </row>
    <row r="34" spans="1:20" ht="100.15" customHeight="1" x14ac:dyDescent="0.15">
      <c r="A34" s="274" t="s">
        <v>20</v>
      </c>
      <c r="B34" s="257"/>
      <c r="C34" s="260"/>
      <c r="D34" s="381"/>
      <c r="E34" s="275" t="str">
        <f>IFERROR(B34/C34,"Celda formulada")</f>
        <v>Celda formulada</v>
      </c>
      <c r="F34" s="195"/>
      <c r="G34" s="38"/>
      <c r="H34" s="204"/>
      <c r="I34" s="143"/>
      <c r="J34" s="205"/>
      <c r="K34" s="382" t="str">
        <f>IFERROR(H34/I34,"Celda formulada")</f>
        <v>Celda formulada</v>
      </c>
      <c r="L34" s="320" t="str">
        <f>IFERROR(((E34-K34)/E34*1),"Celda formulada")</f>
        <v>Celda formulada</v>
      </c>
      <c r="M34" s="385">
        <f t="shared" ref="M34:M45" si="5">IFERROR((B34-H34)*-1,"Celda formulada")</f>
        <v>0</v>
      </c>
      <c r="N34" s="389"/>
      <c r="O34" s="390"/>
      <c r="P34" s="390"/>
      <c r="Q34" s="321" t="s">
        <v>21</v>
      </c>
      <c r="R34" s="142"/>
      <c r="S34" s="172"/>
      <c r="T34" s="197">
        <f>$O$46</f>
        <v>0.2</v>
      </c>
    </row>
    <row r="35" spans="1:20" ht="100.15" customHeight="1" x14ac:dyDescent="0.15">
      <c r="A35" s="282" t="s">
        <v>22</v>
      </c>
      <c r="B35" s="185"/>
      <c r="C35" s="7"/>
      <c r="D35" s="186"/>
      <c r="E35" s="283" t="str">
        <f t="shared" ref="E35:E45" si="6">IFERROR(B35/C35,"Celda formulada")</f>
        <v>Celda formulada</v>
      </c>
      <c r="F35" s="198"/>
      <c r="G35" s="199"/>
      <c r="H35" s="206"/>
      <c r="I35" s="207"/>
      <c r="J35" s="208"/>
      <c r="K35" s="383" t="str">
        <f t="shared" ref="K35:K45" si="7">IFERROR(H35/I35,"Celda formulada")</f>
        <v>Celda formulada</v>
      </c>
      <c r="L35" s="323" t="str">
        <f t="shared" ref="L35:L45" si="8">IFERROR(((E35-K35)/E35*1),"Celda formulada")</f>
        <v>Celda formulada</v>
      </c>
      <c r="M35" s="386">
        <f t="shared" si="5"/>
        <v>0</v>
      </c>
      <c r="N35" s="391"/>
      <c r="O35" s="388"/>
      <c r="P35" s="388"/>
      <c r="Q35" s="324" t="s">
        <v>21</v>
      </c>
      <c r="R35" s="142"/>
      <c r="S35" s="172"/>
      <c r="T35" s="197">
        <f t="shared" ref="T35:T45" si="9">$O$46</f>
        <v>0.2</v>
      </c>
    </row>
    <row r="36" spans="1:20" ht="100.15" customHeight="1" x14ac:dyDescent="0.15">
      <c r="A36" s="282" t="s">
        <v>23</v>
      </c>
      <c r="B36" s="185"/>
      <c r="C36" s="7"/>
      <c r="D36" s="186"/>
      <c r="E36" s="283" t="str">
        <f t="shared" si="6"/>
        <v>Celda formulada</v>
      </c>
      <c r="F36" s="198"/>
      <c r="G36" s="199"/>
      <c r="H36" s="206"/>
      <c r="I36" s="207"/>
      <c r="J36" s="208"/>
      <c r="K36" s="383" t="str">
        <f t="shared" si="7"/>
        <v>Celda formulada</v>
      </c>
      <c r="L36" s="323" t="str">
        <f t="shared" si="8"/>
        <v>Celda formulada</v>
      </c>
      <c r="M36" s="386">
        <f t="shared" si="5"/>
        <v>0</v>
      </c>
      <c r="N36" s="391"/>
      <c r="O36" s="388"/>
      <c r="P36" s="388"/>
      <c r="Q36" s="324" t="s">
        <v>21</v>
      </c>
      <c r="R36" s="142"/>
      <c r="S36" s="172"/>
      <c r="T36" s="197">
        <f t="shared" si="9"/>
        <v>0.2</v>
      </c>
    </row>
    <row r="37" spans="1:20" ht="100.15" customHeight="1" x14ac:dyDescent="0.15">
      <c r="A37" s="282" t="s">
        <v>24</v>
      </c>
      <c r="B37" s="185"/>
      <c r="C37" s="7"/>
      <c r="D37" s="186"/>
      <c r="E37" s="283" t="str">
        <f t="shared" si="6"/>
        <v>Celda formulada</v>
      </c>
      <c r="F37" s="198"/>
      <c r="G37" s="199"/>
      <c r="H37" s="206"/>
      <c r="I37" s="207"/>
      <c r="J37" s="208"/>
      <c r="K37" s="383" t="str">
        <f t="shared" si="7"/>
        <v>Celda formulada</v>
      </c>
      <c r="L37" s="323" t="str">
        <f t="shared" si="8"/>
        <v>Celda formulada</v>
      </c>
      <c r="M37" s="386">
        <f t="shared" si="5"/>
        <v>0</v>
      </c>
      <c r="N37" s="391"/>
      <c r="O37" s="388"/>
      <c r="P37" s="388"/>
      <c r="Q37" s="324" t="s">
        <v>21</v>
      </c>
      <c r="R37" s="142"/>
      <c r="S37" s="172"/>
      <c r="T37" s="197">
        <f t="shared" si="9"/>
        <v>0.2</v>
      </c>
    </row>
    <row r="38" spans="1:20" ht="100.15" customHeight="1" x14ac:dyDescent="0.15">
      <c r="A38" s="282" t="s">
        <v>25</v>
      </c>
      <c r="B38" s="185"/>
      <c r="C38" s="7"/>
      <c r="D38" s="186"/>
      <c r="E38" s="283" t="str">
        <f t="shared" si="6"/>
        <v>Celda formulada</v>
      </c>
      <c r="F38" s="198"/>
      <c r="G38" s="199"/>
      <c r="H38" s="206"/>
      <c r="I38" s="207"/>
      <c r="J38" s="208"/>
      <c r="K38" s="383" t="str">
        <f t="shared" si="7"/>
        <v>Celda formulada</v>
      </c>
      <c r="L38" s="323" t="str">
        <f t="shared" si="8"/>
        <v>Celda formulada</v>
      </c>
      <c r="M38" s="386">
        <f t="shared" si="5"/>
        <v>0</v>
      </c>
      <c r="N38" s="391"/>
      <c r="O38" s="388"/>
      <c r="P38" s="388"/>
      <c r="Q38" s="324" t="s">
        <v>21</v>
      </c>
      <c r="R38" s="142"/>
      <c r="S38" s="172"/>
      <c r="T38" s="197">
        <f t="shared" si="9"/>
        <v>0.2</v>
      </c>
    </row>
    <row r="39" spans="1:20" ht="100.15" customHeight="1" x14ac:dyDescent="0.15">
      <c r="A39" s="282" t="s">
        <v>26</v>
      </c>
      <c r="B39" s="185"/>
      <c r="C39" s="7"/>
      <c r="D39" s="186"/>
      <c r="E39" s="283" t="str">
        <f t="shared" si="6"/>
        <v>Celda formulada</v>
      </c>
      <c r="F39" s="198"/>
      <c r="G39" s="199"/>
      <c r="H39" s="206"/>
      <c r="I39" s="207"/>
      <c r="J39" s="208"/>
      <c r="K39" s="383" t="str">
        <f t="shared" si="7"/>
        <v>Celda formulada</v>
      </c>
      <c r="L39" s="323" t="str">
        <f t="shared" si="8"/>
        <v>Celda formulada</v>
      </c>
      <c r="M39" s="386">
        <f t="shared" si="5"/>
        <v>0</v>
      </c>
      <c r="N39" s="391"/>
      <c r="O39" s="388"/>
      <c r="P39" s="388"/>
      <c r="Q39" s="324" t="s">
        <v>21</v>
      </c>
      <c r="R39" s="142"/>
      <c r="S39" s="172"/>
      <c r="T39" s="197">
        <f t="shared" si="9"/>
        <v>0.2</v>
      </c>
    </row>
    <row r="40" spans="1:20" ht="100.15" customHeight="1" x14ac:dyDescent="0.15">
      <c r="A40" s="282" t="s">
        <v>27</v>
      </c>
      <c r="B40" s="185"/>
      <c r="C40" s="7"/>
      <c r="D40" s="186"/>
      <c r="E40" s="283" t="str">
        <f t="shared" si="6"/>
        <v>Celda formulada</v>
      </c>
      <c r="F40" s="198"/>
      <c r="G40" s="199"/>
      <c r="H40" s="206"/>
      <c r="I40" s="207"/>
      <c r="J40" s="208"/>
      <c r="K40" s="383" t="str">
        <f t="shared" si="7"/>
        <v>Celda formulada</v>
      </c>
      <c r="L40" s="323" t="str">
        <f t="shared" si="8"/>
        <v>Celda formulada</v>
      </c>
      <c r="M40" s="386">
        <f t="shared" si="5"/>
        <v>0</v>
      </c>
      <c r="N40" s="391"/>
      <c r="O40" s="388"/>
      <c r="P40" s="388"/>
      <c r="Q40" s="324" t="s">
        <v>21</v>
      </c>
      <c r="R40" s="142"/>
      <c r="S40" s="172"/>
      <c r="T40" s="197">
        <f t="shared" si="9"/>
        <v>0.2</v>
      </c>
    </row>
    <row r="41" spans="1:20" ht="100.15" customHeight="1" x14ac:dyDescent="0.15">
      <c r="A41" s="282" t="s">
        <v>28</v>
      </c>
      <c r="B41" s="185"/>
      <c r="C41" s="7"/>
      <c r="D41" s="186"/>
      <c r="E41" s="283" t="str">
        <f t="shared" si="6"/>
        <v>Celda formulada</v>
      </c>
      <c r="F41" s="198"/>
      <c r="G41" s="199"/>
      <c r="H41" s="206"/>
      <c r="I41" s="207"/>
      <c r="J41" s="208"/>
      <c r="K41" s="383" t="str">
        <f t="shared" si="7"/>
        <v>Celda formulada</v>
      </c>
      <c r="L41" s="323" t="str">
        <f t="shared" si="8"/>
        <v>Celda formulada</v>
      </c>
      <c r="M41" s="386">
        <f t="shared" si="5"/>
        <v>0</v>
      </c>
      <c r="N41" s="391"/>
      <c r="O41" s="388"/>
      <c r="P41" s="388"/>
      <c r="Q41" s="324" t="s">
        <v>21</v>
      </c>
      <c r="R41" s="142"/>
      <c r="S41" s="172"/>
      <c r="T41" s="197">
        <f t="shared" si="9"/>
        <v>0.2</v>
      </c>
    </row>
    <row r="42" spans="1:20" ht="100.15" customHeight="1" x14ac:dyDescent="0.15">
      <c r="A42" s="282" t="s">
        <v>29</v>
      </c>
      <c r="B42" s="185"/>
      <c r="C42" s="7"/>
      <c r="D42" s="186"/>
      <c r="E42" s="283" t="str">
        <f t="shared" si="6"/>
        <v>Celda formulada</v>
      </c>
      <c r="F42" s="198"/>
      <c r="G42" s="199"/>
      <c r="H42" s="206"/>
      <c r="I42" s="207"/>
      <c r="J42" s="208"/>
      <c r="K42" s="383" t="str">
        <f t="shared" si="7"/>
        <v>Celda formulada</v>
      </c>
      <c r="L42" s="323" t="str">
        <f t="shared" si="8"/>
        <v>Celda formulada</v>
      </c>
      <c r="M42" s="386">
        <f t="shared" si="5"/>
        <v>0</v>
      </c>
      <c r="N42" s="391"/>
      <c r="O42" s="388"/>
      <c r="P42" s="388"/>
      <c r="Q42" s="324" t="s">
        <v>21</v>
      </c>
      <c r="R42" s="142"/>
      <c r="S42" s="172"/>
      <c r="T42" s="197">
        <f t="shared" si="9"/>
        <v>0.2</v>
      </c>
    </row>
    <row r="43" spans="1:20" ht="100.15" customHeight="1" x14ac:dyDescent="0.15">
      <c r="A43" s="282" t="s">
        <v>30</v>
      </c>
      <c r="B43" s="185"/>
      <c r="C43" s="7"/>
      <c r="D43" s="186"/>
      <c r="E43" s="283" t="str">
        <f t="shared" si="6"/>
        <v>Celda formulada</v>
      </c>
      <c r="F43" s="198"/>
      <c r="G43" s="199"/>
      <c r="H43" s="206"/>
      <c r="I43" s="207"/>
      <c r="J43" s="208"/>
      <c r="K43" s="383" t="str">
        <f t="shared" si="7"/>
        <v>Celda formulada</v>
      </c>
      <c r="L43" s="323" t="str">
        <f t="shared" si="8"/>
        <v>Celda formulada</v>
      </c>
      <c r="M43" s="386">
        <f t="shared" si="5"/>
        <v>0</v>
      </c>
      <c r="N43" s="391"/>
      <c r="O43" s="388"/>
      <c r="P43" s="388"/>
      <c r="Q43" s="324" t="s">
        <v>21</v>
      </c>
      <c r="R43" s="142"/>
      <c r="S43" s="172"/>
      <c r="T43" s="197">
        <f t="shared" si="9"/>
        <v>0.2</v>
      </c>
    </row>
    <row r="44" spans="1:20" ht="100.15" customHeight="1" x14ac:dyDescent="0.15">
      <c r="A44" s="282" t="s">
        <v>31</v>
      </c>
      <c r="B44" s="185"/>
      <c r="C44" s="7"/>
      <c r="D44" s="186"/>
      <c r="E44" s="283" t="str">
        <f t="shared" si="6"/>
        <v>Celda formulada</v>
      </c>
      <c r="F44" s="198"/>
      <c r="G44" s="199"/>
      <c r="H44" s="206"/>
      <c r="I44" s="207"/>
      <c r="J44" s="208"/>
      <c r="K44" s="383" t="str">
        <f t="shared" si="7"/>
        <v>Celda formulada</v>
      </c>
      <c r="L44" s="323" t="str">
        <f t="shared" si="8"/>
        <v>Celda formulada</v>
      </c>
      <c r="M44" s="386">
        <f t="shared" si="5"/>
        <v>0</v>
      </c>
      <c r="N44" s="391"/>
      <c r="O44" s="388"/>
      <c r="P44" s="388"/>
      <c r="Q44" s="324" t="s">
        <v>21</v>
      </c>
      <c r="R44" s="142"/>
      <c r="S44" s="172"/>
      <c r="T44" s="197">
        <f t="shared" si="9"/>
        <v>0.2</v>
      </c>
    </row>
    <row r="45" spans="1:20" ht="100.15" customHeight="1" thickBot="1" x14ac:dyDescent="0.2">
      <c r="A45" s="290" t="s">
        <v>32</v>
      </c>
      <c r="B45" s="209"/>
      <c r="C45" s="9"/>
      <c r="D45" s="210"/>
      <c r="E45" s="291" t="str">
        <f t="shared" si="6"/>
        <v>Celda formulada</v>
      </c>
      <c r="F45" s="200"/>
      <c r="G45" s="201"/>
      <c r="H45" s="211"/>
      <c r="I45" s="212"/>
      <c r="J45" s="213"/>
      <c r="K45" s="384" t="str">
        <f t="shared" si="7"/>
        <v>Celda formulada</v>
      </c>
      <c r="L45" s="326" t="str">
        <f t="shared" si="8"/>
        <v>Celda formulada</v>
      </c>
      <c r="M45" s="387">
        <f t="shared" si="5"/>
        <v>0</v>
      </c>
      <c r="N45" s="392"/>
      <c r="O45" s="393"/>
      <c r="P45" s="393"/>
      <c r="Q45" s="327" t="s">
        <v>21</v>
      </c>
      <c r="R45" s="142"/>
      <c r="S45" s="172"/>
      <c r="T45" s="197">
        <f t="shared" si="9"/>
        <v>0.2</v>
      </c>
    </row>
    <row r="46" spans="1:20" ht="19.899999999999999" customHeight="1" thickBot="1" x14ac:dyDescent="0.2">
      <c r="A46" s="150" t="s">
        <v>33</v>
      </c>
      <c r="B46" s="394">
        <f>SUM(B34:B45)</f>
        <v>0</v>
      </c>
      <c r="C46" s="395" t="e">
        <f>AVERAGE(C34:C45)</f>
        <v>#DIV/0!</v>
      </c>
      <c r="D46" s="396" t="e">
        <f>AVERAGE(D34:D45)</f>
        <v>#DIV/0!</v>
      </c>
      <c r="E46" s="397" t="e">
        <f>AVERAGE(E34:E45)</f>
        <v>#DIV/0!</v>
      </c>
      <c r="F46" s="456" t="s">
        <v>147</v>
      </c>
      <c r="G46" s="457"/>
      <c r="H46" s="179">
        <f>SUM(H34:H45)</f>
        <v>0</v>
      </c>
      <c r="I46" s="180" t="e">
        <f>AVERAGE(I34:I45)</f>
        <v>#DIV/0!</v>
      </c>
      <c r="J46" s="181" t="e">
        <f>AVERAGE(J34:J45)</f>
        <v>#DIV/0!</v>
      </c>
      <c r="K46" s="182" t="e">
        <f>AVERAGE(K34:K45)</f>
        <v>#DIV/0!</v>
      </c>
      <c r="L46" s="398" t="e">
        <f>AVERAGE(L34:L45)</f>
        <v>#DIV/0!</v>
      </c>
      <c r="M46" s="399">
        <f>B46-H46</f>
        <v>0</v>
      </c>
      <c r="N46" s="343" t="s">
        <v>34</v>
      </c>
      <c r="O46" s="541">
        <v>0.2</v>
      </c>
      <c r="P46" s="541"/>
      <c r="Q46" s="541"/>
      <c r="R46" s="173"/>
      <c r="S46" s="174"/>
      <c r="T46" s="203"/>
    </row>
    <row r="47" spans="1:20" x14ac:dyDescent="0.15">
      <c r="A47" s="191"/>
      <c r="B47" s="191"/>
      <c r="C47" s="191"/>
    </row>
    <row r="48" spans="1:20" x14ac:dyDescent="0.15">
      <c r="A48" s="191"/>
      <c r="B48" s="191"/>
      <c r="C48" s="191"/>
    </row>
    <row r="49" spans="1:3" x14ac:dyDescent="0.15">
      <c r="A49" s="191"/>
      <c r="B49" s="191"/>
      <c r="C49" s="191"/>
    </row>
    <row r="50" spans="1:3" x14ac:dyDescent="0.15">
      <c r="A50" s="191"/>
      <c r="B50" s="191"/>
      <c r="C50" s="191"/>
    </row>
    <row r="51" spans="1:3" x14ac:dyDescent="0.15">
      <c r="A51" s="191"/>
      <c r="B51" s="191"/>
      <c r="C51" s="191"/>
    </row>
    <row r="52" spans="1:3" x14ac:dyDescent="0.15">
      <c r="A52" s="191"/>
      <c r="B52" s="191"/>
      <c r="C52" s="191"/>
    </row>
    <row r="53" spans="1:3" x14ac:dyDescent="0.15">
      <c r="A53" s="191"/>
      <c r="B53" s="191"/>
      <c r="C53" s="191"/>
    </row>
  </sheetData>
  <sheetProtection algorithmName="SHA-512" hashValue="3PmhD6eb+Cmz2EV6swtREREEehFdTIW973pm2AfBwXTIySq4qYcEGrsMBC1tH6sncQtzF+eL99fA5zGXaZL4qg==" saltValue="rk27HSje09IDALhAcRU/TA==" spinCount="100000" sheet="1" objects="1" scenarios="1"/>
  <protectedRanges>
    <protectedRange sqref="Q7 N7:N8 D7" name="Rango3"/>
    <protectedRange sqref="F34:J45" name="Rango2"/>
    <protectedRange sqref="N16:P27 N34:P45 F16:J27" name="Rango1"/>
  </protectedRanges>
  <mergeCells count="66">
    <mergeCell ref="S3:S4"/>
    <mergeCell ref="S1:S2"/>
    <mergeCell ref="A12:S12"/>
    <mergeCell ref="A7:C7"/>
    <mergeCell ref="A8:C8"/>
    <mergeCell ref="D7:K7"/>
    <mergeCell ref="D8:K8"/>
    <mergeCell ref="L7:M7"/>
    <mergeCell ref="L8:M8"/>
    <mergeCell ref="D1:R2"/>
    <mergeCell ref="D3:R4"/>
    <mergeCell ref="D5:R6"/>
    <mergeCell ref="A1:C6"/>
    <mergeCell ref="O7:P7"/>
    <mergeCell ref="O8:P8"/>
    <mergeCell ref="Q7:S7"/>
    <mergeCell ref="L13:M13"/>
    <mergeCell ref="N13:Q13"/>
    <mergeCell ref="R13:S13"/>
    <mergeCell ref="A11:S11"/>
    <mergeCell ref="A9:S9"/>
    <mergeCell ref="F13:K13"/>
    <mergeCell ref="A13:A15"/>
    <mergeCell ref="B13:E13"/>
    <mergeCell ref="L14:L15"/>
    <mergeCell ref="M14:M15"/>
    <mergeCell ref="R15:S28"/>
    <mergeCell ref="O28:Q28"/>
    <mergeCell ref="N14:N15"/>
    <mergeCell ref="O14:O15"/>
    <mergeCell ref="P14:P15"/>
    <mergeCell ref="Q14:Q15"/>
    <mergeCell ref="F31:K31"/>
    <mergeCell ref="B14:B15"/>
    <mergeCell ref="C14:C15"/>
    <mergeCell ref="D14:D15"/>
    <mergeCell ref="E14:E15"/>
    <mergeCell ref="F14:G14"/>
    <mergeCell ref="H14:H15"/>
    <mergeCell ref="I14:I15"/>
    <mergeCell ref="J14:J15"/>
    <mergeCell ref="K14:K15"/>
    <mergeCell ref="F28:G28"/>
    <mergeCell ref="K32:K33"/>
    <mergeCell ref="L32:L33"/>
    <mergeCell ref="B32:B33"/>
    <mergeCell ref="C32:C33"/>
    <mergeCell ref="D32:D33"/>
    <mergeCell ref="E32:E33"/>
    <mergeCell ref="F32:G32"/>
    <mergeCell ref="F46:G46"/>
    <mergeCell ref="O46:Q46"/>
    <mergeCell ref="A30:S30"/>
    <mergeCell ref="A31:A33"/>
    <mergeCell ref="B31:E31"/>
    <mergeCell ref="L31:M31"/>
    <mergeCell ref="N31:Q31"/>
    <mergeCell ref="R31:S31"/>
    <mergeCell ref="M32:M33"/>
    <mergeCell ref="N32:N33"/>
    <mergeCell ref="O32:O33"/>
    <mergeCell ref="P32:P33"/>
    <mergeCell ref="Q32:Q33"/>
    <mergeCell ref="H32:H33"/>
    <mergeCell ref="I32:I33"/>
    <mergeCell ref="J32:J33"/>
  </mergeCells>
  <conditionalFormatting sqref="F16:J27 F34:J45">
    <cfRule type="containsBlanks" dxfId="52" priority="10">
      <formula>LEN(TRIM(F16))=0</formula>
    </cfRule>
  </conditionalFormatting>
  <conditionalFormatting sqref="N8">
    <cfRule type="containsBlanks" dxfId="51" priority="4">
      <formula>LEN(TRIM(N8))=0</formula>
    </cfRule>
  </conditionalFormatting>
  <conditionalFormatting sqref="N16:P27">
    <cfRule type="containsBlanks" dxfId="50" priority="9">
      <formula>LEN(TRIM(N16))=0</formula>
    </cfRule>
  </conditionalFormatting>
  <conditionalFormatting sqref="N34:P45">
    <cfRule type="containsBlanks" dxfId="49" priority="2">
      <formula>LEN(TRIM(N34))=0</formula>
    </cfRule>
  </conditionalFormatting>
  <conditionalFormatting sqref="Q7:S7">
    <cfRule type="containsBlanks" dxfId="48" priority="11" stopIfTrue="1">
      <formula>LEN(TRIM(Q7))=0</formula>
    </cfRule>
  </conditionalFormatting>
  <dataValidations xWindow="520" yWindow="604" count="10">
    <dataValidation type="whole" allowBlank="1" showInputMessage="1" showErrorMessage="1" errorTitle="Información no válida" error="Por favor ingresar números entreros así:_x000a_Ej: 56" promptTitle="N° trabajadores presencial" prompt="Por favor ingresar un número que se encuentre en un rango de 0 a 999 sin puntos (.) ni comas (,)" sqref="I16:I27 I34:I45" xr:uid="{00000000-0002-0000-0200-000000000000}">
      <formula1>0</formula1>
      <formula2>999</formula2>
    </dataValidation>
    <dataValidation type="date" allowBlank="1" showInputMessage="1" showErrorMessage="1" errorTitle="Información no válida" error="Por favor ingrese la fecha así Ej: 01/01/2024_x000a_Para las facturas que no indican fecha específica por favor colocar el primer día del mes así: 01/01/2024" promptTitle="Fecha de facturación" prompt="Por favor ingrese la fecha del periodo facturado" sqref="F16:F27 F34:F45" xr:uid="{00000000-0002-0000-0200-000001000000}">
      <formula1>45292</formula1>
      <formula2>45657</formula2>
    </dataValidation>
    <dataValidation type="date" operator="lessThan" allowBlank="1" showInputMessage="1" showErrorMessage="1" errorTitle="Información no válida" error="Por favor ingrese la fecha mayor a la inicial así Ej: 31/01/2024_x000a_Para facturas que no indican fecha específica, por favor ingresar el último día del mes según los días facturados así: 01/01/2024 (para 28 días)" promptTitle="Fecha final" prompt="Por favor ingrese la fecha final del periodo de fecturación del servicio" sqref="G16:G27 G34:G45" xr:uid="{00000000-0002-0000-0200-000002000000}">
      <formula1>F16</formula1>
    </dataValidation>
    <dataValidation type="decimal" allowBlank="1" showInputMessage="1" showErrorMessage="1" errorTitle="Información no válida" error="Por favor ingresar números entreros así:_x000a_Ej: 365,3600" promptTitle="Valor unitario" prompt="Por favor ingresar el valor solo del servicio de agua en un rango de 0000,0000 a 9999,0000 separando los decimales con una coma (,) y sin puntos (.)" sqref="J16:J27" xr:uid="{00000000-0002-0000-0200-000003000000}">
      <formula1>0</formula1>
      <formula2>9999.9999</formula2>
    </dataValidation>
    <dataValidation type="decimal" allowBlank="1" showInputMessage="1" showErrorMessage="1" errorTitle="Información no válida" error="Por favor ingresar números entreros así:_x000a_Ej: 365,3600" promptTitle="Consumo de agua" prompt="Por favor ingresar un número que se encuentre en un rango de 0,0000 a 9999,0000 separando los decimales con una coma (,) y sin puntos (.)" sqref="H16:H27" xr:uid="{00000000-0002-0000-0200-000004000000}">
      <formula1>0</formula1>
      <formula2>9999.9999</formula2>
    </dataValidation>
    <dataValidation allowBlank="1" showInputMessage="1" showErrorMessage="1" promptTitle="Observaciones" prompt="Por favor ingresar la justificación de la información ingresada, indicando las posibles razones por las cuales que pueden presentar" sqref="N16:N27 N34:N45" xr:uid="{00000000-0002-0000-0200-000005000000}"/>
    <dataValidation allowBlank="1" showInputMessage="1" showErrorMessage="1" promptTitle="Anniones de mejora" prompt="Por favor ingrese aquellas acciones que se pueden ejecutar desde el territorio." sqref="O16:O27 O34:O45" xr:uid="{00000000-0002-0000-0200-000006000000}"/>
    <dataValidation allowBlank="1" showInputMessage="1" showErrorMessage="1" promptTitle="Evidencias de las acciones" prompt="Por favor en forma de listado, ingrese las evidencias puntuales que soportan las acciones. " sqref="P16:P27 P34:P45" xr:uid="{00000000-0002-0000-0200-000007000000}"/>
    <dataValidation type="decimal" allowBlank="1" showInputMessage="1" showErrorMessage="1" errorTitle="Información no válida" error="Por favor ingresar números entreros así:_x000a_Ej: 365,3600" promptTitle="Consumo de energía" prompt="Por favor ingresar un número que se encuentre en un rango de 0,0000 a 9999,0000 separando los decimales con una coma (,) y sin puntos (.)" sqref="H34:H45" xr:uid="{00000000-0002-0000-0200-000008000000}">
      <formula1>0</formula1>
      <formula2>9999.9999</formula2>
    </dataValidation>
    <dataValidation type="decimal" allowBlank="1" showInputMessage="1" showErrorMessage="1" errorTitle="Información no válida" error="Por favor ingresar números entreros así:_x000a_Ej: 365,3600" promptTitle="Valor unitario" prompt="Por favor ingresar el valor solo del servicio de energía en un rango de 0000,0000 a 9999,0000 separando los decimales con una coma (,) y sin puntos (.)" sqref="J34:J45" xr:uid="{00000000-0002-0000-0200-000009000000}">
      <formula1>0</formula1>
      <formula2>9999.9999</formula2>
    </dataValidation>
  </dataValidations>
  <printOptions horizontalCentered="1" verticalCentered="1"/>
  <pageMargins left="0.19685039370078741" right="0.19685039370078741" top="0.19685039370078741" bottom="0.19685039370078741" header="0" footer="0"/>
  <pageSetup scale="33" fitToHeight="0" orientation="landscape" r:id="rId1"/>
  <rowBreaks count="1" manualBreakCount="1">
    <brk id="29" max="1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20" yWindow="604" count="3">
        <x14:dataValidation type="list" allowBlank="1" showInputMessage="1" showErrorMessage="1" xr:uid="{00000000-0002-0000-0200-00000A000000}">
          <x14:formula1>
            <xm:f>Desplegable!$D$3:$D$38</xm:f>
          </x14:formula1>
          <xm:sqref>N7</xm:sqref>
        </x14:dataValidation>
        <x14:dataValidation type="list" allowBlank="1" showInputMessage="1" showErrorMessage="1" xr:uid="{00000000-0002-0000-0200-00000B000000}">
          <x14:formula1>
            <xm:f>Desplegable!$B$3:$B$8</xm:f>
          </x14:formula1>
          <xm:sqref>D8:K8</xm:sqref>
        </x14:dataValidation>
        <x14:dataValidation type="list" allowBlank="1" showInputMessage="1" showErrorMessage="1" xr:uid="{00000000-0002-0000-0200-00000C000000}">
          <x14:formula1>
            <xm:f>Desplegable!$C$3:$C$26</xm:f>
          </x14:formula1>
          <xm:sqref>D7:K7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50"/>
  <sheetViews>
    <sheetView view="pageBreakPreview" zoomScale="70" zoomScaleNormal="53" zoomScaleSheetLayoutView="70" workbookViewId="0">
      <selection activeCell="H16" sqref="H16:H27"/>
    </sheetView>
  </sheetViews>
  <sheetFormatPr baseColWidth="10" defaultColWidth="11.5" defaultRowHeight="11.25" x14ac:dyDescent="0.15"/>
  <cols>
    <col min="1" max="1" width="19.6640625" style="41" bestFit="1" customWidth="1"/>
    <col min="2" max="2" width="17.1640625" style="41" customWidth="1"/>
    <col min="3" max="3" width="13.6640625" style="41" customWidth="1"/>
    <col min="4" max="7" width="15.6640625" style="41" customWidth="1"/>
    <col min="8" max="8" width="17.5" style="41" customWidth="1"/>
    <col min="9" max="9" width="13.6640625" style="41" customWidth="1"/>
    <col min="10" max="20" width="15.6640625" style="41" customWidth="1"/>
    <col min="21" max="22" width="16.6640625" style="41" customWidth="1"/>
    <col min="23" max="23" width="100.6640625" style="41" customWidth="1"/>
    <col min="24" max="24" width="25.6640625" style="41" customWidth="1"/>
    <col min="25" max="25" width="22.6640625" style="41" customWidth="1"/>
    <col min="26" max="26" width="21.6640625" style="41" customWidth="1"/>
    <col min="27" max="28" width="85.5" style="41" customWidth="1"/>
    <col min="29" max="29" width="11.5" style="134"/>
    <col min="30" max="16384" width="11.5" style="41"/>
  </cols>
  <sheetData>
    <row r="1" spans="1:32" ht="10.15" customHeight="1" x14ac:dyDescent="0.15">
      <c r="A1" s="529"/>
      <c r="B1" s="530"/>
      <c r="C1" s="530"/>
      <c r="D1" s="530"/>
      <c r="E1" s="531"/>
      <c r="F1" s="529" t="s">
        <v>151</v>
      </c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1"/>
      <c r="AB1" s="518" t="s">
        <v>296</v>
      </c>
    </row>
    <row r="2" spans="1:32" ht="15.6" customHeight="1" thickBot="1" x14ac:dyDescent="0.2">
      <c r="A2" s="529"/>
      <c r="B2" s="530"/>
      <c r="C2" s="530"/>
      <c r="D2" s="530"/>
      <c r="E2" s="531"/>
      <c r="F2" s="529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1"/>
      <c r="AB2" s="519"/>
    </row>
    <row r="3" spans="1:32" ht="10.15" customHeight="1" x14ac:dyDescent="0.15">
      <c r="A3" s="529"/>
      <c r="B3" s="530"/>
      <c r="C3" s="530"/>
      <c r="D3" s="530"/>
      <c r="E3" s="531"/>
      <c r="F3" s="402" t="s">
        <v>292</v>
      </c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  <c r="W3" s="520"/>
      <c r="X3" s="520"/>
      <c r="Y3" s="520"/>
      <c r="Z3" s="520"/>
      <c r="AA3" s="403"/>
      <c r="AB3" s="522" t="s">
        <v>297</v>
      </c>
    </row>
    <row r="4" spans="1:32" ht="10.9" customHeight="1" thickBot="1" x14ac:dyDescent="0.2">
      <c r="A4" s="529"/>
      <c r="B4" s="530"/>
      <c r="C4" s="530"/>
      <c r="D4" s="530"/>
      <c r="E4" s="531"/>
      <c r="F4" s="406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407"/>
      <c r="AB4" s="523"/>
    </row>
    <row r="5" spans="1:32" ht="19.149999999999999" customHeight="1" thickBot="1" x14ac:dyDescent="0.2">
      <c r="A5" s="529"/>
      <c r="B5" s="530"/>
      <c r="C5" s="530"/>
      <c r="D5" s="530"/>
      <c r="E5" s="531"/>
      <c r="F5" s="402" t="s">
        <v>291</v>
      </c>
      <c r="G5" s="520"/>
      <c r="H5" s="520"/>
      <c r="I5" s="520"/>
      <c r="J5" s="520"/>
      <c r="K5" s="520"/>
      <c r="L5" s="520"/>
      <c r="M5" s="520"/>
      <c r="N5" s="520"/>
      <c r="O5" s="520"/>
      <c r="P5" s="520"/>
      <c r="Q5" s="520"/>
      <c r="R5" s="520"/>
      <c r="S5" s="520"/>
      <c r="T5" s="520"/>
      <c r="U5" s="520"/>
      <c r="V5" s="520"/>
      <c r="W5" s="520"/>
      <c r="X5" s="520"/>
      <c r="Y5" s="520"/>
      <c r="Z5" s="520"/>
      <c r="AA5" s="403"/>
      <c r="AB5" s="1" t="s">
        <v>298</v>
      </c>
    </row>
    <row r="6" spans="1:32" ht="17.45" customHeight="1" thickBot="1" x14ac:dyDescent="0.2">
      <c r="A6" s="529"/>
      <c r="B6" s="530"/>
      <c r="C6" s="530"/>
      <c r="D6" s="530"/>
      <c r="E6" s="531"/>
      <c r="F6" s="406"/>
      <c r="G6" s="521"/>
      <c r="H6" s="521"/>
      <c r="I6" s="521"/>
      <c r="J6" s="521"/>
      <c r="K6" s="521"/>
      <c r="L6" s="521"/>
      <c r="M6" s="521"/>
      <c r="N6" s="521"/>
      <c r="O6" s="521"/>
      <c r="P6" s="521"/>
      <c r="Q6" s="521"/>
      <c r="R6" s="521"/>
      <c r="S6" s="521"/>
      <c r="T6" s="521"/>
      <c r="U6" s="521"/>
      <c r="V6" s="521"/>
      <c r="W6" s="521"/>
      <c r="X6" s="521"/>
      <c r="Y6" s="521"/>
      <c r="Z6" s="521"/>
      <c r="AA6" s="407"/>
      <c r="AB6" s="10" t="s">
        <v>152</v>
      </c>
    </row>
    <row r="7" spans="1:32" s="142" customFormat="1" ht="33" customHeight="1" thickBot="1" x14ac:dyDescent="0.25">
      <c r="A7" s="525" t="s">
        <v>284</v>
      </c>
      <c r="B7" s="526"/>
      <c r="C7" s="526"/>
      <c r="D7" s="526"/>
      <c r="E7" s="633"/>
      <c r="F7" s="634" t="s">
        <v>285</v>
      </c>
      <c r="G7" s="635"/>
      <c r="H7" s="635"/>
      <c r="I7" s="635"/>
      <c r="J7" s="635"/>
      <c r="K7" s="635"/>
      <c r="L7" s="635"/>
      <c r="M7" s="635"/>
      <c r="N7" s="635"/>
      <c r="O7" s="635"/>
      <c r="P7" s="635"/>
      <c r="Q7" s="635"/>
      <c r="R7" s="636"/>
      <c r="S7" s="637" t="s">
        <v>40</v>
      </c>
      <c r="T7" s="638"/>
      <c r="U7" s="639" t="s">
        <v>288</v>
      </c>
      <c r="V7" s="640"/>
      <c r="W7" s="641"/>
      <c r="X7" s="637" t="s">
        <v>41</v>
      </c>
      <c r="Y7" s="638"/>
      <c r="Z7" s="642" t="s">
        <v>255</v>
      </c>
      <c r="AA7" s="643"/>
      <c r="AB7" s="644"/>
      <c r="AC7" s="82"/>
      <c r="AD7" s="39"/>
      <c r="AE7" s="39"/>
      <c r="AF7" s="39"/>
    </row>
    <row r="8" spans="1:32" s="142" customFormat="1" ht="33" customHeight="1" thickBot="1" x14ac:dyDescent="0.25">
      <c r="A8" s="525" t="s">
        <v>286</v>
      </c>
      <c r="B8" s="526"/>
      <c r="C8" s="526"/>
      <c r="D8" s="526"/>
      <c r="E8" s="633"/>
      <c r="F8" s="648" t="s">
        <v>287</v>
      </c>
      <c r="G8" s="643"/>
      <c r="H8" s="643"/>
      <c r="I8" s="643"/>
      <c r="J8" s="643"/>
      <c r="K8" s="643"/>
      <c r="L8" s="643"/>
      <c r="M8" s="643"/>
      <c r="N8" s="643"/>
      <c r="O8" s="643"/>
      <c r="P8" s="643"/>
      <c r="Q8" s="643"/>
      <c r="R8" s="644"/>
      <c r="S8" s="525" t="s">
        <v>45</v>
      </c>
      <c r="T8" s="526"/>
      <c r="U8" s="538" t="s">
        <v>253</v>
      </c>
      <c r="V8" s="539"/>
      <c r="W8" s="540"/>
      <c r="X8" s="525" t="s">
        <v>257</v>
      </c>
      <c r="Y8" s="526"/>
      <c r="Z8" s="141">
        <v>2024</v>
      </c>
      <c r="AA8" s="140" t="s">
        <v>256</v>
      </c>
      <c r="AB8" s="40" t="s">
        <v>192</v>
      </c>
      <c r="AC8" s="82"/>
      <c r="AD8" s="39"/>
      <c r="AE8" s="39"/>
      <c r="AF8" s="39"/>
    </row>
    <row r="9" spans="1:32" s="4" customFormat="1" ht="36" customHeight="1" thickBot="1" x14ac:dyDescent="0.25">
      <c r="A9" s="630" t="s">
        <v>303</v>
      </c>
      <c r="B9" s="631"/>
      <c r="C9" s="631"/>
      <c r="D9" s="631"/>
      <c r="E9" s="631"/>
      <c r="F9" s="631"/>
      <c r="G9" s="631"/>
      <c r="H9" s="631"/>
      <c r="I9" s="631"/>
      <c r="J9" s="631"/>
      <c r="K9" s="631"/>
      <c r="L9" s="631"/>
      <c r="M9" s="631"/>
      <c r="N9" s="631"/>
      <c r="O9" s="631"/>
      <c r="P9" s="631"/>
      <c r="Q9" s="631"/>
      <c r="R9" s="631"/>
      <c r="S9" s="631"/>
      <c r="T9" s="631"/>
      <c r="U9" s="631"/>
      <c r="V9" s="631"/>
      <c r="W9" s="631"/>
      <c r="X9" s="631"/>
      <c r="Y9" s="631"/>
      <c r="Z9" s="631"/>
      <c r="AA9" s="631"/>
      <c r="AB9" s="632"/>
      <c r="AC9" s="83"/>
      <c r="AD9" s="11"/>
      <c r="AE9" s="11"/>
      <c r="AF9" s="11"/>
    </row>
    <row r="10" spans="1:32" ht="5.45" customHeight="1" thickBot="1" x14ac:dyDescent="0.2">
      <c r="A10" s="39"/>
      <c r="B10" s="39"/>
      <c r="C10" s="39"/>
      <c r="D10" s="39"/>
      <c r="E10" s="39"/>
      <c r="F10" s="39"/>
      <c r="G10" s="39"/>
    </row>
    <row r="11" spans="1:32" s="42" customFormat="1" ht="18.75" thickBot="1" x14ac:dyDescent="0.3">
      <c r="A11" s="645" t="s">
        <v>46</v>
      </c>
      <c r="B11" s="646"/>
      <c r="C11" s="646"/>
      <c r="D11" s="646"/>
      <c r="E11" s="646"/>
      <c r="F11" s="646"/>
      <c r="G11" s="646"/>
      <c r="H11" s="646"/>
      <c r="I11" s="646"/>
      <c r="J11" s="646"/>
      <c r="K11" s="646"/>
      <c r="L11" s="646"/>
      <c r="M11" s="646"/>
      <c r="N11" s="646"/>
      <c r="O11" s="646"/>
      <c r="P11" s="646"/>
      <c r="Q11" s="646"/>
      <c r="R11" s="646"/>
      <c r="S11" s="646"/>
      <c r="T11" s="646"/>
      <c r="U11" s="646"/>
      <c r="V11" s="646"/>
      <c r="W11" s="646"/>
      <c r="X11" s="646"/>
      <c r="Y11" s="646"/>
      <c r="Z11" s="646"/>
      <c r="AA11" s="646"/>
      <c r="AB11" s="647"/>
      <c r="AC11" s="135"/>
    </row>
    <row r="12" spans="1:32" ht="18" customHeight="1" thickBot="1" x14ac:dyDescent="0.2">
      <c r="A12" s="450" t="s">
        <v>4</v>
      </c>
      <c r="B12" s="488"/>
      <c r="C12" s="488"/>
      <c r="D12" s="488"/>
      <c r="E12" s="488"/>
      <c r="F12" s="488"/>
      <c r="G12" s="488"/>
      <c r="H12" s="488"/>
      <c r="I12" s="501"/>
      <c r="J12" s="501"/>
      <c r="K12" s="501"/>
      <c r="L12" s="501"/>
      <c r="M12" s="501"/>
      <c r="N12" s="501"/>
      <c r="O12" s="501"/>
      <c r="P12" s="501"/>
      <c r="Q12" s="501"/>
      <c r="R12" s="501"/>
      <c r="S12" s="501"/>
      <c r="T12" s="501"/>
      <c r="U12" s="501"/>
      <c r="V12" s="501"/>
      <c r="W12" s="488"/>
      <c r="X12" s="488"/>
      <c r="Y12" s="488"/>
      <c r="Z12" s="488"/>
      <c r="AA12" s="488"/>
      <c r="AB12" s="451"/>
    </row>
    <row r="13" spans="1:32" ht="19.899999999999999" customHeight="1" thickBot="1" x14ac:dyDescent="0.2">
      <c r="A13" s="459" t="s">
        <v>5</v>
      </c>
      <c r="B13" s="613" t="s">
        <v>157</v>
      </c>
      <c r="C13" s="614"/>
      <c r="D13" s="614"/>
      <c r="E13" s="614"/>
      <c r="F13" s="614"/>
      <c r="G13" s="615"/>
      <c r="H13" s="597" t="s">
        <v>185</v>
      </c>
      <c r="I13" s="617" t="s">
        <v>166</v>
      </c>
      <c r="J13" s="618"/>
      <c r="K13" s="618"/>
      <c r="L13" s="618"/>
      <c r="M13" s="618"/>
      <c r="N13" s="618"/>
      <c r="O13" s="618"/>
      <c r="P13" s="619" t="s">
        <v>167</v>
      </c>
      <c r="Q13" s="620"/>
      <c r="R13" s="620"/>
      <c r="S13" s="620"/>
      <c r="T13" s="620"/>
      <c r="U13" s="620"/>
      <c r="V13" s="621"/>
      <c r="W13" s="574" t="s">
        <v>9</v>
      </c>
      <c r="X13" s="574"/>
      <c r="Y13" s="574"/>
      <c r="Z13" s="575"/>
      <c r="AA13" s="450" t="s">
        <v>283</v>
      </c>
      <c r="AB13" s="451"/>
    </row>
    <row r="14" spans="1:32" ht="25.15" customHeight="1" thickBot="1" x14ac:dyDescent="0.2">
      <c r="A14" s="460"/>
      <c r="B14" s="597" t="s">
        <v>155</v>
      </c>
      <c r="C14" s="594" t="s">
        <v>164</v>
      </c>
      <c r="D14" s="575"/>
      <c r="E14" s="597" t="s">
        <v>172</v>
      </c>
      <c r="F14" s="597" t="s">
        <v>159</v>
      </c>
      <c r="G14" s="597" t="s">
        <v>173</v>
      </c>
      <c r="H14" s="616"/>
      <c r="I14" s="626" t="s">
        <v>153</v>
      </c>
      <c r="J14" s="628" t="s">
        <v>168</v>
      </c>
      <c r="K14" s="628" t="s">
        <v>169</v>
      </c>
      <c r="L14" s="628" t="s">
        <v>170</v>
      </c>
      <c r="M14" s="628" t="s">
        <v>165</v>
      </c>
      <c r="N14" s="622" t="s">
        <v>160</v>
      </c>
      <c r="O14" s="623"/>
      <c r="P14" s="577" t="s">
        <v>153</v>
      </c>
      <c r="Q14" s="577" t="s">
        <v>168</v>
      </c>
      <c r="R14" s="577" t="s">
        <v>169</v>
      </c>
      <c r="S14" s="577" t="s">
        <v>170</v>
      </c>
      <c r="T14" s="577" t="s">
        <v>165</v>
      </c>
      <c r="U14" s="579" t="s">
        <v>160</v>
      </c>
      <c r="V14" s="580"/>
      <c r="W14" s="583" t="s">
        <v>16</v>
      </c>
      <c r="X14" s="585" t="s">
        <v>17</v>
      </c>
      <c r="Y14" s="444" t="s">
        <v>18</v>
      </c>
      <c r="Z14" s="446" t="s">
        <v>19</v>
      </c>
      <c r="AA14" s="604"/>
      <c r="AB14" s="605"/>
    </row>
    <row r="15" spans="1:32" ht="37.15" customHeight="1" thickBot="1" x14ac:dyDescent="0.2">
      <c r="A15" s="461"/>
      <c r="B15" s="598"/>
      <c r="C15" s="46" t="s">
        <v>156</v>
      </c>
      <c r="D15" s="46" t="s">
        <v>184</v>
      </c>
      <c r="E15" s="598"/>
      <c r="F15" s="598"/>
      <c r="G15" s="598"/>
      <c r="H15" s="598"/>
      <c r="I15" s="627"/>
      <c r="J15" s="629"/>
      <c r="K15" s="629"/>
      <c r="L15" s="629"/>
      <c r="M15" s="629"/>
      <c r="N15" s="624"/>
      <c r="O15" s="625"/>
      <c r="P15" s="578"/>
      <c r="Q15" s="578"/>
      <c r="R15" s="578"/>
      <c r="S15" s="578"/>
      <c r="T15" s="578"/>
      <c r="U15" s="581"/>
      <c r="V15" s="582"/>
      <c r="W15" s="584"/>
      <c r="X15" s="586"/>
      <c r="Y15" s="445"/>
      <c r="Z15" s="447"/>
      <c r="AA15" s="606"/>
      <c r="AB15" s="607"/>
    </row>
    <row r="16" spans="1:32" ht="100.15" customHeight="1" x14ac:dyDescent="0.15">
      <c r="A16" s="5" t="s">
        <v>20</v>
      </c>
      <c r="B16" s="415" t="s">
        <v>261</v>
      </c>
      <c r="C16" s="415" t="s">
        <v>265</v>
      </c>
      <c r="D16" s="415" t="s">
        <v>266</v>
      </c>
      <c r="E16" s="610" t="s">
        <v>267</v>
      </c>
      <c r="F16" s="435" t="s">
        <v>270</v>
      </c>
      <c r="G16" s="415" t="s">
        <v>279</v>
      </c>
      <c r="H16" s="435" t="s">
        <v>271</v>
      </c>
      <c r="I16" s="559" t="s">
        <v>280</v>
      </c>
      <c r="J16" s="435" t="s">
        <v>277</v>
      </c>
      <c r="K16" s="435" t="s">
        <v>278</v>
      </c>
      <c r="L16" s="430" t="s">
        <v>245</v>
      </c>
      <c r="M16" s="430" t="s">
        <v>245</v>
      </c>
      <c r="N16" s="562" t="s">
        <v>274</v>
      </c>
      <c r="O16" s="563"/>
      <c r="P16" s="559" t="s">
        <v>280</v>
      </c>
      <c r="Q16" s="435" t="s">
        <v>277</v>
      </c>
      <c r="R16" s="435" t="s">
        <v>278</v>
      </c>
      <c r="S16" s="430" t="s">
        <v>245</v>
      </c>
      <c r="T16" s="430" t="s">
        <v>245</v>
      </c>
      <c r="U16" s="562" t="s">
        <v>275</v>
      </c>
      <c r="V16" s="563"/>
      <c r="W16" s="415" t="s">
        <v>281</v>
      </c>
      <c r="X16" s="418" t="s">
        <v>244</v>
      </c>
      <c r="Y16" s="418" t="s">
        <v>243</v>
      </c>
      <c r="Z16" s="408" t="s">
        <v>264</v>
      </c>
      <c r="AA16" s="606"/>
      <c r="AB16" s="607"/>
      <c r="AC16" s="136">
        <f>$X$28</f>
        <v>0.2</v>
      </c>
    </row>
    <row r="17" spans="1:29" ht="100.15" customHeight="1" thickBot="1" x14ac:dyDescent="0.2">
      <c r="A17" s="6" t="s">
        <v>22</v>
      </c>
      <c r="B17" s="416"/>
      <c r="C17" s="416"/>
      <c r="D17" s="416"/>
      <c r="E17" s="611"/>
      <c r="F17" s="436"/>
      <c r="G17" s="416"/>
      <c r="H17" s="436"/>
      <c r="I17" s="560"/>
      <c r="J17" s="436"/>
      <c r="K17" s="436"/>
      <c r="L17" s="431"/>
      <c r="M17" s="431"/>
      <c r="N17" s="564"/>
      <c r="O17" s="565"/>
      <c r="P17" s="560"/>
      <c r="Q17" s="436"/>
      <c r="R17" s="436"/>
      <c r="S17" s="431"/>
      <c r="T17" s="431"/>
      <c r="U17" s="564"/>
      <c r="V17" s="565"/>
      <c r="W17" s="416"/>
      <c r="X17" s="419"/>
      <c r="Y17" s="419"/>
      <c r="Z17" s="409"/>
      <c r="AA17" s="606"/>
      <c r="AB17" s="607"/>
      <c r="AC17" s="136">
        <f t="shared" ref="AC17:AC27" si="0">$X$28</f>
        <v>0.2</v>
      </c>
    </row>
    <row r="18" spans="1:29" ht="100.15" customHeight="1" thickBot="1" x14ac:dyDescent="0.2">
      <c r="A18" s="6" t="s">
        <v>23</v>
      </c>
      <c r="B18" s="416"/>
      <c r="C18" s="416"/>
      <c r="D18" s="416"/>
      <c r="E18" s="611"/>
      <c r="F18" s="436"/>
      <c r="G18" s="416"/>
      <c r="H18" s="436"/>
      <c r="I18" s="560"/>
      <c r="J18" s="436"/>
      <c r="K18" s="436"/>
      <c r="L18" s="38" t="str">
        <f t="shared" ref="L18:L27" si="1">IFERROR(H18/J18,"Celda formulada")</f>
        <v>Celda formulada</v>
      </c>
      <c r="M18" s="143" t="str">
        <f t="shared" ref="M18:M27" si="2">IFERROR(K18/J18,"Celda formulada")</f>
        <v>Celda formulada</v>
      </c>
      <c r="N18" s="564"/>
      <c r="O18" s="565"/>
      <c r="P18" s="560"/>
      <c r="Q18" s="436"/>
      <c r="R18" s="436"/>
      <c r="S18" s="143" t="str">
        <f t="shared" ref="S18:S27" si="3">IFERROR(H18/Q18,"Celda formulada")</f>
        <v>Celda formulada</v>
      </c>
      <c r="T18" s="143" t="str">
        <f t="shared" ref="T18:T27" si="4">IFERROR(R18/Q18,"Celda formulada")</f>
        <v>Celda formulada</v>
      </c>
      <c r="U18" s="564"/>
      <c r="V18" s="565"/>
      <c r="W18" s="416"/>
      <c r="X18" s="419"/>
      <c r="Y18" s="419"/>
      <c r="Z18" s="409"/>
      <c r="AA18" s="606"/>
      <c r="AB18" s="607"/>
      <c r="AC18" s="136">
        <f t="shared" si="0"/>
        <v>0.2</v>
      </c>
    </row>
    <row r="19" spans="1:29" ht="100.15" customHeight="1" thickBot="1" x14ac:dyDescent="0.2">
      <c r="A19" s="6" t="s">
        <v>24</v>
      </c>
      <c r="B19" s="416"/>
      <c r="C19" s="416"/>
      <c r="D19" s="416"/>
      <c r="E19" s="611"/>
      <c r="F19" s="436"/>
      <c r="G19" s="416"/>
      <c r="H19" s="436"/>
      <c r="I19" s="560"/>
      <c r="J19" s="436"/>
      <c r="K19" s="436"/>
      <c r="L19" s="38" t="str">
        <f t="shared" si="1"/>
        <v>Celda formulada</v>
      </c>
      <c r="M19" s="143" t="str">
        <f t="shared" si="2"/>
        <v>Celda formulada</v>
      </c>
      <c r="N19" s="564"/>
      <c r="O19" s="565"/>
      <c r="P19" s="560"/>
      <c r="Q19" s="436"/>
      <c r="R19" s="436"/>
      <c r="S19" s="143" t="str">
        <f t="shared" si="3"/>
        <v>Celda formulada</v>
      </c>
      <c r="T19" s="143" t="str">
        <f t="shared" si="4"/>
        <v>Celda formulada</v>
      </c>
      <c r="U19" s="564"/>
      <c r="V19" s="565"/>
      <c r="W19" s="416"/>
      <c r="X19" s="419"/>
      <c r="Y19" s="419"/>
      <c r="Z19" s="409"/>
      <c r="AA19" s="606"/>
      <c r="AB19" s="607"/>
      <c r="AC19" s="136">
        <f t="shared" si="0"/>
        <v>0.2</v>
      </c>
    </row>
    <row r="20" spans="1:29" ht="100.15" customHeight="1" thickBot="1" x14ac:dyDescent="0.2">
      <c r="A20" s="6" t="s">
        <v>25</v>
      </c>
      <c r="B20" s="416"/>
      <c r="C20" s="416"/>
      <c r="D20" s="416"/>
      <c r="E20" s="611"/>
      <c r="F20" s="436"/>
      <c r="G20" s="416"/>
      <c r="H20" s="436"/>
      <c r="I20" s="560"/>
      <c r="J20" s="436"/>
      <c r="K20" s="436"/>
      <c r="L20" s="38" t="str">
        <f t="shared" si="1"/>
        <v>Celda formulada</v>
      </c>
      <c r="M20" s="143" t="str">
        <f t="shared" si="2"/>
        <v>Celda formulada</v>
      </c>
      <c r="N20" s="564"/>
      <c r="O20" s="565"/>
      <c r="P20" s="560"/>
      <c r="Q20" s="436"/>
      <c r="R20" s="436"/>
      <c r="S20" s="143" t="str">
        <f t="shared" si="3"/>
        <v>Celda formulada</v>
      </c>
      <c r="T20" s="143" t="str">
        <f t="shared" si="4"/>
        <v>Celda formulada</v>
      </c>
      <c r="U20" s="564"/>
      <c r="V20" s="565"/>
      <c r="W20" s="416"/>
      <c r="X20" s="419"/>
      <c r="Y20" s="419"/>
      <c r="Z20" s="410"/>
      <c r="AA20" s="606"/>
      <c r="AB20" s="607"/>
      <c r="AC20" s="136">
        <f t="shared" si="0"/>
        <v>0.2</v>
      </c>
    </row>
    <row r="21" spans="1:29" ht="100.15" customHeight="1" thickBot="1" x14ac:dyDescent="0.2">
      <c r="A21" s="6" t="s">
        <v>26</v>
      </c>
      <c r="B21" s="416"/>
      <c r="C21" s="416"/>
      <c r="D21" s="416"/>
      <c r="E21" s="611"/>
      <c r="F21" s="436"/>
      <c r="G21" s="416"/>
      <c r="H21" s="436"/>
      <c r="I21" s="560"/>
      <c r="J21" s="436"/>
      <c r="K21" s="436"/>
      <c r="L21" s="38" t="str">
        <f t="shared" si="1"/>
        <v>Celda formulada</v>
      </c>
      <c r="M21" s="143" t="str">
        <f t="shared" si="2"/>
        <v>Celda formulada</v>
      </c>
      <c r="N21" s="564"/>
      <c r="O21" s="565"/>
      <c r="P21" s="560"/>
      <c r="Q21" s="436"/>
      <c r="R21" s="436"/>
      <c r="S21" s="143" t="str">
        <f t="shared" si="3"/>
        <v>Celda formulada</v>
      </c>
      <c r="T21" s="143" t="str">
        <f t="shared" si="4"/>
        <v>Celda formulada</v>
      </c>
      <c r="U21" s="564"/>
      <c r="V21" s="565"/>
      <c r="W21" s="416"/>
      <c r="X21" s="419"/>
      <c r="Y21" s="419"/>
      <c r="Z21" s="216" t="s">
        <v>21</v>
      </c>
      <c r="AA21" s="606"/>
      <c r="AB21" s="607"/>
      <c r="AC21" s="136">
        <f t="shared" si="0"/>
        <v>0.2</v>
      </c>
    </row>
    <row r="22" spans="1:29" ht="100.15" customHeight="1" thickBot="1" x14ac:dyDescent="0.2">
      <c r="A22" s="6" t="s">
        <v>27</v>
      </c>
      <c r="B22" s="416"/>
      <c r="C22" s="416"/>
      <c r="D22" s="416"/>
      <c r="E22" s="611"/>
      <c r="F22" s="436"/>
      <c r="G22" s="416"/>
      <c r="H22" s="436"/>
      <c r="I22" s="560"/>
      <c r="J22" s="436"/>
      <c r="K22" s="436"/>
      <c r="L22" s="38" t="str">
        <f t="shared" si="1"/>
        <v>Celda formulada</v>
      </c>
      <c r="M22" s="143" t="str">
        <f t="shared" si="2"/>
        <v>Celda formulada</v>
      </c>
      <c r="N22" s="564"/>
      <c r="O22" s="565"/>
      <c r="P22" s="560"/>
      <c r="Q22" s="436"/>
      <c r="R22" s="436"/>
      <c r="S22" s="143" t="str">
        <f t="shared" si="3"/>
        <v>Celda formulada</v>
      </c>
      <c r="T22" s="143" t="str">
        <f t="shared" si="4"/>
        <v>Celda formulada</v>
      </c>
      <c r="U22" s="564"/>
      <c r="V22" s="565"/>
      <c r="W22" s="416"/>
      <c r="X22" s="419"/>
      <c r="Y22" s="419"/>
      <c r="Z22" s="216" t="s">
        <v>21</v>
      </c>
      <c r="AA22" s="606"/>
      <c r="AB22" s="607"/>
      <c r="AC22" s="136">
        <f t="shared" si="0"/>
        <v>0.2</v>
      </c>
    </row>
    <row r="23" spans="1:29" ht="100.15" customHeight="1" thickBot="1" x14ac:dyDescent="0.2">
      <c r="A23" s="6" t="s">
        <v>28</v>
      </c>
      <c r="B23" s="416"/>
      <c r="C23" s="416"/>
      <c r="D23" s="416"/>
      <c r="E23" s="611"/>
      <c r="F23" s="436"/>
      <c r="G23" s="416"/>
      <c r="H23" s="436"/>
      <c r="I23" s="560"/>
      <c r="J23" s="436"/>
      <c r="K23" s="436"/>
      <c r="L23" s="38" t="str">
        <f t="shared" si="1"/>
        <v>Celda formulada</v>
      </c>
      <c r="M23" s="143" t="str">
        <f t="shared" si="2"/>
        <v>Celda formulada</v>
      </c>
      <c r="N23" s="564"/>
      <c r="O23" s="565"/>
      <c r="P23" s="560"/>
      <c r="Q23" s="436"/>
      <c r="R23" s="436"/>
      <c r="S23" s="143" t="str">
        <f t="shared" si="3"/>
        <v>Celda formulada</v>
      </c>
      <c r="T23" s="143" t="str">
        <f t="shared" si="4"/>
        <v>Celda formulada</v>
      </c>
      <c r="U23" s="564"/>
      <c r="V23" s="565"/>
      <c r="W23" s="416"/>
      <c r="X23" s="419"/>
      <c r="Y23" s="419"/>
      <c r="Z23" s="216" t="s">
        <v>21</v>
      </c>
      <c r="AA23" s="606"/>
      <c r="AB23" s="607"/>
      <c r="AC23" s="136">
        <f t="shared" si="0"/>
        <v>0.2</v>
      </c>
    </row>
    <row r="24" spans="1:29" ht="100.15" customHeight="1" thickBot="1" x14ac:dyDescent="0.2">
      <c r="A24" s="6" t="s">
        <v>29</v>
      </c>
      <c r="B24" s="416"/>
      <c r="C24" s="416"/>
      <c r="D24" s="416"/>
      <c r="E24" s="611"/>
      <c r="F24" s="436"/>
      <c r="G24" s="416"/>
      <c r="H24" s="436"/>
      <c r="I24" s="560"/>
      <c r="J24" s="436"/>
      <c r="K24" s="436"/>
      <c r="L24" s="38" t="str">
        <f t="shared" si="1"/>
        <v>Celda formulada</v>
      </c>
      <c r="M24" s="143" t="str">
        <f t="shared" si="2"/>
        <v>Celda formulada</v>
      </c>
      <c r="N24" s="564"/>
      <c r="O24" s="565"/>
      <c r="P24" s="560"/>
      <c r="Q24" s="436"/>
      <c r="R24" s="436"/>
      <c r="S24" s="143" t="str">
        <f t="shared" si="3"/>
        <v>Celda formulada</v>
      </c>
      <c r="T24" s="143" t="str">
        <f t="shared" si="4"/>
        <v>Celda formulada</v>
      </c>
      <c r="U24" s="564"/>
      <c r="V24" s="565"/>
      <c r="W24" s="416"/>
      <c r="X24" s="419"/>
      <c r="Y24" s="419"/>
      <c r="Z24" s="216" t="s">
        <v>21</v>
      </c>
      <c r="AA24" s="606"/>
      <c r="AB24" s="607"/>
      <c r="AC24" s="136">
        <f t="shared" si="0"/>
        <v>0.2</v>
      </c>
    </row>
    <row r="25" spans="1:29" ht="100.15" customHeight="1" thickBot="1" x14ac:dyDescent="0.2">
      <c r="A25" s="6" t="s">
        <v>30</v>
      </c>
      <c r="B25" s="416"/>
      <c r="C25" s="416"/>
      <c r="D25" s="416"/>
      <c r="E25" s="611"/>
      <c r="F25" s="436"/>
      <c r="G25" s="416"/>
      <c r="H25" s="436"/>
      <c r="I25" s="560"/>
      <c r="J25" s="436"/>
      <c r="K25" s="436"/>
      <c r="L25" s="38" t="str">
        <f t="shared" si="1"/>
        <v>Celda formulada</v>
      </c>
      <c r="M25" s="143" t="str">
        <f t="shared" si="2"/>
        <v>Celda formulada</v>
      </c>
      <c r="N25" s="564"/>
      <c r="O25" s="565"/>
      <c r="P25" s="560"/>
      <c r="Q25" s="436"/>
      <c r="R25" s="436"/>
      <c r="S25" s="143" t="str">
        <f t="shared" si="3"/>
        <v>Celda formulada</v>
      </c>
      <c r="T25" s="143" t="str">
        <f t="shared" si="4"/>
        <v>Celda formulada</v>
      </c>
      <c r="U25" s="564"/>
      <c r="V25" s="565"/>
      <c r="W25" s="416"/>
      <c r="X25" s="419"/>
      <c r="Y25" s="419"/>
      <c r="Z25" s="216" t="s">
        <v>21</v>
      </c>
      <c r="AA25" s="606"/>
      <c r="AB25" s="607"/>
      <c r="AC25" s="136">
        <f t="shared" si="0"/>
        <v>0.2</v>
      </c>
    </row>
    <row r="26" spans="1:29" ht="100.15" customHeight="1" thickBot="1" x14ac:dyDescent="0.2">
      <c r="A26" s="6" t="s">
        <v>31</v>
      </c>
      <c r="B26" s="416"/>
      <c r="C26" s="416"/>
      <c r="D26" s="416"/>
      <c r="E26" s="611"/>
      <c r="F26" s="436"/>
      <c r="G26" s="416"/>
      <c r="H26" s="436"/>
      <c r="I26" s="560"/>
      <c r="J26" s="436"/>
      <c r="K26" s="436"/>
      <c r="L26" s="38" t="str">
        <f t="shared" si="1"/>
        <v>Celda formulada</v>
      </c>
      <c r="M26" s="143" t="str">
        <f t="shared" si="2"/>
        <v>Celda formulada</v>
      </c>
      <c r="N26" s="564"/>
      <c r="O26" s="565"/>
      <c r="P26" s="560"/>
      <c r="Q26" s="436"/>
      <c r="R26" s="436"/>
      <c r="S26" s="143" t="str">
        <f t="shared" si="3"/>
        <v>Celda formulada</v>
      </c>
      <c r="T26" s="143" t="str">
        <f t="shared" si="4"/>
        <v>Celda formulada</v>
      </c>
      <c r="U26" s="564"/>
      <c r="V26" s="565"/>
      <c r="W26" s="416"/>
      <c r="X26" s="419"/>
      <c r="Y26" s="419"/>
      <c r="Z26" s="216" t="s">
        <v>21</v>
      </c>
      <c r="AA26" s="606"/>
      <c r="AB26" s="607"/>
      <c r="AC26" s="136">
        <f t="shared" si="0"/>
        <v>0.2</v>
      </c>
    </row>
    <row r="27" spans="1:29" ht="100.15" customHeight="1" thickBot="1" x14ac:dyDescent="0.2">
      <c r="A27" s="8" t="s">
        <v>32</v>
      </c>
      <c r="B27" s="417"/>
      <c r="C27" s="417"/>
      <c r="D27" s="417"/>
      <c r="E27" s="612"/>
      <c r="F27" s="437"/>
      <c r="G27" s="417"/>
      <c r="H27" s="437"/>
      <c r="I27" s="561"/>
      <c r="J27" s="437"/>
      <c r="K27" s="437"/>
      <c r="L27" s="38" t="str">
        <f t="shared" si="1"/>
        <v>Celda formulada</v>
      </c>
      <c r="M27" s="143" t="str">
        <f t="shared" si="2"/>
        <v>Celda formulada</v>
      </c>
      <c r="N27" s="566"/>
      <c r="O27" s="567"/>
      <c r="P27" s="561"/>
      <c r="Q27" s="437"/>
      <c r="R27" s="437"/>
      <c r="S27" s="143" t="str">
        <f t="shared" si="3"/>
        <v>Celda formulada</v>
      </c>
      <c r="T27" s="143" t="str">
        <f t="shared" si="4"/>
        <v>Celda formulada</v>
      </c>
      <c r="U27" s="566"/>
      <c r="V27" s="567"/>
      <c r="W27" s="417"/>
      <c r="X27" s="420"/>
      <c r="Y27" s="420"/>
      <c r="Z27" s="223" t="s">
        <v>21</v>
      </c>
      <c r="AA27" s="606"/>
      <c r="AB27" s="607"/>
      <c r="AC27" s="136">
        <f t="shared" si="0"/>
        <v>0.2</v>
      </c>
    </row>
    <row r="28" spans="1:29" ht="92.45" customHeight="1" thickBot="1" x14ac:dyDescent="0.2">
      <c r="A28" s="226" t="s">
        <v>262</v>
      </c>
      <c r="B28" s="142"/>
      <c r="C28" s="79" t="e">
        <f t="shared" ref="C28:D28" si="5">AVERAGEIF(C16:C27,"&gt;0",C16:C27)</f>
        <v>#DIV/0!</v>
      </c>
      <c r="D28" s="79" t="e">
        <f t="shared" si="5"/>
        <v>#DIV/0!</v>
      </c>
      <c r="E28" s="78" t="e">
        <f>AVERAGE(E16:E27)</f>
        <v>#DIV/0!</v>
      </c>
      <c r="F28" s="79" t="e">
        <f>AVERAGEIF(F16:F27,"&gt;0",F16:F27)</f>
        <v>#DIV/0!</v>
      </c>
      <c r="G28" s="79" t="e">
        <f>AVERAGEIF(G16:G27,"&gt;0",G16:G27)</f>
        <v>#DIV/0!</v>
      </c>
      <c r="H28" s="74" t="e">
        <f>AVERAGE(H16:H27)</f>
        <v>#DIV/0!</v>
      </c>
      <c r="I28" s="50"/>
      <c r="J28" s="76">
        <f>SUM(J16:J27)</f>
        <v>0</v>
      </c>
      <c r="K28" s="76">
        <f>SUM(K16:K27)</f>
        <v>0</v>
      </c>
      <c r="L28" s="73" t="e">
        <f>AVERAGEIF(L16:L27,"&gt;0",L16:L27)</f>
        <v>#DIV/0!</v>
      </c>
      <c r="M28" s="73" t="e">
        <f>AVERAGEIF(M16:M27,"&gt;0",M16:M27)</f>
        <v>#DIV/0!</v>
      </c>
      <c r="N28" s="51"/>
      <c r="O28" s="51"/>
      <c r="P28" s="52"/>
      <c r="Q28" s="77">
        <f>SUM(Q16:Q27)</f>
        <v>0</v>
      </c>
      <c r="R28" s="77">
        <f>SUM(R16:R27)</f>
        <v>0</v>
      </c>
      <c r="S28" s="75" t="e">
        <f>AVERAGEIF(S16:S27,"&gt;0",S16:S27)</f>
        <v>#DIV/0!</v>
      </c>
      <c r="T28" s="75" t="e">
        <f>AVERAGEIF(T16:T27,"&gt;0",T16:T27)</f>
        <v>#DIV/0!</v>
      </c>
      <c r="U28" s="53"/>
      <c r="V28" s="53"/>
      <c r="W28" s="54" t="s">
        <v>34</v>
      </c>
      <c r="X28" s="576">
        <v>0.2</v>
      </c>
      <c r="Y28" s="576"/>
      <c r="Z28" s="576"/>
      <c r="AA28" s="608"/>
      <c r="AB28" s="609"/>
    </row>
    <row r="29" spans="1:29" ht="30.6" customHeight="1" thickBot="1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5"/>
    </row>
    <row r="30" spans="1:29" ht="18" customHeight="1" thickBot="1" x14ac:dyDescent="0.2">
      <c r="A30" s="450" t="s">
        <v>35</v>
      </c>
      <c r="B30" s="488"/>
      <c r="C30" s="488"/>
      <c r="D30" s="488"/>
      <c r="E30" s="488"/>
      <c r="F30" s="488"/>
      <c r="G30" s="488"/>
      <c r="H30" s="488"/>
      <c r="I30" s="488"/>
      <c r="J30" s="488"/>
      <c r="K30" s="488"/>
      <c r="L30" s="501"/>
      <c r="M30" s="501"/>
      <c r="N30" s="501"/>
      <c r="O30" s="501"/>
      <c r="P30" s="501"/>
      <c r="Q30" s="501"/>
      <c r="R30" s="501"/>
      <c r="S30" s="501"/>
      <c r="T30" s="488"/>
      <c r="U30" s="488"/>
      <c r="V30" s="488"/>
      <c r="W30" s="488"/>
      <c r="X30" s="488"/>
      <c r="Y30" s="488"/>
      <c r="Z30" s="488"/>
      <c r="AA30" s="488"/>
      <c r="AB30" s="451"/>
    </row>
    <row r="31" spans="1:29" ht="19.899999999999999" customHeight="1" thickBot="1" x14ac:dyDescent="0.2">
      <c r="A31" s="595" t="s">
        <v>5</v>
      </c>
      <c r="B31" s="597" t="s">
        <v>185</v>
      </c>
      <c r="C31" s="599" t="s">
        <v>158</v>
      </c>
      <c r="D31" s="600"/>
      <c r="E31" s="600"/>
      <c r="F31" s="600"/>
      <c r="G31" s="600"/>
      <c r="H31" s="600"/>
      <c r="I31" s="600"/>
      <c r="J31" s="600"/>
      <c r="K31" s="600"/>
      <c r="L31" s="601" t="s">
        <v>171</v>
      </c>
      <c r="M31" s="602"/>
      <c r="N31" s="602"/>
      <c r="O31" s="602"/>
      <c r="P31" s="602"/>
      <c r="Q31" s="602"/>
      <c r="R31" s="602"/>
      <c r="S31" s="603"/>
      <c r="T31" s="574" t="s">
        <v>9</v>
      </c>
      <c r="U31" s="574"/>
      <c r="V31" s="574"/>
      <c r="W31" s="574"/>
      <c r="X31" s="574"/>
      <c r="Y31" s="574"/>
      <c r="Z31" s="575"/>
      <c r="AA31" s="450" t="s">
        <v>283</v>
      </c>
      <c r="AB31" s="451"/>
    </row>
    <row r="32" spans="1:29" s="43" customFormat="1" ht="52.9" customHeight="1" thickBot="1" x14ac:dyDescent="0.2">
      <c r="A32" s="596"/>
      <c r="B32" s="598"/>
      <c r="C32" s="66" t="s">
        <v>153</v>
      </c>
      <c r="D32" s="66" t="s">
        <v>168</v>
      </c>
      <c r="E32" s="66" t="s">
        <v>169</v>
      </c>
      <c r="F32" s="66" t="s">
        <v>170</v>
      </c>
      <c r="G32" s="66" t="s">
        <v>165</v>
      </c>
      <c r="H32" s="66" t="s">
        <v>163</v>
      </c>
      <c r="I32" s="590" t="s">
        <v>160</v>
      </c>
      <c r="J32" s="591"/>
      <c r="K32" s="591"/>
      <c r="L32" s="80" t="s">
        <v>153</v>
      </c>
      <c r="M32" s="80" t="s">
        <v>168</v>
      </c>
      <c r="N32" s="80" t="s">
        <v>169</v>
      </c>
      <c r="O32" s="80" t="s">
        <v>170</v>
      </c>
      <c r="P32" s="80" t="s">
        <v>165</v>
      </c>
      <c r="Q32" s="80" t="s">
        <v>163</v>
      </c>
      <c r="R32" s="592" t="s">
        <v>160</v>
      </c>
      <c r="S32" s="593"/>
      <c r="T32" s="594" t="s">
        <v>16</v>
      </c>
      <c r="U32" s="574"/>
      <c r="V32" s="574"/>
      <c r="W32" s="575"/>
      <c r="X32" s="144" t="s">
        <v>17</v>
      </c>
      <c r="Y32" s="138" t="s">
        <v>18</v>
      </c>
      <c r="Z32" s="139" t="s">
        <v>19</v>
      </c>
      <c r="AA32" s="604"/>
      <c r="AB32" s="605"/>
      <c r="AC32" s="137"/>
    </row>
    <row r="33" spans="1:29" ht="100.15" customHeight="1" x14ac:dyDescent="0.15">
      <c r="A33" s="5" t="s">
        <v>20</v>
      </c>
      <c r="B33" s="435" t="s">
        <v>272</v>
      </c>
      <c r="C33" s="559" t="s">
        <v>273</v>
      </c>
      <c r="D33" s="435" t="s">
        <v>276</v>
      </c>
      <c r="E33" s="435" t="s">
        <v>276</v>
      </c>
      <c r="F33" s="430" t="s">
        <v>245</v>
      </c>
      <c r="G33" s="430" t="s">
        <v>245</v>
      </c>
      <c r="H33" s="430" t="s">
        <v>245</v>
      </c>
      <c r="I33" s="568" t="s">
        <v>275</v>
      </c>
      <c r="J33" s="422"/>
      <c r="K33" s="569"/>
      <c r="L33" s="559" t="s">
        <v>273</v>
      </c>
      <c r="M33" s="435" t="s">
        <v>276</v>
      </c>
      <c r="N33" s="435" t="s">
        <v>276</v>
      </c>
      <c r="O33" s="430" t="s">
        <v>245</v>
      </c>
      <c r="P33" s="430" t="s">
        <v>245</v>
      </c>
      <c r="Q33" s="430" t="s">
        <v>245</v>
      </c>
      <c r="R33" s="562" t="s">
        <v>275</v>
      </c>
      <c r="S33" s="563"/>
      <c r="T33" s="424" t="s">
        <v>263</v>
      </c>
      <c r="U33" s="425"/>
      <c r="V33" s="425"/>
      <c r="W33" s="571"/>
      <c r="X33" s="418" t="s">
        <v>244</v>
      </c>
      <c r="Y33" s="418" t="s">
        <v>243</v>
      </c>
      <c r="Z33" s="408" t="s">
        <v>264</v>
      </c>
      <c r="AA33" s="404"/>
      <c r="AB33" s="405"/>
      <c r="AC33" s="136">
        <f>$X$45</f>
        <v>0.2</v>
      </c>
    </row>
    <row r="34" spans="1:29" ht="100.15" customHeight="1" x14ac:dyDescent="0.15">
      <c r="A34" s="6" t="s">
        <v>22</v>
      </c>
      <c r="B34" s="436"/>
      <c r="C34" s="560"/>
      <c r="D34" s="436"/>
      <c r="E34" s="436"/>
      <c r="F34" s="431"/>
      <c r="G34" s="431"/>
      <c r="H34" s="431"/>
      <c r="I34" s="570"/>
      <c r="J34" s="425"/>
      <c r="K34" s="571"/>
      <c r="L34" s="560"/>
      <c r="M34" s="436"/>
      <c r="N34" s="436"/>
      <c r="O34" s="431"/>
      <c r="P34" s="431"/>
      <c r="Q34" s="431"/>
      <c r="R34" s="564"/>
      <c r="S34" s="565"/>
      <c r="T34" s="424"/>
      <c r="U34" s="425"/>
      <c r="V34" s="425"/>
      <c r="W34" s="571"/>
      <c r="X34" s="419"/>
      <c r="Y34" s="419"/>
      <c r="Z34" s="409"/>
      <c r="AA34" s="404"/>
      <c r="AB34" s="405"/>
      <c r="AC34" s="136">
        <f t="shared" ref="AC34:AC44" si="6">$X$45</f>
        <v>0.2</v>
      </c>
    </row>
    <row r="35" spans="1:29" ht="100.15" customHeight="1" x14ac:dyDescent="0.15">
      <c r="A35" s="6" t="s">
        <v>23</v>
      </c>
      <c r="B35" s="436"/>
      <c r="C35" s="560"/>
      <c r="D35" s="436"/>
      <c r="E35" s="436"/>
      <c r="F35" s="45" t="str">
        <f t="shared" ref="F35:F44" si="7">IFERROR(B35/D35,"Celda formulada")</f>
        <v>Celda formulada</v>
      </c>
      <c r="G35" s="45" t="str">
        <f t="shared" ref="G35:G44" si="8">IFERROR(E35/D35,"Celda formulada")</f>
        <v>Celda formulada</v>
      </c>
      <c r="H35" s="145" t="str">
        <f t="shared" ref="H35:H44" si="9">IFERROR((F35/$E$45)*1,"Celda formulada")</f>
        <v>Celda formulada</v>
      </c>
      <c r="I35" s="570"/>
      <c r="J35" s="425"/>
      <c r="K35" s="571"/>
      <c r="L35" s="560"/>
      <c r="M35" s="436"/>
      <c r="N35" s="436"/>
      <c r="O35" s="7" t="str">
        <f t="shared" ref="O35:O44" si="10">IFERROR(B35/M35,"Celda formulada")</f>
        <v>Celda formulada</v>
      </c>
      <c r="P35" s="45" t="str">
        <f t="shared" ref="P35:P44" si="11">IFERROR(N35/M35,"Celda formulada")</f>
        <v>Celda formulada</v>
      </c>
      <c r="Q35" s="45" t="str">
        <f t="shared" ref="Q35:Q44" si="12">IFERROR((O35/$N$45)*1,"Celda formulada")</f>
        <v>Celda formulada</v>
      </c>
      <c r="R35" s="564"/>
      <c r="S35" s="565"/>
      <c r="T35" s="424"/>
      <c r="U35" s="425"/>
      <c r="V35" s="425"/>
      <c r="W35" s="571"/>
      <c r="X35" s="419"/>
      <c r="Y35" s="419"/>
      <c r="Z35" s="409"/>
      <c r="AA35" s="404"/>
      <c r="AB35" s="405"/>
      <c r="AC35" s="136">
        <f t="shared" si="6"/>
        <v>0.2</v>
      </c>
    </row>
    <row r="36" spans="1:29" ht="100.15" customHeight="1" x14ac:dyDescent="0.15">
      <c r="A36" s="6" t="s">
        <v>24</v>
      </c>
      <c r="B36" s="436"/>
      <c r="C36" s="560"/>
      <c r="D36" s="436"/>
      <c r="E36" s="436"/>
      <c r="F36" s="45" t="str">
        <f t="shared" si="7"/>
        <v>Celda formulada</v>
      </c>
      <c r="G36" s="45" t="str">
        <f t="shared" si="8"/>
        <v>Celda formulada</v>
      </c>
      <c r="H36" s="145" t="str">
        <f t="shared" si="9"/>
        <v>Celda formulada</v>
      </c>
      <c r="I36" s="570"/>
      <c r="J36" s="425"/>
      <c r="K36" s="571"/>
      <c r="L36" s="560"/>
      <c r="M36" s="436"/>
      <c r="N36" s="436"/>
      <c r="O36" s="7" t="str">
        <f t="shared" si="10"/>
        <v>Celda formulada</v>
      </c>
      <c r="P36" s="45" t="str">
        <f t="shared" si="11"/>
        <v>Celda formulada</v>
      </c>
      <c r="Q36" s="45" t="str">
        <f t="shared" si="12"/>
        <v>Celda formulada</v>
      </c>
      <c r="R36" s="564"/>
      <c r="S36" s="565"/>
      <c r="T36" s="424"/>
      <c r="U36" s="425"/>
      <c r="V36" s="425"/>
      <c r="W36" s="571"/>
      <c r="X36" s="419"/>
      <c r="Y36" s="419"/>
      <c r="Z36" s="409"/>
      <c r="AA36" s="404"/>
      <c r="AB36" s="405"/>
      <c r="AC36" s="136">
        <f t="shared" si="6"/>
        <v>0.2</v>
      </c>
    </row>
    <row r="37" spans="1:29" ht="100.15" customHeight="1" x14ac:dyDescent="0.15">
      <c r="A37" s="6" t="s">
        <v>25</v>
      </c>
      <c r="B37" s="436"/>
      <c r="C37" s="560"/>
      <c r="D37" s="436"/>
      <c r="E37" s="436"/>
      <c r="F37" s="45" t="str">
        <f t="shared" si="7"/>
        <v>Celda formulada</v>
      </c>
      <c r="G37" s="45" t="str">
        <f t="shared" si="8"/>
        <v>Celda formulada</v>
      </c>
      <c r="H37" s="145" t="str">
        <f t="shared" si="9"/>
        <v>Celda formulada</v>
      </c>
      <c r="I37" s="570"/>
      <c r="J37" s="425"/>
      <c r="K37" s="571"/>
      <c r="L37" s="560"/>
      <c r="M37" s="436"/>
      <c r="N37" s="436"/>
      <c r="O37" s="7" t="str">
        <f t="shared" si="10"/>
        <v>Celda formulada</v>
      </c>
      <c r="P37" s="45" t="str">
        <f t="shared" si="11"/>
        <v>Celda formulada</v>
      </c>
      <c r="Q37" s="45" t="str">
        <f t="shared" si="12"/>
        <v>Celda formulada</v>
      </c>
      <c r="R37" s="564"/>
      <c r="S37" s="565"/>
      <c r="T37" s="424"/>
      <c r="U37" s="425"/>
      <c r="V37" s="425"/>
      <c r="W37" s="571"/>
      <c r="X37" s="419"/>
      <c r="Y37" s="419"/>
      <c r="Z37" s="410"/>
      <c r="AA37" s="404"/>
      <c r="AB37" s="405"/>
      <c r="AC37" s="136">
        <f t="shared" si="6"/>
        <v>0.2</v>
      </c>
    </row>
    <row r="38" spans="1:29" ht="100.15" customHeight="1" x14ac:dyDescent="0.15">
      <c r="A38" s="6" t="s">
        <v>26</v>
      </c>
      <c r="B38" s="436"/>
      <c r="C38" s="560"/>
      <c r="D38" s="436"/>
      <c r="E38" s="436"/>
      <c r="F38" s="45" t="str">
        <f t="shared" si="7"/>
        <v>Celda formulada</v>
      </c>
      <c r="G38" s="45" t="str">
        <f t="shared" si="8"/>
        <v>Celda formulada</v>
      </c>
      <c r="H38" s="145" t="str">
        <f t="shared" si="9"/>
        <v>Celda formulada</v>
      </c>
      <c r="I38" s="570"/>
      <c r="J38" s="425"/>
      <c r="K38" s="571"/>
      <c r="L38" s="560"/>
      <c r="M38" s="436"/>
      <c r="N38" s="436"/>
      <c r="O38" s="7" t="str">
        <f t="shared" si="10"/>
        <v>Celda formulada</v>
      </c>
      <c r="P38" s="45" t="str">
        <f t="shared" si="11"/>
        <v>Celda formulada</v>
      </c>
      <c r="Q38" s="45" t="str">
        <f t="shared" si="12"/>
        <v>Celda formulada</v>
      </c>
      <c r="R38" s="564"/>
      <c r="S38" s="565"/>
      <c r="T38" s="424"/>
      <c r="U38" s="425"/>
      <c r="V38" s="425"/>
      <c r="W38" s="571"/>
      <c r="X38" s="419"/>
      <c r="Y38" s="419"/>
      <c r="Z38" s="216" t="s">
        <v>21</v>
      </c>
      <c r="AA38" s="404"/>
      <c r="AB38" s="405"/>
      <c r="AC38" s="136">
        <f t="shared" si="6"/>
        <v>0.2</v>
      </c>
    </row>
    <row r="39" spans="1:29" ht="100.15" customHeight="1" x14ac:dyDescent="0.15">
      <c r="A39" s="6" t="s">
        <v>27</v>
      </c>
      <c r="B39" s="436"/>
      <c r="C39" s="560"/>
      <c r="D39" s="436"/>
      <c r="E39" s="436"/>
      <c r="F39" s="45" t="str">
        <f t="shared" si="7"/>
        <v>Celda formulada</v>
      </c>
      <c r="G39" s="45" t="str">
        <f t="shared" si="8"/>
        <v>Celda formulada</v>
      </c>
      <c r="H39" s="145" t="str">
        <f t="shared" si="9"/>
        <v>Celda formulada</v>
      </c>
      <c r="I39" s="570"/>
      <c r="J39" s="425"/>
      <c r="K39" s="571"/>
      <c r="L39" s="560"/>
      <c r="M39" s="436"/>
      <c r="N39" s="436"/>
      <c r="O39" s="7" t="str">
        <f t="shared" si="10"/>
        <v>Celda formulada</v>
      </c>
      <c r="P39" s="45" t="str">
        <f t="shared" si="11"/>
        <v>Celda formulada</v>
      </c>
      <c r="Q39" s="45" t="str">
        <f t="shared" si="12"/>
        <v>Celda formulada</v>
      </c>
      <c r="R39" s="564"/>
      <c r="S39" s="565"/>
      <c r="T39" s="424"/>
      <c r="U39" s="425"/>
      <c r="V39" s="425"/>
      <c r="W39" s="571"/>
      <c r="X39" s="419"/>
      <c r="Y39" s="419"/>
      <c r="Z39" s="216" t="s">
        <v>21</v>
      </c>
      <c r="AA39" s="404"/>
      <c r="AB39" s="405"/>
      <c r="AC39" s="136">
        <f t="shared" si="6"/>
        <v>0.2</v>
      </c>
    </row>
    <row r="40" spans="1:29" ht="100.15" customHeight="1" x14ac:dyDescent="0.15">
      <c r="A40" s="6" t="s">
        <v>28</v>
      </c>
      <c r="B40" s="436"/>
      <c r="C40" s="560"/>
      <c r="D40" s="436"/>
      <c r="E40" s="436"/>
      <c r="F40" s="45" t="str">
        <f t="shared" si="7"/>
        <v>Celda formulada</v>
      </c>
      <c r="G40" s="45" t="str">
        <f t="shared" si="8"/>
        <v>Celda formulada</v>
      </c>
      <c r="H40" s="145" t="str">
        <f t="shared" si="9"/>
        <v>Celda formulada</v>
      </c>
      <c r="I40" s="570"/>
      <c r="J40" s="425"/>
      <c r="K40" s="571"/>
      <c r="L40" s="560"/>
      <c r="M40" s="436"/>
      <c r="N40" s="436"/>
      <c r="O40" s="7" t="str">
        <f t="shared" si="10"/>
        <v>Celda formulada</v>
      </c>
      <c r="P40" s="45" t="str">
        <f t="shared" si="11"/>
        <v>Celda formulada</v>
      </c>
      <c r="Q40" s="45" t="str">
        <f t="shared" si="12"/>
        <v>Celda formulada</v>
      </c>
      <c r="R40" s="564"/>
      <c r="S40" s="565"/>
      <c r="T40" s="424"/>
      <c r="U40" s="425"/>
      <c r="V40" s="425"/>
      <c r="W40" s="571"/>
      <c r="X40" s="419"/>
      <c r="Y40" s="419"/>
      <c r="Z40" s="216" t="s">
        <v>21</v>
      </c>
      <c r="AA40" s="404"/>
      <c r="AB40" s="405"/>
      <c r="AC40" s="136">
        <f t="shared" si="6"/>
        <v>0.2</v>
      </c>
    </row>
    <row r="41" spans="1:29" ht="100.15" customHeight="1" x14ac:dyDescent="0.15">
      <c r="A41" s="6" t="s">
        <v>29</v>
      </c>
      <c r="B41" s="436"/>
      <c r="C41" s="560"/>
      <c r="D41" s="436"/>
      <c r="E41" s="436"/>
      <c r="F41" s="45" t="str">
        <f t="shared" si="7"/>
        <v>Celda formulada</v>
      </c>
      <c r="G41" s="45" t="str">
        <f t="shared" si="8"/>
        <v>Celda formulada</v>
      </c>
      <c r="H41" s="145" t="str">
        <f t="shared" si="9"/>
        <v>Celda formulada</v>
      </c>
      <c r="I41" s="570"/>
      <c r="J41" s="425"/>
      <c r="K41" s="571"/>
      <c r="L41" s="560"/>
      <c r="M41" s="436"/>
      <c r="N41" s="436"/>
      <c r="O41" s="7" t="str">
        <f t="shared" si="10"/>
        <v>Celda formulada</v>
      </c>
      <c r="P41" s="45" t="str">
        <f t="shared" si="11"/>
        <v>Celda formulada</v>
      </c>
      <c r="Q41" s="45" t="str">
        <f t="shared" si="12"/>
        <v>Celda formulada</v>
      </c>
      <c r="R41" s="564"/>
      <c r="S41" s="565"/>
      <c r="T41" s="424"/>
      <c r="U41" s="425"/>
      <c r="V41" s="425"/>
      <c r="W41" s="571"/>
      <c r="X41" s="419"/>
      <c r="Y41" s="419"/>
      <c r="Z41" s="216" t="s">
        <v>21</v>
      </c>
      <c r="AA41" s="404"/>
      <c r="AB41" s="405"/>
      <c r="AC41" s="136">
        <f t="shared" si="6"/>
        <v>0.2</v>
      </c>
    </row>
    <row r="42" spans="1:29" ht="100.15" customHeight="1" x14ac:dyDescent="0.15">
      <c r="A42" s="6" t="s">
        <v>30</v>
      </c>
      <c r="B42" s="436"/>
      <c r="C42" s="560"/>
      <c r="D42" s="436"/>
      <c r="E42" s="436"/>
      <c r="F42" s="45" t="str">
        <f t="shared" si="7"/>
        <v>Celda formulada</v>
      </c>
      <c r="G42" s="45" t="str">
        <f t="shared" si="8"/>
        <v>Celda formulada</v>
      </c>
      <c r="H42" s="145" t="str">
        <f t="shared" si="9"/>
        <v>Celda formulada</v>
      </c>
      <c r="I42" s="570"/>
      <c r="J42" s="425"/>
      <c r="K42" s="571"/>
      <c r="L42" s="560"/>
      <c r="M42" s="436"/>
      <c r="N42" s="436"/>
      <c r="O42" s="7" t="str">
        <f t="shared" si="10"/>
        <v>Celda formulada</v>
      </c>
      <c r="P42" s="45" t="str">
        <f t="shared" si="11"/>
        <v>Celda formulada</v>
      </c>
      <c r="Q42" s="45" t="str">
        <f t="shared" si="12"/>
        <v>Celda formulada</v>
      </c>
      <c r="R42" s="564"/>
      <c r="S42" s="565"/>
      <c r="T42" s="424"/>
      <c r="U42" s="425"/>
      <c r="V42" s="425"/>
      <c r="W42" s="571"/>
      <c r="X42" s="419"/>
      <c r="Y42" s="419"/>
      <c r="Z42" s="216" t="s">
        <v>21</v>
      </c>
      <c r="AA42" s="404"/>
      <c r="AB42" s="405"/>
      <c r="AC42" s="136">
        <f t="shared" si="6"/>
        <v>0.2</v>
      </c>
    </row>
    <row r="43" spans="1:29" ht="100.15" customHeight="1" x14ac:dyDescent="0.15">
      <c r="A43" s="6" t="s">
        <v>31</v>
      </c>
      <c r="B43" s="436"/>
      <c r="C43" s="560"/>
      <c r="D43" s="436"/>
      <c r="E43" s="436"/>
      <c r="F43" s="45" t="str">
        <f t="shared" si="7"/>
        <v>Celda formulada</v>
      </c>
      <c r="G43" s="45" t="str">
        <f t="shared" si="8"/>
        <v>Celda formulada</v>
      </c>
      <c r="H43" s="145" t="str">
        <f t="shared" si="9"/>
        <v>Celda formulada</v>
      </c>
      <c r="I43" s="570"/>
      <c r="J43" s="425"/>
      <c r="K43" s="571"/>
      <c r="L43" s="560"/>
      <c r="M43" s="436"/>
      <c r="N43" s="436"/>
      <c r="O43" s="7" t="str">
        <f t="shared" si="10"/>
        <v>Celda formulada</v>
      </c>
      <c r="P43" s="45" t="str">
        <f t="shared" si="11"/>
        <v>Celda formulada</v>
      </c>
      <c r="Q43" s="45" t="str">
        <f t="shared" si="12"/>
        <v>Celda formulada</v>
      </c>
      <c r="R43" s="564"/>
      <c r="S43" s="565"/>
      <c r="T43" s="424"/>
      <c r="U43" s="425"/>
      <c r="V43" s="425"/>
      <c r="W43" s="571"/>
      <c r="X43" s="419"/>
      <c r="Y43" s="419"/>
      <c r="Z43" s="216" t="s">
        <v>21</v>
      </c>
      <c r="AA43" s="404"/>
      <c r="AB43" s="405"/>
      <c r="AC43" s="136">
        <f t="shared" si="6"/>
        <v>0.2</v>
      </c>
    </row>
    <row r="44" spans="1:29" ht="100.15" customHeight="1" thickBot="1" x14ac:dyDescent="0.2">
      <c r="A44" s="8" t="s">
        <v>32</v>
      </c>
      <c r="B44" s="437"/>
      <c r="C44" s="561"/>
      <c r="D44" s="437"/>
      <c r="E44" s="437"/>
      <c r="F44" s="48" t="str">
        <f t="shared" si="7"/>
        <v>Celda formulada</v>
      </c>
      <c r="G44" s="48" t="str">
        <f t="shared" si="8"/>
        <v>Celda formulada</v>
      </c>
      <c r="H44" s="146" t="str">
        <f t="shared" si="9"/>
        <v>Celda formulada</v>
      </c>
      <c r="I44" s="572"/>
      <c r="J44" s="428"/>
      <c r="K44" s="573"/>
      <c r="L44" s="561"/>
      <c r="M44" s="437"/>
      <c r="N44" s="437"/>
      <c r="O44" s="9" t="str">
        <f t="shared" si="10"/>
        <v>Celda formulada</v>
      </c>
      <c r="P44" s="48" t="str">
        <f t="shared" si="11"/>
        <v>Celda formulada</v>
      </c>
      <c r="Q44" s="48" t="str">
        <f t="shared" si="12"/>
        <v>Celda formulada</v>
      </c>
      <c r="R44" s="566"/>
      <c r="S44" s="567"/>
      <c r="T44" s="427"/>
      <c r="U44" s="428"/>
      <c r="V44" s="428"/>
      <c r="W44" s="573"/>
      <c r="X44" s="420"/>
      <c r="Y44" s="420"/>
      <c r="Z44" s="223" t="s">
        <v>21</v>
      </c>
      <c r="AA44" s="404"/>
      <c r="AB44" s="405"/>
      <c r="AC44" s="136">
        <f t="shared" si="6"/>
        <v>0.2</v>
      </c>
    </row>
    <row r="45" spans="1:29" ht="93.6" customHeight="1" thickBot="1" x14ac:dyDescent="0.2">
      <c r="A45" s="226" t="s">
        <v>262</v>
      </c>
      <c r="B45" s="72" t="e">
        <f>AVERAGE(B33:B44)</f>
        <v>#DIV/0!</v>
      </c>
      <c r="C45" s="142"/>
      <c r="D45" s="69">
        <f>SUM(D33:D44)</f>
        <v>0</v>
      </c>
      <c r="E45" s="69">
        <f>SUM(E33:E44)</f>
        <v>0</v>
      </c>
      <c r="F45" s="70" t="e">
        <f>AVERAGEIF(F33:F44,"&gt;0",F33:F44)</f>
        <v>#DIV/0!</v>
      </c>
      <c r="G45" s="70" t="e">
        <f>AVERAGEIF(G33:G44,"&gt;0",G33:G44)</f>
        <v>#DIV/0!</v>
      </c>
      <c r="H45" s="71">
        <f>SUM(H33:H44)</f>
        <v>0</v>
      </c>
      <c r="J45" s="142"/>
      <c r="K45" s="142"/>
      <c r="L45" s="142"/>
      <c r="M45" s="67">
        <f>SUM(M33:M44)</f>
        <v>0</v>
      </c>
      <c r="N45" s="67">
        <f>SUM(N33:N44)</f>
        <v>0</v>
      </c>
      <c r="O45" s="68" t="e">
        <f>AVERAGEIF(O33:O44,"&gt;0",O33:O44)</f>
        <v>#DIV/0!</v>
      </c>
      <c r="P45" s="68" t="e">
        <f>AVERAGEIF(P33:P44,"&gt;0",P33:P44)</f>
        <v>#DIV/0!</v>
      </c>
      <c r="Q45" s="81">
        <f>SUM(Q33:Q44)</f>
        <v>0</v>
      </c>
      <c r="R45" s="47"/>
      <c r="S45" s="49"/>
      <c r="T45" s="574" t="s">
        <v>34</v>
      </c>
      <c r="U45" s="574"/>
      <c r="V45" s="574"/>
      <c r="W45" s="575"/>
      <c r="X45" s="576">
        <v>0.2</v>
      </c>
      <c r="Y45" s="576"/>
      <c r="Z45" s="576"/>
      <c r="AA45" s="406"/>
      <c r="AB45" s="407"/>
    </row>
    <row r="46" spans="1:29" x14ac:dyDescent="0.15">
      <c r="A46" s="39"/>
      <c r="B46" s="39"/>
      <c r="C46" s="39"/>
      <c r="D46" s="39"/>
      <c r="E46" s="39"/>
      <c r="F46" s="39"/>
      <c r="G46" s="39"/>
    </row>
    <row r="47" spans="1:29" x14ac:dyDescent="0.15">
      <c r="A47" s="39"/>
      <c r="B47" s="39"/>
      <c r="C47" s="39"/>
      <c r="D47" s="39"/>
      <c r="E47" s="39"/>
      <c r="F47" s="39"/>
      <c r="G47" s="39"/>
    </row>
    <row r="48" spans="1:29" ht="75" hidden="1" x14ac:dyDescent="0.15">
      <c r="A48" s="39"/>
      <c r="B48" s="39"/>
      <c r="C48" s="39"/>
      <c r="D48" s="39"/>
      <c r="E48" s="39"/>
      <c r="F48" s="587" t="s">
        <v>161</v>
      </c>
      <c r="G48" s="588"/>
      <c r="H48" s="588"/>
      <c r="I48" s="588"/>
      <c r="J48" s="588"/>
      <c r="K48" s="589"/>
      <c r="M48" s="44" t="s">
        <v>162</v>
      </c>
    </row>
    <row r="49" spans="1:7" x14ac:dyDescent="0.15">
      <c r="A49" s="39"/>
      <c r="B49" s="39"/>
      <c r="C49" s="39"/>
      <c r="D49" s="39"/>
      <c r="E49" s="39"/>
      <c r="F49" s="39"/>
      <c r="G49" s="39"/>
    </row>
    <row r="50" spans="1:7" x14ac:dyDescent="0.15">
      <c r="A50" s="39"/>
      <c r="B50" s="39"/>
      <c r="C50" s="39"/>
      <c r="D50" s="39"/>
      <c r="E50" s="39"/>
      <c r="F50" s="39"/>
      <c r="G50" s="39"/>
    </row>
  </sheetData>
  <sheetProtection algorithmName="SHA-512" hashValue="XZq+XAJl/yk93m5wiCnRadRW9X5dRrfd4Iqz2zL4WwpK1j4a8BcDw7AtO/TYSQ3Wh0fcQ1fin+Qha/5X9TDB0w==" saltValue="bpgugMrk+y9hRLlJJf9WXg==" spinCount="100000" sheet="1" objects="1" scenarios="1"/>
  <protectedRanges>
    <protectedRange sqref="T33:T44" name="Rango1"/>
    <protectedRange sqref="W16:Y27 X33:Y44" name="Rango1_1"/>
    <protectedRange sqref="H16:H27 B33:B44" name="Rango1_3"/>
    <protectedRange sqref="F16:F27" name="Rango1_4"/>
    <protectedRange sqref="J16:K27 Q16:R27 D33:E44 M33:N44" name="Rango1_5"/>
  </protectedRanges>
  <mergeCells count="107">
    <mergeCell ref="A1:E6"/>
    <mergeCell ref="F1:AA2"/>
    <mergeCell ref="AB1:AB2"/>
    <mergeCell ref="F3:AA4"/>
    <mergeCell ref="AB3:AB4"/>
    <mergeCell ref="F5:AA6"/>
    <mergeCell ref="A8:E8"/>
    <mergeCell ref="F8:R8"/>
    <mergeCell ref="S8:T8"/>
    <mergeCell ref="U8:W8"/>
    <mergeCell ref="X8:Y8"/>
    <mergeCell ref="A9:AB9"/>
    <mergeCell ref="A7:E7"/>
    <mergeCell ref="F7:R7"/>
    <mergeCell ref="S7:T7"/>
    <mergeCell ref="U7:W7"/>
    <mergeCell ref="X7:Y7"/>
    <mergeCell ref="Z7:AB7"/>
    <mergeCell ref="A11:AB11"/>
    <mergeCell ref="A12:AB12"/>
    <mergeCell ref="A13:A15"/>
    <mergeCell ref="B13:G13"/>
    <mergeCell ref="H13:H15"/>
    <mergeCell ref="I13:O13"/>
    <mergeCell ref="P13:V13"/>
    <mergeCell ref="W13:Z13"/>
    <mergeCell ref="AA13:AB13"/>
    <mergeCell ref="B14:B15"/>
    <mergeCell ref="N14:O15"/>
    <mergeCell ref="P14:P15"/>
    <mergeCell ref="Q14:Q15"/>
    <mergeCell ref="C14:D14"/>
    <mergeCell ref="E14:E15"/>
    <mergeCell ref="F14:F15"/>
    <mergeCell ref="G14:G15"/>
    <mergeCell ref="I14:I15"/>
    <mergeCell ref="J14:J15"/>
    <mergeCell ref="K14:K15"/>
    <mergeCell ref="L14:L15"/>
    <mergeCell ref="M14:M15"/>
    <mergeCell ref="F48:K48"/>
    <mergeCell ref="T33:W44"/>
    <mergeCell ref="M33:M44"/>
    <mergeCell ref="N33:N44"/>
    <mergeCell ref="L33:L44"/>
    <mergeCell ref="I32:K32"/>
    <mergeCell ref="R32:S32"/>
    <mergeCell ref="T32:W32"/>
    <mergeCell ref="X28:Z28"/>
    <mergeCell ref="A30:AB30"/>
    <mergeCell ref="A31:A32"/>
    <mergeCell ref="B31:B32"/>
    <mergeCell ref="C31:K31"/>
    <mergeCell ref="L31:S31"/>
    <mergeCell ref="T31:Z31"/>
    <mergeCell ref="AA31:AB31"/>
    <mergeCell ref="AA33:AB45"/>
    <mergeCell ref="AA32:AB32"/>
    <mergeCell ref="AA14:AB28"/>
    <mergeCell ref="B16:B27"/>
    <mergeCell ref="E16:E27"/>
    <mergeCell ref="F16:F27"/>
    <mergeCell ref="C16:C27"/>
    <mergeCell ref="W16:W27"/>
    <mergeCell ref="X16:X27"/>
    <mergeCell ref="T45:W45"/>
    <mergeCell ref="X45:Z45"/>
    <mergeCell ref="Y14:Y15"/>
    <mergeCell ref="Z14:Z15"/>
    <mergeCell ref="Y16:Y27"/>
    <mergeCell ref="Z16:Z20"/>
    <mergeCell ref="R14:R15"/>
    <mergeCell ref="S14:S15"/>
    <mergeCell ref="T14:T15"/>
    <mergeCell ref="U14:V15"/>
    <mergeCell ref="W14:W15"/>
    <mergeCell ref="X14:X15"/>
    <mergeCell ref="X33:X44"/>
    <mergeCell ref="Y33:Y44"/>
    <mergeCell ref="Z33:Z37"/>
    <mergeCell ref="R16:R27"/>
    <mergeCell ref="U16:V27"/>
    <mergeCell ref="R33:S44"/>
    <mergeCell ref="S16:S17"/>
    <mergeCell ref="T16:T17"/>
    <mergeCell ref="B33:B44"/>
    <mergeCell ref="I16:I27"/>
    <mergeCell ref="C33:C44"/>
    <mergeCell ref="J16:J27"/>
    <mergeCell ref="K16:K27"/>
    <mergeCell ref="Q16:Q27"/>
    <mergeCell ref="P16:P27"/>
    <mergeCell ref="N16:O27"/>
    <mergeCell ref="I33:K44"/>
    <mergeCell ref="D33:D44"/>
    <mergeCell ref="L16:L17"/>
    <mergeCell ref="M16:M17"/>
    <mergeCell ref="F33:F34"/>
    <mergeCell ref="G33:G34"/>
    <mergeCell ref="H33:H34"/>
    <mergeCell ref="O33:O34"/>
    <mergeCell ref="P33:P34"/>
    <mergeCell ref="Q33:Q34"/>
    <mergeCell ref="D16:D27"/>
    <mergeCell ref="G16:G27"/>
    <mergeCell ref="H16:H27"/>
    <mergeCell ref="E33:E44"/>
  </mergeCells>
  <conditionalFormatting sqref="B33">
    <cfRule type="containsBlanks" dxfId="47" priority="10">
      <formula>LEN(TRIM(B33))=0</formula>
    </cfRule>
  </conditionalFormatting>
  <conditionalFormatting sqref="D33:E33">
    <cfRule type="containsBlanks" dxfId="46" priority="3">
      <formula>LEN(TRIM(D33))=0</formula>
    </cfRule>
  </conditionalFormatting>
  <conditionalFormatting sqref="E16:F16">
    <cfRule type="containsBlanks" dxfId="45" priority="11">
      <formula>LEN(TRIM(E16))=0</formula>
    </cfRule>
  </conditionalFormatting>
  <conditionalFormatting sqref="H16">
    <cfRule type="containsBlanks" dxfId="44" priority="12">
      <formula>LEN(TRIM(H16))=0</formula>
    </cfRule>
  </conditionalFormatting>
  <conditionalFormatting sqref="I33">
    <cfRule type="containsBlanks" dxfId="43" priority="31">
      <formula>LEN(TRIM(I33))=0</formula>
    </cfRule>
  </conditionalFormatting>
  <conditionalFormatting sqref="J16:K16">
    <cfRule type="containsBlanks" dxfId="42" priority="8">
      <formula>LEN(TRIM(J16))=0</formula>
    </cfRule>
  </conditionalFormatting>
  <conditionalFormatting sqref="L18:M27">
    <cfRule type="containsBlanks" dxfId="41" priority="29" stopIfTrue="1">
      <formula>LEN(TRIM(L18))=0</formula>
    </cfRule>
  </conditionalFormatting>
  <conditionalFormatting sqref="M33:N33">
    <cfRule type="containsBlanks" dxfId="40" priority="1">
      <formula>LEN(TRIM(M33))=0</formula>
    </cfRule>
  </conditionalFormatting>
  <conditionalFormatting sqref="N16 L18:M27">
    <cfRule type="containsBlanks" dxfId="39" priority="26">
      <formula>LEN(TRIM(L16))=0</formula>
    </cfRule>
  </conditionalFormatting>
  <conditionalFormatting sqref="Q16:R16">
    <cfRule type="containsBlanks" dxfId="38" priority="6">
      <formula>LEN(TRIM(Q16))=0</formula>
    </cfRule>
  </conditionalFormatting>
  <conditionalFormatting sqref="R33">
    <cfRule type="containsBlanks" dxfId="37" priority="5">
      <formula>LEN(TRIM(R33))=0</formula>
    </cfRule>
  </conditionalFormatting>
  <conditionalFormatting sqref="S18:T27">
    <cfRule type="containsBlanks" dxfId="36" priority="30" stopIfTrue="1">
      <formula>LEN(TRIM(S18))=0</formula>
    </cfRule>
  </conditionalFormatting>
  <conditionalFormatting sqref="T33">
    <cfRule type="containsBlanks" dxfId="35" priority="18">
      <formula>LEN(TRIM(T33))=0</formula>
    </cfRule>
  </conditionalFormatting>
  <conditionalFormatting sqref="U16 S18:T27">
    <cfRule type="containsBlanks" dxfId="34" priority="24">
      <formula>LEN(TRIM(S16))=0</formula>
    </cfRule>
  </conditionalFormatting>
  <conditionalFormatting sqref="U8:W8">
    <cfRule type="containsBlanks" dxfId="33" priority="21">
      <formula>LEN(TRIM(U8))=0</formula>
    </cfRule>
  </conditionalFormatting>
  <conditionalFormatting sqref="W16:Y16">
    <cfRule type="containsBlanks" dxfId="32" priority="15">
      <formula>LEN(TRIM(W16))=0</formula>
    </cfRule>
  </conditionalFormatting>
  <conditionalFormatting sqref="X33:Y33">
    <cfRule type="containsBlanks" dxfId="31" priority="14">
      <formula>LEN(TRIM(X33))=0</formula>
    </cfRule>
  </conditionalFormatting>
  <conditionalFormatting sqref="Z7:AB7">
    <cfRule type="containsBlanks" dxfId="30" priority="20">
      <formula>LEN(TRIM(Z7))=0</formula>
    </cfRule>
  </conditionalFormatting>
  <dataValidations count="3">
    <dataValidation allowBlank="1" showInputMessage="1" showErrorMessage="1" promptTitle="Observaciones" prompt="Por favor ingresar la justificación de la información ingresada, indicando las posibles razones por las cuales que pueden presentar" sqref="W16" xr:uid="{00000000-0002-0000-0300-000000000000}"/>
    <dataValidation allowBlank="1" showInputMessage="1" showErrorMessage="1" promptTitle="Anniones de mejora" prompt="Por favor ingrese aquellas acciones que se pueden ejecutar desde el territorio." sqref="X16 X33" xr:uid="{00000000-0002-0000-0300-000001000000}"/>
    <dataValidation allowBlank="1" showInputMessage="1" showErrorMessage="1" promptTitle="Evidencias de las acciones" prompt="Por favor en forma de listado, ingrese las evidencias puntuales que soportan las acciones. " sqref="Y16 Y33" xr:uid="{00000000-0002-0000-0300-000002000000}"/>
  </dataValidations>
  <printOptions horizontalCentered="1" verticalCentered="1"/>
  <pageMargins left="0.19685039370078741" right="0.19685039370078741" top="0.19685039370078741" bottom="0.19685039370078741" header="0" footer="0"/>
  <pageSetup scale="27" fitToHeight="0" orientation="landscape" r:id="rId1"/>
  <rowBreaks count="1" manualBreakCount="1">
    <brk id="29" max="2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49"/>
  <sheetViews>
    <sheetView view="pageBreakPreview" topLeftCell="B3" zoomScale="80" zoomScaleNormal="53" zoomScaleSheetLayoutView="80" workbookViewId="0">
      <selection activeCell="I16" sqref="I16"/>
    </sheetView>
  </sheetViews>
  <sheetFormatPr baseColWidth="10" defaultColWidth="11.5" defaultRowHeight="11.25" x14ac:dyDescent="0.15"/>
  <cols>
    <col min="1" max="1" width="19.6640625" style="233" bestFit="1" customWidth="1"/>
    <col min="2" max="2" width="16.6640625" style="233" customWidth="1"/>
    <col min="3" max="3" width="13.6640625" style="233" customWidth="1"/>
    <col min="4" max="5" width="15.6640625" style="233" customWidth="1"/>
    <col min="6" max="8" width="16.6640625" style="233" customWidth="1"/>
    <col min="9" max="9" width="13.6640625" style="233" customWidth="1"/>
    <col min="10" max="11" width="15.6640625" style="233" customWidth="1"/>
    <col min="12" max="13" width="16.6640625" style="233" customWidth="1"/>
    <col min="14" max="14" width="15.6640625" style="233" customWidth="1"/>
    <col min="15" max="17" width="16.6640625" style="233" customWidth="1"/>
    <col min="18" max="18" width="15.6640625" style="233" customWidth="1"/>
    <col min="19" max="22" width="16.6640625" style="233" customWidth="1"/>
    <col min="23" max="23" width="100.6640625" style="233" customWidth="1"/>
    <col min="24" max="24" width="25.6640625" style="233" customWidth="1"/>
    <col min="25" max="25" width="22.6640625" style="233" customWidth="1"/>
    <col min="26" max="26" width="21.6640625" style="233" customWidth="1"/>
    <col min="27" max="28" width="85.5" style="233" customWidth="1"/>
    <col min="29" max="29" width="11.5" style="232"/>
    <col min="30" max="16384" width="11.5" style="233"/>
  </cols>
  <sheetData>
    <row r="1" spans="1:32" s="41" customFormat="1" ht="10.15" customHeight="1" x14ac:dyDescent="0.15">
      <c r="A1" s="529"/>
      <c r="B1" s="530"/>
      <c r="C1" s="530"/>
      <c r="D1" s="530"/>
      <c r="E1" s="531"/>
      <c r="F1" s="529" t="s">
        <v>151</v>
      </c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1"/>
      <c r="AB1" s="518" t="s">
        <v>296</v>
      </c>
      <c r="AC1" s="134"/>
    </row>
    <row r="2" spans="1:32" s="41" customFormat="1" ht="15.6" customHeight="1" thickBot="1" x14ac:dyDescent="0.2">
      <c r="A2" s="529"/>
      <c r="B2" s="530"/>
      <c r="C2" s="530"/>
      <c r="D2" s="530"/>
      <c r="E2" s="531"/>
      <c r="F2" s="529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1"/>
      <c r="AB2" s="519"/>
      <c r="AC2" s="134"/>
    </row>
    <row r="3" spans="1:32" s="41" customFormat="1" ht="10.15" customHeight="1" x14ac:dyDescent="0.15">
      <c r="A3" s="529"/>
      <c r="B3" s="530"/>
      <c r="C3" s="530"/>
      <c r="D3" s="530"/>
      <c r="E3" s="531"/>
      <c r="F3" s="402" t="s">
        <v>292</v>
      </c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  <c r="W3" s="520"/>
      <c r="X3" s="520"/>
      <c r="Y3" s="520"/>
      <c r="Z3" s="520"/>
      <c r="AA3" s="403"/>
      <c r="AB3" s="522" t="s">
        <v>297</v>
      </c>
      <c r="AC3" s="134"/>
    </row>
    <row r="4" spans="1:32" s="41" customFormat="1" ht="10.9" customHeight="1" thickBot="1" x14ac:dyDescent="0.2">
      <c r="A4" s="529"/>
      <c r="B4" s="530"/>
      <c r="C4" s="530"/>
      <c r="D4" s="530"/>
      <c r="E4" s="531"/>
      <c r="F4" s="406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407"/>
      <c r="AB4" s="523"/>
      <c r="AC4" s="134"/>
    </row>
    <row r="5" spans="1:32" s="41" customFormat="1" ht="19.149999999999999" customHeight="1" thickBot="1" x14ac:dyDescent="0.2">
      <c r="A5" s="529"/>
      <c r="B5" s="530"/>
      <c r="C5" s="530"/>
      <c r="D5" s="530"/>
      <c r="E5" s="531"/>
      <c r="F5" s="402" t="s">
        <v>291</v>
      </c>
      <c r="G5" s="520"/>
      <c r="H5" s="520"/>
      <c r="I5" s="520"/>
      <c r="J5" s="520"/>
      <c r="K5" s="520"/>
      <c r="L5" s="520"/>
      <c r="M5" s="520"/>
      <c r="N5" s="520"/>
      <c r="O5" s="520"/>
      <c r="P5" s="520"/>
      <c r="Q5" s="520"/>
      <c r="R5" s="520"/>
      <c r="S5" s="520"/>
      <c r="T5" s="520"/>
      <c r="U5" s="520"/>
      <c r="V5" s="520"/>
      <c r="W5" s="520"/>
      <c r="X5" s="520"/>
      <c r="Y5" s="520"/>
      <c r="Z5" s="520"/>
      <c r="AA5" s="403"/>
      <c r="AB5" s="1" t="s">
        <v>298</v>
      </c>
      <c r="AC5" s="134"/>
    </row>
    <row r="6" spans="1:32" s="41" customFormat="1" ht="17.45" customHeight="1" thickBot="1" x14ac:dyDescent="0.2">
      <c r="A6" s="529"/>
      <c r="B6" s="530"/>
      <c r="C6" s="530"/>
      <c r="D6" s="530"/>
      <c r="E6" s="531"/>
      <c r="F6" s="406"/>
      <c r="G6" s="521"/>
      <c r="H6" s="521"/>
      <c r="I6" s="521"/>
      <c r="J6" s="521"/>
      <c r="K6" s="521"/>
      <c r="L6" s="521"/>
      <c r="M6" s="521"/>
      <c r="N6" s="521"/>
      <c r="O6" s="521"/>
      <c r="P6" s="521"/>
      <c r="Q6" s="521"/>
      <c r="R6" s="521"/>
      <c r="S6" s="521"/>
      <c r="T6" s="521"/>
      <c r="U6" s="521"/>
      <c r="V6" s="521"/>
      <c r="W6" s="521"/>
      <c r="X6" s="521"/>
      <c r="Y6" s="521"/>
      <c r="Z6" s="521"/>
      <c r="AA6" s="407"/>
      <c r="AB6" s="10" t="s">
        <v>152</v>
      </c>
      <c r="AC6" s="134"/>
    </row>
    <row r="7" spans="1:32" s="142" customFormat="1" ht="33" customHeight="1" thickBot="1" x14ac:dyDescent="0.25">
      <c r="A7" s="525" t="s">
        <v>39</v>
      </c>
      <c r="B7" s="526"/>
      <c r="C7" s="526"/>
      <c r="D7" s="526"/>
      <c r="E7" s="633"/>
      <c r="F7" s="669" t="s">
        <v>81</v>
      </c>
      <c r="G7" s="670"/>
      <c r="H7" s="670"/>
      <c r="I7" s="670"/>
      <c r="J7" s="670"/>
      <c r="K7" s="670"/>
      <c r="L7" s="670"/>
      <c r="M7" s="670"/>
      <c r="N7" s="670"/>
      <c r="O7" s="670"/>
      <c r="P7" s="670"/>
      <c r="Q7" s="670"/>
      <c r="R7" s="671"/>
      <c r="S7" s="637" t="s">
        <v>40</v>
      </c>
      <c r="T7" s="638"/>
      <c r="U7" s="666" t="s">
        <v>177</v>
      </c>
      <c r="V7" s="667"/>
      <c r="W7" s="668"/>
      <c r="X7" s="637" t="s">
        <v>41</v>
      </c>
      <c r="Y7" s="638"/>
      <c r="Z7" s="655"/>
      <c r="AA7" s="656"/>
      <c r="AB7" s="657"/>
      <c r="AC7" s="82"/>
      <c r="AD7" s="39"/>
      <c r="AE7" s="39"/>
      <c r="AF7" s="39"/>
    </row>
    <row r="8" spans="1:32" s="142" customFormat="1" ht="33" customHeight="1" thickBot="1" x14ac:dyDescent="0.25">
      <c r="A8" s="525" t="s">
        <v>42</v>
      </c>
      <c r="B8" s="526"/>
      <c r="C8" s="526"/>
      <c r="D8" s="526"/>
      <c r="E8" s="633"/>
      <c r="F8" s="672" t="s">
        <v>180</v>
      </c>
      <c r="G8" s="557"/>
      <c r="H8" s="557"/>
      <c r="I8" s="557"/>
      <c r="J8" s="557"/>
      <c r="K8" s="557"/>
      <c r="L8" s="557"/>
      <c r="M8" s="557"/>
      <c r="N8" s="557"/>
      <c r="O8" s="557"/>
      <c r="P8" s="557"/>
      <c r="Q8" s="557"/>
      <c r="R8" s="558"/>
      <c r="S8" s="525" t="s">
        <v>45</v>
      </c>
      <c r="T8" s="526"/>
      <c r="U8" s="655"/>
      <c r="V8" s="656"/>
      <c r="W8" s="657"/>
      <c r="X8" s="525" t="s">
        <v>44</v>
      </c>
      <c r="Y8" s="526"/>
      <c r="Z8" s="141">
        <v>2024</v>
      </c>
      <c r="AA8" s="140" t="s">
        <v>47</v>
      </c>
      <c r="AB8" s="40" t="s">
        <v>192</v>
      </c>
      <c r="AC8" s="82"/>
      <c r="AD8" s="39"/>
      <c r="AE8" s="39"/>
      <c r="AF8" s="39"/>
    </row>
    <row r="9" spans="1:32" s="4" customFormat="1" ht="36" customHeight="1" thickBot="1" x14ac:dyDescent="0.25">
      <c r="A9" s="630" t="s">
        <v>304</v>
      </c>
      <c r="B9" s="631"/>
      <c r="C9" s="631"/>
      <c r="D9" s="631"/>
      <c r="E9" s="631"/>
      <c r="F9" s="631"/>
      <c r="G9" s="631"/>
      <c r="H9" s="631"/>
      <c r="I9" s="631"/>
      <c r="J9" s="631"/>
      <c r="K9" s="631"/>
      <c r="L9" s="631"/>
      <c r="M9" s="631"/>
      <c r="N9" s="631"/>
      <c r="O9" s="631"/>
      <c r="P9" s="631"/>
      <c r="Q9" s="631"/>
      <c r="R9" s="631"/>
      <c r="S9" s="631"/>
      <c r="T9" s="631"/>
      <c r="U9" s="631"/>
      <c r="V9" s="631"/>
      <c r="W9" s="631"/>
      <c r="X9" s="631"/>
      <c r="Y9" s="631"/>
      <c r="Z9" s="631"/>
      <c r="AA9" s="631"/>
      <c r="AB9" s="632"/>
      <c r="AC9" s="83"/>
      <c r="AD9" s="11"/>
      <c r="AE9" s="11"/>
      <c r="AF9" s="11"/>
    </row>
    <row r="10" spans="1:32" s="41" customFormat="1" ht="5.45" customHeight="1" thickBot="1" x14ac:dyDescent="0.2">
      <c r="A10" s="39"/>
      <c r="B10" s="39"/>
      <c r="C10" s="39"/>
      <c r="D10" s="39"/>
      <c r="E10" s="39"/>
      <c r="F10" s="39"/>
      <c r="G10" s="39"/>
      <c r="AC10" s="134"/>
    </row>
    <row r="11" spans="1:32" s="42" customFormat="1" ht="18.75" thickBot="1" x14ac:dyDescent="0.3">
      <c r="A11" s="645" t="s">
        <v>46</v>
      </c>
      <c r="B11" s="646"/>
      <c r="C11" s="646"/>
      <c r="D11" s="646"/>
      <c r="E11" s="646"/>
      <c r="F11" s="646"/>
      <c r="G11" s="646"/>
      <c r="H11" s="646"/>
      <c r="I11" s="646"/>
      <c r="J11" s="646"/>
      <c r="K11" s="646"/>
      <c r="L11" s="646"/>
      <c r="M11" s="646"/>
      <c r="N11" s="646"/>
      <c r="O11" s="646"/>
      <c r="P11" s="646"/>
      <c r="Q11" s="646"/>
      <c r="R11" s="646"/>
      <c r="S11" s="646"/>
      <c r="T11" s="646"/>
      <c r="U11" s="646"/>
      <c r="V11" s="646"/>
      <c r="W11" s="646"/>
      <c r="X11" s="646"/>
      <c r="Y11" s="646"/>
      <c r="Z11" s="646"/>
      <c r="AA11" s="646"/>
      <c r="AB11" s="647"/>
      <c r="AC11" s="135"/>
    </row>
    <row r="12" spans="1:32" s="41" customFormat="1" ht="18" customHeight="1" thickBot="1" x14ac:dyDescent="0.2">
      <c r="A12" s="450" t="s">
        <v>4</v>
      </c>
      <c r="B12" s="488"/>
      <c r="C12" s="488"/>
      <c r="D12" s="488"/>
      <c r="E12" s="488"/>
      <c r="F12" s="488"/>
      <c r="G12" s="488"/>
      <c r="H12" s="488"/>
      <c r="I12" s="501"/>
      <c r="J12" s="501"/>
      <c r="K12" s="501"/>
      <c r="L12" s="501"/>
      <c r="M12" s="501"/>
      <c r="N12" s="501"/>
      <c r="O12" s="501"/>
      <c r="P12" s="501"/>
      <c r="Q12" s="501"/>
      <c r="R12" s="501"/>
      <c r="S12" s="501"/>
      <c r="T12" s="501"/>
      <c r="U12" s="501"/>
      <c r="V12" s="501"/>
      <c r="W12" s="488"/>
      <c r="X12" s="488"/>
      <c r="Y12" s="488"/>
      <c r="Z12" s="488"/>
      <c r="AA12" s="488"/>
      <c r="AB12" s="451"/>
      <c r="AC12" s="134"/>
    </row>
    <row r="13" spans="1:32" s="41" customFormat="1" ht="19.899999999999999" customHeight="1" thickBot="1" x14ac:dyDescent="0.2">
      <c r="A13" s="459" t="s">
        <v>5</v>
      </c>
      <c r="B13" s="613" t="s">
        <v>157</v>
      </c>
      <c r="C13" s="614"/>
      <c r="D13" s="614"/>
      <c r="E13" s="614"/>
      <c r="F13" s="614"/>
      <c r="G13" s="615"/>
      <c r="H13" s="597" t="s">
        <v>185</v>
      </c>
      <c r="I13" s="617" t="s">
        <v>166</v>
      </c>
      <c r="J13" s="618"/>
      <c r="K13" s="618"/>
      <c r="L13" s="618"/>
      <c r="M13" s="618"/>
      <c r="N13" s="618"/>
      <c r="O13" s="618"/>
      <c r="P13" s="619" t="s">
        <v>167</v>
      </c>
      <c r="Q13" s="620"/>
      <c r="R13" s="620"/>
      <c r="S13" s="620"/>
      <c r="T13" s="620"/>
      <c r="U13" s="620"/>
      <c r="V13" s="621"/>
      <c r="W13" s="574" t="s">
        <v>9</v>
      </c>
      <c r="X13" s="574"/>
      <c r="Y13" s="574"/>
      <c r="Z13" s="575"/>
      <c r="AA13" s="450" t="s">
        <v>10</v>
      </c>
      <c r="AB13" s="451"/>
      <c r="AC13" s="134"/>
    </row>
    <row r="14" spans="1:32" s="41" customFormat="1" ht="25.15" customHeight="1" thickBot="1" x14ac:dyDescent="0.2">
      <c r="A14" s="460"/>
      <c r="B14" s="597" t="s">
        <v>155</v>
      </c>
      <c r="C14" s="594" t="s">
        <v>164</v>
      </c>
      <c r="D14" s="575"/>
      <c r="E14" s="597" t="s">
        <v>172</v>
      </c>
      <c r="F14" s="597" t="s">
        <v>159</v>
      </c>
      <c r="G14" s="597" t="s">
        <v>173</v>
      </c>
      <c r="H14" s="616"/>
      <c r="I14" s="626" t="s">
        <v>153</v>
      </c>
      <c r="J14" s="628" t="s">
        <v>168</v>
      </c>
      <c r="K14" s="628" t="s">
        <v>169</v>
      </c>
      <c r="L14" s="628" t="s">
        <v>170</v>
      </c>
      <c r="M14" s="628" t="s">
        <v>165</v>
      </c>
      <c r="N14" s="622" t="s">
        <v>160</v>
      </c>
      <c r="O14" s="623"/>
      <c r="P14" s="577" t="s">
        <v>153</v>
      </c>
      <c r="Q14" s="577" t="s">
        <v>168</v>
      </c>
      <c r="R14" s="577" t="s">
        <v>169</v>
      </c>
      <c r="S14" s="577" t="s">
        <v>170</v>
      </c>
      <c r="T14" s="577" t="s">
        <v>165</v>
      </c>
      <c r="U14" s="579" t="s">
        <v>160</v>
      </c>
      <c r="V14" s="580"/>
      <c r="W14" s="583" t="s">
        <v>16</v>
      </c>
      <c r="X14" s="585" t="s">
        <v>17</v>
      </c>
      <c r="Y14" s="444" t="s">
        <v>18</v>
      </c>
      <c r="Z14" s="446" t="s">
        <v>19</v>
      </c>
      <c r="AA14" s="168"/>
      <c r="AB14" s="194"/>
      <c r="AC14" s="134"/>
    </row>
    <row r="15" spans="1:32" s="41" customFormat="1" ht="37.15" customHeight="1" thickBot="1" x14ac:dyDescent="0.2">
      <c r="A15" s="461"/>
      <c r="B15" s="616"/>
      <c r="C15" s="351" t="s">
        <v>156</v>
      </c>
      <c r="D15" s="351" t="s">
        <v>184</v>
      </c>
      <c r="E15" s="616"/>
      <c r="F15" s="616"/>
      <c r="G15" s="616"/>
      <c r="H15" s="616"/>
      <c r="I15" s="627"/>
      <c r="J15" s="629"/>
      <c r="K15" s="629"/>
      <c r="L15" s="629"/>
      <c r="M15" s="629"/>
      <c r="N15" s="624"/>
      <c r="O15" s="625"/>
      <c r="P15" s="578"/>
      <c r="Q15" s="578"/>
      <c r="R15" s="578"/>
      <c r="S15" s="578"/>
      <c r="T15" s="578"/>
      <c r="U15" s="581"/>
      <c r="V15" s="582"/>
      <c r="W15" s="673"/>
      <c r="X15" s="674"/>
      <c r="Y15" s="544"/>
      <c r="Z15" s="545"/>
      <c r="AA15" s="169"/>
      <c r="AB15" s="170"/>
      <c r="AC15" s="134"/>
    </row>
    <row r="16" spans="1:32" ht="100.15" customHeight="1" x14ac:dyDescent="0.15">
      <c r="A16" s="357" t="s">
        <v>20</v>
      </c>
      <c r="B16" s="360"/>
      <c r="C16" s="237"/>
      <c r="D16" s="237"/>
      <c r="E16" s="237"/>
      <c r="F16" s="366"/>
      <c r="G16" s="366"/>
      <c r="H16" s="348"/>
      <c r="I16" s="236"/>
      <c r="J16" s="237"/>
      <c r="K16" s="237"/>
      <c r="L16" s="38" t="str">
        <f>IFERROR(H16/J16,"Celda formulada")</f>
        <v>Celda formulada</v>
      </c>
      <c r="M16" s="143" t="str">
        <f>IFERROR(K16/J16,"Celda formulada")</f>
        <v>Celda formulada</v>
      </c>
      <c r="N16" s="649"/>
      <c r="O16" s="650"/>
      <c r="P16" s="235"/>
      <c r="Q16" s="237"/>
      <c r="R16" s="237"/>
      <c r="S16" s="143" t="str">
        <f>IFERROR(H16/Q16,"Celda formulada")</f>
        <v>Celda formulada</v>
      </c>
      <c r="T16" s="143" t="str">
        <f>IFERROR(R16/Q16,"Celda formulada")</f>
        <v>Celda formulada</v>
      </c>
      <c r="U16" s="649"/>
      <c r="V16" s="650"/>
      <c r="W16" s="372"/>
      <c r="X16" s="373"/>
      <c r="Y16" s="373"/>
      <c r="Z16" s="350" t="s">
        <v>21</v>
      </c>
      <c r="AA16" s="142"/>
      <c r="AB16" s="172"/>
      <c r="AC16" s="244">
        <f>$X$28</f>
        <v>0.2</v>
      </c>
    </row>
    <row r="17" spans="1:29" ht="100.15" customHeight="1" x14ac:dyDescent="0.15">
      <c r="A17" s="358" t="s">
        <v>22</v>
      </c>
      <c r="B17" s="361"/>
      <c r="C17" s="239"/>
      <c r="D17" s="239"/>
      <c r="E17" s="239"/>
      <c r="F17" s="365"/>
      <c r="G17" s="365"/>
      <c r="H17" s="345"/>
      <c r="I17" s="246"/>
      <c r="J17" s="239"/>
      <c r="K17" s="239"/>
      <c r="L17" s="199" t="str">
        <f t="shared" ref="L17:L27" si="0">IFERROR(H17/J17,"Celda formulada")</f>
        <v>Celda formulada</v>
      </c>
      <c r="M17" s="207" t="str">
        <f t="shared" ref="M17:M27" si="1">IFERROR(K17/J17,"Celda formulada")</f>
        <v>Celda formulada</v>
      </c>
      <c r="N17" s="651"/>
      <c r="O17" s="652"/>
      <c r="P17" s="245"/>
      <c r="Q17" s="239"/>
      <c r="R17" s="239"/>
      <c r="S17" s="207" t="str">
        <f t="shared" ref="S17:S27" si="2">IFERROR(H17/Q17,"Celda formulada")</f>
        <v>Celda formulada</v>
      </c>
      <c r="T17" s="207" t="str">
        <f t="shared" ref="T17:T27" si="3">IFERROR(R17/Q17,"Celda formulada")</f>
        <v>Celda formulada</v>
      </c>
      <c r="U17" s="651"/>
      <c r="V17" s="652"/>
      <c r="W17" s="374"/>
      <c r="X17" s="368"/>
      <c r="Y17" s="368"/>
      <c r="Z17" s="347" t="s">
        <v>21</v>
      </c>
      <c r="AA17" s="142"/>
      <c r="AB17" s="172"/>
      <c r="AC17" s="244">
        <f t="shared" ref="AC17:AC27" si="4">$X$28</f>
        <v>0.2</v>
      </c>
    </row>
    <row r="18" spans="1:29" ht="100.15" customHeight="1" x14ac:dyDescent="0.15">
      <c r="A18" s="358" t="s">
        <v>23</v>
      </c>
      <c r="B18" s="361"/>
      <c r="C18" s="239"/>
      <c r="D18" s="239"/>
      <c r="E18" s="239"/>
      <c r="F18" s="365"/>
      <c r="G18" s="365"/>
      <c r="H18" s="345"/>
      <c r="I18" s="246"/>
      <c r="J18" s="239"/>
      <c r="K18" s="239"/>
      <c r="L18" s="199" t="str">
        <f t="shared" si="0"/>
        <v>Celda formulada</v>
      </c>
      <c r="M18" s="207" t="str">
        <f t="shared" si="1"/>
        <v>Celda formulada</v>
      </c>
      <c r="N18" s="651"/>
      <c r="O18" s="652"/>
      <c r="P18" s="245"/>
      <c r="Q18" s="239"/>
      <c r="R18" s="239"/>
      <c r="S18" s="207" t="str">
        <f t="shared" si="2"/>
        <v>Celda formulada</v>
      </c>
      <c r="T18" s="207" t="str">
        <f t="shared" si="3"/>
        <v>Celda formulada</v>
      </c>
      <c r="U18" s="651"/>
      <c r="V18" s="652"/>
      <c r="W18" s="374"/>
      <c r="X18" s="368"/>
      <c r="Y18" s="368"/>
      <c r="Z18" s="347" t="s">
        <v>21</v>
      </c>
      <c r="AA18" s="142"/>
      <c r="AB18" s="172"/>
      <c r="AC18" s="244">
        <f t="shared" si="4"/>
        <v>0.2</v>
      </c>
    </row>
    <row r="19" spans="1:29" ht="100.15" customHeight="1" x14ac:dyDescent="0.15">
      <c r="A19" s="358" t="s">
        <v>24</v>
      </c>
      <c r="B19" s="361"/>
      <c r="C19" s="239"/>
      <c r="D19" s="239"/>
      <c r="E19" s="239"/>
      <c r="F19" s="365"/>
      <c r="G19" s="365"/>
      <c r="H19" s="345"/>
      <c r="I19" s="246"/>
      <c r="J19" s="239"/>
      <c r="K19" s="239"/>
      <c r="L19" s="199" t="str">
        <f t="shared" si="0"/>
        <v>Celda formulada</v>
      </c>
      <c r="M19" s="207" t="str">
        <f t="shared" si="1"/>
        <v>Celda formulada</v>
      </c>
      <c r="N19" s="651"/>
      <c r="O19" s="652"/>
      <c r="P19" s="245"/>
      <c r="Q19" s="239"/>
      <c r="R19" s="239"/>
      <c r="S19" s="207" t="str">
        <f t="shared" si="2"/>
        <v>Celda formulada</v>
      </c>
      <c r="T19" s="207" t="str">
        <f t="shared" si="3"/>
        <v>Celda formulada</v>
      </c>
      <c r="U19" s="651"/>
      <c r="V19" s="652"/>
      <c r="W19" s="374"/>
      <c r="X19" s="368"/>
      <c r="Y19" s="368"/>
      <c r="Z19" s="347" t="s">
        <v>21</v>
      </c>
      <c r="AA19" s="142"/>
      <c r="AB19" s="172"/>
      <c r="AC19" s="244">
        <f t="shared" si="4"/>
        <v>0.2</v>
      </c>
    </row>
    <row r="20" spans="1:29" ht="100.15" customHeight="1" x14ac:dyDescent="0.15">
      <c r="A20" s="358" t="s">
        <v>25</v>
      </c>
      <c r="B20" s="361"/>
      <c r="C20" s="239"/>
      <c r="D20" s="239"/>
      <c r="E20" s="239"/>
      <c r="F20" s="365"/>
      <c r="G20" s="365"/>
      <c r="H20" s="345"/>
      <c r="I20" s="246"/>
      <c r="J20" s="239"/>
      <c r="K20" s="239"/>
      <c r="L20" s="199" t="str">
        <f t="shared" si="0"/>
        <v>Celda formulada</v>
      </c>
      <c r="M20" s="207" t="str">
        <f t="shared" si="1"/>
        <v>Celda formulada</v>
      </c>
      <c r="N20" s="651"/>
      <c r="O20" s="652"/>
      <c r="P20" s="245"/>
      <c r="Q20" s="239"/>
      <c r="R20" s="239"/>
      <c r="S20" s="207" t="str">
        <f t="shared" si="2"/>
        <v>Celda formulada</v>
      </c>
      <c r="T20" s="207" t="str">
        <f t="shared" si="3"/>
        <v>Celda formulada</v>
      </c>
      <c r="U20" s="651"/>
      <c r="V20" s="652"/>
      <c r="W20" s="374"/>
      <c r="X20" s="368"/>
      <c r="Y20" s="368"/>
      <c r="Z20" s="347" t="s">
        <v>21</v>
      </c>
      <c r="AA20" s="142"/>
      <c r="AB20" s="172"/>
      <c r="AC20" s="244">
        <f t="shared" si="4"/>
        <v>0.2</v>
      </c>
    </row>
    <row r="21" spans="1:29" ht="100.15" customHeight="1" x14ac:dyDescent="0.15">
      <c r="A21" s="358" t="s">
        <v>26</v>
      </c>
      <c r="B21" s="361"/>
      <c r="C21" s="239"/>
      <c r="D21" s="239"/>
      <c r="E21" s="239"/>
      <c r="F21" s="365"/>
      <c r="G21" s="365"/>
      <c r="H21" s="345"/>
      <c r="I21" s="246"/>
      <c r="J21" s="239"/>
      <c r="K21" s="239"/>
      <c r="L21" s="199" t="str">
        <f t="shared" si="0"/>
        <v>Celda formulada</v>
      </c>
      <c r="M21" s="207" t="str">
        <f t="shared" si="1"/>
        <v>Celda formulada</v>
      </c>
      <c r="N21" s="651"/>
      <c r="O21" s="652"/>
      <c r="P21" s="245"/>
      <c r="Q21" s="239"/>
      <c r="R21" s="239"/>
      <c r="S21" s="207" t="str">
        <f t="shared" si="2"/>
        <v>Celda formulada</v>
      </c>
      <c r="T21" s="207" t="str">
        <f t="shared" si="3"/>
        <v>Celda formulada</v>
      </c>
      <c r="U21" s="651"/>
      <c r="V21" s="652"/>
      <c r="W21" s="374"/>
      <c r="X21" s="368"/>
      <c r="Y21" s="368"/>
      <c r="Z21" s="347" t="s">
        <v>21</v>
      </c>
      <c r="AA21" s="142"/>
      <c r="AB21" s="172"/>
      <c r="AC21" s="244">
        <f t="shared" si="4"/>
        <v>0.2</v>
      </c>
    </row>
    <row r="22" spans="1:29" ht="100.15" customHeight="1" x14ac:dyDescent="0.15">
      <c r="A22" s="358" t="s">
        <v>27</v>
      </c>
      <c r="B22" s="361"/>
      <c r="C22" s="239"/>
      <c r="D22" s="239"/>
      <c r="E22" s="239"/>
      <c r="F22" s="365"/>
      <c r="G22" s="365"/>
      <c r="H22" s="345"/>
      <c r="I22" s="246"/>
      <c r="J22" s="239"/>
      <c r="K22" s="239"/>
      <c r="L22" s="199" t="str">
        <f t="shared" si="0"/>
        <v>Celda formulada</v>
      </c>
      <c r="M22" s="207" t="str">
        <f t="shared" si="1"/>
        <v>Celda formulada</v>
      </c>
      <c r="N22" s="651"/>
      <c r="O22" s="652"/>
      <c r="P22" s="245"/>
      <c r="Q22" s="239"/>
      <c r="R22" s="239"/>
      <c r="S22" s="207" t="str">
        <f t="shared" si="2"/>
        <v>Celda formulada</v>
      </c>
      <c r="T22" s="207" t="str">
        <f t="shared" si="3"/>
        <v>Celda formulada</v>
      </c>
      <c r="U22" s="651"/>
      <c r="V22" s="652"/>
      <c r="W22" s="374"/>
      <c r="X22" s="368"/>
      <c r="Y22" s="368"/>
      <c r="Z22" s="347" t="s">
        <v>21</v>
      </c>
      <c r="AA22" s="142"/>
      <c r="AB22" s="172"/>
      <c r="AC22" s="244">
        <f t="shared" si="4"/>
        <v>0.2</v>
      </c>
    </row>
    <row r="23" spans="1:29" ht="100.15" customHeight="1" x14ac:dyDescent="0.15">
      <c r="A23" s="358" t="s">
        <v>28</v>
      </c>
      <c r="B23" s="361"/>
      <c r="C23" s="239"/>
      <c r="D23" s="239"/>
      <c r="E23" s="239"/>
      <c r="F23" s="365"/>
      <c r="G23" s="365"/>
      <c r="H23" s="345"/>
      <c r="I23" s="246"/>
      <c r="J23" s="239"/>
      <c r="K23" s="239"/>
      <c r="L23" s="199" t="str">
        <f t="shared" si="0"/>
        <v>Celda formulada</v>
      </c>
      <c r="M23" s="207" t="str">
        <f t="shared" si="1"/>
        <v>Celda formulada</v>
      </c>
      <c r="N23" s="651"/>
      <c r="O23" s="652"/>
      <c r="P23" s="245"/>
      <c r="Q23" s="239"/>
      <c r="R23" s="239"/>
      <c r="S23" s="207" t="str">
        <f t="shared" si="2"/>
        <v>Celda formulada</v>
      </c>
      <c r="T23" s="207" t="str">
        <f t="shared" si="3"/>
        <v>Celda formulada</v>
      </c>
      <c r="U23" s="651"/>
      <c r="V23" s="652"/>
      <c r="W23" s="374"/>
      <c r="X23" s="368"/>
      <c r="Y23" s="368"/>
      <c r="Z23" s="347" t="s">
        <v>21</v>
      </c>
      <c r="AA23" s="142"/>
      <c r="AB23" s="172"/>
      <c r="AC23" s="244">
        <f t="shared" si="4"/>
        <v>0.2</v>
      </c>
    </row>
    <row r="24" spans="1:29" ht="100.15" customHeight="1" x14ac:dyDescent="0.15">
      <c r="A24" s="358" t="s">
        <v>29</v>
      </c>
      <c r="B24" s="361"/>
      <c r="C24" s="239"/>
      <c r="D24" s="239"/>
      <c r="E24" s="239"/>
      <c r="F24" s="365"/>
      <c r="G24" s="365"/>
      <c r="H24" s="345"/>
      <c r="I24" s="246"/>
      <c r="J24" s="239"/>
      <c r="K24" s="239"/>
      <c r="L24" s="199" t="str">
        <f t="shared" si="0"/>
        <v>Celda formulada</v>
      </c>
      <c r="M24" s="207" t="str">
        <f t="shared" si="1"/>
        <v>Celda formulada</v>
      </c>
      <c r="N24" s="651"/>
      <c r="O24" s="652"/>
      <c r="P24" s="245"/>
      <c r="Q24" s="239"/>
      <c r="R24" s="239"/>
      <c r="S24" s="207" t="str">
        <f t="shared" si="2"/>
        <v>Celda formulada</v>
      </c>
      <c r="T24" s="207" t="str">
        <f t="shared" si="3"/>
        <v>Celda formulada</v>
      </c>
      <c r="U24" s="651"/>
      <c r="V24" s="652"/>
      <c r="W24" s="374"/>
      <c r="X24" s="368"/>
      <c r="Y24" s="368"/>
      <c r="Z24" s="347" t="s">
        <v>21</v>
      </c>
      <c r="AA24" s="142"/>
      <c r="AB24" s="172"/>
      <c r="AC24" s="244">
        <f t="shared" si="4"/>
        <v>0.2</v>
      </c>
    </row>
    <row r="25" spans="1:29" ht="100.15" customHeight="1" x14ac:dyDescent="0.15">
      <c r="A25" s="358" t="s">
        <v>30</v>
      </c>
      <c r="B25" s="361"/>
      <c r="C25" s="239"/>
      <c r="D25" s="239"/>
      <c r="E25" s="239"/>
      <c r="F25" s="365"/>
      <c r="G25" s="365"/>
      <c r="H25" s="345"/>
      <c r="I25" s="246"/>
      <c r="J25" s="239"/>
      <c r="K25" s="239"/>
      <c r="L25" s="199" t="str">
        <f t="shared" si="0"/>
        <v>Celda formulada</v>
      </c>
      <c r="M25" s="207" t="str">
        <f t="shared" si="1"/>
        <v>Celda formulada</v>
      </c>
      <c r="N25" s="651"/>
      <c r="O25" s="652"/>
      <c r="P25" s="245"/>
      <c r="Q25" s="239"/>
      <c r="R25" s="239"/>
      <c r="S25" s="207" t="str">
        <f t="shared" si="2"/>
        <v>Celda formulada</v>
      </c>
      <c r="T25" s="207" t="str">
        <f t="shared" si="3"/>
        <v>Celda formulada</v>
      </c>
      <c r="U25" s="651"/>
      <c r="V25" s="652"/>
      <c r="W25" s="374"/>
      <c r="X25" s="368"/>
      <c r="Y25" s="368"/>
      <c r="Z25" s="347" t="s">
        <v>21</v>
      </c>
      <c r="AA25" s="142"/>
      <c r="AB25" s="172"/>
      <c r="AC25" s="244">
        <f t="shared" si="4"/>
        <v>0.2</v>
      </c>
    </row>
    <row r="26" spans="1:29" ht="100.15" customHeight="1" x14ac:dyDescent="0.15">
      <c r="A26" s="358" t="s">
        <v>31</v>
      </c>
      <c r="B26" s="361"/>
      <c r="C26" s="239"/>
      <c r="D26" s="239"/>
      <c r="E26" s="239"/>
      <c r="F26" s="365"/>
      <c r="G26" s="365"/>
      <c r="H26" s="345"/>
      <c r="I26" s="246"/>
      <c r="J26" s="239"/>
      <c r="K26" s="239"/>
      <c r="L26" s="199" t="str">
        <f t="shared" si="0"/>
        <v>Celda formulada</v>
      </c>
      <c r="M26" s="207" t="str">
        <f t="shared" si="1"/>
        <v>Celda formulada</v>
      </c>
      <c r="N26" s="651"/>
      <c r="O26" s="652"/>
      <c r="P26" s="245"/>
      <c r="Q26" s="239"/>
      <c r="R26" s="239"/>
      <c r="S26" s="207" t="str">
        <f t="shared" si="2"/>
        <v>Celda formulada</v>
      </c>
      <c r="T26" s="207" t="str">
        <f t="shared" si="3"/>
        <v>Celda formulada</v>
      </c>
      <c r="U26" s="651"/>
      <c r="V26" s="652"/>
      <c r="W26" s="374"/>
      <c r="X26" s="368"/>
      <c r="Y26" s="368"/>
      <c r="Z26" s="347" t="s">
        <v>21</v>
      </c>
      <c r="AA26" s="142"/>
      <c r="AB26" s="172"/>
      <c r="AC26" s="244">
        <f t="shared" si="4"/>
        <v>0.2</v>
      </c>
    </row>
    <row r="27" spans="1:29" ht="100.15" customHeight="1" thickBot="1" x14ac:dyDescent="0.2">
      <c r="A27" s="359" t="s">
        <v>32</v>
      </c>
      <c r="B27" s="362"/>
      <c r="C27" s="250"/>
      <c r="D27" s="250"/>
      <c r="E27" s="250"/>
      <c r="F27" s="367"/>
      <c r="G27" s="367"/>
      <c r="H27" s="346"/>
      <c r="I27" s="249"/>
      <c r="J27" s="250"/>
      <c r="K27" s="250"/>
      <c r="L27" s="201" t="str">
        <f t="shared" si="0"/>
        <v>Celda formulada</v>
      </c>
      <c r="M27" s="212" t="str">
        <f t="shared" si="1"/>
        <v>Celda formulada</v>
      </c>
      <c r="N27" s="653"/>
      <c r="O27" s="654"/>
      <c r="P27" s="248"/>
      <c r="Q27" s="250"/>
      <c r="R27" s="250"/>
      <c r="S27" s="212" t="str">
        <f t="shared" si="2"/>
        <v>Celda formulada</v>
      </c>
      <c r="T27" s="212" t="str">
        <f t="shared" si="3"/>
        <v>Celda formulada</v>
      </c>
      <c r="U27" s="653"/>
      <c r="V27" s="654"/>
      <c r="W27" s="375"/>
      <c r="X27" s="376"/>
      <c r="Y27" s="376"/>
      <c r="Z27" s="349" t="s">
        <v>21</v>
      </c>
      <c r="AA27" s="142"/>
      <c r="AB27" s="172"/>
      <c r="AC27" s="244">
        <f t="shared" si="4"/>
        <v>0.2</v>
      </c>
    </row>
    <row r="28" spans="1:29" s="41" customFormat="1" ht="25.15" customHeight="1" thickBot="1" x14ac:dyDescent="0.2">
      <c r="A28" s="267" t="s">
        <v>33</v>
      </c>
      <c r="B28" s="142"/>
      <c r="C28" s="79" t="e">
        <f t="shared" ref="C28:D28" si="5">AVERAGEIF(C16:C27,"&gt;0",C16:C27)</f>
        <v>#DIV/0!</v>
      </c>
      <c r="D28" s="79" t="e">
        <f t="shared" si="5"/>
        <v>#DIV/0!</v>
      </c>
      <c r="E28" s="363" t="e">
        <f>AVERAGE(E16:E27)</f>
        <v>#DIV/0!</v>
      </c>
      <c r="F28" s="79" t="e">
        <f>AVERAGEIF(F16:F27,"&gt;0",F16:F27)</f>
        <v>#DIV/0!</v>
      </c>
      <c r="G28" s="79" t="e">
        <f>AVERAGEIF(G16:G27,"&gt;0",G16:G27)</f>
        <v>#DIV/0!</v>
      </c>
      <c r="H28" s="364" t="e">
        <f>AVERAGE(H16:H27)</f>
        <v>#DIV/0!</v>
      </c>
      <c r="I28" s="50"/>
      <c r="J28" s="76">
        <f>SUM(J16:J27)</f>
        <v>0</v>
      </c>
      <c r="K28" s="76">
        <f>SUM(K16:K27)</f>
        <v>0</v>
      </c>
      <c r="L28" s="73" t="e">
        <f>AVERAGEIF(L16:L27,"&gt;0",L16:L27)</f>
        <v>#DIV/0!</v>
      </c>
      <c r="M28" s="73" t="e">
        <f>AVERAGEIF(M16:M27,"&gt;0",M16:M27)</f>
        <v>#DIV/0!</v>
      </c>
      <c r="N28" s="51"/>
      <c r="O28" s="51"/>
      <c r="P28" s="52"/>
      <c r="Q28" s="77">
        <f>SUM(Q16:Q27)</f>
        <v>0</v>
      </c>
      <c r="R28" s="77">
        <f>SUM(R16:R27)</f>
        <v>0</v>
      </c>
      <c r="S28" s="75" t="e">
        <f>AVERAGEIF(S16:S27,"&gt;0",S16:S27)</f>
        <v>#DIV/0!</v>
      </c>
      <c r="T28" s="75" t="e">
        <f>AVERAGEIF(T16:T27,"&gt;0",T16:T27)</f>
        <v>#DIV/0!</v>
      </c>
      <c r="U28" s="53"/>
      <c r="V28" s="53"/>
      <c r="W28" s="344" t="s">
        <v>34</v>
      </c>
      <c r="X28" s="541">
        <v>0.2</v>
      </c>
      <c r="Y28" s="541"/>
      <c r="Z28" s="541"/>
      <c r="AA28" s="173"/>
      <c r="AB28" s="174"/>
      <c r="AC28" s="134"/>
    </row>
    <row r="29" spans="1:29" ht="30.6" customHeight="1" thickBot="1" x14ac:dyDescent="0.2">
      <c r="A29" s="253"/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5"/>
    </row>
    <row r="30" spans="1:29" s="41" customFormat="1" ht="18" customHeight="1" thickBot="1" x14ac:dyDescent="0.2">
      <c r="A30" s="450" t="s">
        <v>35</v>
      </c>
      <c r="B30" s="488"/>
      <c r="C30" s="488"/>
      <c r="D30" s="488"/>
      <c r="E30" s="488"/>
      <c r="F30" s="488"/>
      <c r="G30" s="488"/>
      <c r="H30" s="488"/>
      <c r="I30" s="488"/>
      <c r="J30" s="488"/>
      <c r="K30" s="488"/>
      <c r="L30" s="501"/>
      <c r="M30" s="501"/>
      <c r="N30" s="501"/>
      <c r="O30" s="501"/>
      <c r="P30" s="501"/>
      <c r="Q30" s="501"/>
      <c r="R30" s="501"/>
      <c r="S30" s="501"/>
      <c r="T30" s="488"/>
      <c r="U30" s="488"/>
      <c r="V30" s="488"/>
      <c r="W30" s="488"/>
      <c r="X30" s="488"/>
      <c r="Y30" s="488"/>
      <c r="Z30" s="488"/>
      <c r="AA30" s="488"/>
      <c r="AB30" s="451"/>
      <c r="AC30" s="134"/>
    </row>
    <row r="31" spans="1:29" s="41" customFormat="1" ht="19.899999999999999" customHeight="1" thickBot="1" x14ac:dyDescent="0.2">
      <c r="A31" s="595" t="s">
        <v>5</v>
      </c>
      <c r="B31" s="597" t="s">
        <v>185</v>
      </c>
      <c r="C31" s="599" t="s">
        <v>158</v>
      </c>
      <c r="D31" s="600"/>
      <c r="E31" s="600"/>
      <c r="F31" s="600"/>
      <c r="G31" s="600"/>
      <c r="H31" s="600"/>
      <c r="I31" s="600"/>
      <c r="J31" s="600"/>
      <c r="K31" s="600"/>
      <c r="L31" s="601" t="s">
        <v>171</v>
      </c>
      <c r="M31" s="602"/>
      <c r="N31" s="602"/>
      <c r="O31" s="602"/>
      <c r="P31" s="602"/>
      <c r="Q31" s="602"/>
      <c r="R31" s="602"/>
      <c r="S31" s="603"/>
      <c r="T31" s="574" t="s">
        <v>9</v>
      </c>
      <c r="U31" s="574"/>
      <c r="V31" s="574"/>
      <c r="W31" s="574"/>
      <c r="X31" s="574"/>
      <c r="Y31" s="574"/>
      <c r="Z31" s="575"/>
      <c r="AA31" s="450" t="s">
        <v>10</v>
      </c>
      <c r="AB31" s="451"/>
      <c r="AC31" s="134"/>
    </row>
    <row r="32" spans="1:29" s="43" customFormat="1" ht="51.6" customHeight="1" thickBot="1" x14ac:dyDescent="0.2">
      <c r="A32" s="596"/>
      <c r="B32" s="598"/>
      <c r="C32" s="66" t="s">
        <v>153</v>
      </c>
      <c r="D32" s="66" t="s">
        <v>168</v>
      </c>
      <c r="E32" s="66" t="s">
        <v>169</v>
      </c>
      <c r="F32" s="66" t="s">
        <v>170</v>
      </c>
      <c r="G32" s="66" t="s">
        <v>165</v>
      </c>
      <c r="H32" s="66" t="s">
        <v>163</v>
      </c>
      <c r="I32" s="590" t="s">
        <v>160</v>
      </c>
      <c r="J32" s="591"/>
      <c r="K32" s="591"/>
      <c r="L32" s="80" t="s">
        <v>153</v>
      </c>
      <c r="M32" s="80" t="s">
        <v>168</v>
      </c>
      <c r="N32" s="80" t="s">
        <v>169</v>
      </c>
      <c r="O32" s="80" t="s">
        <v>170</v>
      </c>
      <c r="P32" s="80" t="s">
        <v>165</v>
      </c>
      <c r="Q32" s="80" t="s">
        <v>163</v>
      </c>
      <c r="R32" s="592" t="s">
        <v>160</v>
      </c>
      <c r="S32" s="593"/>
      <c r="T32" s="452" t="s">
        <v>16</v>
      </c>
      <c r="U32" s="452"/>
      <c r="V32" s="452"/>
      <c r="W32" s="454"/>
      <c r="X32" s="369" t="s">
        <v>17</v>
      </c>
      <c r="Y32" s="370" t="s">
        <v>18</v>
      </c>
      <c r="Z32" s="371" t="s">
        <v>19</v>
      </c>
      <c r="AA32" s="168"/>
      <c r="AB32" s="194"/>
      <c r="AC32" s="137"/>
    </row>
    <row r="33" spans="1:29" s="41" customFormat="1" ht="100.15" customHeight="1" x14ac:dyDescent="0.15">
      <c r="A33" s="5" t="s">
        <v>20</v>
      </c>
      <c r="B33" s="238"/>
      <c r="C33" s="235"/>
      <c r="D33" s="237"/>
      <c r="E33" s="237"/>
      <c r="F33" s="258" t="str">
        <f>IFERROR(B33/D33,"Celda formulada")</f>
        <v>Celda formulada</v>
      </c>
      <c r="G33" s="258" t="str">
        <f>IFERROR(E33/D33,"Celda formulada")</f>
        <v>Celda formulada</v>
      </c>
      <c r="H33" s="259" t="str">
        <f>IFERROR((F33/$E$45)*1,"Celda formulada")</f>
        <v>Celda formulada</v>
      </c>
      <c r="I33" s="649"/>
      <c r="J33" s="649"/>
      <c r="K33" s="650"/>
      <c r="L33" s="235"/>
      <c r="M33" s="237"/>
      <c r="N33" s="256"/>
      <c r="O33" s="260" t="str">
        <f>IFERROR(B33/M33,"Celda formulada")</f>
        <v>Celda formulada</v>
      </c>
      <c r="P33" s="258" t="str">
        <f>IFERROR(N33/M33,"Celda formulada")</f>
        <v>Celda formulada</v>
      </c>
      <c r="Q33" s="258" t="str">
        <f>IFERROR((O33/$N$45)*1,"Celda formulada")</f>
        <v>Celda formulada</v>
      </c>
      <c r="R33" s="649"/>
      <c r="S33" s="650"/>
      <c r="T33" s="658"/>
      <c r="U33" s="659"/>
      <c r="V33" s="659"/>
      <c r="W33" s="659"/>
      <c r="X33" s="373"/>
      <c r="Y33" s="373"/>
      <c r="Z33" s="350" t="s">
        <v>21</v>
      </c>
      <c r="AA33" s="142"/>
      <c r="AB33" s="172"/>
      <c r="AC33" s="136">
        <f>$X$45</f>
        <v>0.2</v>
      </c>
    </row>
    <row r="34" spans="1:29" s="41" customFormat="1" ht="100.15" customHeight="1" x14ac:dyDescent="0.15">
      <c r="A34" s="6" t="s">
        <v>22</v>
      </c>
      <c r="B34" s="238"/>
      <c r="C34" s="245"/>
      <c r="D34" s="239"/>
      <c r="E34" s="239"/>
      <c r="F34" s="45" t="str">
        <f t="shared" ref="F34:F44" si="6">IFERROR(B34/D34,"Celda formulada")</f>
        <v>Celda formulada</v>
      </c>
      <c r="G34" s="45" t="str">
        <f t="shared" ref="G34:G44" si="7">IFERROR(E34/D34,"Celda formulada")</f>
        <v>Celda formulada</v>
      </c>
      <c r="H34" s="261" t="str">
        <f t="shared" ref="H34:H44" si="8">IFERROR((F34/$E$45)*1,"Celda formulada")</f>
        <v>Celda formulada</v>
      </c>
      <c r="I34" s="651"/>
      <c r="J34" s="651"/>
      <c r="K34" s="652"/>
      <c r="L34" s="245"/>
      <c r="M34" s="239"/>
      <c r="N34" s="239"/>
      <c r="O34" s="7" t="str">
        <f t="shared" ref="O34:O44" si="9">IFERROR(B34/M34,"Celda formulada")</f>
        <v>Celda formulada</v>
      </c>
      <c r="P34" s="45" t="str">
        <f t="shared" ref="P34:P44" si="10">IFERROR(N34/M34,"Celda formulada")</f>
        <v>Celda formulada</v>
      </c>
      <c r="Q34" s="45" t="str">
        <f t="shared" ref="Q34:Q44" si="11">IFERROR((O34/$N$45)*1,"Celda formulada")</f>
        <v>Celda formulada</v>
      </c>
      <c r="R34" s="651"/>
      <c r="S34" s="652"/>
      <c r="T34" s="660"/>
      <c r="U34" s="661"/>
      <c r="V34" s="661"/>
      <c r="W34" s="661"/>
      <c r="X34" s="368"/>
      <c r="Y34" s="368"/>
      <c r="Z34" s="347" t="s">
        <v>21</v>
      </c>
      <c r="AA34" s="142"/>
      <c r="AB34" s="172"/>
      <c r="AC34" s="136">
        <f t="shared" ref="AC34:AC44" si="12">$X$45</f>
        <v>0.2</v>
      </c>
    </row>
    <row r="35" spans="1:29" s="41" customFormat="1" ht="100.15" customHeight="1" x14ac:dyDescent="0.15">
      <c r="A35" s="6" t="s">
        <v>23</v>
      </c>
      <c r="B35" s="238"/>
      <c r="C35" s="245"/>
      <c r="D35" s="239"/>
      <c r="E35" s="239"/>
      <c r="F35" s="45" t="str">
        <f t="shared" si="6"/>
        <v>Celda formulada</v>
      </c>
      <c r="G35" s="45" t="str">
        <f t="shared" si="7"/>
        <v>Celda formulada</v>
      </c>
      <c r="H35" s="261" t="str">
        <f>IFERROR((F35/$E$45)*1,"Celda formulada")</f>
        <v>Celda formulada</v>
      </c>
      <c r="I35" s="651"/>
      <c r="J35" s="651"/>
      <c r="K35" s="652"/>
      <c r="L35" s="245"/>
      <c r="M35" s="239"/>
      <c r="N35" s="239"/>
      <c r="O35" s="7" t="str">
        <f t="shared" si="9"/>
        <v>Celda formulada</v>
      </c>
      <c r="P35" s="45" t="str">
        <f t="shared" si="10"/>
        <v>Celda formulada</v>
      </c>
      <c r="Q35" s="45" t="str">
        <f t="shared" si="11"/>
        <v>Celda formulada</v>
      </c>
      <c r="R35" s="651"/>
      <c r="S35" s="652"/>
      <c r="T35" s="660"/>
      <c r="U35" s="661"/>
      <c r="V35" s="661"/>
      <c r="W35" s="661"/>
      <c r="X35" s="368"/>
      <c r="Y35" s="368"/>
      <c r="Z35" s="347" t="s">
        <v>21</v>
      </c>
      <c r="AA35" s="142"/>
      <c r="AB35" s="172"/>
      <c r="AC35" s="136">
        <f t="shared" si="12"/>
        <v>0.2</v>
      </c>
    </row>
    <row r="36" spans="1:29" s="41" customFormat="1" ht="100.15" customHeight="1" x14ac:dyDescent="0.15">
      <c r="A36" s="6" t="s">
        <v>24</v>
      </c>
      <c r="B36" s="238"/>
      <c r="C36" s="245"/>
      <c r="D36" s="239"/>
      <c r="E36" s="239"/>
      <c r="F36" s="45" t="str">
        <f t="shared" si="6"/>
        <v>Celda formulada</v>
      </c>
      <c r="G36" s="45" t="str">
        <f t="shared" si="7"/>
        <v>Celda formulada</v>
      </c>
      <c r="H36" s="261" t="str">
        <f t="shared" si="8"/>
        <v>Celda formulada</v>
      </c>
      <c r="I36" s="651"/>
      <c r="J36" s="651"/>
      <c r="K36" s="652"/>
      <c r="L36" s="245"/>
      <c r="M36" s="239"/>
      <c r="N36" s="239"/>
      <c r="O36" s="7" t="str">
        <f t="shared" si="9"/>
        <v>Celda formulada</v>
      </c>
      <c r="P36" s="45" t="str">
        <f t="shared" si="10"/>
        <v>Celda formulada</v>
      </c>
      <c r="Q36" s="45" t="str">
        <f t="shared" si="11"/>
        <v>Celda formulada</v>
      </c>
      <c r="R36" s="651"/>
      <c r="S36" s="652"/>
      <c r="T36" s="660"/>
      <c r="U36" s="661"/>
      <c r="V36" s="661"/>
      <c r="W36" s="661"/>
      <c r="X36" s="368"/>
      <c r="Y36" s="368"/>
      <c r="Z36" s="347" t="s">
        <v>21</v>
      </c>
      <c r="AA36" s="142"/>
      <c r="AB36" s="172"/>
      <c r="AC36" s="136">
        <f t="shared" si="12"/>
        <v>0.2</v>
      </c>
    </row>
    <row r="37" spans="1:29" s="41" customFormat="1" ht="100.15" customHeight="1" x14ac:dyDescent="0.15">
      <c r="A37" s="6" t="s">
        <v>25</v>
      </c>
      <c r="B37" s="238"/>
      <c r="C37" s="245"/>
      <c r="D37" s="239"/>
      <c r="E37" s="239"/>
      <c r="F37" s="45" t="str">
        <f t="shared" si="6"/>
        <v>Celda formulada</v>
      </c>
      <c r="G37" s="45" t="str">
        <f t="shared" si="7"/>
        <v>Celda formulada</v>
      </c>
      <c r="H37" s="261" t="str">
        <f t="shared" si="8"/>
        <v>Celda formulada</v>
      </c>
      <c r="I37" s="651"/>
      <c r="J37" s="651"/>
      <c r="K37" s="652"/>
      <c r="L37" s="245"/>
      <c r="M37" s="239"/>
      <c r="N37" s="239"/>
      <c r="O37" s="7" t="str">
        <f t="shared" si="9"/>
        <v>Celda formulada</v>
      </c>
      <c r="P37" s="45" t="str">
        <f t="shared" si="10"/>
        <v>Celda formulada</v>
      </c>
      <c r="Q37" s="45" t="str">
        <f t="shared" si="11"/>
        <v>Celda formulada</v>
      </c>
      <c r="R37" s="651"/>
      <c r="S37" s="652"/>
      <c r="T37" s="660"/>
      <c r="U37" s="661"/>
      <c r="V37" s="661"/>
      <c r="W37" s="661"/>
      <c r="X37" s="368"/>
      <c r="Y37" s="368"/>
      <c r="Z37" s="347" t="s">
        <v>21</v>
      </c>
      <c r="AA37" s="142"/>
      <c r="AB37" s="172"/>
      <c r="AC37" s="136">
        <f t="shared" si="12"/>
        <v>0.2</v>
      </c>
    </row>
    <row r="38" spans="1:29" s="41" customFormat="1" ht="100.15" customHeight="1" x14ac:dyDescent="0.15">
      <c r="A38" s="6" t="s">
        <v>26</v>
      </c>
      <c r="B38" s="238"/>
      <c r="C38" s="245"/>
      <c r="D38" s="239"/>
      <c r="E38" s="239"/>
      <c r="F38" s="45" t="str">
        <f t="shared" si="6"/>
        <v>Celda formulada</v>
      </c>
      <c r="G38" s="45" t="str">
        <f t="shared" si="7"/>
        <v>Celda formulada</v>
      </c>
      <c r="H38" s="261" t="str">
        <f t="shared" si="8"/>
        <v>Celda formulada</v>
      </c>
      <c r="I38" s="651"/>
      <c r="J38" s="651"/>
      <c r="K38" s="652"/>
      <c r="L38" s="245"/>
      <c r="M38" s="239"/>
      <c r="N38" s="239"/>
      <c r="O38" s="7" t="str">
        <f t="shared" si="9"/>
        <v>Celda formulada</v>
      </c>
      <c r="P38" s="45" t="str">
        <f t="shared" si="10"/>
        <v>Celda formulada</v>
      </c>
      <c r="Q38" s="45" t="str">
        <f t="shared" si="11"/>
        <v>Celda formulada</v>
      </c>
      <c r="R38" s="651"/>
      <c r="S38" s="652"/>
      <c r="T38" s="660"/>
      <c r="U38" s="661"/>
      <c r="V38" s="661"/>
      <c r="W38" s="661"/>
      <c r="X38" s="368"/>
      <c r="Y38" s="368"/>
      <c r="Z38" s="347" t="s">
        <v>21</v>
      </c>
      <c r="AA38" s="142"/>
      <c r="AB38" s="172"/>
      <c r="AC38" s="136">
        <f t="shared" si="12"/>
        <v>0.2</v>
      </c>
    </row>
    <row r="39" spans="1:29" s="41" customFormat="1" ht="100.15" customHeight="1" x14ac:dyDescent="0.15">
      <c r="A39" s="6" t="s">
        <v>27</v>
      </c>
      <c r="B39" s="238"/>
      <c r="C39" s="245"/>
      <c r="D39" s="239"/>
      <c r="E39" s="239"/>
      <c r="F39" s="45" t="str">
        <f t="shared" si="6"/>
        <v>Celda formulada</v>
      </c>
      <c r="G39" s="45" t="str">
        <f t="shared" si="7"/>
        <v>Celda formulada</v>
      </c>
      <c r="H39" s="261" t="str">
        <f t="shared" si="8"/>
        <v>Celda formulada</v>
      </c>
      <c r="I39" s="651"/>
      <c r="J39" s="651"/>
      <c r="K39" s="652"/>
      <c r="L39" s="245"/>
      <c r="M39" s="239"/>
      <c r="N39" s="239"/>
      <c r="O39" s="7" t="str">
        <f t="shared" si="9"/>
        <v>Celda formulada</v>
      </c>
      <c r="P39" s="45" t="str">
        <f t="shared" si="10"/>
        <v>Celda formulada</v>
      </c>
      <c r="Q39" s="45" t="str">
        <f t="shared" si="11"/>
        <v>Celda formulada</v>
      </c>
      <c r="R39" s="651"/>
      <c r="S39" s="652"/>
      <c r="T39" s="660"/>
      <c r="U39" s="661"/>
      <c r="V39" s="661"/>
      <c r="W39" s="661"/>
      <c r="X39" s="368"/>
      <c r="Y39" s="368"/>
      <c r="Z39" s="347" t="s">
        <v>21</v>
      </c>
      <c r="AA39" s="142"/>
      <c r="AB39" s="172"/>
      <c r="AC39" s="136">
        <f t="shared" si="12"/>
        <v>0.2</v>
      </c>
    </row>
    <row r="40" spans="1:29" s="41" customFormat="1" ht="100.15" customHeight="1" x14ac:dyDescent="0.15">
      <c r="A40" s="6" t="s">
        <v>28</v>
      </c>
      <c r="B40" s="238"/>
      <c r="C40" s="245"/>
      <c r="D40" s="239"/>
      <c r="E40" s="239"/>
      <c r="F40" s="45" t="str">
        <f t="shared" si="6"/>
        <v>Celda formulada</v>
      </c>
      <c r="G40" s="45" t="str">
        <f t="shared" si="7"/>
        <v>Celda formulada</v>
      </c>
      <c r="H40" s="261" t="str">
        <f t="shared" si="8"/>
        <v>Celda formulada</v>
      </c>
      <c r="I40" s="651"/>
      <c r="J40" s="651"/>
      <c r="K40" s="652"/>
      <c r="L40" s="245"/>
      <c r="M40" s="239"/>
      <c r="N40" s="239"/>
      <c r="O40" s="7" t="str">
        <f t="shared" si="9"/>
        <v>Celda formulada</v>
      </c>
      <c r="P40" s="45" t="str">
        <f t="shared" si="10"/>
        <v>Celda formulada</v>
      </c>
      <c r="Q40" s="45" t="str">
        <f t="shared" si="11"/>
        <v>Celda formulada</v>
      </c>
      <c r="R40" s="651"/>
      <c r="S40" s="652"/>
      <c r="T40" s="660"/>
      <c r="U40" s="661"/>
      <c r="V40" s="661"/>
      <c r="W40" s="661"/>
      <c r="X40" s="368"/>
      <c r="Y40" s="368"/>
      <c r="Z40" s="347" t="s">
        <v>21</v>
      </c>
      <c r="AA40" s="142"/>
      <c r="AB40" s="172"/>
      <c r="AC40" s="136">
        <f t="shared" si="12"/>
        <v>0.2</v>
      </c>
    </row>
    <row r="41" spans="1:29" s="41" customFormat="1" ht="100.15" customHeight="1" x14ac:dyDescent="0.15">
      <c r="A41" s="6" t="s">
        <v>29</v>
      </c>
      <c r="B41" s="238"/>
      <c r="C41" s="245"/>
      <c r="D41" s="239"/>
      <c r="E41" s="239"/>
      <c r="F41" s="45" t="str">
        <f t="shared" si="6"/>
        <v>Celda formulada</v>
      </c>
      <c r="G41" s="45" t="str">
        <f t="shared" si="7"/>
        <v>Celda formulada</v>
      </c>
      <c r="H41" s="261" t="str">
        <f t="shared" si="8"/>
        <v>Celda formulada</v>
      </c>
      <c r="I41" s="651"/>
      <c r="J41" s="651"/>
      <c r="K41" s="652"/>
      <c r="L41" s="245"/>
      <c r="M41" s="239"/>
      <c r="N41" s="239"/>
      <c r="O41" s="7" t="str">
        <f t="shared" si="9"/>
        <v>Celda formulada</v>
      </c>
      <c r="P41" s="45" t="str">
        <f t="shared" si="10"/>
        <v>Celda formulada</v>
      </c>
      <c r="Q41" s="45" t="str">
        <f t="shared" si="11"/>
        <v>Celda formulada</v>
      </c>
      <c r="R41" s="651"/>
      <c r="S41" s="652"/>
      <c r="T41" s="660"/>
      <c r="U41" s="661"/>
      <c r="V41" s="661"/>
      <c r="W41" s="661"/>
      <c r="X41" s="368"/>
      <c r="Y41" s="368"/>
      <c r="Z41" s="347" t="s">
        <v>21</v>
      </c>
      <c r="AA41" s="142"/>
      <c r="AB41" s="172"/>
      <c r="AC41" s="136">
        <f t="shared" si="12"/>
        <v>0.2</v>
      </c>
    </row>
    <row r="42" spans="1:29" s="41" customFormat="1" ht="100.15" customHeight="1" x14ac:dyDescent="0.15">
      <c r="A42" s="6" t="s">
        <v>30</v>
      </c>
      <c r="B42" s="238"/>
      <c r="C42" s="245"/>
      <c r="D42" s="239"/>
      <c r="E42" s="239"/>
      <c r="F42" s="45" t="str">
        <f t="shared" si="6"/>
        <v>Celda formulada</v>
      </c>
      <c r="G42" s="45" t="str">
        <f t="shared" si="7"/>
        <v>Celda formulada</v>
      </c>
      <c r="H42" s="261" t="str">
        <f t="shared" si="8"/>
        <v>Celda formulada</v>
      </c>
      <c r="I42" s="651"/>
      <c r="J42" s="651"/>
      <c r="K42" s="652"/>
      <c r="L42" s="245"/>
      <c r="M42" s="239"/>
      <c r="N42" s="239"/>
      <c r="O42" s="7" t="str">
        <f t="shared" si="9"/>
        <v>Celda formulada</v>
      </c>
      <c r="P42" s="45" t="str">
        <f t="shared" si="10"/>
        <v>Celda formulada</v>
      </c>
      <c r="Q42" s="45" t="str">
        <f t="shared" si="11"/>
        <v>Celda formulada</v>
      </c>
      <c r="R42" s="651"/>
      <c r="S42" s="652"/>
      <c r="T42" s="660"/>
      <c r="U42" s="661"/>
      <c r="V42" s="661"/>
      <c r="W42" s="661"/>
      <c r="X42" s="368"/>
      <c r="Y42" s="368"/>
      <c r="Z42" s="347" t="s">
        <v>21</v>
      </c>
      <c r="AA42" s="142"/>
      <c r="AB42" s="172"/>
      <c r="AC42" s="136">
        <f t="shared" si="12"/>
        <v>0.2</v>
      </c>
    </row>
    <row r="43" spans="1:29" s="41" customFormat="1" ht="100.15" customHeight="1" x14ac:dyDescent="0.15">
      <c r="A43" s="6" t="s">
        <v>31</v>
      </c>
      <c r="B43" s="238"/>
      <c r="C43" s="245"/>
      <c r="D43" s="239"/>
      <c r="E43" s="239"/>
      <c r="F43" s="45" t="str">
        <f t="shared" si="6"/>
        <v>Celda formulada</v>
      </c>
      <c r="G43" s="45" t="str">
        <f t="shared" si="7"/>
        <v>Celda formulada</v>
      </c>
      <c r="H43" s="261" t="str">
        <f t="shared" si="8"/>
        <v>Celda formulada</v>
      </c>
      <c r="I43" s="651"/>
      <c r="J43" s="651"/>
      <c r="K43" s="652"/>
      <c r="L43" s="245"/>
      <c r="M43" s="239"/>
      <c r="N43" s="239"/>
      <c r="O43" s="7" t="str">
        <f t="shared" si="9"/>
        <v>Celda formulada</v>
      </c>
      <c r="P43" s="45" t="str">
        <f t="shared" si="10"/>
        <v>Celda formulada</v>
      </c>
      <c r="Q43" s="45" t="str">
        <f t="shared" si="11"/>
        <v>Celda formulada</v>
      </c>
      <c r="R43" s="651"/>
      <c r="S43" s="652"/>
      <c r="T43" s="660"/>
      <c r="U43" s="661"/>
      <c r="V43" s="661"/>
      <c r="W43" s="661"/>
      <c r="X43" s="368"/>
      <c r="Y43" s="368"/>
      <c r="Z43" s="347" t="s">
        <v>21</v>
      </c>
      <c r="AA43" s="142"/>
      <c r="AB43" s="172"/>
      <c r="AC43" s="136">
        <f t="shared" si="12"/>
        <v>0.2</v>
      </c>
    </row>
    <row r="44" spans="1:29" s="41" customFormat="1" ht="100.15" customHeight="1" thickBot="1" x14ac:dyDescent="0.2">
      <c r="A44" s="8" t="s">
        <v>32</v>
      </c>
      <c r="B44" s="238"/>
      <c r="C44" s="248"/>
      <c r="D44" s="250"/>
      <c r="E44" s="250"/>
      <c r="F44" s="48" t="str">
        <f t="shared" si="6"/>
        <v>Celda formulada</v>
      </c>
      <c r="G44" s="48" t="str">
        <f t="shared" si="7"/>
        <v>Celda formulada</v>
      </c>
      <c r="H44" s="262" t="str">
        <f t="shared" si="8"/>
        <v>Celda formulada</v>
      </c>
      <c r="I44" s="653"/>
      <c r="J44" s="653"/>
      <c r="K44" s="654"/>
      <c r="L44" s="248"/>
      <c r="M44" s="250"/>
      <c r="N44" s="250"/>
      <c r="O44" s="9" t="str">
        <f t="shared" si="9"/>
        <v>Celda formulada</v>
      </c>
      <c r="P44" s="48" t="str">
        <f t="shared" si="10"/>
        <v>Celda formulada</v>
      </c>
      <c r="Q44" s="48" t="str">
        <f t="shared" si="11"/>
        <v>Celda formulada</v>
      </c>
      <c r="R44" s="653"/>
      <c r="S44" s="654"/>
      <c r="T44" s="662"/>
      <c r="U44" s="663"/>
      <c r="V44" s="663"/>
      <c r="W44" s="663"/>
      <c r="X44" s="376"/>
      <c r="Y44" s="376"/>
      <c r="Z44" s="349" t="s">
        <v>21</v>
      </c>
      <c r="AA44" s="142"/>
      <c r="AB44" s="172"/>
      <c r="AC44" s="136">
        <f t="shared" si="12"/>
        <v>0.2</v>
      </c>
    </row>
    <row r="45" spans="1:29" s="41" customFormat="1" ht="19.899999999999999" customHeight="1" thickBot="1" x14ac:dyDescent="0.2">
      <c r="A45" s="150" t="s">
        <v>33</v>
      </c>
      <c r="B45" s="72" t="e">
        <f>AVERAGE(B33:B44)</f>
        <v>#DIV/0!</v>
      </c>
      <c r="C45" s="142"/>
      <c r="D45" s="69">
        <f>SUM(D33:D44)</f>
        <v>0</v>
      </c>
      <c r="E45" s="69">
        <f>SUM(E33:E44)</f>
        <v>0</v>
      </c>
      <c r="F45" s="70" t="e">
        <f>AVERAGEIF(F33:F44,"&gt;0",F33:F44)</f>
        <v>#DIV/0!</v>
      </c>
      <c r="G45" s="70" t="e">
        <f>AVERAGEIF(G33:G44,"&gt;0",G33:G44)</f>
        <v>#DIV/0!</v>
      </c>
      <c r="H45" s="263">
        <f>SUM(H33:H44)</f>
        <v>0</v>
      </c>
      <c r="J45" s="142"/>
      <c r="K45" s="142"/>
      <c r="L45" s="142"/>
      <c r="M45" s="67">
        <f>SUM(M33:M44)</f>
        <v>0</v>
      </c>
      <c r="N45" s="67">
        <f>SUM(N33:N44)</f>
        <v>0</v>
      </c>
      <c r="O45" s="68" t="e">
        <f>AVERAGEIF(O33:O44,"&gt;0",O33:O44)</f>
        <v>#DIV/0!</v>
      </c>
      <c r="P45" s="68" t="e">
        <f>AVERAGEIF(P33:P44,"&gt;0",P33:P44)</f>
        <v>#DIV/0!</v>
      </c>
      <c r="Q45" s="264">
        <f>SUM(Q33:Q44)</f>
        <v>0</v>
      </c>
      <c r="R45" s="265"/>
      <c r="S45" s="49"/>
      <c r="T45" s="508" t="s">
        <v>34</v>
      </c>
      <c r="U45" s="453"/>
      <c r="V45" s="453"/>
      <c r="W45" s="455"/>
      <c r="X45" s="541">
        <v>0.2</v>
      </c>
      <c r="Y45" s="541"/>
      <c r="Z45" s="541"/>
      <c r="AA45" s="173"/>
      <c r="AB45" s="174"/>
      <c r="AC45" s="134"/>
    </row>
    <row r="46" spans="1:29" s="41" customFormat="1" x14ac:dyDescent="0.15">
      <c r="A46" s="39"/>
      <c r="B46" s="39"/>
      <c r="C46" s="39"/>
      <c r="D46" s="39"/>
      <c r="E46" s="39"/>
      <c r="F46" s="39"/>
      <c r="G46" s="39"/>
      <c r="AC46" s="134"/>
    </row>
    <row r="47" spans="1:29" s="41" customFormat="1" ht="60" hidden="1" x14ac:dyDescent="0.15">
      <c r="A47" s="39"/>
      <c r="B47" s="39"/>
      <c r="C47" s="39"/>
      <c r="D47" s="39"/>
      <c r="E47" s="39"/>
      <c r="F47" s="587" t="s">
        <v>161</v>
      </c>
      <c r="G47" s="588"/>
      <c r="H47" s="588"/>
      <c r="I47" s="664"/>
      <c r="J47" s="664"/>
      <c r="K47" s="665"/>
      <c r="M47" s="266" t="s">
        <v>162</v>
      </c>
      <c r="AC47" s="134"/>
    </row>
    <row r="48" spans="1:29" s="41" customFormat="1" x14ac:dyDescent="0.15">
      <c r="A48" s="39"/>
      <c r="B48" s="39"/>
      <c r="C48" s="39"/>
      <c r="D48" s="39"/>
      <c r="E48" s="39"/>
      <c r="F48" s="39"/>
      <c r="G48" s="39"/>
      <c r="AC48" s="134"/>
    </row>
    <row r="49" spans="1:7" x14ac:dyDescent="0.15">
      <c r="A49" s="234"/>
      <c r="B49" s="234"/>
      <c r="C49" s="234"/>
      <c r="D49" s="234"/>
      <c r="E49" s="234"/>
      <c r="F49" s="234"/>
      <c r="G49" s="234"/>
    </row>
  </sheetData>
  <sheetProtection algorithmName="SHA-512" hashValue="k5EofvYBPYXMV2bGg9Dt48uQtRLxq2pQkGivk+MjzTyuwTO/OXWr6gdqNK/KbHrxUM6Ql4f6t9urgfZm2nF3aw==" saltValue="XJG6ho+CTVVAu057mOc/RQ==" spinCount="100000" sheet="1" objects="1" scenarios="1"/>
  <protectedRanges>
    <protectedRange sqref="W16:Y27 T33:T44 X33:Y44" name="Rango1"/>
  </protectedRanges>
  <mergeCells count="122">
    <mergeCell ref="A31:A32"/>
    <mergeCell ref="C31:K31"/>
    <mergeCell ref="U26:V26"/>
    <mergeCell ref="U27:V27"/>
    <mergeCell ref="AA31:AB31"/>
    <mergeCell ref="X45:Z45"/>
    <mergeCell ref="Y14:Y15"/>
    <mergeCell ref="Z14:Z15"/>
    <mergeCell ref="X28:Z28"/>
    <mergeCell ref="A30:AB30"/>
    <mergeCell ref="R33:S33"/>
    <mergeCell ref="R34:S34"/>
    <mergeCell ref="R35:S35"/>
    <mergeCell ref="R36:S36"/>
    <mergeCell ref="R37:S37"/>
    <mergeCell ref="R38:S38"/>
    <mergeCell ref="R39:S39"/>
    <mergeCell ref="R40:S40"/>
    <mergeCell ref="R41:S41"/>
    <mergeCell ref="R42:S42"/>
    <mergeCell ref="R43:S43"/>
    <mergeCell ref="R44:S44"/>
    <mergeCell ref="I42:K42"/>
    <mergeCell ref="I43:K43"/>
    <mergeCell ref="A7:E7"/>
    <mergeCell ref="S7:T7"/>
    <mergeCell ref="X7:Y7"/>
    <mergeCell ref="Z7:AB7"/>
    <mergeCell ref="U16:V16"/>
    <mergeCell ref="U17:V17"/>
    <mergeCell ref="U18:V18"/>
    <mergeCell ref="U19:V19"/>
    <mergeCell ref="U7:W7"/>
    <mergeCell ref="F7:R7"/>
    <mergeCell ref="F8:R8"/>
    <mergeCell ref="A9:AB9"/>
    <mergeCell ref="A11:AB11"/>
    <mergeCell ref="A12:AB12"/>
    <mergeCell ref="A13:A15"/>
    <mergeCell ref="AA13:AB13"/>
    <mergeCell ref="W14:W15"/>
    <mergeCell ref="X14:X15"/>
    <mergeCell ref="C14:D14"/>
    <mergeCell ref="AB1:AB2"/>
    <mergeCell ref="AB3:AB4"/>
    <mergeCell ref="F47:K47"/>
    <mergeCell ref="B31:B32"/>
    <mergeCell ref="I32:K32"/>
    <mergeCell ref="H13:H15"/>
    <mergeCell ref="I14:I15"/>
    <mergeCell ref="J14:J15"/>
    <mergeCell ref="K14:K15"/>
    <mergeCell ref="L14:L15"/>
    <mergeCell ref="Q14:Q15"/>
    <mergeCell ref="R14:R15"/>
    <mergeCell ref="S14:S15"/>
    <mergeCell ref="T14:T15"/>
    <mergeCell ref="A8:E8"/>
    <mergeCell ref="S8:T8"/>
    <mergeCell ref="X8:Y8"/>
    <mergeCell ref="A1:E6"/>
    <mergeCell ref="B14:B15"/>
    <mergeCell ref="E14:E15"/>
    <mergeCell ref="F14:F15"/>
    <mergeCell ref="G14:G15"/>
    <mergeCell ref="W13:Z13"/>
    <mergeCell ref="B13:G13"/>
    <mergeCell ref="I44:K44"/>
    <mergeCell ref="T33:W33"/>
    <mergeCell ref="T34:W34"/>
    <mergeCell ref="T35:W35"/>
    <mergeCell ref="T36:W36"/>
    <mergeCell ref="T37:W37"/>
    <mergeCell ref="T38:W38"/>
    <mergeCell ref="T39:W39"/>
    <mergeCell ref="T40:W40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T41:W41"/>
    <mergeCell ref="T42:W42"/>
    <mergeCell ref="T43:W43"/>
    <mergeCell ref="T44:W44"/>
    <mergeCell ref="F1:AA2"/>
    <mergeCell ref="F3:AA4"/>
    <mergeCell ref="F5:AA6"/>
    <mergeCell ref="L31:S31"/>
    <mergeCell ref="R32:S32"/>
    <mergeCell ref="T31:Z31"/>
    <mergeCell ref="T32:W32"/>
    <mergeCell ref="N14:O15"/>
    <mergeCell ref="I13:O13"/>
    <mergeCell ref="U14:V15"/>
    <mergeCell ref="P13:V13"/>
    <mergeCell ref="M14:M15"/>
    <mergeCell ref="U8:W8"/>
    <mergeCell ref="P14:P15"/>
    <mergeCell ref="U20:V20"/>
    <mergeCell ref="U21:V21"/>
    <mergeCell ref="U22:V22"/>
    <mergeCell ref="U23:V23"/>
    <mergeCell ref="U24:V24"/>
    <mergeCell ref="U25:V25"/>
    <mergeCell ref="T45:W4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</mergeCells>
  <conditionalFormatting sqref="B33:B44">
    <cfRule type="containsBlanks" dxfId="29" priority="30">
      <formula>LEN(TRIM(B33))=0</formula>
    </cfRule>
  </conditionalFormatting>
  <conditionalFormatting sqref="B16:H27">
    <cfRule type="containsBlanks" dxfId="28" priority="6">
      <formula>LEN(TRIM(B16))=0</formula>
    </cfRule>
  </conditionalFormatting>
  <conditionalFormatting sqref="D33:E44">
    <cfRule type="containsBlanks" dxfId="27" priority="24">
      <formula>LEN(TRIM(D33))=0</formula>
    </cfRule>
  </conditionalFormatting>
  <conditionalFormatting sqref="I33:I44">
    <cfRule type="containsBlanks" dxfId="26" priority="3">
      <formula>LEN(TRIM(I33))=0</formula>
    </cfRule>
  </conditionalFormatting>
  <conditionalFormatting sqref="J16:N27">
    <cfRule type="containsBlanks" dxfId="25" priority="5">
      <formula>LEN(TRIM(J16))=0</formula>
    </cfRule>
  </conditionalFormatting>
  <conditionalFormatting sqref="L16:M27 S16:T27">
    <cfRule type="containsBlanks" dxfId="24" priority="52" stopIfTrue="1">
      <formula>LEN(TRIM(L16))=0</formula>
    </cfRule>
  </conditionalFormatting>
  <conditionalFormatting sqref="M17:M27">
    <cfRule type="containsBlanks" dxfId="23" priority="33" stopIfTrue="1">
      <formula>LEN(TRIM(M17))=0</formula>
    </cfRule>
  </conditionalFormatting>
  <conditionalFormatting sqref="M33:N44">
    <cfRule type="containsBlanks" dxfId="22" priority="16">
      <formula>LEN(TRIM(M33))=0</formula>
    </cfRule>
  </conditionalFormatting>
  <conditionalFormatting sqref="Q16:U27">
    <cfRule type="containsBlanks" dxfId="21" priority="4">
      <formula>LEN(TRIM(Q16))=0</formula>
    </cfRule>
  </conditionalFormatting>
  <conditionalFormatting sqref="R33:R44">
    <cfRule type="containsBlanks" dxfId="20" priority="1">
      <formula>LEN(TRIM(R33))=0</formula>
    </cfRule>
  </conditionalFormatting>
  <conditionalFormatting sqref="T33:T44">
    <cfRule type="containsBlanks" dxfId="19" priority="11">
      <formula>LEN(TRIM(T33))=0</formula>
    </cfRule>
  </conditionalFormatting>
  <conditionalFormatting sqref="U8:W8">
    <cfRule type="containsBlanks" dxfId="18" priority="15">
      <formula>LEN(TRIM(U8))=0</formula>
    </cfRule>
  </conditionalFormatting>
  <conditionalFormatting sqref="W16:Y27">
    <cfRule type="containsBlanks" dxfId="17" priority="7">
      <formula>LEN(TRIM(W16))=0</formula>
    </cfRule>
  </conditionalFormatting>
  <conditionalFormatting sqref="X33:Y44">
    <cfRule type="containsBlanks" dxfId="16" priority="10">
      <formula>LEN(TRIM(X33))=0</formula>
    </cfRule>
  </conditionalFormatting>
  <conditionalFormatting sqref="Z7:AB7">
    <cfRule type="containsBlanks" dxfId="15" priority="14">
      <formula>LEN(TRIM(Z7))=0</formula>
    </cfRule>
  </conditionalFormatting>
  <dataValidations xWindow="1454" yWindow="371" count="21">
    <dataValidation type="whole" allowBlank="1" showInputMessage="1" showErrorMessage="1" errorTitle="Información no válida" error="Por favor ingresar números entreros así:_x000a_Ej: 56" promptTitle="N° trabajadores presencial" prompt="Por favor ingresar un número que se encuentre en un rango de 0 a 999 sin puntos (.) ni comas (,)" sqref="H16:H27 B33:B44" xr:uid="{00000000-0002-0000-0400-000000000000}">
      <formula1>0</formula1>
      <formula2>999</formula2>
    </dataValidation>
    <dataValidation type="decimal" allowBlank="1" showInputMessage="1" showErrorMessage="1" errorTitle="Información no válida" error="Por favor ingresar números entreros así:_x000a_Ej: 365,3600" promptTitle="Valor unitario" prompt="Por favor ingresar el valor solo del servicio de agua en un rango de 0000,0000 a 9999,0000 separando los decimales con una coma (,) y sin puntos (.)" sqref="F16:G27" xr:uid="{00000000-0002-0000-0400-000001000000}">
      <formula1>0</formula1>
      <formula2>9999.9999</formula2>
    </dataValidation>
    <dataValidation type="decimal" allowBlank="1" showInputMessage="1" showErrorMessage="1" errorTitle="Información no válida" error="Por favor ingresar números entreros así:_x000a_Ej: 365,3600" promptTitle="Consumo de agua" prompt="Por favor ingresar un número que se encuentre en un rango de 0,0000 a 9999,0000 separando los decimales con una coma (,) y sin puntos (.)" sqref="E17:E27" xr:uid="{00000000-0002-0000-0400-000002000000}">
      <formula1>0</formula1>
      <formula2>9999.9999</formula2>
    </dataValidation>
    <dataValidation allowBlank="1" showInputMessage="1" showErrorMessage="1" promptTitle="Evidencias de las acciones" prompt="Por favor en forma de listado, ingrese las evidencias puntuales que soportan las acciones. " sqref="Y16:Y27 Y33:Y44" xr:uid="{00000000-0002-0000-0400-000003000000}"/>
    <dataValidation allowBlank="1" showInputMessage="1" showErrorMessage="1" promptTitle="Anniones de mejora" prompt="Por favor ingrese aquellas acciones que se pueden ejecutar desde el territorio." sqref="X16:X27 X33:X44" xr:uid="{00000000-0002-0000-0400-000004000000}"/>
    <dataValidation allowBlank="1" showInputMessage="1" showErrorMessage="1" promptTitle="Observaciones" prompt="Por favor ingresar la justificación de la información ingresada, indicando las posibles razones por las cuales que pueden presentar" sqref="W16:W27 T33:T44" xr:uid="{00000000-0002-0000-0400-000005000000}"/>
    <dataValidation type="decimal" allowBlank="1" showInputMessage="1" showErrorMessage="1" errorTitle="Información no válida" error="Por favor ingresar números entreros así:_x000a_Ej: 365,3600" promptTitle="Cantida residuos facturados" prompt="Por favor ingresar un número que se encuentre en un rango de 0,0000 a 9999,0000 separando los decimales con una coma (,) y sin puntos (.)" sqref="E16" xr:uid="{00000000-0002-0000-0400-000006000000}">
      <formula1>0</formula1>
      <formula2>9999.9999</formula2>
    </dataValidation>
    <dataValidation type="decimal" allowBlank="1" showInputMessage="1" showErrorMessage="1" errorTitle="Información no válida" error="Por favor ingresar números entreros así:_x000a_Ej: 365,3600_x000a__x000a_Si la unidad de medida corresponde a # bolsas, ingresar la información así:_x000a_Ej: 5,0" promptTitle="Cantidad bolsa blanca generadas" prompt="Por favor ingresar un número que se encuentre en un rango de 0,0000 a 9999,0000 separando los decimales con una coma (,) y sin puntos (.)" sqref="D33:D44" xr:uid="{00000000-0002-0000-0400-000007000000}">
      <formula1>0</formula1>
      <formula2>9999.9999</formula2>
    </dataValidation>
    <dataValidation type="decimal" allowBlank="1" showInputMessage="1" showErrorMessage="1" errorTitle="Información no válida" error="Por favor ingresar números entreros así:_x000a_Ej: 365,3600_x000a__x000a_Si la unidad de medida corresponde a # bolsas, ingresar la información así:_x000a_Ej: 5,0" promptTitle="Cantidad bolsa blanca entregadas" prompt="Por favor ingresar un número que se encuentre en un rango de 0,0000 a 9999,0000 separando los decimales con una coma (,) y sin puntos (.)" sqref="E33:E44" xr:uid="{00000000-0002-0000-0400-000008000000}">
      <formula1>0</formula1>
      <formula2>9999.9999</formula2>
    </dataValidation>
    <dataValidation type="decimal" allowBlank="1" showInputMessage="1" showErrorMessage="1" errorTitle="Información no válida" error="Por favor ingresar números entreros así:_x000a_Ej: 365,3600_x000a__x000a_Si la unidad de medida corresponde a unidades, ingresar la información así:_x000a_Ej: 5,0" promptTitle="Cantidad RESPEL generado" prompt="Por favor ingresar un número que se encuentre en un rango de 0,0000 a 9999,0000 separando los decimales con una coma (,) y sin puntos (.)" sqref="M33:M44" xr:uid="{00000000-0002-0000-0400-000009000000}">
      <formula1>0</formula1>
      <formula2>9999.9999</formula2>
    </dataValidation>
    <dataValidation type="decimal" allowBlank="1" showInputMessage="1" showErrorMessage="1" errorTitle="Información no válida" error="Por favor ingresar los valores así:_x000a_Ej: 365,3600_x000a__x000a_Si la unidad de medida corresponde a unidades, ingresar la información así:_x000a_Ej: 5,0" promptTitle="Cantidad RESPEL entregado" prompt="Por favor ingresar un número que se encuentre en un rango de 0,0000 a 9999,0000 separando los decimales con una coma (,) y sin puntos (.)" sqref="N33:N44" xr:uid="{00000000-0002-0000-0400-00000A000000}">
      <formula1>0</formula1>
      <formula2>9999.9999</formula2>
    </dataValidation>
    <dataValidation type="decimal" allowBlank="1" showInputMessage="1" showErrorMessage="1" errorTitle="Información no válida" error="Por favor ingresar la información así:_x000a_Ej: 365,3600_x000a__x000a_Si la unidad de medida corresponde a # bolsas, ingresar la información así:_x000a_Ej: 5,0" promptTitle="Cantidad bolsa negra generadas" prompt="Por favor ingresar un número que se encuentre en un rango de 0,0000 a 9999,0000 separando los decimales con una coma (,) y sin puntos (.)" sqref="J16:J27" xr:uid="{00000000-0002-0000-0400-00000B000000}">
      <formula1>0</formula1>
      <formula2>9999.9999</formula2>
    </dataValidation>
    <dataValidation type="decimal" allowBlank="1" showInputMessage="1" showErrorMessage="1" errorTitle="Información no válida" error="Por favor ingresar la información así:_x000a_Ej: 365,3600_x000a__x000a_Si la unidad de medida corresponde a # bolsas, ingresar la información así:_x000a_Ej: 5,0" promptTitle="Cantidad bolsa negra entregadas" prompt="Por favor ingresar un número que se encuentre en un rango de 0,0000 a 9999,0000 separando los decimales con una coma (,) y sin puntos (.)" sqref="K16:K27" xr:uid="{00000000-0002-0000-0400-00000C000000}">
      <formula1>0</formula1>
      <formula2>9999.9999</formula2>
    </dataValidation>
    <dataValidation type="decimal" allowBlank="1" showInputMessage="1" showErrorMessage="1" errorTitle="Información no válida" error="Por favor ingresar la información así:_x000a_Ej: 365,3600_x000a__x000a_Si la unidad de medida corresponde a # bolsas, ingresar la información así:_x000a_Ej: 5,0" promptTitle="Cantidad bolsa verde generadas" prompt="Por favor ingresar un número que se encuentre en un rango de 0,0000 a 9999,0000 separando los decimales con una coma (,) y sin puntos (.)" sqref="Q16:Q27" xr:uid="{00000000-0002-0000-0400-00000D000000}">
      <formula1>0</formula1>
      <formula2>9999.9999</formula2>
    </dataValidation>
    <dataValidation type="decimal" allowBlank="1" showInputMessage="1" showErrorMessage="1" errorTitle="Información no válida" error="Por favor ingresar números entreros así:_x000a_Ej: 365,3600_x000a__x000a_Si la unidad de medida corresponde a # bolsas, ingresar la información así:_x000a_Ej: 5,0" promptTitle="Cantidad bolsa verde entregadas" prompt="Por favor ingresar un número que se encuentre en un rango de 0,0000 a 9999,0000 separando los decimales con una coma (,) y sin puntos (.)" sqref="R16:R27" xr:uid="{00000000-0002-0000-0400-00000E000000}">
      <formula1>0</formula1>
      <formula2>9999.9999</formula2>
    </dataValidation>
    <dataValidation type="decimal" allowBlank="1" showInputMessage="1" showErrorMessage="1" errorTitle="Información no válida" error="Por favor ingresar solo el valor Tasa ambiental por uso así_x000a_Ej: 365,3600" promptTitle="Valor Tasa ambiental por uso" prompt="Por favor ingresar un número que se encuentre en un rango de 0,0000 a 9999,0000 separando los decimales con una coma (,) y sin puntos (.)" sqref="C16:C27" xr:uid="{00000000-0002-0000-0400-00000F000000}">
      <formula1>0</formula1>
      <formula2>9999.9999</formula2>
    </dataValidation>
    <dataValidation type="decimal" allowBlank="1" showInputMessage="1" showErrorMessage="1" errorTitle="Información no válida" error="Por favor ingresar solo el valor Tasa ambiental retributiva así_x000a_Ej: 365,3600" promptTitle="Valor Tasa ambiental retributiva" prompt="Por favor ingresar un número que se encuentre en un rango de 0,0000 a 9999,0000 separando los decimales con una coma (,) y sin puntos (.)" sqref="D16:D27" xr:uid="{00000000-0002-0000-0400-000010000000}">
      <formula1>0</formula1>
      <formula2>9999.9999</formula2>
    </dataValidation>
    <dataValidation allowBlank="1" showInputMessage="1" showErrorMessage="1" errorTitle="Información no válida" error="Por favor ingresar el nombre del operador así:_x000a_Ej: BOGOTÁ LIMPIA S.A.S. ESP" promptTitle="Razón social " prompt="Por favor ingresar la razón social del operador del servicio de aseo en MAYÚSCULAS Y SIN COMILLAS (&quot;)" sqref="N16:O27 B16:B27" xr:uid="{00000000-0002-0000-0400-000011000000}"/>
    <dataValidation allowBlank="1" showInputMessage="1" showErrorMessage="1" errorTitle="Información no válida" error="Por favor ingresar el nombre del operador así:_x000a_Ej: ASOCIACIÓN DE RECICLAJE PUERTA DE ORO" promptTitle="Razón social " prompt="Por favor ingresar la razón social de la empresa u organización recicladora quien recolecta residuos aprovechables en MAYÚSCULAS Y SIN COMILLAS (&quot;)." sqref="I33:K44" xr:uid="{00000000-0002-0000-0400-000012000000}"/>
    <dataValidation allowBlank="1" showInputMessage="1" showErrorMessage="1" errorTitle="Información no válida" error="Por favor ingresar el nombre del operador así:_x000a_Ej: _x000a_ASOCIACIÓN BASICA DE RECICLAJE SINEAMBORE" promptTitle="Razón social " prompt="Por favor ingresar la razón social de la empresa u organización recicladora quien recolecta residuos orgánicos en MAYÚSCULAS Y SIN COMILLAS (&quot;)." sqref="U16:V27" xr:uid="{00000000-0002-0000-0400-000013000000}"/>
    <dataValidation allowBlank="1" showInputMessage="1" showErrorMessage="1" errorTitle="Información no válida" error="Por favor ingresar el nombre del operador así o manejo del residuo así:_x000a_Ej: DEVOLUCIÓN AL OPERADOR EMTEL." promptTitle="Razón social " prompt="Por favor ingresar la empresa quien recolecta residuos peligrosos o indicar su manejo (el cual debe coincidir con el formato generación de RESPEL) en MAYÚSCULAS Y SIN COMILLAS (&quot;)" sqref="R33:S44" xr:uid="{00000000-0002-0000-0400-000014000000}"/>
  </dataValidations>
  <printOptions horizontalCentered="1" verticalCentered="1"/>
  <pageMargins left="0.19685039370078741" right="0.19685039370078741" top="0.19685039370078741" bottom="0.19685039370078741" header="0" footer="0"/>
  <pageSetup scale="26" fitToHeight="0" orientation="landscape" r:id="rId1"/>
  <rowBreaks count="1" manualBreakCount="1">
    <brk id="29" max="2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1454" yWindow="371" count="4">
        <x14:dataValidation type="list" allowBlank="1" showInputMessage="1" showErrorMessage="1" xr:uid="{00000000-0002-0000-0400-000015000000}">
          <x14:formula1>
            <xm:f>Desplegable!$D$4:$D$38</xm:f>
          </x14:formula1>
          <xm:sqref>U7</xm:sqref>
        </x14:dataValidation>
        <x14:dataValidation type="list" allowBlank="1" showInputMessage="1" showErrorMessage="1" xr:uid="{00000000-0002-0000-0400-000016000000}">
          <x14:formula1>
            <xm:f>Desplegable!$E$3:$E$5</xm:f>
          </x14:formula1>
          <xm:sqref>C33:C44 L33:L44 P16:P27 I16:I27</xm:sqref>
        </x14:dataValidation>
        <x14:dataValidation type="list" allowBlank="1" showInputMessage="1" showErrorMessage="1" xr:uid="{00000000-0002-0000-0400-000017000000}">
          <x14:formula1>
            <xm:f>Desplegable!$B$3:$B$8</xm:f>
          </x14:formula1>
          <xm:sqref>F8:R8</xm:sqref>
        </x14:dataValidation>
        <x14:dataValidation type="list" allowBlank="1" showInputMessage="1" showErrorMessage="1" xr:uid="{00000000-0002-0000-0400-000018000000}">
          <x14:formula1>
            <xm:f>Desplegable!$C$3:$C$26</xm:f>
          </x14:formula1>
          <xm:sqref>F7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38"/>
  <sheetViews>
    <sheetView topLeftCell="A18" workbookViewId="0">
      <selection activeCell="C5" sqref="C5"/>
    </sheetView>
  </sheetViews>
  <sheetFormatPr baseColWidth="10" defaultColWidth="14.83203125" defaultRowHeight="12.75" x14ac:dyDescent="0.2"/>
  <cols>
    <col min="1" max="1" width="14.83203125" style="12"/>
    <col min="2" max="2" width="44.6640625" style="12" customWidth="1"/>
    <col min="3" max="3" width="41.83203125" style="12" customWidth="1"/>
    <col min="4" max="4" width="39.1640625" style="12" bestFit="1" customWidth="1"/>
    <col min="5" max="5" width="17.6640625" style="12" bestFit="1" customWidth="1"/>
    <col min="6" max="16384" width="14.83203125" style="12"/>
  </cols>
  <sheetData>
    <row r="1" spans="2:5" x14ac:dyDescent="0.2">
      <c r="B1" s="12" t="s">
        <v>178</v>
      </c>
    </row>
    <row r="2" spans="2:5" ht="30" x14ac:dyDescent="0.2">
      <c r="B2" s="147" t="s">
        <v>289</v>
      </c>
      <c r="C2" s="147" t="s">
        <v>48</v>
      </c>
      <c r="D2" s="147" t="s">
        <v>82</v>
      </c>
      <c r="E2" s="148" t="s">
        <v>153</v>
      </c>
    </row>
    <row r="3" spans="2:5" ht="18" x14ac:dyDescent="0.2">
      <c r="B3" s="231"/>
      <c r="C3" s="231"/>
      <c r="D3" s="231"/>
      <c r="E3" s="231"/>
    </row>
    <row r="4" spans="2:5" ht="36" x14ac:dyDescent="0.2">
      <c r="B4" s="231" t="s">
        <v>43</v>
      </c>
      <c r="C4" s="231" t="s">
        <v>61</v>
      </c>
      <c r="D4" s="231" t="s">
        <v>85</v>
      </c>
      <c r="E4" s="231" t="s">
        <v>179</v>
      </c>
    </row>
    <row r="5" spans="2:5" ht="36" x14ac:dyDescent="0.2">
      <c r="B5" s="231" t="s">
        <v>180</v>
      </c>
      <c r="C5" s="231" t="s">
        <v>62</v>
      </c>
      <c r="D5" s="231" t="s">
        <v>86</v>
      </c>
      <c r="E5" s="231" t="s">
        <v>154</v>
      </c>
    </row>
    <row r="6" spans="2:5" ht="36" x14ac:dyDescent="0.2">
      <c r="B6" s="231" t="s">
        <v>181</v>
      </c>
      <c r="C6" s="231" t="s">
        <v>63</v>
      </c>
      <c r="D6" s="231" t="s">
        <v>87</v>
      </c>
      <c r="E6" s="231"/>
    </row>
    <row r="7" spans="2:5" ht="18" x14ac:dyDescent="0.2">
      <c r="B7" s="231" t="s">
        <v>182</v>
      </c>
      <c r="C7" s="231" t="s">
        <v>64</v>
      </c>
      <c r="D7" s="231" t="s">
        <v>88</v>
      </c>
      <c r="E7" s="231"/>
    </row>
    <row r="8" spans="2:5" ht="18" x14ac:dyDescent="0.2">
      <c r="B8" s="231" t="s">
        <v>183</v>
      </c>
      <c r="C8" s="231" t="s">
        <v>65</v>
      </c>
      <c r="D8" s="231" t="s">
        <v>89</v>
      </c>
      <c r="E8" s="231"/>
    </row>
    <row r="9" spans="2:5" ht="18" x14ac:dyDescent="0.2">
      <c r="B9" s="231"/>
      <c r="C9" s="231" t="s">
        <v>66</v>
      </c>
      <c r="D9" s="231" t="s">
        <v>90</v>
      </c>
      <c r="E9" s="231"/>
    </row>
    <row r="10" spans="2:5" ht="18" x14ac:dyDescent="0.2">
      <c r="B10" s="231"/>
      <c r="C10" s="231" t="s">
        <v>67</v>
      </c>
      <c r="D10" s="231" t="s">
        <v>91</v>
      </c>
      <c r="E10" s="231"/>
    </row>
    <row r="11" spans="2:5" ht="18" x14ac:dyDescent="0.2">
      <c r="B11" s="231"/>
      <c r="C11" s="231" t="s">
        <v>68</v>
      </c>
      <c r="D11" s="231" t="s">
        <v>92</v>
      </c>
      <c r="E11" s="231"/>
    </row>
    <row r="12" spans="2:5" ht="18" x14ac:dyDescent="0.2">
      <c r="B12" s="231"/>
      <c r="C12" s="231" t="s">
        <v>69</v>
      </c>
      <c r="D12" s="231" t="s">
        <v>93</v>
      </c>
      <c r="E12" s="231"/>
    </row>
    <row r="13" spans="2:5" ht="18" x14ac:dyDescent="0.2">
      <c r="B13" s="231"/>
      <c r="C13" s="231" t="s">
        <v>70</v>
      </c>
      <c r="D13" s="231" t="s">
        <v>94</v>
      </c>
      <c r="E13" s="231"/>
    </row>
    <row r="14" spans="2:5" ht="18" x14ac:dyDescent="0.2">
      <c r="B14" s="231"/>
      <c r="C14" s="231" t="s">
        <v>71</v>
      </c>
      <c r="D14" s="231" t="s">
        <v>95</v>
      </c>
      <c r="E14" s="231"/>
    </row>
    <row r="15" spans="2:5" ht="18" x14ac:dyDescent="0.2">
      <c r="B15" s="231"/>
      <c r="C15" s="231" t="s">
        <v>72</v>
      </c>
      <c r="D15" s="231" t="s">
        <v>96</v>
      </c>
      <c r="E15" s="231"/>
    </row>
    <row r="16" spans="2:5" ht="18" x14ac:dyDescent="0.2">
      <c r="B16" s="231"/>
      <c r="C16" s="231" t="s">
        <v>73</v>
      </c>
      <c r="D16" s="231" t="s">
        <v>97</v>
      </c>
      <c r="E16" s="231"/>
    </row>
    <row r="17" spans="2:5" ht="18" x14ac:dyDescent="0.2">
      <c r="B17" s="231"/>
      <c r="C17" s="231" t="s">
        <v>74</v>
      </c>
      <c r="D17" s="231" t="s">
        <v>98</v>
      </c>
      <c r="E17" s="231"/>
    </row>
    <row r="18" spans="2:5" ht="36" x14ac:dyDescent="0.2">
      <c r="B18" s="231"/>
      <c r="C18" s="231" t="s">
        <v>75</v>
      </c>
      <c r="D18" s="231" t="s">
        <v>99</v>
      </c>
      <c r="E18" s="231"/>
    </row>
    <row r="19" spans="2:5" ht="18" x14ac:dyDescent="0.2">
      <c r="B19" s="231"/>
      <c r="C19" s="231" t="s">
        <v>76</v>
      </c>
      <c r="D19" s="231" t="s">
        <v>100</v>
      </c>
      <c r="E19" s="231"/>
    </row>
    <row r="20" spans="2:5" ht="18" x14ac:dyDescent="0.2">
      <c r="B20" s="231"/>
      <c r="C20" s="231" t="s">
        <v>77</v>
      </c>
      <c r="D20" s="231" t="s">
        <v>101</v>
      </c>
      <c r="E20" s="231"/>
    </row>
    <row r="21" spans="2:5" ht="18" x14ac:dyDescent="0.2">
      <c r="B21" s="231"/>
      <c r="C21" s="231" t="s">
        <v>78</v>
      </c>
      <c r="D21" s="231" t="s">
        <v>102</v>
      </c>
      <c r="E21" s="231"/>
    </row>
    <row r="22" spans="2:5" ht="18" x14ac:dyDescent="0.2">
      <c r="B22" s="231"/>
      <c r="C22" s="231" t="s">
        <v>79</v>
      </c>
      <c r="D22" s="231" t="s">
        <v>103</v>
      </c>
      <c r="E22" s="231"/>
    </row>
    <row r="23" spans="2:5" ht="18" x14ac:dyDescent="0.2">
      <c r="B23" s="231"/>
      <c r="C23" s="231" t="s">
        <v>80</v>
      </c>
      <c r="D23" s="231" t="s">
        <v>84</v>
      </c>
      <c r="E23" s="231"/>
    </row>
    <row r="24" spans="2:5" ht="18" x14ac:dyDescent="0.2">
      <c r="B24" s="231"/>
      <c r="C24" s="231" t="s">
        <v>81</v>
      </c>
      <c r="D24" s="231" t="s">
        <v>104</v>
      </c>
      <c r="E24" s="231"/>
    </row>
    <row r="25" spans="2:5" ht="18" x14ac:dyDescent="0.2">
      <c r="B25" s="231"/>
      <c r="C25" s="231" t="s">
        <v>83</v>
      </c>
      <c r="D25" s="231" t="s">
        <v>105</v>
      </c>
      <c r="E25" s="231"/>
    </row>
    <row r="26" spans="2:5" ht="18" x14ac:dyDescent="0.2">
      <c r="B26" s="231"/>
      <c r="C26" s="231" t="s">
        <v>237</v>
      </c>
      <c r="D26" s="231" t="s">
        <v>106</v>
      </c>
      <c r="E26" s="231"/>
    </row>
    <row r="27" spans="2:5" ht="18" x14ac:dyDescent="0.2">
      <c r="B27" s="231"/>
      <c r="C27" s="231"/>
      <c r="D27" s="231" t="s">
        <v>107</v>
      </c>
      <c r="E27" s="231"/>
    </row>
    <row r="28" spans="2:5" ht="18" x14ac:dyDescent="0.2">
      <c r="B28" s="231"/>
      <c r="C28" s="231"/>
      <c r="D28" s="231" t="s">
        <v>108</v>
      </c>
      <c r="E28" s="231"/>
    </row>
    <row r="29" spans="2:5" ht="18" x14ac:dyDescent="0.2">
      <c r="B29" s="231"/>
      <c r="C29" s="231"/>
      <c r="D29" s="231" t="s">
        <v>109</v>
      </c>
      <c r="E29" s="231"/>
    </row>
    <row r="30" spans="2:5" ht="18" x14ac:dyDescent="0.2">
      <c r="B30" s="231"/>
      <c r="C30" s="231"/>
      <c r="D30" s="231" t="s">
        <v>177</v>
      </c>
      <c r="E30" s="231"/>
    </row>
    <row r="31" spans="2:5" ht="18" x14ac:dyDescent="0.2">
      <c r="B31" s="231"/>
      <c r="C31" s="231"/>
      <c r="D31" s="231" t="s">
        <v>110</v>
      </c>
      <c r="E31" s="231"/>
    </row>
    <row r="32" spans="2:5" ht="18" x14ac:dyDescent="0.2">
      <c r="B32" s="231"/>
      <c r="C32" s="231"/>
      <c r="D32" s="231" t="s">
        <v>111</v>
      </c>
      <c r="E32" s="231"/>
    </row>
    <row r="33" spans="2:5" ht="18" x14ac:dyDescent="0.2">
      <c r="B33" s="231"/>
      <c r="C33" s="231"/>
      <c r="D33" s="231" t="s">
        <v>112</v>
      </c>
      <c r="E33" s="231"/>
    </row>
    <row r="34" spans="2:5" ht="18" x14ac:dyDescent="0.2">
      <c r="B34" s="231"/>
      <c r="C34" s="231"/>
      <c r="D34" s="231" t="s">
        <v>113</v>
      </c>
      <c r="E34" s="231"/>
    </row>
    <row r="35" spans="2:5" ht="18" x14ac:dyDescent="0.2">
      <c r="B35" s="231"/>
      <c r="C35" s="231"/>
      <c r="D35" s="231" t="s">
        <v>114</v>
      </c>
      <c r="E35" s="231"/>
    </row>
    <row r="36" spans="2:5" ht="18" x14ac:dyDescent="0.2">
      <c r="B36" s="231"/>
      <c r="C36" s="231"/>
      <c r="D36" s="231" t="s">
        <v>115</v>
      </c>
      <c r="E36" s="231"/>
    </row>
    <row r="37" spans="2:5" ht="18" x14ac:dyDescent="0.2">
      <c r="B37" s="231"/>
      <c r="C37" s="231"/>
      <c r="D37" s="231" t="s">
        <v>116</v>
      </c>
      <c r="E37" s="231"/>
    </row>
    <row r="38" spans="2:5" ht="18" x14ac:dyDescent="0.2">
      <c r="B38" s="231"/>
      <c r="C38" s="231"/>
      <c r="D38" s="231" t="s">
        <v>117</v>
      </c>
      <c r="E38" s="231"/>
    </row>
  </sheetData>
  <sortState xmlns:xlrd2="http://schemas.microsoft.com/office/spreadsheetml/2017/richdata2" ref="D4:D38">
    <sortCondition ref="D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34"/>
  <sheetViews>
    <sheetView view="pageBreakPreview" topLeftCell="N1" zoomScale="70" zoomScaleNormal="53" zoomScaleSheetLayoutView="70" workbookViewId="0">
      <selection activeCell="P16" sqref="P16:Q16"/>
    </sheetView>
  </sheetViews>
  <sheetFormatPr baseColWidth="10" defaultColWidth="11.5" defaultRowHeight="11.25" x14ac:dyDescent="0.15"/>
  <cols>
    <col min="1" max="1" width="19.1640625" style="2" customWidth="1"/>
    <col min="2" max="2" width="13.6640625" style="2" customWidth="1"/>
    <col min="3" max="3" width="14.6640625" style="2" customWidth="1"/>
    <col min="4" max="5" width="13.6640625" style="2" customWidth="1"/>
    <col min="6" max="6" width="14.6640625" style="2" customWidth="1"/>
    <col min="7" max="7" width="13.6640625" style="2" customWidth="1"/>
    <col min="8" max="8" width="15.6640625" style="2" customWidth="1"/>
    <col min="9" max="10" width="13.6640625" style="2" customWidth="1"/>
    <col min="11" max="11" width="15.6640625" style="2" customWidth="1"/>
    <col min="12" max="13" width="13.6640625" style="2" customWidth="1"/>
    <col min="14" max="15" width="17.6640625" style="2" customWidth="1"/>
    <col min="16" max="16" width="15.6640625" style="2" customWidth="1"/>
    <col min="17" max="18" width="13.6640625" style="2" customWidth="1"/>
    <col min="19" max="19" width="15.6640625" style="2" customWidth="1"/>
    <col min="20" max="21" width="13.6640625" style="2" customWidth="1"/>
    <col min="22" max="23" width="17.6640625" style="2" customWidth="1"/>
    <col min="24" max="24" width="100.6640625" style="2" customWidth="1"/>
    <col min="25" max="26" width="25.6640625" style="2" customWidth="1"/>
    <col min="27" max="27" width="17.6640625" style="2" customWidth="1"/>
    <col min="28" max="29" width="85.5" style="2" customWidth="1"/>
    <col min="30" max="30" width="11.5" style="189"/>
    <col min="31" max="16384" width="11.5" style="2"/>
  </cols>
  <sheetData>
    <row r="1" spans="1:33" ht="10.15" customHeight="1" x14ac:dyDescent="0.15">
      <c r="A1" s="532"/>
      <c r="B1" s="533"/>
      <c r="C1" s="533"/>
      <c r="D1" s="534"/>
      <c r="E1" s="529" t="s">
        <v>151</v>
      </c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1"/>
      <c r="AC1" s="518" t="s">
        <v>296</v>
      </c>
    </row>
    <row r="2" spans="1:33" ht="15.6" customHeight="1" thickBot="1" x14ac:dyDescent="0.2">
      <c r="A2" s="529"/>
      <c r="B2" s="530"/>
      <c r="C2" s="530"/>
      <c r="D2" s="531"/>
      <c r="E2" s="529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1"/>
      <c r="AC2" s="519"/>
    </row>
    <row r="3" spans="1:33" ht="10.15" customHeight="1" x14ac:dyDescent="0.15">
      <c r="A3" s="529"/>
      <c r="B3" s="530"/>
      <c r="C3" s="530"/>
      <c r="D3" s="531"/>
      <c r="E3" s="675" t="s">
        <v>293</v>
      </c>
      <c r="F3" s="676"/>
      <c r="G3" s="676"/>
      <c r="H3" s="676"/>
      <c r="I3" s="676"/>
      <c r="J3" s="676"/>
      <c r="K3" s="676"/>
      <c r="L3" s="676"/>
      <c r="M3" s="676"/>
      <c r="N3" s="676"/>
      <c r="O3" s="676"/>
      <c r="P3" s="676"/>
      <c r="Q3" s="676"/>
      <c r="R3" s="676"/>
      <c r="S3" s="676"/>
      <c r="T3" s="676"/>
      <c r="U3" s="676"/>
      <c r="V3" s="676"/>
      <c r="W3" s="676"/>
      <c r="X3" s="676"/>
      <c r="Y3" s="676"/>
      <c r="Z3" s="676"/>
      <c r="AA3" s="676"/>
      <c r="AB3" s="677"/>
      <c r="AC3" s="522" t="s">
        <v>297</v>
      </c>
    </row>
    <row r="4" spans="1:33" ht="10.9" customHeight="1" thickBot="1" x14ac:dyDescent="0.2">
      <c r="A4" s="529"/>
      <c r="B4" s="530"/>
      <c r="C4" s="530"/>
      <c r="D4" s="531"/>
      <c r="E4" s="678"/>
      <c r="F4" s="679"/>
      <c r="G4" s="679"/>
      <c r="H4" s="679"/>
      <c r="I4" s="679"/>
      <c r="J4" s="679"/>
      <c r="K4" s="679"/>
      <c r="L4" s="679"/>
      <c r="M4" s="679"/>
      <c r="N4" s="679"/>
      <c r="O4" s="679"/>
      <c r="P4" s="679"/>
      <c r="Q4" s="679"/>
      <c r="R4" s="679"/>
      <c r="S4" s="679"/>
      <c r="T4" s="679"/>
      <c r="U4" s="679"/>
      <c r="V4" s="679"/>
      <c r="W4" s="679"/>
      <c r="X4" s="679"/>
      <c r="Y4" s="679"/>
      <c r="Z4" s="679"/>
      <c r="AA4" s="679"/>
      <c r="AB4" s="680"/>
      <c r="AC4" s="523"/>
    </row>
    <row r="5" spans="1:33" ht="19.149999999999999" customHeight="1" thickBot="1" x14ac:dyDescent="0.2">
      <c r="A5" s="529"/>
      <c r="B5" s="530"/>
      <c r="C5" s="530"/>
      <c r="D5" s="531"/>
      <c r="E5" s="675" t="s">
        <v>291</v>
      </c>
      <c r="F5" s="676"/>
      <c r="G5" s="676"/>
      <c r="H5" s="676"/>
      <c r="I5" s="676"/>
      <c r="J5" s="676"/>
      <c r="K5" s="676"/>
      <c r="L5" s="676"/>
      <c r="M5" s="676"/>
      <c r="N5" s="676"/>
      <c r="O5" s="676"/>
      <c r="P5" s="676"/>
      <c r="Q5" s="676"/>
      <c r="R5" s="676"/>
      <c r="S5" s="676"/>
      <c r="T5" s="676"/>
      <c r="U5" s="676"/>
      <c r="V5" s="676"/>
      <c r="W5" s="676"/>
      <c r="X5" s="676"/>
      <c r="Y5" s="676"/>
      <c r="Z5" s="676"/>
      <c r="AA5" s="676"/>
      <c r="AB5" s="677"/>
      <c r="AC5" s="1" t="s">
        <v>298</v>
      </c>
    </row>
    <row r="6" spans="1:33" ht="17.45" customHeight="1" thickBot="1" x14ac:dyDescent="0.2">
      <c r="A6" s="535"/>
      <c r="B6" s="536"/>
      <c r="C6" s="536"/>
      <c r="D6" s="537"/>
      <c r="E6" s="678"/>
      <c r="F6" s="679"/>
      <c r="G6" s="679"/>
      <c r="H6" s="679"/>
      <c r="I6" s="679"/>
      <c r="J6" s="679"/>
      <c r="K6" s="679"/>
      <c r="L6" s="679"/>
      <c r="M6" s="679"/>
      <c r="N6" s="679"/>
      <c r="O6" s="679"/>
      <c r="P6" s="679"/>
      <c r="Q6" s="679"/>
      <c r="R6" s="679"/>
      <c r="S6" s="679"/>
      <c r="T6" s="679"/>
      <c r="U6" s="679"/>
      <c r="V6" s="679"/>
      <c r="W6" s="679"/>
      <c r="X6" s="679"/>
      <c r="Y6" s="679"/>
      <c r="Z6" s="679"/>
      <c r="AA6" s="679"/>
      <c r="AB6" s="680"/>
      <c r="AC6" s="10" t="s">
        <v>152</v>
      </c>
    </row>
    <row r="7" spans="1:33" s="142" customFormat="1" ht="33" customHeight="1" thickBot="1" x14ac:dyDescent="0.25">
      <c r="A7" s="450" t="s">
        <v>39</v>
      </c>
      <c r="B7" s="488"/>
      <c r="C7" s="488"/>
      <c r="D7" s="451"/>
      <c r="E7" s="681" t="s">
        <v>81</v>
      </c>
      <c r="F7" s="656"/>
      <c r="G7" s="656"/>
      <c r="H7" s="656"/>
      <c r="I7" s="656"/>
      <c r="J7" s="656"/>
      <c r="K7" s="656"/>
      <c r="L7" s="656"/>
      <c r="M7" s="656"/>
      <c r="N7" s="656"/>
      <c r="O7" s="656"/>
      <c r="P7" s="656"/>
      <c r="Q7" s="656"/>
      <c r="R7" s="656"/>
      <c r="S7" s="656"/>
      <c r="T7" s="657"/>
      <c r="U7" s="450" t="s">
        <v>40</v>
      </c>
      <c r="V7" s="488"/>
      <c r="W7" s="451"/>
      <c r="X7" s="314" t="s">
        <v>90</v>
      </c>
      <c r="Y7" s="525" t="s">
        <v>41</v>
      </c>
      <c r="Z7" s="526"/>
      <c r="AA7" s="655"/>
      <c r="AB7" s="656"/>
      <c r="AC7" s="657"/>
      <c r="AD7" s="82"/>
      <c r="AE7" s="39"/>
      <c r="AF7" s="39"/>
      <c r="AG7" s="39"/>
    </row>
    <row r="8" spans="1:33" s="142" customFormat="1" ht="33" customHeight="1" thickBot="1" x14ac:dyDescent="0.25">
      <c r="A8" s="450" t="s">
        <v>42</v>
      </c>
      <c r="B8" s="488"/>
      <c r="C8" s="488"/>
      <c r="D8" s="451"/>
      <c r="E8" s="678" t="s">
        <v>181</v>
      </c>
      <c r="F8" s="679"/>
      <c r="G8" s="679"/>
      <c r="H8" s="679"/>
      <c r="I8" s="679"/>
      <c r="J8" s="679"/>
      <c r="K8" s="679"/>
      <c r="L8" s="679"/>
      <c r="M8" s="679"/>
      <c r="N8" s="679"/>
      <c r="O8" s="679"/>
      <c r="P8" s="679"/>
      <c r="Q8" s="679"/>
      <c r="R8" s="679"/>
      <c r="S8" s="679"/>
      <c r="T8" s="680"/>
      <c r="U8" s="450" t="s">
        <v>45</v>
      </c>
      <c r="V8" s="488"/>
      <c r="W8" s="451"/>
      <c r="X8" s="309"/>
      <c r="Y8" s="525" t="s">
        <v>44</v>
      </c>
      <c r="Z8" s="526"/>
      <c r="AA8" s="141">
        <v>2024</v>
      </c>
      <c r="AB8" s="140" t="s">
        <v>47</v>
      </c>
      <c r="AC8" s="40" t="s">
        <v>193</v>
      </c>
      <c r="AD8" s="82"/>
      <c r="AE8" s="39"/>
      <c r="AF8" s="39"/>
      <c r="AG8" s="39"/>
    </row>
    <row r="9" spans="1:33" s="4" customFormat="1" ht="36" customHeight="1" x14ac:dyDescent="0.2">
      <c r="A9" s="497" t="s">
        <v>302</v>
      </c>
      <c r="B9" s="497"/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83"/>
      <c r="AE9" s="11"/>
      <c r="AF9" s="11"/>
      <c r="AG9" s="11"/>
    </row>
    <row r="10" spans="1:33" ht="5.45" customHeight="1" thickBot="1" x14ac:dyDescent="0.2">
      <c r="A10" s="191"/>
      <c r="B10" s="191"/>
      <c r="C10" s="191"/>
      <c r="D10" s="191"/>
      <c r="E10" s="191"/>
      <c r="F10" s="191"/>
      <c r="G10" s="191"/>
    </row>
    <row r="11" spans="1:33" s="193" customFormat="1" ht="18.75" thickBot="1" x14ac:dyDescent="0.3">
      <c r="A11" s="498" t="s">
        <v>46</v>
      </c>
      <c r="B11" s="499"/>
      <c r="C11" s="499"/>
      <c r="D11" s="499"/>
      <c r="E11" s="499"/>
      <c r="F11" s="499"/>
      <c r="G11" s="499"/>
      <c r="H11" s="499"/>
      <c r="I11" s="499"/>
      <c r="J11" s="499"/>
      <c r="K11" s="499"/>
      <c r="L11" s="499"/>
      <c r="M11" s="499"/>
      <c r="N11" s="499"/>
      <c r="O11" s="499"/>
      <c r="P11" s="499"/>
      <c r="Q11" s="499"/>
      <c r="R11" s="499"/>
      <c r="S11" s="499"/>
      <c r="T11" s="499"/>
      <c r="U11" s="499"/>
      <c r="V11" s="499"/>
      <c r="W11" s="499"/>
      <c r="X11" s="499"/>
      <c r="Y11" s="499"/>
      <c r="Z11" s="499"/>
      <c r="AA11" s="499"/>
      <c r="AB11" s="499"/>
      <c r="AC11" s="500"/>
      <c r="AD11" s="192"/>
    </row>
    <row r="12" spans="1:33" ht="18" customHeight="1" thickBot="1" x14ac:dyDescent="0.2">
      <c r="A12" s="450" t="s">
        <v>4</v>
      </c>
      <c r="B12" s="488"/>
      <c r="C12" s="488"/>
      <c r="D12" s="488"/>
      <c r="E12" s="488"/>
      <c r="F12" s="488"/>
      <c r="G12" s="488"/>
      <c r="H12" s="501"/>
      <c r="I12" s="501"/>
      <c r="J12" s="501"/>
      <c r="K12" s="501"/>
      <c r="L12" s="501"/>
      <c r="M12" s="501"/>
      <c r="N12" s="501"/>
      <c r="O12" s="501"/>
      <c r="P12" s="501"/>
      <c r="Q12" s="501"/>
      <c r="R12" s="501"/>
      <c r="S12" s="501"/>
      <c r="T12" s="501"/>
      <c r="U12" s="501"/>
      <c r="V12" s="501"/>
      <c r="W12" s="501"/>
      <c r="X12" s="488"/>
      <c r="Y12" s="488"/>
      <c r="Z12" s="488"/>
      <c r="AA12" s="488"/>
      <c r="AB12" s="488"/>
      <c r="AC12" s="451"/>
    </row>
    <row r="13" spans="1:33" ht="19.899999999999999" customHeight="1" thickBot="1" x14ac:dyDescent="0.2">
      <c r="A13" s="459" t="s">
        <v>5</v>
      </c>
      <c r="B13" s="682" t="s">
        <v>6</v>
      </c>
      <c r="C13" s="683"/>
      <c r="D13" s="683"/>
      <c r="E13" s="683"/>
      <c r="F13" s="683"/>
      <c r="G13" s="683"/>
      <c r="H13" s="687" t="s">
        <v>7</v>
      </c>
      <c r="I13" s="688"/>
      <c r="J13" s="688"/>
      <c r="K13" s="688"/>
      <c r="L13" s="688"/>
      <c r="M13" s="688"/>
      <c r="N13" s="688"/>
      <c r="O13" s="688"/>
      <c r="P13" s="688"/>
      <c r="Q13" s="688"/>
      <c r="R13" s="688"/>
      <c r="S13" s="688"/>
      <c r="T13" s="688"/>
      <c r="U13" s="688"/>
      <c r="V13" s="688"/>
      <c r="W13" s="689"/>
      <c r="X13" s="508" t="s">
        <v>9</v>
      </c>
      <c r="Y13" s="453"/>
      <c r="Z13" s="453"/>
      <c r="AA13" s="455"/>
      <c r="AB13" s="450" t="s">
        <v>10</v>
      </c>
      <c r="AC13" s="451"/>
    </row>
    <row r="14" spans="1:33" ht="25.15" customHeight="1" thickBot="1" x14ac:dyDescent="0.2">
      <c r="A14" s="460"/>
      <c r="B14" s="684" t="s">
        <v>188</v>
      </c>
      <c r="C14" s="685"/>
      <c r="D14" s="686"/>
      <c r="E14" s="684" t="s">
        <v>190</v>
      </c>
      <c r="F14" s="685"/>
      <c r="G14" s="686"/>
      <c r="H14" s="687" t="s">
        <v>188</v>
      </c>
      <c r="I14" s="688"/>
      <c r="J14" s="688"/>
      <c r="K14" s="688"/>
      <c r="L14" s="688"/>
      <c r="M14" s="688"/>
      <c r="N14" s="688"/>
      <c r="O14" s="689"/>
      <c r="P14" s="687" t="s">
        <v>190</v>
      </c>
      <c r="Q14" s="688"/>
      <c r="R14" s="688"/>
      <c r="S14" s="688"/>
      <c r="T14" s="688"/>
      <c r="U14" s="688"/>
      <c r="V14" s="688"/>
      <c r="W14" s="689"/>
      <c r="X14" s="597" t="s">
        <v>16</v>
      </c>
      <c r="Y14" s="597" t="s">
        <v>17</v>
      </c>
      <c r="Z14" s="597" t="s">
        <v>18</v>
      </c>
      <c r="AA14" s="454" t="s">
        <v>19</v>
      </c>
      <c r="AB14" s="166"/>
      <c r="AC14" s="194"/>
    </row>
    <row r="15" spans="1:33" ht="46.15" customHeight="1" thickBot="1" x14ac:dyDescent="0.2">
      <c r="A15" s="461"/>
      <c r="B15" s="268" t="s">
        <v>186</v>
      </c>
      <c r="C15" s="268" t="s">
        <v>205</v>
      </c>
      <c r="D15" s="269" t="s">
        <v>14</v>
      </c>
      <c r="E15" s="268" t="s">
        <v>186</v>
      </c>
      <c r="F15" s="268" t="s">
        <v>205</v>
      </c>
      <c r="G15" s="269" t="s">
        <v>14</v>
      </c>
      <c r="H15" s="270" t="s">
        <v>205</v>
      </c>
      <c r="I15" s="271" t="s">
        <v>186</v>
      </c>
      <c r="J15" s="271" t="s">
        <v>189</v>
      </c>
      <c r="K15" s="272" t="s">
        <v>191</v>
      </c>
      <c r="L15" s="273" t="s">
        <v>14</v>
      </c>
      <c r="M15" s="270" t="s">
        <v>198</v>
      </c>
      <c r="N15" s="270" t="s">
        <v>187</v>
      </c>
      <c r="O15" s="273" t="s">
        <v>199</v>
      </c>
      <c r="P15" s="270" t="s">
        <v>205</v>
      </c>
      <c r="Q15" s="271" t="s">
        <v>186</v>
      </c>
      <c r="R15" s="271" t="s">
        <v>189</v>
      </c>
      <c r="S15" s="272" t="s">
        <v>191</v>
      </c>
      <c r="T15" s="271" t="s">
        <v>14</v>
      </c>
      <c r="U15" s="270" t="s">
        <v>198</v>
      </c>
      <c r="V15" s="270" t="s">
        <v>187</v>
      </c>
      <c r="W15" s="270" t="s">
        <v>199</v>
      </c>
      <c r="X15" s="598"/>
      <c r="Y15" s="598"/>
      <c r="Z15" s="598"/>
      <c r="AA15" s="455"/>
      <c r="AB15" s="228"/>
      <c r="AC15" s="170"/>
    </row>
    <row r="16" spans="1:33" ht="100.15" customHeight="1" x14ac:dyDescent="0.15">
      <c r="A16" s="274" t="s">
        <v>20</v>
      </c>
      <c r="B16" s="310"/>
      <c r="C16" s="240"/>
      <c r="D16" s="275" t="str">
        <f>IFERROR(B16/C16,"Celda formulada")</f>
        <v>Celda formulada</v>
      </c>
      <c r="E16" s="310"/>
      <c r="F16" s="240"/>
      <c r="G16" s="276" t="str">
        <f>IFERROR(E16/F16,"Celda formulada")</f>
        <v>Celda formulada</v>
      </c>
      <c r="H16" s="310"/>
      <c r="I16" s="240"/>
      <c r="J16" s="240"/>
      <c r="K16" s="206" t="str">
        <f t="shared" ref="K16:K27" si="0">IFERROR(IF(I16=""," ",(I16*500/H16)),"Celda formulada")</f>
        <v xml:space="preserve"> </v>
      </c>
      <c r="L16" s="204" t="str">
        <f>IFERROR(I16/H16,"Celda formulada")</f>
        <v>Celda formulada</v>
      </c>
      <c r="M16" s="277">
        <f>IFERROR(((1*J16)/500),"Celda formulada")</f>
        <v>0</v>
      </c>
      <c r="N16" s="278" t="str">
        <f>IFERROR(((B16-I16)/B16),"Celda formulada")</f>
        <v>Celda formulada</v>
      </c>
      <c r="O16" s="279" t="str">
        <f>IFERROR(OneDrive!C$25/OneDrive!$B$25,"Celda formulada")</f>
        <v>Celda formulada</v>
      </c>
      <c r="P16" s="310"/>
      <c r="Q16" s="240"/>
      <c r="R16" s="240"/>
      <c r="S16" s="313" t="str">
        <f>IFERROR(IF(Q16=""," ",(Q16*500/P16)),"Celda formulada")</f>
        <v xml:space="preserve"> </v>
      </c>
      <c r="T16" s="143" t="str">
        <f>IFERROR(Q16/P16,"Celda formulada")</f>
        <v>Celda formulada</v>
      </c>
      <c r="U16" s="277">
        <f>IFERROR(((1*R16)/500),"Celda formulada")</f>
        <v>0</v>
      </c>
      <c r="V16" s="280" t="str">
        <f>IFERROR(((E16-Q16)/E16),"Celda formulada")</f>
        <v>Celda formulada</v>
      </c>
      <c r="W16" s="281" t="str">
        <f>IFERROR(OneDrive!C$57/OneDrive!$B$57,"Celda formulada")</f>
        <v>Celda formulada</v>
      </c>
      <c r="X16" s="241"/>
      <c r="Y16" s="242"/>
      <c r="Z16" s="242"/>
      <c r="AA16" s="243" t="s">
        <v>21</v>
      </c>
      <c r="AB16" s="171"/>
      <c r="AC16" s="172"/>
      <c r="AD16" s="197">
        <f>$Y$28</f>
        <v>0.2</v>
      </c>
    </row>
    <row r="17" spans="1:30" ht="100.15" customHeight="1" x14ac:dyDescent="0.15">
      <c r="A17" s="282" t="s">
        <v>22</v>
      </c>
      <c r="B17" s="311"/>
      <c r="C17" s="247"/>
      <c r="D17" s="283" t="str">
        <f t="shared" ref="D17:D27" si="1">IFERROR(B17/C17,"Celda formulada")</f>
        <v>Celda formulada</v>
      </c>
      <c r="E17" s="311"/>
      <c r="F17" s="247"/>
      <c r="G17" s="284" t="str">
        <f t="shared" ref="G17:G27" si="2">IFERROR(E17/F17,"Celda formulada")</f>
        <v>Celda formulada</v>
      </c>
      <c r="H17" s="311"/>
      <c r="I17" s="247"/>
      <c r="J17" s="247"/>
      <c r="K17" s="206" t="str">
        <f t="shared" si="0"/>
        <v xml:space="preserve"> </v>
      </c>
      <c r="L17" s="206" t="str">
        <f t="shared" ref="L17:L27" si="3">IFERROR(I17/H17,"Celda formulada")</f>
        <v>Celda formulada</v>
      </c>
      <c r="M17" s="285">
        <f t="shared" ref="M17:M27" si="4">IFERROR(((1*J17)/500)*1,"Celda formulada")</f>
        <v>0</v>
      </c>
      <c r="N17" s="286" t="str">
        <f t="shared" ref="N17:N27" si="5">IFERROR(((B17-I17)/B17),"Celda formulada")</f>
        <v>Celda formulada</v>
      </c>
      <c r="O17" s="287" t="str">
        <f>IFERROR(OneDrive!D$25/OneDrive!$B$25,"Celda formulada")</f>
        <v>Celda formulada</v>
      </c>
      <c r="P17" s="311"/>
      <c r="Q17" s="247"/>
      <c r="R17" s="247"/>
      <c r="S17" s="239"/>
      <c r="T17" s="207" t="str">
        <f t="shared" ref="T17:T27" si="6">IFERROR(Q17/P17,"Celda formulada")</f>
        <v>Celda formulada</v>
      </c>
      <c r="U17" s="285">
        <f t="shared" ref="U17:U27" si="7">IFERROR(((1*R17)/500)*1,"Celda formulada")</f>
        <v>0</v>
      </c>
      <c r="V17" s="288" t="str">
        <f t="shared" ref="V17:V27" si="8">IFERROR(((E17-Q17)/E17),"Celda formulada")</f>
        <v>Celda formulada</v>
      </c>
      <c r="W17" s="289" t="str">
        <f>IFERROR(OneDrive!D$57/OneDrive!$B$57,"Celda formulada")</f>
        <v>Celda formulada</v>
      </c>
      <c r="X17" s="241"/>
      <c r="Y17" s="242"/>
      <c r="Z17" s="242"/>
      <c r="AA17" s="243" t="s">
        <v>21</v>
      </c>
      <c r="AB17" s="171"/>
      <c r="AC17" s="172"/>
      <c r="AD17" s="197">
        <f t="shared" ref="AD17:AD27" si="9">$Y$28</f>
        <v>0.2</v>
      </c>
    </row>
    <row r="18" spans="1:30" ht="100.15" customHeight="1" x14ac:dyDescent="0.15">
      <c r="A18" s="282" t="s">
        <v>23</v>
      </c>
      <c r="B18" s="311"/>
      <c r="C18" s="247"/>
      <c r="D18" s="283" t="str">
        <f t="shared" si="1"/>
        <v>Celda formulada</v>
      </c>
      <c r="E18" s="311"/>
      <c r="F18" s="247"/>
      <c r="G18" s="284" t="str">
        <f t="shared" si="2"/>
        <v>Celda formulada</v>
      </c>
      <c r="H18" s="311"/>
      <c r="I18" s="247"/>
      <c r="J18" s="247"/>
      <c r="K18" s="206" t="str">
        <f t="shared" si="0"/>
        <v xml:space="preserve"> </v>
      </c>
      <c r="L18" s="206" t="str">
        <f t="shared" si="3"/>
        <v>Celda formulada</v>
      </c>
      <c r="M18" s="285">
        <f t="shared" si="4"/>
        <v>0</v>
      </c>
      <c r="N18" s="286" t="str">
        <f t="shared" si="5"/>
        <v>Celda formulada</v>
      </c>
      <c r="O18" s="287" t="str">
        <f>IFERROR(OneDrive!E$25/OneDrive!$B$25,"Celda formulada")</f>
        <v>Celda formulada</v>
      </c>
      <c r="P18" s="311"/>
      <c r="Q18" s="247"/>
      <c r="R18" s="247"/>
      <c r="S18" s="239" t="str">
        <f t="shared" ref="S18:S27" si="10">IF(Q18=""," ",(Q18*500/P18))</f>
        <v xml:space="preserve"> </v>
      </c>
      <c r="T18" s="207" t="str">
        <f t="shared" si="6"/>
        <v>Celda formulada</v>
      </c>
      <c r="U18" s="285">
        <f t="shared" si="7"/>
        <v>0</v>
      </c>
      <c r="V18" s="288" t="str">
        <f t="shared" si="8"/>
        <v>Celda formulada</v>
      </c>
      <c r="W18" s="289" t="str">
        <f>IFERROR(OneDrive!E$57/OneDrive!$B$57,"Celda formulada")</f>
        <v>Celda formulada</v>
      </c>
      <c r="X18" s="241"/>
      <c r="Y18" s="242"/>
      <c r="Z18" s="242"/>
      <c r="AA18" s="243" t="s">
        <v>21</v>
      </c>
      <c r="AB18" s="171"/>
      <c r="AC18" s="172"/>
      <c r="AD18" s="197">
        <f t="shared" si="9"/>
        <v>0.2</v>
      </c>
    </row>
    <row r="19" spans="1:30" ht="100.15" customHeight="1" x14ac:dyDescent="0.15">
      <c r="A19" s="282" t="s">
        <v>24</v>
      </c>
      <c r="B19" s="311"/>
      <c r="C19" s="247"/>
      <c r="D19" s="283" t="str">
        <f t="shared" si="1"/>
        <v>Celda formulada</v>
      </c>
      <c r="E19" s="311"/>
      <c r="F19" s="247"/>
      <c r="G19" s="284" t="str">
        <f t="shared" si="2"/>
        <v>Celda formulada</v>
      </c>
      <c r="H19" s="311"/>
      <c r="I19" s="247"/>
      <c r="J19" s="247"/>
      <c r="K19" s="206" t="str">
        <f t="shared" si="0"/>
        <v xml:space="preserve"> </v>
      </c>
      <c r="L19" s="206" t="str">
        <f t="shared" si="3"/>
        <v>Celda formulada</v>
      </c>
      <c r="M19" s="285">
        <f t="shared" si="4"/>
        <v>0</v>
      </c>
      <c r="N19" s="286" t="str">
        <f t="shared" si="5"/>
        <v>Celda formulada</v>
      </c>
      <c r="O19" s="287" t="str">
        <f>IFERROR(OneDrive!F$25/OneDrive!$B$25,"Celda formulada")</f>
        <v>Celda formulada</v>
      </c>
      <c r="P19" s="311"/>
      <c r="Q19" s="247"/>
      <c r="R19" s="247"/>
      <c r="S19" s="239" t="str">
        <f t="shared" si="10"/>
        <v xml:space="preserve"> </v>
      </c>
      <c r="T19" s="207" t="str">
        <f t="shared" si="6"/>
        <v>Celda formulada</v>
      </c>
      <c r="U19" s="285">
        <f t="shared" si="7"/>
        <v>0</v>
      </c>
      <c r="V19" s="288" t="str">
        <f t="shared" si="8"/>
        <v>Celda formulada</v>
      </c>
      <c r="W19" s="289" t="str">
        <f>IFERROR(OneDrive!F$57/OneDrive!$B$57,"Celda formulada")</f>
        <v>Celda formulada</v>
      </c>
      <c r="X19" s="241"/>
      <c r="Y19" s="242"/>
      <c r="Z19" s="242"/>
      <c r="AA19" s="243" t="s">
        <v>21</v>
      </c>
      <c r="AB19" s="171"/>
      <c r="AC19" s="172"/>
      <c r="AD19" s="197">
        <f t="shared" si="9"/>
        <v>0.2</v>
      </c>
    </row>
    <row r="20" spans="1:30" ht="100.15" customHeight="1" x14ac:dyDescent="0.15">
      <c r="A20" s="282" t="s">
        <v>25</v>
      </c>
      <c r="B20" s="311"/>
      <c r="C20" s="247"/>
      <c r="D20" s="283" t="str">
        <f t="shared" si="1"/>
        <v>Celda formulada</v>
      </c>
      <c r="E20" s="311"/>
      <c r="F20" s="247"/>
      <c r="G20" s="284" t="str">
        <f t="shared" si="2"/>
        <v>Celda formulada</v>
      </c>
      <c r="H20" s="311"/>
      <c r="I20" s="247"/>
      <c r="J20" s="247"/>
      <c r="K20" s="206" t="str">
        <f t="shared" si="0"/>
        <v xml:space="preserve"> </v>
      </c>
      <c r="L20" s="206" t="str">
        <f t="shared" si="3"/>
        <v>Celda formulada</v>
      </c>
      <c r="M20" s="285">
        <f t="shared" si="4"/>
        <v>0</v>
      </c>
      <c r="N20" s="286" t="str">
        <f t="shared" si="5"/>
        <v>Celda formulada</v>
      </c>
      <c r="O20" s="287" t="str">
        <f>IFERROR(OneDrive!G$25/OneDrive!$B$25,"Celda formulada")</f>
        <v>Celda formulada</v>
      </c>
      <c r="P20" s="311"/>
      <c r="Q20" s="247"/>
      <c r="R20" s="247"/>
      <c r="S20" s="239" t="str">
        <f t="shared" si="10"/>
        <v xml:space="preserve"> </v>
      </c>
      <c r="T20" s="207" t="str">
        <f t="shared" si="6"/>
        <v>Celda formulada</v>
      </c>
      <c r="U20" s="285">
        <f t="shared" si="7"/>
        <v>0</v>
      </c>
      <c r="V20" s="288" t="str">
        <f t="shared" si="8"/>
        <v>Celda formulada</v>
      </c>
      <c r="W20" s="289" t="str">
        <f>IFERROR(OneDrive!G$57/OneDrive!$B$57,"Celda formulada")</f>
        <v>Celda formulada</v>
      </c>
      <c r="X20" s="241"/>
      <c r="Y20" s="242"/>
      <c r="Z20" s="242"/>
      <c r="AA20" s="243" t="s">
        <v>21</v>
      </c>
      <c r="AB20" s="171"/>
      <c r="AC20" s="172"/>
      <c r="AD20" s="197">
        <f t="shared" si="9"/>
        <v>0.2</v>
      </c>
    </row>
    <row r="21" spans="1:30" ht="100.15" customHeight="1" x14ac:dyDescent="0.15">
      <c r="A21" s="282" t="s">
        <v>26</v>
      </c>
      <c r="B21" s="311"/>
      <c r="C21" s="247"/>
      <c r="D21" s="283" t="str">
        <f t="shared" si="1"/>
        <v>Celda formulada</v>
      </c>
      <c r="E21" s="311"/>
      <c r="F21" s="247"/>
      <c r="G21" s="284" t="str">
        <f t="shared" si="2"/>
        <v>Celda formulada</v>
      </c>
      <c r="H21" s="311"/>
      <c r="I21" s="247"/>
      <c r="J21" s="247"/>
      <c r="K21" s="206" t="str">
        <f t="shared" si="0"/>
        <v xml:space="preserve"> </v>
      </c>
      <c r="L21" s="206" t="str">
        <f t="shared" si="3"/>
        <v>Celda formulada</v>
      </c>
      <c r="M21" s="285">
        <f t="shared" si="4"/>
        <v>0</v>
      </c>
      <c r="N21" s="286" t="str">
        <f t="shared" si="5"/>
        <v>Celda formulada</v>
      </c>
      <c r="O21" s="287" t="str">
        <f>IFERROR(OneDrive!H$25/OneDrive!$B$25,"Celda formulada")</f>
        <v>Celda formulada</v>
      </c>
      <c r="P21" s="311"/>
      <c r="Q21" s="247"/>
      <c r="R21" s="247"/>
      <c r="S21" s="239" t="str">
        <f t="shared" si="10"/>
        <v xml:space="preserve"> </v>
      </c>
      <c r="T21" s="207" t="str">
        <f t="shared" si="6"/>
        <v>Celda formulada</v>
      </c>
      <c r="U21" s="285">
        <f t="shared" si="7"/>
        <v>0</v>
      </c>
      <c r="V21" s="288" t="str">
        <f t="shared" si="8"/>
        <v>Celda formulada</v>
      </c>
      <c r="W21" s="289" t="str">
        <f>IFERROR(OneDrive!H$57/OneDrive!$B$57,"Celda formulada")</f>
        <v>Celda formulada</v>
      </c>
      <c r="X21" s="241"/>
      <c r="Y21" s="242"/>
      <c r="Z21" s="242"/>
      <c r="AA21" s="243" t="s">
        <v>21</v>
      </c>
      <c r="AB21" s="171"/>
      <c r="AC21" s="172"/>
      <c r="AD21" s="197">
        <f t="shared" si="9"/>
        <v>0.2</v>
      </c>
    </row>
    <row r="22" spans="1:30" ht="100.15" customHeight="1" x14ac:dyDescent="0.15">
      <c r="A22" s="282" t="s">
        <v>27</v>
      </c>
      <c r="B22" s="311"/>
      <c r="C22" s="247"/>
      <c r="D22" s="283" t="str">
        <f t="shared" si="1"/>
        <v>Celda formulada</v>
      </c>
      <c r="E22" s="311"/>
      <c r="F22" s="247"/>
      <c r="G22" s="284" t="str">
        <f t="shared" si="2"/>
        <v>Celda formulada</v>
      </c>
      <c r="H22" s="311"/>
      <c r="I22" s="247"/>
      <c r="J22" s="247"/>
      <c r="K22" s="206" t="str">
        <f t="shared" si="0"/>
        <v xml:space="preserve"> </v>
      </c>
      <c r="L22" s="206" t="str">
        <f t="shared" si="3"/>
        <v>Celda formulada</v>
      </c>
      <c r="M22" s="285">
        <f t="shared" si="4"/>
        <v>0</v>
      </c>
      <c r="N22" s="286" t="str">
        <f t="shared" si="5"/>
        <v>Celda formulada</v>
      </c>
      <c r="O22" s="287" t="str">
        <f>IFERROR(OneDrive!I$25/OneDrive!$B$25,"Celda formulada")</f>
        <v>Celda formulada</v>
      </c>
      <c r="P22" s="311"/>
      <c r="Q22" s="247"/>
      <c r="R22" s="247"/>
      <c r="S22" s="239" t="str">
        <f t="shared" si="10"/>
        <v xml:space="preserve"> </v>
      </c>
      <c r="T22" s="207" t="str">
        <f t="shared" si="6"/>
        <v>Celda formulada</v>
      </c>
      <c r="U22" s="285">
        <f t="shared" si="7"/>
        <v>0</v>
      </c>
      <c r="V22" s="288" t="str">
        <f t="shared" si="8"/>
        <v>Celda formulada</v>
      </c>
      <c r="W22" s="289" t="str">
        <f>IFERROR(OneDrive!I$57/OneDrive!$B$57,"Celda formulada")</f>
        <v>Celda formulada</v>
      </c>
      <c r="X22" s="241"/>
      <c r="Y22" s="242"/>
      <c r="Z22" s="242"/>
      <c r="AA22" s="243" t="s">
        <v>21</v>
      </c>
      <c r="AB22" s="171"/>
      <c r="AC22" s="172"/>
      <c r="AD22" s="197">
        <f t="shared" si="9"/>
        <v>0.2</v>
      </c>
    </row>
    <row r="23" spans="1:30" ht="100.15" customHeight="1" x14ac:dyDescent="0.15">
      <c r="A23" s="282" t="s">
        <v>28</v>
      </c>
      <c r="B23" s="311"/>
      <c r="C23" s="247"/>
      <c r="D23" s="283" t="str">
        <f t="shared" si="1"/>
        <v>Celda formulada</v>
      </c>
      <c r="E23" s="311"/>
      <c r="F23" s="247"/>
      <c r="G23" s="284" t="str">
        <f t="shared" si="2"/>
        <v>Celda formulada</v>
      </c>
      <c r="H23" s="311"/>
      <c r="I23" s="247"/>
      <c r="J23" s="247"/>
      <c r="K23" s="206" t="str">
        <f t="shared" si="0"/>
        <v xml:space="preserve"> </v>
      </c>
      <c r="L23" s="206" t="str">
        <f t="shared" si="3"/>
        <v>Celda formulada</v>
      </c>
      <c r="M23" s="285">
        <f t="shared" si="4"/>
        <v>0</v>
      </c>
      <c r="N23" s="286" t="str">
        <f t="shared" si="5"/>
        <v>Celda formulada</v>
      </c>
      <c r="O23" s="287" t="str">
        <f>IFERROR(OneDrive!J$25/OneDrive!$B$25,"Celda formulada")</f>
        <v>Celda formulada</v>
      </c>
      <c r="P23" s="311"/>
      <c r="Q23" s="247"/>
      <c r="R23" s="247"/>
      <c r="S23" s="239" t="str">
        <f t="shared" si="10"/>
        <v xml:space="preserve"> </v>
      </c>
      <c r="T23" s="207" t="str">
        <f t="shared" si="6"/>
        <v>Celda formulada</v>
      </c>
      <c r="U23" s="285">
        <f t="shared" si="7"/>
        <v>0</v>
      </c>
      <c r="V23" s="288" t="str">
        <f t="shared" si="8"/>
        <v>Celda formulada</v>
      </c>
      <c r="W23" s="289" t="str">
        <f>IFERROR(OneDrive!J$57/OneDrive!$B$57,"Celda formulada")</f>
        <v>Celda formulada</v>
      </c>
      <c r="X23" s="241"/>
      <c r="Y23" s="242"/>
      <c r="Z23" s="242"/>
      <c r="AA23" s="243" t="s">
        <v>21</v>
      </c>
      <c r="AB23" s="171"/>
      <c r="AC23" s="172"/>
      <c r="AD23" s="197">
        <f t="shared" si="9"/>
        <v>0.2</v>
      </c>
    </row>
    <row r="24" spans="1:30" ht="100.15" customHeight="1" x14ac:dyDescent="0.15">
      <c r="A24" s="282" t="s">
        <v>29</v>
      </c>
      <c r="B24" s="311"/>
      <c r="C24" s="247"/>
      <c r="D24" s="283" t="str">
        <f t="shared" si="1"/>
        <v>Celda formulada</v>
      </c>
      <c r="E24" s="311"/>
      <c r="F24" s="247"/>
      <c r="G24" s="284" t="str">
        <f t="shared" si="2"/>
        <v>Celda formulada</v>
      </c>
      <c r="H24" s="311"/>
      <c r="I24" s="247"/>
      <c r="J24" s="247"/>
      <c r="K24" s="206" t="str">
        <f t="shared" si="0"/>
        <v xml:space="preserve"> </v>
      </c>
      <c r="L24" s="206" t="str">
        <f t="shared" si="3"/>
        <v>Celda formulada</v>
      </c>
      <c r="M24" s="285">
        <f t="shared" si="4"/>
        <v>0</v>
      </c>
      <c r="N24" s="286" t="str">
        <f t="shared" si="5"/>
        <v>Celda formulada</v>
      </c>
      <c r="O24" s="287" t="str">
        <f>IFERROR(OneDrive!K$25/OneDrive!$B$25,"Celda formulada")</f>
        <v>Celda formulada</v>
      </c>
      <c r="P24" s="311"/>
      <c r="Q24" s="247"/>
      <c r="R24" s="247"/>
      <c r="S24" s="239" t="str">
        <f t="shared" si="10"/>
        <v xml:space="preserve"> </v>
      </c>
      <c r="T24" s="207" t="str">
        <f t="shared" si="6"/>
        <v>Celda formulada</v>
      </c>
      <c r="U24" s="285">
        <f t="shared" si="7"/>
        <v>0</v>
      </c>
      <c r="V24" s="288" t="str">
        <f t="shared" si="8"/>
        <v>Celda formulada</v>
      </c>
      <c r="W24" s="289" t="str">
        <f>IFERROR(OneDrive!K$57/OneDrive!$B$57,"Celda formulada")</f>
        <v>Celda formulada</v>
      </c>
      <c r="X24" s="241"/>
      <c r="Y24" s="242"/>
      <c r="Z24" s="242"/>
      <c r="AA24" s="243" t="s">
        <v>21</v>
      </c>
      <c r="AB24" s="171"/>
      <c r="AC24" s="172"/>
      <c r="AD24" s="197">
        <f t="shared" si="9"/>
        <v>0.2</v>
      </c>
    </row>
    <row r="25" spans="1:30" ht="100.15" customHeight="1" x14ac:dyDescent="0.15">
      <c r="A25" s="282" t="s">
        <v>30</v>
      </c>
      <c r="B25" s="311"/>
      <c r="C25" s="247"/>
      <c r="D25" s="283" t="str">
        <f t="shared" si="1"/>
        <v>Celda formulada</v>
      </c>
      <c r="E25" s="311"/>
      <c r="F25" s="247"/>
      <c r="G25" s="284" t="str">
        <f t="shared" si="2"/>
        <v>Celda formulada</v>
      </c>
      <c r="H25" s="311"/>
      <c r="I25" s="247"/>
      <c r="J25" s="247"/>
      <c r="K25" s="206" t="str">
        <f t="shared" si="0"/>
        <v xml:space="preserve"> </v>
      </c>
      <c r="L25" s="206" t="str">
        <f t="shared" si="3"/>
        <v>Celda formulada</v>
      </c>
      <c r="M25" s="285">
        <f t="shared" si="4"/>
        <v>0</v>
      </c>
      <c r="N25" s="286" t="str">
        <f t="shared" si="5"/>
        <v>Celda formulada</v>
      </c>
      <c r="O25" s="287" t="str">
        <f>IFERROR(OneDrive!L$25/OneDrive!$B$25,"Celda formulada")</f>
        <v>Celda formulada</v>
      </c>
      <c r="P25" s="311"/>
      <c r="Q25" s="247"/>
      <c r="R25" s="247"/>
      <c r="S25" s="239" t="str">
        <f t="shared" si="10"/>
        <v xml:space="preserve"> </v>
      </c>
      <c r="T25" s="207" t="str">
        <f t="shared" si="6"/>
        <v>Celda formulada</v>
      </c>
      <c r="U25" s="285">
        <f t="shared" si="7"/>
        <v>0</v>
      </c>
      <c r="V25" s="288" t="str">
        <f t="shared" si="8"/>
        <v>Celda formulada</v>
      </c>
      <c r="W25" s="289" t="str">
        <f>IFERROR(OneDrive!L$57/OneDrive!$B$57,"Celda formulada")</f>
        <v>Celda formulada</v>
      </c>
      <c r="X25" s="241"/>
      <c r="Y25" s="242"/>
      <c r="Z25" s="242"/>
      <c r="AA25" s="243" t="s">
        <v>21</v>
      </c>
      <c r="AB25" s="171"/>
      <c r="AC25" s="172"/>
      <c r="AD25" s="197">
        <f t="shared" si="9"/>
        <v>0.2</v>
      </c>
    </row>
    <row r="26" spans="1:30" ht="100.15" customHeight="1" x14ac:dyDescent="0.15">
      <c r="A26" s="282" t="s">
        <v>31</v>
      </c>
      <c r="B26" s="311"/>
      <c r="C26" s="247"/>
      <c r="D26" s="283" t="str">
        <f t="shared" si="1"/>
        <v>Celda formulada</v>
      </c>
      <c r="E26" s="311"/>
      <c r="F26" s="247"/>
      <c r="G26" s="284" t="str">
        <f t="shared" si="2"/>
        <v>Celda formulada</v>
      </c>
      <c r="H26" s="311"/>
      <c r="I26" s="247"/>
      <c r="J26" s="247"/>
      <c r="K26" s="206" t="str">
        <f t="shared" si="0"/>
        <v xml:space="preserve"> </v>
      </c>
      <c r="L26" s="206" t="str">
        <f t="shared" si="3"/>
        <v>Celda formulada</v>
      </c>
      <c r="M26" s="285">
        <f t="shared" si="4"/>
        <v>0</v>
      </c>
      <c r="N26" s="286" t="str">
        <f t="shared" si="5"/>
        <v>Celda formulada</v>
      </c>
      <c r="O26" s="287" t="str">
        <f>IFERROR(OneDrive!M$25/OneDrive!$B$25,"Celda formulada")</f>
        <v>Celda formulada</v>
      </c>
      <c r="P26" s="311"/>
      <c r="Q26" s="247"/>
      <c r="R26" s="247"/>
      <c r="S26" s="239" t="str">
        <f t="shared" si="10"/>
        <v xml:space="preserve"> </v>
      </c>
      <c r="T26" s="207" t="str">
        <f t="shared" si="6"/>
        <v>Celda formulada</v>
      </c>
      <c r="U26" s="285">
        <f t="shared" si="7"/>
        <v>0</v>
      </c>
      <c r="V26" s="288" t="str">
        <f t="shared" si="8"/>
        <v>Celda formulada</v>
      </c>
      <c r="W26" s="289" t="str">
        <f>IFERROR(OneDrive!M$57/OneDrive!$B$57,"Celda formulada")</f>
        <v>Celda formulada</v>
      </c>
      <c r="X26" s="241"/>
      <c r="Y26" s="242"/>
      <c r="Z26" s="242"/>
      <c r="AA26" s="243" t="s">
        <v>21</v>
      </c>
      <c r="AB26" s="171"/>
      <c r="AC26" s="172"/>
      <c r="AD26" s="197">
        <f t="shared" si="9"/>
        <v>0.2</v>
      </c>
    </row>
    <row r="27" spans="1:30" ht="100.15" customHeight="1" thickBot="1" x14ac:dyDescent="0.2">
      <c r="A27" s="290" t="s">
        <v>32</v>
      </c>
      <c r="B27" s="312"/>
      <c r="C27" s="251"/>
      <c r="D27" s="291" t="str">
        <f t="shared" si="1"/>
        <v>Celda formulada</v>
      </c>
      <c r="E27" s="312"/>
      <c r="F27" s="251"/>
      <c r="G27" s="292" t="str">
        <f t="shared" si="2"/>
        <v>Celda formulada</v>
      </c>
      <c r="H27" s="312"/>
      <c r="I27" s="251"/>
      <c r="J27" s="251"/>
      <c r="K27" s="211" t="str">
        <f t="shared" si="0"/>
        <v xml:space="preserve"> </v>
      </c>
      <c r="L27" s="211" t="str">
        <f t="shared" si="3"/>
        <v>Celda formulada</v>
      </c>
      <c r="M27" s="293">
        <f t="shared" si="4"/>
        <v>0</v>
      </c>
      <c r="N27" s="294" t="str">
        <f t="shared" si="5"/>
        <v>Celda formulada</v>
      </c>
      <c r="O27" s="295" t="str">
        <f>IFERROR(OneDrive!N$25/OneDrive!$B$25,"Celda formulada")</f>
        <v>Celda formulada</v>
      </c>
      <c r="P27" s="312"/>
      <c r="Q27" s="251"/>
      <c r="R27" s="251"/>
      <c r="S27" s="250" t="str">
        <f t="shared" si="10"/>
        <v xml:space="preserve"> </v>
      </c>
      <c r="T27" s="212" t="str">
        <f t="shared" si="6"/>
        <v>Celda formulada</v>
      </c>
      <c r="U27" s="293">
        <f t="shared" si="7"/>
        <v>0</v>
      </c>
      <c r="V27" s="296" t="str">
        <f t="shared" si="8"/>
        <v>Celda formulada</v>
      </c>
      <c r="W27" s="297" t="str">
        <f>IFERROR(OneDrive!N$57/OneDrive!$B$57,"Celda formulada")</f>
        <v>Celda formulada</v>
      </c>
      <c r="X27" s="241"/>
      <c r="Y27" s="242"/>
      <c r="Z27" s="242"/>
      <c r="AA27" s="252" t="s">
        <v>21</v>
      </c>
      <c r="AB27" s="171"/>
      <c r="AC27" s="172"/>
      <c r="AD27" s="197">
        <f t="shared" si="9"/>
        <v>0.2</v>
      </c>
    </row>
    <row r="28" spans="1:30" ht="19.899999999999999" customHeight="1" thickBot="1" x14ac:dyDescent="0.2">
      <c r="A28" s="150" t="s">
        <v>33</v>
      </c>
      <c r="B28" s="298">
        <f>SUM(B16:B27)</f>
        <v>0</v>
      </c>
      <c r="C28" s="299" t="e">
        <f>AVERAGE(C16:C27)</f>
        <v>#DIV/0!</v>
      </c>
      <c r="D28" s="300" t="e">
        <f>AVERAGE(D16:D27)</f>
        <v>#DIV/0!</v>
      </c>
      <c r="E28" s="301">
        <f>SUM(E16:E27)</f>
        <v>0</v>
      </c>
      <c r="F28" s="300" t="e">
        <f t="shared" ref="F28:G28" si="11">AVERAGE(F16:F27)</f>
        <v>#DIV/0!</v>
      </c>
      <c r="G28" s="300" t="e">
        <f t="shared" si="11"/>
        <v>#DIV/0!</v>
      </c>
      <c r="H28" s="302" t="e">
        <f>AVERAGE(H16:H27)</f>
        <v>#DIV/0!</v>
      </c>
      <c r="I28" s="302">
        <f>SUM(I16:I27)</f>
        <v>0</v>
      </c>
      <c r="J28" s="302">
        <f>SUM(J16:J27)</f>
        <v>0</v>
      </c>
      <c r="K28" s="75">
        <f>SUM(K16:K27)</f>
        <v>0</v>
      </c>
      <c r="L28" s="303" t="e">
        <f t="shared" ref="L28:Q28" si="12">AVERAGE(L16:L27)</f>
        <v>#DIV/0!</v>
      </c>
      <c r="M28" s="304">
        <f t="shared" si="12"/>
        <v>0</v>
      </c>
      <c r="N28" s="305" t="e">
        <f t="shared" si="12"/>
        <v>#DIV/0!</v>
      </c>
      <c r="O28" s="305" t="e">
        <f t="shared" si="12"/>
        <v>#DIV/0!</v>
      </c>
      <c r="P28" s="302" t="e">
        <f t="shared" si="12"/>
        <v>#DIV/0!</v>
      </c>
      <c r="Q28" s="306" t="e">
        <f t="shared" si="12"/>
        <v>#DIV/0!</v>
      </c>
      <c r="R28" s="302">
        <f>SUM(R16:R27)</f>
        <v>0</v>
      </c>
      <c r="S28" s="75" t="e">
        <f>AVERAGE(S16:S27)</f>
        <v>#DIV/0!</v>
      </c>
      <c r="T28" s="307" t="e">
        <f>AVERAGE(T16:T27)</f>
        <v>#DIV/0!</v>
      </c>
      <c r="U28" s="305">
        <f>AVERAGE(U16:U27)</f>
        <v>0</v>
      </c>
      <c r="V28" s="308" t="e">
        <f>AVERAGE(V16:V27)</f>
        <v>#DIV/0!</v>
      </c>
      <c r="W28" s="308" t="e">
        <f>AVERAGE(W16:W27)</f>
        <v>#DIV/0!</v>
      </c>
      <c r="X28" s="161" t="s">
        <v>34</v>
      </c>
      <c r="Y28" s="458">
        <v>0.2</v>
      </c>
      <c r="Z28" s="458"/>
      <c r="AA28" s="458"/>
      <c r="AB28" s="173"/>
      <c r="AC28" s="174"/>
    </row>
    <row r="29" spans="1:30" ht="30.6" customHeight="1" x14ac:dyDescent="0.1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5"/>
    </row>
    <row r="30" spans="1:30" x14ac:dyDescent="0.15">
      <c r="A30" s="191"/>
      <c r="B30" s="191"/>
      <c r="C30" s="191"/>
      <c r="D30" s="191"/>
      <c r="E30" s="191"/>
      <c r="F30" s="191"/>
      <c r="G30" s="191"/>
    </row>
    <row r="31" spans="1:30" x14ac:dyDescent="0.15">
      <c r="A31" s="191"/>
      <c r="B31" s="191"/>
      <c r="C31" s="191"/>
      <c r="D31" s="191"/>
      <c r="E31" s="191"/>
      <c r="F31" s="191"/>
      <c r="G31" s="191"/>
    </row>
    <row r="32" spans="1:30" x14ac:dyDescent="0.15">
      <c r="A32" s="191"/>
      <c r="B32" s="191"/>
      <c r="C32" s="191"/>
      <c r="D32" s="191"/>
      <c r="E32" s="191"/>
      <c r="F32" s="191"/>
      <c r="G32" s="191"/>
    </row>
    <row r="33" spans="1:7" x14ac:dyDescent="0.15">
      <c r="A33" s="191"/>
      <c r="B33" s="191"/>
      <c r="C33" s="191"/>
      <c r="D33" s="191"/>
      <c r="E33" s="191"/>
      <c r="F33" s="191"/>
      <c r="G33" s="191"/>
    </row>
    <row r="34" spans="1:7" x14ac:dyDescent="0.15">
      <c r="A34" s="191"/>
      <c r="B34" s="191"/>
      <c r="C34" s="191"/>
      <c r="D34" s="191"/>
      <c r="E34" s="191"/>
      <c r="F34" s="191"/>
      <c r="G34" s="191"/>
    </row>
  </sheetData>
  <sheetProtection password="CC99" sheet="1" objects="1" scenarios="1"/>
  <protectedRanges>
    <protectedRange sqref="X16:Z27" name="Rango1"/>
  </protectedRanges>
  <mergeCells count="32">
    <mergeCell ref="Y28:AA28"/>
    <mergeCell ref="X14:X15"/>
    <mergeCell ref="Y14:Y15"/>
    <mergeCell ref="H14:O14"/>
    <mergeCell ref="P14:W14"/>
    <mergeCell ref="A9:AC9"/>
    <mergeCell ref="A11:AC11"/>
    <mergeCell ref="A12:AC12"/>
    <mergeCell ref="A13:A15"/>
    <mergeCell ref="B13:G13"/>
    <mergeCell ref="X13:AA13"/>
    <mergeCell ref="AB13:AC13"/>
    <mergeCell ref="B14:D14"/>
    <mergeCell ref="E14:G14"/>
    <mergeCell ref="Z14:Z15"/>
    <mergeCell ref="AA14:AA15"/>
    <mergeCell ref="H13:W13"/>
    <mergeCell ref="U8:W8"/>
    <mergeCell ref="A1:D6"/>
    <mergeCell ref="A7:D7"/>
    <mergeCell ref="A8:D8"/>
    <mergeCell ref="E1:AB2"/>
    <mergeCell ref="E3:AB4"/>
    <mergeCell ref="E5:AB6"/>
    <mergeCell ref="Y7:Z7"/>
    <mergeCell ref="AA7:AC7"/>
    <mergeCell ref="E7:T7"/>
    <mergeCell ref="AC1:AC2"/>
    <mergeCell ref="AC3:AC4"/>
    <mergeCell ref="E8:T8"/>
    <mergeCell ref="Y8:Z8"/>
    <mergeCell ref="U7:W7"/>
  </mergeCells>
  <conditionalFormatting sqref="B16:C27">
    <cfRule type="containsBlanks" dxfId="14" priority="4">
      <formula>LEN(TRIM(B16))=0</formula>
    </cfRule>
  </conditionalFormatting>
  <conditionalFormatting sqref="E16:F27">
    <cfRule type="containsBlanks" dxfId="13" priority="5">
      <formula>LEN(TRIM(E16))=0</formula>
    </cfRule>
  </conditionalFormatting>
  <conditionalFormatting sqref="H16:S27">
    <cfRule type="containsBlanks" dxfId="12" priority="17">
      <formula>LEN(TRIM(H16))=0</formula>
    </cfRule>
  </conditionalFormatting>
  <conditionalFormatting sqref="U16:U27">
    <cfRule type="containsBlanks" dxfId="11" priority="2">
      <formula>LEN(TRIM(U16))=0</formula>
    </cfRule>
  </conditionalFormatting>
  <conditionalFormatting sqref="W16:Z27">
    <cfRule type="containsBlanks" dxfId="10" priority="1">
      <formula>LEN(TRIM(W16))=0</formula>
    </cfRule>
  </conditionalFormatting>
  <conditionalFormatting sqref="X8">
    <cfRule type="containsBlanks" dxfId="9" priority="21">
      <formula>LEN(TRIM(X8))=0</formula>
    </cfRule>
  </conditionalFormatting>
  <conditionalFormatting sqref="AA7:AC7">
    <cfRule type="containsBlanks" dxfId="8" priority="27" stopIfTrue="1">
      <formula>LEN(TRIM(AA7))=0</formula>
    </cfRule>
  </conditionalFormatting>
  <dataValidations xWindow="384" yWindow="657" count="7">
    <dataValidation type="whole" allowBlank="1" showInputMessage="1" showErrorMessage="1" errorTitle="Información no válida" error="Por favor ingresar números entreros así:_x000a_Ej: 56" promptTitle="N° trabajadores presencial" prompt="Por favor ingresar un número que se encuentre en un rango de 0 a 999 sin puntos (.) ni comas (,)" sqref="E16:E27 B16:B27" xr:uid="{00000000-0002-0000-0600-000000000000}">
      <formula1>0</formula1>
      <formula2>999</formula2>
    </dataValidation>
    <dataValidation type="whole" allowBlank="1" showInputMessage="1" showErrorMessage="1" errorTitle="Información no válida" error="Por favor ingresar números entreros así:_x000a_Ej: 56" promptTitle="N° trabajadores presencial" prompt="Por favor ingresar un número que se encuentre en un rango de 0 a 99999 sin puntos (.) ni comas (,)" sqref="F16:F27 P16:P27 H16:H27 C16:C27" xr:uid="{00000000-0002-0000-0600-000001000000}">
      <formula1>0</formula1>
      <formula2>99999</formula2>
    </dataValidation>
    <dataValidation type="whole" allowBlank="1" showInputMessage="1" showErrorMessage="1" errorTitle="Información no válida" error="Por favor ingresar números entreros así:_x000a_Ej: 56" promptTitle="Consumo resmas" prompt="Por favor ingresar un número que se encuentre en un rango de 0 a 999 sin puntos (.) ni comas (,)" sqref="I16:I27 Q16:Q27" xr:uid="{00000000-0002-0000-0600-000002000000}">
      <formula1>0</formula1>
      <formula2>999</formula2>
    </dataValidation>
    <dataValidation type="whole" allowBlank="1" showInputMessage="1" showErrorMessage="1" errorTitle="Información no válida" error="Por favor ingresar números entreros así:_x000a_Ej: 56" promptTitle="Hojas impresas" prompt="Por favor ingresar un número que se encuentre en un rango de 0 a 99999 sin puntos (.) ni comas (,)" sqref="J16:J27 R16:R27" xr:uid="{00000000-0002-0000-0600-000003000000}">
      <formula1>0</formula1>
      <formula2>99999</formula2>
    </dataValidation>
    <dataValidation allowBlank="1" showInputMessage="1" showErrorMessage="1" promptTitle="Evidencias de las acciones" prompt="Por favor en forma de listado, ingrese las evidencias puntuales que soportan las acciones. " sqref="Z16:Z27" xr:uid="{00000000-0002-0000-0600-000004000000}"/>
    <dataValidation allowBlank="1" showInputMessage="1" showErrorMessage="1" promptTitle="Anniones de mejora" prompt="Por favor ingrese aquellas acciones que se pueden ejecutar desde el territorio." sqref="Y16:Y27" xr:uid="{00000000-0002-0000-0600-000005000000}"/>
    <dataValidation allowBlank="1" showInputMessage="1" showErrorMessage="1" promptTitle="Observaciones" prompt="Por favor ingresar la justificación de la información ingresada, indicando las posibles razones por las cuales que pueden presentar" sqref="X16:X27" xr:uid="{00000000-0002-0000-0600-000006000000}"/>
  </dataValidations>
  <printOptions horizontalCentered="1" verticalCentered="1"/>
  <pageMargins left="0.19685039370078741" right="0.19685039370078741" top="0.19685039370078741" bottom="0.19685039370078741" header="0" footer="0"/>
  <pageSetup scale="2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84" yWindow="657" count="3">
        <x14:dataValidation type="list" allowBlank="1" showInputMessage="1" showErrorMessage="1" xr:uid="{00000000-0002-0000-0600-000007000000}">
          <x14:formula1>
            <xm:f>Desplegable!$D$3:$D$38</xm:f>
          </x14:formula1>
          <xm:sqref>X7</xm:sqref>
        </x14:dataValidation>
        <x14:dataValidation type="list" allowBlank="1" showInputMessage="1" showErrorMessage="1" xr:uid="{00000000-0002-0000-0600-000008000000}">
          <x14:formula1>
            <xm:f>Desplegable!$B$3:$B$8</xm:f>
          </x14:formula1>
          <xm:sqref>E8</xm:sqref>
        </x14:dataValidation>
        <x14:dataValidation type="list" allowBlank="1" showInputMessage="1" showErrorMessage="1" xr:uid="{00000000-0002-0000-0600-000009000000}">
          <x14:formula1>
            <xm:f>Desplegable!$C$3:$C$26</xm:f>
          </x14:formula1>
          <xm:sqref>E7:T7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67"/>
  <sheetViews>
    <sheetView topLeftCell="A19" zoomScaleNormal="100" workbookViewId="0">
      <selection activeCell="G45" sqref="G45"/>
    </sheetView>
  </sheetViews>
  <sheetFormatPr baseColWidth="10" defaultRowHeight="11.25" x14ac:dyDescent="0.2"/>
  <cols>
    <col min="1" max="1" width="28.33203125" customWidth="1"/>
    <col min="2" max="2" width="17" customWidth="1"/>
    <col min="3" max="3" width="13.5" customWidth="1"/>
    <col min="4" max="4" width="12.5" bestFit="1" customWidth="1"/>
    <col min="5" max="5" width="11" bestFit="1" customWidth="1"/>
    <col min="6" max="6" width="8.83203125" bestFit="1" customWidth="1"/>
    <col min="7" max="7" width="10" bestFit="1" customWidth="1"/>
    <col min="8" max="8" width="9.6640625" bestFit="1" customWidth="1"/>
    <col min="9" max="9" width="13.6640625" customWidth="1"/>
    <col min="10" max="10" width="11.5" bestFit="1" customWidth="1"/>
    <col min="11" max="11" width="17.33203125" bestFit="1" customWidth="1"/>
    <col min="12" max="12" width="13.83203125" bestFit="1" customWidth="1"/>
    <col min="13" max="13" width="16.5" bestFit="1" customWidth="1"/>
    <col min="14" max="14" width="15.5" bestFit="1" customWidth="1"/>
    <col min="15" max="15" width="10.5" bestFit="1" customWidth="1"/>
    <col min="16" max="16" width="20.33203125" bestFit="1" customWidth="1"/>
    <col min="17" max="17" width="11.5" bestFit="1" customWidth="1"/>
    <col min="18" max="18" width="11.83203125" bestFit="1" customWidth="1"/>
    <col min="19" max="19" width="8.83203125" bestFit="1" customWidth="1"/>
    <col min="20" max="20" width="7" bestFit="1" customWidth="1"/>
    <col min="21" max="21" width="7.33203125" bestFit="1" customWidth="1"/>
    <col min="22" max="22" width="13.6640625" bestFit="1" customWidth="1"/>
  </cols>
  <sheetData>
    <row r="1" spans="1:14" ht="12" thickBot="1" x14ac:dyDescent="0.25"/>
    <row r="2" spans="1:14" s="2" customFormat="1" ht="12" customHeight="1" thickBot="1" x14ac:dyDescent="0.2">
      <c r="A2" s="691" t="s">
        <v>48</v>
      </c>
      <c r="B2" s="693" t="s">
        <v>224</v>
      </c>
      <c r="C2" s="696" t="s">
        <v>204</v>
      </c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8"/>
    </row>
    <row r="3" spans="1:14" s="2" customFormat="1" ht="12" thickBot="1" x14ac:dyDescent="0.2">
      <c r="A3" s="692"/>
      <c r="B3" s="694"/>
      <c r="C3" s="699" t="s">
        <v>200</v>
      </c>
      <c r="D3" s="700"/>
      <c r="E3" s="701"/>
      <c r="F3" s="699" t="s">
        <v>201</v>
      </c>
      <c r="G3" s="700"/>
      <c r="H3" s="701"/>
      <c r="I3" s="702" t="s">
        <v>202</v>
      </c>
      <c r="J3" s="703"/>
      <c r="K3" s="704"/>
      <c r="L3" s="699" t="s">
        <v>203</v>
      </c>
      <c r="M3" s="700"/>
      <c r="N3" s="701"/>
    </row>
    <row r="4" spans="1:14" s="2" customFormat="1" ht="12" thickBot="1" x14ac:dyDescent="0.2">
      <c r="A4" s="709"/>
      <c r="B4" s="695"/>
      <c r="C4" s="85" t="s">
        <v>20</v>
      </c>
      <c r="D4" s="86" t="s">
        <v>22</v>
      </c>
      <c r="E4" s="87" t="s">
        <v>23</v>
      </c>
      <c r="F4" s="85" t="s">
        <v>24</v>
      </c>
      <c r="G4" s="86" t="s">
        <v>25</v>
      </c>
      <c r="H4" s="84" t="s">
        <v>26</v>
      </c>
      <c r="I4" s="88" t="s">
        <v>27</v>
      </c>
      <c r="J4" s="89" t="s">
        <v>28</v>
      </c>
      <c r="K4" s="90" t="s">
        <v>29</v>
      </c>
      <c r="L4" s="91" t="s">
        <v>30</v>
      </c>
      <c r="M4" s="86" t="s">
        <v>31</v>
      </c>
      <c r="N4" s="87" t="s">
        <v>32</v>
      </c>
    </row>
    <row r="5" spans="1:14" x14ac:dyDescent="0.2">
      <c r="A5" s="92" t="s">
        <v>61</v>
      </c>
      <c r="B5" s="107"/>
      <c r="C5" s="108"/>
      <c r="D5" s="109"/>
      <c r="E5" s="110"/>
      <c r="F5" s="108"/>
      <c r="G5" s="109"/>
      <c r="H5" s="110"/>
      <c r="I5" s="108"/>
      <c r="J5" s="109"/>
      <c r="K5" s="110"/>
      <c r="L5" s="108"/>
      <c r="M5" s="109"/>
      <c r="N5" s="110"/>
    </row>
    <row r="6" spans="1:14" x14ac:dyDescent="0.2">
      <c r="A6" s="93" t="s">
        <v>62</v>
      </c>
      <c r="B6" s="111"/>
      <c r="C6" s="112"/>
      <c r="D6" s="113"/>
      <c r="E6" s="114"/>
      <c r="F6" s="112"/>
      <c r="G6" s="113"/>
      <c r="H6" s="114"/>
      <c r="I6" s="112"/>
      <c r="J6" s="113"/>
      <c r="K6" s="114"/>
      <c r="L6" s="112"/>
      <c r="M6" s="113"/>
      <c r="N6" s="114"/>
    </row>
    <row r="7" spans="1:14" x14ac:dyDescent="0.2">
      <c r="A7" s="93" t="s">
        <v>63</v>
      </c>
      <c r="B7" s="111"/>
      <c r="C7" s="112"/>
      <c r="D7" s="113"/>
      <c r="E7" s="114"/>
      <c r="F7" s="112"/>
      <c r="G7" s="113"/>
      <c r="H7" s="114"/>
      <c r="I7" s="112"/>
      <c r="J7" s="113"/>
      <c r="K7" s="114"/>
      <c r="L7" s="112"/>
      <c r="M7" s="113"/>
      <c r="N7" s="114"/>
    </row>
    <row r="8" spans="1:14" x14ac:dyDescent="0.2">
      <c r="A8" s="93" t="s">
        <v>64</v>
      </c>
      <c r="B8" s="111"/>
      <c r="C8" s="112"/>
      <c r="D8" s="113"/>
      <c r="E8" s="114"/>
      <c r="F8" s="112"/>
      <c r="G8" s="113"/>
      <c r="H8" s="114"/>
      <c r="I8" s="112"/>
      <c r="J8" s="113"/>
      <c r="K8" s="114"/>
      <c r="L8" s="112"/>
      <c r="M8" s="113"/>
      <c r="N8" s="114"/>
    </row>
    <row r="9" spans="1:14" x14ac:dyDescent="0.2">
      <c r="A9" s="93" t="s">
        <v>65</v>
      </c>
      <c r="B9" s="111"/>
      <c r="C9" s="112"/>
      <c r="D9" s="113"/>
      <c r="E9" s="114"/>
      <c r="F9" s="112"/>
      <c r="G9" s="113"/>
      <c r="H9" s="114"/>
      <c r="I9" s="112"/>
      <c r="J9" s="113"/>
      <c r="K9" s="114"/>
      <c r="L9" s="112"/>
      <c r="M9" s="113"/>
      <c r="N9" s="114"/>
    </row>
    <row r="10" spans="1:14" x14ac:dyDescent="0.2">
      <c r="A10" s="93" t="s">
        <v>66</v>
      </c>
      <c r="B10" s="111"/>
      <c r="C10" s="112"/>
      <c r="D10" s="113"/>
      <c r="E10" s="114"/>
      <c r="F10" s="112"/>
      <c r="G10" s="113"/>
      <c r="H10" s="114"/>
      <c r="I10" s="112"/>
      <c r="J10" s="113"/>
      <c r="K10" s="114"/>
      <c r="L10" s="112"/>
      <c r="M10" s="113"/>
      <c r="N10" s="114"/>
    </row>
    <row r="11" spans="1:14" x14ac:dyDescent="0.2">
      <c r="A11" s="93" t="s">
        <v>67</v>
      </c>
      <c r="B11" s="111"/>
      <c r="C11" s="112"/>
      <c r="D11" s="113"/>
      <c r="E11" s="114"/>
      <c r="F11" s="112"/>
      <c r="G11" s="113"/>
      <c r="H11" s="114"/>
      <c r="I11" s="112"/>
      <c r="J11" s="113"/>
      <c r="K11" s="114"/>
      <c r="L11" s="112"/>
      <c r="M11" s="113"/>
      <c r="N11" s="114"/>
    </row>
    <row r="12" spans="1:14" x14ac:dyDescent="0.2">
      <c r="A12" s="93" t="s">
        <v>68</v>
      </c>
      <c r="B12" s="111"/>
      <c r="C12" s="112"/>
      <c r="D12" s="113"/>
      <c r="E12" s="114"/>
      <c r="F12" s="112"/>
      <c r="G12" s="113"/>
      <c r="H12" s="114"/>
      <c r="I12" s="112"/>
      <c r="J12" s="113"/>
      <c r="K12" s="114"/>
      <c r="L12" s="112"/>
      <c r="M12" s="113"/>
      <c r="N12" s="114"/>
    </row>
    <row r="13" spans="1:14" x14ac:dyDescent="0.2">
      <c r="A13" s="93" t="s">
        <v>69</v>
      </c>
      <c r="B13" s="111"/>
      <c r="C13" s="112"/>
      <c r="D13" s="113"/>
      <c r="E13" s="114"/>
      <c r="F13" s="112"/>
      <c r="G13" s="113"/>
      <c r="H13" s="114"/>
      <c r="I13" s="112"/>
      <c r="J13" s="113"/>
      <c r="K13" s="114"/>
      <c r="L13" s="112"/>
      <c r="M13" s="113"/>
      <c r="N13" s="114"/>
    </row>
    <row r="14" spans="1:14" x14ac:dyDescent="0.2">
      <c r="A14" s="93" t="s">
        <v>70</v>
      </c>
      <c r="B14" s="111"/>
      <c r="C14" s="112"/>
      <c r="D14" s="113"/>
      <c r="E14" s="114"/>
      <c r="F14" s="112"/>
      <c r="G14" s="113"/>
      <c r="H14" s="114"/>
      <c r="I14" s="112"/>
      <c r="J14" s="113"/>
      <c r="K14" s="114"/>
      <c r="L14" s="112"/>
      <c r="M14" s="113"/>
      <c r="N14" s="114"/>
    </row>
    <row r="15" spans="1:14" x14ac:dyDescent="0.2">
      <c r="A15" s="93" t="s">
        <v>71</v>
      </c>
      <c r="B15" s="111"/>
      <c r="C15" s="112"/>
      <c r="D15" s="113"/>
      <c r="E15" s="114"/>
      <c r="F15" s="112"/>
      <c r="G15" s="113"/>
      <c r="H15" s="114"/>
      <c r="I15" s="112"/>
      <c r="J15" s="113"/>
      <c r="K15" s="114"/>
      <c r="L15" s="112"/>
      <c r="M15" s="113"/>
      <c r="N15" s="114"/>
    </row>
    <row r="16" spans="1:14" x14ac:dyDescent="0.2">
      <c r="A16" s="93" t="s">
        <v>72</v>
      </c>
      <c r="B16" s="111"/>
      <c r="C16" s="112"/>
      <c r="D16" s="113"/>
      <c r="E16" s="114"/>
      <c r="F16" s="112"/>
      <c r="G16" s="113"/>
      <c r="H16" s="114"/>
      <c r="I16" s="112"/>
      <c r="J16" s="113"/>
      <c r="K16" s="114"/>
      <c r="L16" s="112"/>
      <c r="M16" s="113"/>
      <c r="N16" s="114"/>
    </row>
    <row r="17" spans="1:22" x14ac:dyDescent="0.2">
      <c r="A17" s="93" t="s">
        <v>73</v>
      </c>
      <c r="B17" s="111"/>
      <c r="C17" s="112"/>
      <c r="D17" s="113"/>
      <c r="E17" s="114"/>
      <c r="F17" s="112"/>
      <c r="G17" s="113"/>
      <c r="H17" s="114"/>
      <c r="I17" s="112"/>
      <c r="J17" s="113"/>
      <c r="K17" s="114"/>
      <c r="L17" s="112"/>
      <c r="M17" s="113"/>
      <c r="N17" s="114"/>
    </row>
    <row r="18" spans="1:22" x14ac:dyDescent="0.2">
      <c r="A18" s="93" t="s">
        <v>74</v>
      </c>
      <c r="B18" s="111"/>
      <c r="C18" s="112"/>
      <c r="D18" s="113"/>
      <c r="E18" s="114"/>
      <c r="F18" s="112"/>
      <c r="G18" s="113"/>
      <c r="H18" s="114"/>
      <c r="I18" s="112"/>
      <c r="J18" s="113"/>
      <c r="K18" s="114"/>
      <c r="L18" s="112"/>
      <c r="M18" s="113"/>
      <c r="N18" s="114"/>
    </row>
    <row r="19" spans="1:22" ht="22.5" x14ac:dyDescent="0.2">
      <c r="A19" s="93" t="s">
        <v>75</v>
      </c>
      <c r="B19" s="111"/>
      <c r="C19" s="112"/>
      <c r="D19" s="113"/>
      <c r="E19" s="114"/>
      <c r="F19" s="112"/>
      <c r="G19" s="113"/>
      <c r="H19" s="114"/>
      <c r="I19" s="112"/>
      <c r="J19" s="113"/>
      <c r="K19" s="114"/>
      <c r="L19" s="112"/>
      <c r="M19" s="113"/>
      <c r="N19" s="114"/>
    </row>
    <row r="20" spans="1:22" x14ac:dyDescent="0.2">
      <c r="A20" s="93" t="s">
        <v>76</v>
      </c>
      <c r="B20" s="111"/>
      <c r="C20" s="112"/>
      <c r="D20" s="113"/>
      <c r="E20" s="114"/>
      <c r="F20" s="112"/>
      <c r="G20" s="113"/>
      <c r="H20" s="114"/>
      <c r="I20" s="112"/>
      <c r="J20" s="113"/>
      <c r="K20" s="114"/>
      <c r="L20" s="112"/>
      <c r="M20" s="113"/>
      <c r="N20" s="114"/>
    </row>
    <row r="21" spans="1:22" x14ac:dyDescent="0.2">
      <c r="A21" s="93" t="s">
        <v>77</v>
      </c>
      <c r="B21" s="111"/>
      <c r="C21" s="112"/>
      <c r="D21" s="113"/>
      <c r="E21" s="114"/>
      <c r="F21" s="112"/>
      <c r="G21" s="113"/>
      <c r="H21" s="114"/>
      <c r="I21" s="112"/>
      <c r="J21" s="113"/>
      <c r="K21" s="114"/>
      <c r="L21" s="112"/>
      <c r="M21" s="113"/>
      <c r="N21" s="114"/>
    </row>
    <row r="22" spans="1:22" x14ac:dyDescent="0.2">
      <c r="A22" s="93" t="s">
        <v>78</v>
      </c>
      <c r="B22" s="111"/>
      <c r="C22" s="112"/>
      <c r="D22" s="113"/>
      <c r="E22" s="114"/>
      <c r="F22" s="112"/>
      <c r="G22" s="113"/>
      <c r="H22" s="114"/>
      <c r="I22" s="112"/>
      <c r="J22" s="113"/>
      <c r="K22" s="114"/>
      <c r="L22" s="112"/>
      <c r="M22" s="113"/>
      <c r="N22" s="114"/>
    </row>
    <row r="23" spans="1:22" x14ac:dyDescent="0.2">
      <c r="A23" s="93" t="s">
        <v>79</v>
      </c>
      <c r="B23" s="111"/>
      <c r="C23" s="112"/>
      <c r="D23" s="113"/>
      <c r="E23" s="114"/>
      <c r="F23" s="112"/>
      <c r="G23" s="113"/>
      <c r="H23" s="114"/>
      <c r="I23" s="112"/>
      <c r="J23" s="113"/>
      <c r="K23" s="114"/>
      <c r="L23" s="112"/>
      <c r="M23" s="113"/>
      <c r="N23" s="114"/>
    </row>
    <row r="24" spans="1:22" ht="12" thickBot="1" x14ac:dyDescent="0.25">
      <c r="A24" s="115" t="s">
        <v>80</v>
      </c>
      <c r="B24" s="116"/>
      <c r="C24" s="117"/>
      <c r="D24" s="118"/>
      <c r="E24" s="119"/>
      <c r="F24" s="117"/>
      <c r="G24" s="118"/>
      <c r="H24" s="119"/>
      <c r="I24" s="117"/>
      <c r="J24" s="118"/>
      <c r="K24" s="119"/>
      <c r="L24" s="117"/>
      <c r="M24" s="118"/>
      <c r="N24" s="119"/>
    </row>
    <row r="25" spans="1:22" ht="12" thickBot="1" x14ac:dyDescent="0.25">
      <c r="A25" s="120" t="s">
        <v>143</v>
      </c>
      <c r="B25" s="121">
        <f>SUM(B5:B24)</f>
        <v>0</v>
      </c>
      <c r="C25" s="121">
        <f t="shared" ref="C25:N25" si="0">SUM(C5:C24)</f>
        <v>0</v>
      </c>
      <c r="D25" s="121">
        <f t="shared" si="0"/>
        <v>0</v>
      </c>
      <c r="E25" s="121">
        <f t="shared" si="0"/>
        <v>0</v>
      </c>
      <c r="F25" s="121">
        <f t="shared" si="0"/>
        <v>0</v>
      </c>
      <c r="G25" s="121">
        <f t="shared" si="0"/>
        <v>0</v>
      </c>
      <c r="H25" s="121">
        <f t="shared" si="0"/>
        <v>0</v>
      </c>
      <c r="I25" s="121">
        <f t="shared" si="0"/>
        <v>0</v>
      </c>
      <c r="J25" s="121">
        <f t="shared" si="0"/>
        <v>0</v>
      </c>
      <c r="K25" s="121">
        <f t="shared" si="0"/>
        <v>0</v>
      </c>
      <c r="L25" s="121">
        <f t="shared" si="0"/>
        <v>0</v>
      </c>
      <c r="M25" s="121">
        <f t="shared" si="0"/>
        <v>0</v>
      </c>
      <c r="N25" s="121">
        <f t="shared" si="0"/>
        <v>0</v>
      </c>
    </row>
    <row r="26" spans="1:22" ht="12.75" thickBot="1" x14ac:dyDescent="0.25">
      <c r="A26" s="122"/>
      <c r="B26" s="122"/>
      <c r="C26" s="710">
        <f>SUM(C25:E25)</f>
        <v>0</v>
      </c>
      <c r="D26" s="711"/>
      <c r="E26" s="712"/>
      <c r="F26" s="710">
        <f t="shared" ref="F26" si="1">SUM(F25:H25)</f>
        <v>0</v>
      </c>
      <c r="G26" s="711"/>
      <c r="H26" s="712"/>
      <c r="I26" s="710">
        <f t="shared" ref="I26" si="2">SUM(I25:K25)</f>
        <v>0</v>
      </c>
      <c r="J26" s="711"/>
      <c r="K26" s="712"/>
      <c r="L26" s="710">
        <f t="shared" ref="L26" si="3">SUM(L25:N25)</f>
        <v>0</v>
      </c>
      <c r="M26" s="711"/>
      <c r="N26" s="712"/>
    </row>
    <row r="28" spans="1:22" ht="12" thickBot="1" x14ac:dyDescent="0.25"/>
    <row r="29" spans="1:22" s="97" customFormat="1" ht="18.75" thickBot="1" x14ac:dyDescent="0.2">
      <c r="A29" s="94"/>
      <c r="B29" s="95" t="s">
        <v>61</v>
      </c>
      <c r="C29" s="95" t="s">
        <v>62</v>
      </c>
      <c r="D29" s="95" t="s">
        <v>63</v>
      </c>
      <c r="E29" s="95" t="s">
        <v>64</v>
      </c>
      <c r="F29" s="95" t="s">
        <v>65</v>
      </c>
      <c r="G29" s="95" t="s">
        <v>66</v>
      </c>
      <c r="H29" s="95" t="s">
        <v>67</v>
      </c>
      <c r="I29" s="95" t="s">
        <v>68</v>
      </c>
      <c r="J29" s="95" t="s">
        <v>69</v>
      </c>
      <c r="K29" s="95" t="s">
        <v>70</v>
      </c>
      <c r="L29" s="95" t="s">
        <v>71</v>
      </c>
      <c r="M29" s="95" t="s">
        <v>72</v>
      </c>
      <c r="N29" s="95" t="s">
        <v>73</v>
      </c>
      <c r="O29" s="95" t="s">
        <v>74</v>
      </c>
      <c r="P29" s="95" t="s">
        <v>75</v>
      </c>
      <c r="Q29" s="95" t="s">
        <v>76</v>
      </c>
      <c r="R29" s="95" t="s">
        <v>77</v>
      </c>
      <c r="S29" s="95" t="s">
        <v>78</v>
      </c>
      <c r="T29" s="95" t="s">
        <v>79</v>
      </c>
      <c r="U29" s="95" t="s">
        <v>80</v>
      </c>
      <c r="V29" s="96"/>
    </row>
    <row r="30" spans="1:22" s="94" customFormat="1" ht="9" x14ac:dyDescent="0.2">
      <c r="A30" s="98" t="s">
        <v>200</v>
      </c>
      <c r="B30" s="99">
        <f>SUM(C5:E5)</f>
        <v>0</v>
      </c>
      <c r="C30" s="99">
        <f>SUM(C6:E6)</f>
        <v>0</v>
      </c>
      <c r="D30" s="99">
        <f>SUM(C7:E7)</f>
        <v>0</v>
      </c>
      <c r="E30" s="99">
        <f>SUM(C8:E8)</f>
        <v>0</v>
      </c>
      <c r="F30" s="99">
        <f>SUM(C9:E9)</f>
        <v>0</v>
      </c>
      <c r="G30" s="99">
        <f>SUM(C10:E10)</f>
        <v>0</v>
      </c>
      <c r="H30" s="99">
        <f>SUM(C11:E11)</f>
        <v>0</v>
      </c>
      <c r="I30" s="99">
        <f>SUM(C12:E12)</f>
        <v>0</v>
      </c>
      <c r="J30" s="99">
        <f>SUM(C13:E13)</f>
        <v>0</v>
      </c>
      <c r="K30" s="99">
        <f>SUM(C14:E14)</f>
        <v>0</v>
      </c>
      <c r="L30" s="99">
        <f>SUM(C15:E15)</f>
        <v>0</v>
      </c>
      <c r="M30" s="99">
        <f>SUM(C16:E16)</f>
        <v>0</v>
      </c>
      <c r="N30" s="99">
        <f>SUM(C17:E17)</f>
        <v>0</v>
      </c>
      <c r="O30" s="99">
        <f>SUM(C18:E18)</f>
        <v>0</v>
      </c>
      <c r="P30" s="99">
        <f>SUM(C19:E19)</f>
        <v>0</v>
      </c>
      <c r="Q30" s="99">
        <f>SUM(C20:E20)</f>
        <v>0</v>
      </c>
      <c r="R30" s="99">
        <f>SUM(C21:E21)</f>
        <v>0</v>
      </c>
      <c r="S30" s="99">
        <f>SUM(C22:E22)</f>
        <v>0</v>
      </c>
      <c r="T30" s="99">
        <f>SUM(C23:E23)</f>
        <v>0</v>
      </c>
      <c r="U30" s="100">
        <f>SUM(C24:E24)</f>
        <v>0</v>
      </c>
      <c r="V30" s="708"/>
    </row>
    <row r="31" spans="1:22" s="97" customFormat="1" ht="9" x14ac:dyDescent="0.15">
      <c r="A31" s="101" t="s">
        <v>201</v>
      </c>
      <c r="B31" s="102">
        <f>SUM(F5:H5)</f>
        <v>0</v>
      </c>
      <c r="C31" s="102">
        <f>SUM(F6:H6)</f>
        <v>0</v>
      </c>
      <c r="D31" s="102">
        <f>SUM(F7:H7)</f>
        <v>0</v>
      </c>
      <c r="E31" s="102">
        <f>SUM(F8:H8)</f>
        <v>0</v>
      </c>
      <c r="F31" s="102">
        <f>SUM(F9:H9)</f>
        <v>0</v>
      </c>
      <c r="G31" s="102">
        <f>SUM(F10:H10)</f>
        <v>0</v>
      </c>
      <c r="H31" s="102">
        <f>SUM(F11:H11)</f>
        <v>0</v>
      </c>
      <c r="I31" s="102">
        <f>SUM(F12:H12)</f>
        <v>0</v>
      </c>
      <c r="J31" s="102">
        <f>SUM(F13:H13)</f>
        <v>0</v>
      </c>
      <c r="K31" s="102">
        <f>SUM(F14:H14)</f>
        <v>0</v>
      </c>
      <c r="L31" s="102">
        <f>SUM(F15:H15)</f>
        <v>0</v>
      </c>
      <c r="M31" s="102">
        <f>SUM(F16:H16)</f>
        <v>0</v>
      </c>
      <c r="N31" s="102">
        <f>SUM(F17:H17)</f>
        <v>0</v>
      </c>
      <c r="O31" s="102">
        <f>SUM(F18:H18)</f>
        <v>0</v>
      </c>
      <c r="P31" s="102">
        <f>SUM(F19:H19)</f>
        <v>0</v>
      </c>
      <c r="Q31" s="102">
        <f>SUM(F20:H20)</f>
        <v>0</v>
      </c>
      <c r="R31" s="102">
        <f>SUM(F21:H21)</f>
        <v>0</v>
      </c>
      <c r="S31" s="102">
        <f>SUM(F22:H22)</f>
        <v>0</v>
      </c>
      <c r="T31" s="102">
        <f>SUM(F23:H23)</f>
        <v>0</v>
      </c>
      <c r="U31" s="103">
        <f>SUM(F24:H24)</f>
        <v>0</v>
      </c>
      <c r="V31" s="708"/>
    </row>
    <row r="32" spans="1:22" s="97" customFormat="1" ht="9" x14ac:dyDescent="0.15">
      <c r="A32" s="101" t="s">
        <v>202</v>
      </c>
      <c r="B32" s="102">
        <f>SUM(G5:I5)</f>
        <v>0</v>
      </c>
      <c r="C32" s="102">
        <f>SUM(G6:I6)</f>
        <v>0</v>
      </c>
      <c r="D32" s="102">
        <f>SUM(G7:I7)</f>
        <v>0</v>
      </c>
      <c r="E32" s="102">
        <f>SUM(G8:I8)</f>
        <v>0</v>
      </c>
      <c r="F32" s="102">
        <f>SUM(G9:I9)</f>
        <v>0</v>
      </c>
      <c r="G32" s="102">
        <f>SUM(G10:I10)</f>
        <v>0</v>
      </c>
      <c r="H32" s="102">
        <f>SUM(G11:I11)</f>
        <v>0</v>
      </c>
      <c r="I32" s="102">
        <f>SUM(G12:I12)</f>
        <v>0</v>
      </c>
      <c r="J32" s="102">
        <f>SUM(G13:I13)</f>
        <v>0</v>
      </c>
      <c r="K32" s="102">
        <f>SUM(G14:I14)</f>
        <v>0</v>
      </c>
      <c r="L32" s="102">
        <f>SUM(G15:I15)</f>
        <v>0</v>
      </c>
      <c r="M32" s="102">
        <f>SUM(G16:I16)</f>
        <v>0</v>
      </c>
      <c r="N32" s="102">
        <f>SUM(G17:I17)</f>
        <v>0</v>
      </c>
      <c r="O32" s="102">
        <f>SUM(G18:I18)</f>
        <v>0</v>
      </c>
      <c r="P32" s="102">
        <f>SUM(G19:I19)</f>
        <v>0</v>
      </c>
      <c r="Q32" s="102">
        <f>SUM(G20:I20)</f>
        <v>0</v>
      </c>
      <c r="R32" s="102">
        <f>SUM(G21:I21)</f>
        <v>0</v>
      </c>
      <c r="S32" s="102">
        <f>SUM(G22:I22)</f>
        <v>0</v>
      </c>
      <c r="T32" s="102">
        <f>SUM(G23:I23)</f>
        <v>0</v>
      </c>
      <c r="U32" s="103">
        <f>SUM(G24:I24)</f>
        <v>0</v>
      </c>
      <c r="V32" s="708"/>
    </row>
    <row r="33" spans="1:28" s="97" customFormat="1" ht="9.75" thickBot="1" x14ac:dyDescent="0.2">
      <c r="A33" s="104" t="s">
        <v>203</v>
      </c>
      <c r="B33" s="105">
        <f>SUM(H5:J5)</f>
        <v>0</v>
      </c>
      <c r="C33" s="105">
        <f>SUM(H6:J6)</f>
        <v>0</v>
      </c>
      <c r="D33" s="105">
        <f>SUM(H7:J7)</f>
        <v>0</v>
      </c>
      <c r="E33" s="105">
        <f>SUM(H8:J8)</f>
        <v>0</v>
      </c>
      <c r="F33" s="105">
        <f>SUM(H9:J9)</f>
        <v>0</v>
      </c>
      <c r="G33" s="105">
        <f>SUM(H10:J10)</f>
        <v>0</v>
      </c>
      <c r="H33" s="105">
        <f>SUM(H11:J11)</f>
        <v>0</v>
      </c>
      <c r="I33" s="105">
        <f>SUM(H12:J12)</f>
        <v>0</v>
      </c>
      <c r="J33" s="105">
        <f>SUM(H13:J13)</f>
        <v>0</v>
      </c>
      <c r="K33" s="105">
        <f>SUM(H14:J14)</f>
        <v>0</v>
      </c>
      <c r="L33" s="105">
        <f>SUM(H15:J15)</f>
        <v>0</v>
      </c>
      <c r="M33" s="105">
        <f>SUM(H16:J16)</f>
        <v>0</v>
      </c>
      <c r="N33" s="105">
        <f>SUM(H17:J17)</f>
        <v>0</v>
      </c>
      <c r="O33" s="105">
        <f>SUM(H18:J18)</f>
        <v>0</v>
      </c>
      <c r="P33" s="105">
        <f>SUM(H19:J19)</f>
        <v>0</v>
      </c>
      <c r="Q33" s="105">
        <f>SUM(H20:J20)</f>
        <v>0</v>
      </c>
      <c r="R33" s="105">
        <f>SUM(H21:J21)</f>
        <v>0</v>
      </c>
      <c r="S33" s="105">
        <f>SUM(H22:J22)</f>
        <v>0</v>
      </c>
      <c r="T33" s="105">
        <f>SUM(H23:J23)</f>
        <v>0</v>
      </c>
      <c r="U33" s="106">
        <f>SUM(H24:J24)</f>
        <v>0</v>
      </c>
      <c r="V33" s="690"/>
    </row>
    <row r="34" spans="1:28" x14ac:dyDescent="0.2">
      <c r="V34" s="690"/>
    </row>
    <row r="35" spans="1:28" ht="12" thickBot="1" x14ac:dyDescent="0.25">
      <c r="V35" s="690"/>
    </row>
    <row r="36" spans="1:28" ht="12" customHeight="1" thickBot="1" x14ac:dyDescent="0.25">
      <c r="A36" s="691" t="s">
        <v>48</v>
      </c>
      <c r="B36" s="693" t="s">
        <v>224</v>
      </c>
      <c r="C36" s="696" t="s">
        <v>204</v>
      </c>
      <c r="D36" s="697"/>
      <c r="E36" s="697"/>
      <c r="F36" s="697"/>
      <c r="G36" s="697"/>
      <c r="H36" s="697"/>
      <c r="I36" s="697"/>
      <c r="J36" s="697"/>
      <c r="K36" s="697"/>
      <c r="L36" s="697"/>
      <c r="M36" s="697"/>
      <c r="N36" s="698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2.75" thickBot="1" x14ac:dyDescent="0.25">
      <c r="A37" s="692"/>
      <c r="B37" s="694"/>
      <c r="C37" s="699" t="s">
        <v>200</v>
      </c>
      <c r="D37" s="700"/>
      <c r="E37" s="701"/>
      <c r="F37" s="699" t="s">
        <v>201</v>
      </c>
      <c r="G37" s="700"/>
      <c r="H37" s="701"/>
      <c r="I37" s="702" t="s">
        <v>202</v>
      </c>
      <c r="J37" s="703"/>
      <c r="K37" s="704"/>
      <c r="L37" s="699" t="s">
        <v>203</v>
      </c>
      <c r="M37" s="700"/>
      <c r="N37" s="70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2.75" thickBot="1" x14ac:dyDescent="0.25">
      <c r="A38" s="692"/>
      <c r="B38" s="695"/>
      <c r="C38" s="85" t="s">
        <v>20</v>
      </c>
      <c r="D38" s="86" t="s">
        <v>22</v>
      </c>
      <c r="E38" s="87" t="s">
        <v>23</v>
      </c>
      <c r="F38" s="85" t="s">
        <v>24</v>
      </c>
      <c r="G38" s="86" t="s">
        <v>25</v>
      </c>
      <c r="H38" s="84" t="s">
        <v>26</v>
      </c>
      <c r="I38" s="88" t="s">
        <v>27</v>
      </c>
      <c r="J38" s="89" t="s">
        <v>28</v>
      </c>
      <c r="K38" s="90" t="s">
        <v>29</v>
      </c>
      <c r="L38" s="91" t="s">
        <v>30</v>
      </c>
      <c r="M38" s="86" t="s">
        <v>31</v>
      </c>
      <c r="N38" s="87" t="s">
        <v>32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22.5" x14ac:dyDescent="0.2">
      <c r="A39" s="131" t="s">
        <v>213</v>
      </c>
      <c r="B39" s="128"/>
      <c r="C39" s="108"/>
      <c r="D39" s="109"/>
      <c r="E39" s="110"/>
      <c r="F39" s="108"/>
      <c r="G39" s="109"/>
      <c r="H39" s="110"/>
      <c r="I39" s="108"/>
      <c r="J39" s="109"/>
      <c r="K39" s="110"/>
      <c r="L39" s="108"/>
      <c r="M39" s="109"/>
      <c r="N39" s="110"/>
    </row>
    <row r="40" spans="1:28" ht="22.5" x14ac:dyDescent="0.2">
      <c r="A40" s="132" t="s">
        <v>208</v>
      </c>
      <c r="B40" s="129"/>
      <c r="C40" s="112"/>
      <c r="D40" s="113"/>
      <c r="E40" s="114"/>
      <c r="F40" s="112"/>
      <c r="G40" s="113"/>
      <c r="H40" s="114"/>
      <c r="I40" s="112"/>
      <c r="J40" s="113"/>
      <c r="K40" s="114"/>
      <c r="L40" s="112"/>
      <c r="M40" s="113"/>
      <c r="N40" s="114"/>
    </row>
    <row r="41" spans="1:28" ht="22.5" x14ac:dyDescent="0.2">
      <c r="A41" s="132" t="s">
        <v>206</v>
      </c>
      <c r="B41" s="129"/>
      <c r="C41" s="112"/>
      <c r="D41" s="113"/>
      <c r="E41" s="114"/>
      <c r="F41" s="112"/>
      <c r="G41" s="113"/>
      <c r="H41" s="114"/>
      <c r="I41" s="112"/>
      <c r="J41" s="113"/>
      <c r="K41" s="114"/>
      <c r="L41" s="112"/>
      <c r="M41" s="113"/>
      <c r="N41" s="114"/>
    </row>
    <row r="42" spans="1:28" x14ac:dyDescent="0.2">
      <c r="A42" s="132" t="s">
        <v>215</v>
      </c>
      <c r="B42" s="129"/>
      <c r="C42" s="112"/>
      <c r="D42" s="113"/>
      <c r="E42" s="114"/>
      <c r="F42" s="112"/>
      <c r="G42" s="113"/>
      <c r="H42" s="114"/>
      <c r="I42" s="112"/>
      <c r="J42" s="113"/>
      <c r="K42" s="114"/>
      <c r="L42" s="112"/>
      <c r="M42" s="113"/>
      <c r="N42" s="114"/>
    </row>
    <row r="43" spans="1:28" x14ac:dyDescent="0.2">
      <c r="A43" s="132" t="s">
        <v>217</v>
      </c>
      <c r="B43" s="129"/>
      <c r="C43" s="112"/>
      <c r="D43" s="113"/>
      <c r="E43" s="114"/>
      <c r="F43" s="112"/>
      <c r="G43" s="113"/>
      <c r="H43" s="114"/>
      <c r="I43" s="112"/>
      <c r="J43" s="113"/>
      <c r="K43" s="114"/>
      <c r="L43" s="112"/>
      <c r="M43" s="113"/>
      <c r="N43" s="114"/>
    </row>
    <row r="44" spans="1:28" ht="22.5" x14ac:dyDescent="0.2">
      <c r="A44" s="132" t="s">
        <v>212</v>
      </c>
      <c r="B44" s="129"/>
      <c r="C44" s="112"/>
      <c r="D44" s="113"/>
      <c r="E44" s="114"/>
      <c r="F44" s="112"/>
      <c r="G44" s="113"/>
      <c r="H44" s="114"/>
      <c r="I44" s="112"/>
      <c r="J44" s="113"/>
      <c r="K44" s="114"/>
      <c r="L44" s="112"/>
      <c r="M44" s="113"/>
      <c r="N44" s="114"/>
    </row>
    <row r="45" spans="1:28" ht="22.5" x14ac:dyDescent="0.2">
      <c r="A45" s="132" t="s">
        <v>218</v>
      </c>
      <c r="B45" s="129"/>
      <c r="C45" s="112"/>
      <c r="D45" s="113"/>
      <c r="E45" s="114"/>
      <c r="F45" s="112"/>
      <c r="G45" s="113"/>
      <c r="H45" s="114"/>
      <c r="I45" s="112"/>
      <c r="J45" s="113"/>
      <c r="K45" s="114"/>
      <c r="L45" s="112"/>
      <c r="M45" s="113"/>
      <c r="N45" s="114"/>
    </row>
    <row r="46" spans="1:28" ht="22.5" x14ac:dyDescent="0.2">
      <c r="A46" s="132" t="s">
        <v>209</v>
      </c>
      <c r="B46" s="129"/>
      <c r="C46" s="112"/>
      <c r="D46" s="113"/>
      <c r="E46" s="114"/>
      <c r="F46" s="112"/>
      <c r="G46" s="113"/>
      <c r="H46" s="114"/>
      <c r="I46" s="112"/>
      <c r="J46" s="113"/>
      <c r="K46" s="114"/>
      <c r="L46" s="112"/>
      <c r="M46" s="113"/>
      <c r="N46" s="114"/>
    </row>
    <row r="47" spans="1:28" x14ac:dyDescent="0.2">
      <c r="A47" s="132" t="s">
        <v>214</v>
      </c>
      <c r="B47" s="129"/>
      <c r="C47" s="112"/>
      <c r="D47" s="113"/>
      <c r="E47" s="114"/>
      <c r="F47" s="112"/>
      <c r="G47" s="113"/>
      <c r="H47" s="114"/>
      <c r="I47" s="112"/>
      <c r="J47" s="113"/>
      <c r="K47" s="114"/>
      <c r="L47" s="112"/>
      <c r="M47" s="113"/>
      <c r="N47" s="114"/>
    </row>
    <row r="48" spans="1:28" x14ac:dyDescent="0.2">
      <c r="A48" s="132" t="s">
        <v>216</v>
      </c>
      <c r="B48" s="129"/>
      <c r="C48" s="112"/>
      <c r="D48" s="113"/>
      <c r="E48" s="114"/>
      <c r="F48" s="112"/>
      <c r="G48" s="113"/>
      <c r="H48" s="114"/>
      <c r="I48" s="112"/>
      <c r="J48" s="113"/>
      <c r="K48" s="114"/>
      <c r="L48" s="112"/>
      <c r="M48" s="113"/>
      <c r="N48" s="114"/>
    </row>
    <row r="49" spans="1:28" ht="27" customHeight="1" x14ac:dyDescent="0.2">
      <c r="A49" s="132" t="s">
        <v>223</v>
      </c>
      <c r="B49" s="129"/>
      <c r="C49" s="112"/>
      <c r="D49" s="113"/>
      <c r="E49" s="114"/>
      <c r="F49" s="112"/>
      <c r="G49" s="113"/>
      <c r="H49" s="114"/>
      <c r="I49" s="112"/>
      <c r="J49" s="113"/>
      <c r="K49" s="114"/>
      <c r="L49" s="112"/>
      <c r="M49" s="113"/>
      <c r="N49" s="114"/>
    </row>
    <row r="50" spans="1:28" x14ac:dyDescent="0.2">
      <c r="A50" s="132" t="s">
        <v>219</v>
      </c>
      <c r="B50" s="129"/>
      <c r="C50" s="112"/>
      <c r="D50" s="113"/>
      <c r="E50" s="114"/>
      <c r="F50" s="112"/>
      <c r="G50" s="113"/>
      <c r="H50" s="114"/>
      <c r="I50" s="112"/>
      <c r="J50" s="113"/>
      <c r="K50" s="114"/>
      <c r="L50" s="112"/>
      <c r="M50" s="113"/>
      <c r="N50" s="114"/>
    </row>
    <row r="51" spans="1:28" ht="22.5" x14ac:dyDescent="0.2">
      <c r="A51" s="132" t="s">
        <v>210</v>
      </c>
      <c r="B51" s="129"/>
      <c r="C51" s="112"/>
      <c r="D51" s="113"/>
      <c r="E51" s="114"/>
      <c r="F51" s="112"/>
      <c r="G51" s="113"/>
      <c r="H51" s="114"/>
      <c r="I51" s="112"/>
      <c r="J51" s="113"/>
      <c r="K51" s="114"/>
      <c r="L51" s="112"/>
      <c r="M51" s="113"/>
      <c r="N51" s="114"/>
    </row>
    <row r="52" spans="1:28" ht="22.5" x14ac:dyDescent="0.2">
      <c r="A52" s="132" t="s">
        <v>222</v>
      </c>
      <c r="B52" s="129"/>
      <c r="C52" s="112"/>
      <c r="D52" s="113"/>
      <c r="E52" s="114"/>
      <c r="F52" s="112"/>
      <c r="G52" s="113"/>
      <c r="H52" s="114"/>
      <c r="I52" s="112"/>
      <c r="J52" s="113"/>
      <c r="K52" s="114"/>
      <c r="L52" s="112"/>
      <c r="M52" s="113"/>
      <c r="N52" s="114"/>
    </row>
    <row r="53" spans="1:28" ht="33.75" x14ac:dyDescent="0.2">
      <c r="A53" s="132" t="s">
        <v>221</v>
      </c>
      <c r="B53" s="129"/>
      <c r="C53" s="112"/>
      <c r="D53" s="113"/>
      <c r="E53" s="114"/>
      <c r="F53" s="112"/>
      <c r="G53" s="113"/>
      <c r="H53" s="114"/>
      <c r="I53" s="112"/>
      <c r="J53" s="113"/>
      <c r="K53" s="114"/>
      <c r="L53" s="112"/>
      <c r="M53" s="113"/>
      <c r="N53" s="114"/>
    </row>
    <row r="54" spans="1:28" x14ac:dyDescent="0.2">
      <c r="A54" s="132" t="s">
        <v>220</v>
      </c>
      <c r="B54" s="129"/>
      <c r="C54" s="112"/>
      <c r="D54" s="113"/>
      <c r="E54" s="114"/>
      <c r="F54" s="112"/>
      <c r="G54" s="113"/>
      <c r="H54" s="114"/>
      <c r="I54" s="112"/>
      <c r="J54" s="113"/>
      <c r="K54" s="114"/>
      <c r="L54" s="112"/>
      <c r="M54" s="113"/>
      <c r="N54" s="114"/>
    </row>
    <row r="55" spans="1:28" ht="22.5" x14ac:dyDescent="0.2">
      <c r="A55" s="132" t="s">
        <v>211</v>
      </c>
      <c r="B55" s="129"/>
      <c r="C55" s="112"/>
      <c r="D55" s="113"/>
      <c r="E55" s="114"/>
      <c r="F55" s="112"/>
      <c r="G55" s="113"/>
      <c r="H55" s="114"/>
      <c r="I55" s="112"/>
      <c r="J55" s="113"/>
      <c r="K55" s="114"/>
      <c r="L55" s="112"/>
      <c r="M55" s="113"/>
      <c r="N55" s="114"/>
    </row>
    <row r="56" spans="1:28" ht="12" thickBot="1" x14ac:dyDescent="0.25">
      <c r="A56" s="133" t="s">
        <v>207</v>
      </c>
      <c r="B56" s="129"/>
      <c r="C56" s="112"/>
      <c r="D56" s="113"/>
      <c r="E56" s="114"/>
      <c r="F56" s="112"/>
      <c r="G56" s="113"/>
      <c r="H56" s="114"/>
      <c r="I56" s="112"/>
      <c r="J56" s="113"/>
      <c r="K56" s="114"/>
      <c r="L56" s="112"/>
      <c r="M56" s="113"/>
      <c r="N56" s="114"/>
    </row>
    <row r="57" spans="1:28" ht="12" thickBot="1" x14ac:dyDescent="0.25">
      <c r="A57" s="130" t="s">
        <v>143</v>
      </c>
      <c r="B57" s="121">
        <f t="shared" ref="B57:N57" si="4">SUM(B39:B56)</f>
        <v>0</v>
      </c>
      <c r="C57" s="121">
        <f t="shared" si="4"/>
        <v>0</v>
      </c>
      <c r="D57" s="121">
        <f t="shared" si="4"/>
        <v>0</v>
      </c>
      <c r="E57" s="121">
        <f t="shared" si="4"/>
        <v>0</v>
      </c>
      <c r="F57" s="121">
        <f t="shared" si="4"/>
        <v>0</v>
      </c>
      <c r="G57" s="121">
        <f t="shared" si="4"/>
        <v>0</v>
      </c>
      <c r="H57" s="121">
        <f t="shared" si="4"/>
        <v>0</v>
      </c>
      <c r="I57" s="121">
        <f t="shared" si="4"/>
        <v>0</v>
      </c>
      <c r="J57" s="121">
        <f t="shared" si="4"/>
        <v>0</v>
      </c>
      <c r="K57" s="121">
        <f t="shared" si="4"/>
        <v>0</v>
      </c>
      <c r="L57" s="121">
        <f t="shared" si="4"/>
        <v>0</v>
      </c>
      <c r="M57" s="121">
        <f t="shared" si="4"/>
        <v>0</v>
      </c>
      <c r="N57" s="121">
        <f t="shared" si="4"/>
        <v>0</v>
      </c>
    </row>
    <row r="58" spans="1:28" ht="12" thickBot="1" x14ac:dyDescent="0.25">
      <c r="A58" s="123"/>
      <c r="B58" s="123"/>
      <c r="C58" s="705">
        <f>SUM(C57:E57)</f>
        <v>0</v>
      </c>
      <c r="D58" s="706"/>
      <c r="E58" s="707"/>
      <c r="F58" s="705">
        <f t="shared" ref="F58" si="5">SUM(F57:H57)</f>
        <v>0</v>
      </c>
      <c r="G58" s="706"/>
      <c r="H58" s="707"/>
      <c r="I58" s="705">
        <f t="shared" ref="I58" si="6">SUM(I57:K57)</f>
        <v>0</v>
      </c>
      <c r="J58" s="706"/>
      <c r="K58" s="707"/>
      <c r="L58" s="705">
        <f t="shared" ref="L58" si="7">SUM(L57:N57)</f>
        <v>0</v>
      </c>
      <c r="M58" s="706"/>
      <c r="N58" s="707"/>
    </row>
    <row r="60" spans="1:28" ht="12" thickBot="1" x14ac:dyDescent="0.25"/>
    <row r="61" spans="1:28" s="97" customFormat="1" ht="43.9" customHeight="1" thickBot="1" x14ac:dyDescent="0.2">
      <c r="A61" s="94"/>
      <c r="B61" s="95" t="str">
        <f>A39</f>
        <v>Comunicación Estratégica</v>
      </c>
      <c r="C61" s="95" t="str">
        <f>A40</f>
        <v>Direccionamiento Estratégico</v>
      </c>
      <c r="D61" s="95" t="str">
        <f>A41</f>
        <v>Evaluación Independiente</v>
      </c>
      <c r="E61" s="95" t="str">
        <f>A42</f>
        <v>Gestión Administrativa</v>
      </c>
      <c r="F61" s="95" t="str">
        <f>A43</f>
        <v>Gestión Contractual</v>
      </c>
      <c r="G61" s="95" t="str">
        <f>A44</f>
        <v>Gestión de la Información</v>
      </c>
      <c r="H61" s="95" t="str">
        <f>A45</f>
        <v>Gestión de Talento Humano</v>
      </c>
      <c r="I61" s="95" t="str">
        <f>A46</f>
        <v>Gestión del Conocimiento y la Innovación</v>
      </c>
      <c r="J61" s="95" t="str">
        <f>A47</f>
        <v>Gestión Documental</v>
      </c>
      <c r="K61" s="95" t="str">
        <f>A48</f>
        <v>Gestión Financiera</v>
      </c>
      <c r="L61" s="95" t="str">
        <f>A49</f>
        <v>Gestión Interinstitucional</v>
      </c>
      <c r="M61" s="95" t="str">
        <f>A50</f>
        <v>Gestión Jurídica</v>
      </c>
      <c r="N61" s="95" t="str">
        <f>A51</f>
        <v>Gestión para la Asistencia</v>
      </c>
      <c r="O61" s="95" t="str">
        <f>A52</f>
        <v>Participación y Visibilización</v>
      </c>
      <c r="P61" s="95" t="str">
        <f>A53</f>
        <v>Prevención Urgente y Atención en la Inmediatez</v>
      </c>
      <c r="Q61" s="95" t="str">
        <f>A54</f>
        <v>Registro y Valoración</v>
      </c>
      <c r="R61" s="95" t="str">
        <f>A55</f>
        <v>Relación con el Ciudadano</v>
      </c>
      <c r="S61" s="95" t="str">
        <f>A56</f>
        <v>Reparación Integral</v>
      </c>
      <c r="T61" s="124"/>
      <c r="U61" s="124"/>
      <c r="V61" s="96"/>
    </row>
    <row r="62" spans="1:28" s="97" customFormat="1" ht="9" x14ac:dyDescent="0.15">
      <c r="A62" s="125" t="s">
        <v>200</v>
      </c>
      <c r="B62" s="98">
        <f>SUM(C39:E39)</f>
        <v>0</v>
      </c>
      <c r="C62" s="99">
        <f>SUM(C40:E40)</f>
        <v>0</v>
      </c>
      <c r="D62" s="99">
        <f>SUM(C41:E41)</f>
        <v>0</v>
      </c>
      <c r="E62" s="99">
        <f>SUM(C42:E42)</f>
        <v>0</v>
      </c>
      <c r="F62" s="99">
        <f>SUM(C43:E43)</f>
        <v>0</v>
      </c>
      <c r="G62" s="99">
        <f>SUM(C44:E44)</f>
        <v>0</v>
      </c>
      <c r="H62" s="99">
        <f>SUM(C45:E45)</f>
        <v>0</v>
      </c>
      <c r="I62" s="99">
        <f>SUM(C46:E46)</f>
        <v>0</v>
      </c>
      <c r="J62" s="99">
        <f>SUM(C47:E47)</f>
        <v>0</v>
      </c>
      <c r="K62" s="99">
        <f>SUM(C48:E48)</f>
        <v>0</v>
      </c>
      <c r="L62" s="99">
        <f>SUM(C49:E49)</f>
        <v>0</v>
      </c>
      <c r="M62" s="99">
        <f>SUM(C50:E50)</f>
        <v>0</v>
      </c>
      <c r="N62" s="99">
        <f>SUM(C51:E51)</f>
        <v>0</v>
      </c>
      <c r="O62" s="99">
        <f>SUM(C52:E52)</f>
        <v>0</v>
      </c>
      <c r="P62" s="99">
        <f>SUM(C53:E53)</f>
        <v>0</v>
      </c>
      <c r="Q62" s="99">
        <f>SUM(C54:E54)</f>
        <v>0</v>
      </c>
      <c r="R62" s="99">
        <f>SUM(C55:E55)</f>
        <v>0</v>
      </c>
      <c r="S62" s="100">
        <f>SUM(C56:E56)</f>
        <v>0</v>
      </c>
      <c r="T62" s="94"/>
      <c r="U62" s="94"/>
      <c r="V62" s="708"/>
      <c r="W62" s="94"/>
      <c r="X62" s="94"/>
      <c r="Y62" s="94"/>
      <c r="Z62" s="94"/>
      <c r="AA62" s="94"/>
      <c r="AB62" s="94"/>
    </row>
    <row r="63" spans="1:28" s="97" customFormat="1" ht="9" x14ac:dyDescent="0.15">
      <c r="A63" s="126" t="s">
        <v>201</v>
      </c>
      <c r="B63" s="101">
        <f>SUM(F39:H39)</f>
        <v>0</v>
      </c>
      <c r="C63" s="102">
        <f>SUM(F40:H40)</f>
        <v>0</v>
      </c>
      <c r="D63" s="102">
        <f>SUM(F41:H41)</f>
        <v>0</v>
      </c>
      <c r="E63" s="102">
        <f>SUM(F42:H42)</f>
        <v>0</v>
      </c>
      <c r="F63" s="102">
        <f>SUM(F43:H43)</f>
        <v>0</v>
      </c>
      <c r="G63" s="102">
        <f>SUM(F44:H44)</f>
        <v>0</v>
      </c>
      <c r="H63" s="102">
        <f>SUM(F45:H45)</f>
        <v>0</v>
      </c>
      <c r="I63" s="102">
        <f>SUM(F46:H46)</f>
        <v>0</v>
      </c>
      <c r="J63" s="102">
        <f>SUM(F47:H47)</f>
        <v>0</v>
      </c>
      <c r="K63" s="102">
        <f>SUM(F48:H48)</f>
        <v>0</v>
      </c>
      <c r="L63" s="102">
        <f>SUM(F49:H49)</f>
        <v>0</v>
      </c>
      <c r="M63" s="102">
        <f>SUM(F50:H50)</f>
        <v>0</v>
      </c>
      <c r="N63" s="102">
        <f>SUM(F51:H51)</f>
        <v>0</v>
      </c>
      <c r="O63" s="102">
        <f>SUM(F52:H52)</f>
        <v>0</v>
      </c>
      <c r="P63" s="102">
        <f>SUM(F53:H53)</f>
        <v>0</v>
      </c>
      <c r="Q63" s="102">
        <f>SUM(F54:H54)</f>
        <v>0</v>
      </c>
      <c r="R63" s="102">
        <f>SUM(F55:H55)</f>
        <v>0</v>
      </c>
      <c r="S63" s="103">
        <f>SUM(F56:H56)</f>
        <v>0</v>
      </c>
      <c r="T63" s="94"/>
      <c r="U63" s="94"/>
      <c r="V63" s="708"/>
    </row>
    <row r="64" spans="1:28" s="97" customFormat="1" ht="9" x14ac:dyDescent="0.15">
      <c r="A64" s="126" t="s">
        <v>202</v>
      </c>
      <c r="B64" s="101">
        <f>SUM(G39:I39)</f>
        <v>0</v>
      </c>
      <c r="C64" s="102">
        <f>SUM(G40:I40)</f>
        <v>0</v>
      </c>
      <c r="D64" s="102">
        <f>SUM(G41:I41)</f>
        <v>0</v>
      </c>
      <c r="E64" s="102">
        <f>SUM(G42:I42)</f>
        <v>0</v>
      </c>
      <c r="F64" s="102">
        <f>SUM(G43:I43)</f>
        <v>0</v>
      </c>
      <c r="G64" s="102">
        <f>SUM(G44:I44)</f>
        <v>0</v>
      </c>
      <c r="H64" s="102">
        <f>SUM(G45:I45)</f>
        <v>0</v>
      </c>
      <c r="I64" s="102">
        <f>SUM(G46:I46)</f>
        <v>0</v>
      </c>
      <c r="J64" s="102">
        <f>SUM(G47:I47)</f>
        <v>0</v>
      </c>
      <c r="K64" s="102">
        <f>SUM(G48:I48)</f>
        <v>0</v>
      </c>
      <c r="L64" s="102">
        <f>SUM(G49:I49)</f>
        <v>0</v>
      </c>
      <c r="M64" s="102">
        <f>SUM(G50:I50)</f>
        <v>0</v>
      </c>
      <c r="N64" s="102">
        <f>SUM(G51:I51)</f>
        <v>0</v>
      </c>
      <c r="O64" s="102">
        <f>SUM(G52:I52)</f>
        <v>0</v>
      </c>
      <c r="P64" s="102">
        <f>SUM(G53:I53)</f>
        <v>0</v>
      </c>
      <c r="Q64" s="102">
        <f>SUM(G54:I54)</f>
        <v>0</v>
      </c>
      <c r="R64" s="102">
        <f>SUM(G55:I55)</f>
        <v>0</v>
      </c>
      <c r="S64" s="103">
        <f>SUM(G56:I56)</f>
        <v>0</v>
      </c>
      <c r="T64" s="94"/>
      <c r="U64" s="94"/>
      <c r="V64" s="708"/>
    </row>
    <row r="65" spans="1:22" s="97" customFormat="1" ht="9.75" thickBot="1" x14ac:dyDescent="0.2">
      <c r="A65" s="127" t="s">
        <v>203</v>
      </c>
      <c r="B65" s="104">
        <f>SUM(H39:J39)</f>
        <v>0</v>
      </c>
      <c r="C65" s="105">
        <f>SUM(H40:J40)</f>
        <v>0</v>
      </c>
      <c r="D65" s="105">
        <f>SUM(H41:J41)</f>
        <v>0</v>
      </c>
      <c r="E65" s="105">
        <f>SUM(H42:J42)</f>
        <v>0</v>
      </c>
      <c r="F65" s="105">
        <f>SUM(H43:J43)</f>
        <v>0</v>
      </c>
      <c r="G65" s="105">
        <f>SUM(H44:J44)</f>
        <v>0</v>
      </c>
      <c r="H65" s="105">
        <f>SUM(H45:J45)</f>
        <v>0</v>
      </c>
      <c r="I65" s="105">
        <f>SUM(H46:J46)</f>
        <v>0</v>
      </c>
      <c r="J65" s="105">
        <f>SUM(H47:J47)</f>
        <v>0</v>
      </c>
      <c r="K65" s="105">
        <f>SUM(H48:J48)</f>
        <v>0</v>
      </c>
      <c r="L65" s="105">
        <f>SUM(H49:J49)</f>
        <v>0</v>
      </c>
      <c r="M65" s="105">
        <f>SUM(H50:J50)</f>
        <v>0</v>
      </c>
      <c r="N65" s="105">
        <f>SUM(H51:J51)</f>
        <v>0</v>
      </c>
      <c r="O65" s="105">
        <f>SUM(H52:J52)</f>
        <v>0</v>
      </c>
      <c r="P65" s="105">
        <f>SUM(H53:J53)</f>
        <v>0</v>
      </c>
      <c r="Q65" s="105">
        <f>SUM(H54:J54)</f>
        <v>0</v>
      </c>
      <c r="R65" s="105">
        <f>SUM(H55:J55)</f>
        <v>0</v>
      </c>
      <c r="S65" s="106">
        <f>SUM(H56:J56)</f>
        <v>0</v>
      </c>
      <c r="T65" s="94"/>
      <c r="U65" s="94"/>
      <c r="V65" s="690"/>
    </row>
    <row r="66" spans="1:22" x14ac:dyDescent="0.2">
      <c r="V66" s="690"/>
    </row>
    <row r="67" spans="1:22" x14ac:dyDescent="0.2">
      <c r="V67" s="690"/>
    </row>
  </sheetData>
  <sortState xmlns:xlrd2="http://schemas.microsoft.com/office/spreadsheetml/2017/richdata2" ref="B70:B86">
    <sortCondition ref="B69"/>
  </sortState>
  <mergeCells count="26">
    <mergeCell ref="V33:V35"/>
    <mergeCell ref="L3:N3"/>
    <mergeCell ref="C2:N2"/>
    <mergeCell ref="A2:A4"/>
    <mergeCell ref="B2:B4"/>
    <mergeCell ref="C3:E3"/>
    <mergeCell ref="F3:H3"/>
    <mergeCell ref="I3:K3"/>
    <mergeCell ref="C26:E26"/>
    <mergeCell ref="F26:H26"/>
    <mergeCell ref="I26:K26"/>
    <mergeCell ref="L26:N26"/>
    <mergeCell ref="V30:V32"/>
    <mergeCell ref="V65:V67"/>
    <mergeCell ref="A36:A38"/>
    <mergeCell ref="B36:B38"/>
    <mergeCell ref="C36:N36"/>
    <mergeCell ref="C37:E37"/>
    <mergeCell ref="F37:H37"/>
    <mergeCell ref="I37:K37"/>
    <mergeCell ref="L37:N37"/>
    <mergeCell ref="C58:E58"/>
    <mergeCell ref="F58:H58"/>
    <mergeCell ref="I58:K58"/>
    <mergeCell ref="L58:N58"/>
    <mergeCell ref="V62:V6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1"/>
  <sheetViews>
    <sheetView view="pageBreakPreview" zoomScale="70" zoomScaleNormal="53" zoomScaleSheetLayoutView="70" workbookViewId="0">
      <selection activeCell="J14" sqref="J14:J15"/>
    </sheetView>
  </sheetViews>
  <sheetFormatPr baseColWidth="10" defaultColWidth="11.5" defaultRowHeight="11.25" x14ac:dyDescent="0.15"/>
  <cols>
    <col min="1" max="1" width="19.6640625" style="2" bestFit="1" customWidth="1"/>
    <col min="2" max="2" width="18.6640625" style="2" customWidth="1"/>
    <col min="3" max="3" width="16.6640625" style="2" customWidth="1"/>
    <col min="4" max="4" width="15.6640625" style="2" customWidth="1"/>
    <col min="5" max="5" width="18.6640625" style="2" customWidth="1"/>
    <col min="6" max="6" width="16.6640625" style="2" customWidth="1"/>
    <col min="7" max="7" width="15.6640625" style="2" customWidth="1"/>
    <col min="8" max="9" width="18.6640625" style="2" customWidth="1"/>
    <col min="10" max="10" width="100.6640625" style="2" customWidth="1"/>
    <col min="11" max="12" width="25.6640625" style="2" customWidth="1"/>
    <col min="13" max="13" width="17.6640625" style="2" customWidth="1"/>
    <col min="14" max="15" width="85.5" style="2" customWidth="1"/>
    <col min="16" max="16384" width="11.5" style="2"/>
  </cols>
  <sheetData>
    <row r="1" spans="1:19" ht="10.15" customHeight="1" x14ac:dyDescent="0.15">
      <c r="A1" s="529"/>
      <c r="B1" s="530"/>
      <c r="C1" s="531"/>
      <c r="D1" s="532" t="s">
        <v>151</v>
      </c>
      <c r="E1" s="533"/>
      <c r="F1" s="533"/>
      <c r="G1" s="533"/>
      <c r="H1" s="533"/>
      <c r="I1" s="533"/>
      <c r="J1" s="533"/>
      <c r="K1" s="533"/>
      <c r="L1" s="533"/>
      <c r="M1" s="533"/>
      <c r="N1" s="534"/>
      <c r="O1" s="315" t="s">
        <v>296</v>
      </c>
      <c r="P1" s="189"/>
    </row>
    <row r="2" spans="1:19" ht="15.6" customHeight="1" thickBot="1" x14ac:dyDescent="0.2">
      <c r="A2" s="529"/>
      <c r="B2" s="530"/>
      <c r="C2" s="531"/>
      <c r="D2" s="535"/>
      <c r="E2" s="536"/>
      <c r="F2" s="536"/>
      <c r="G2" s="536"/>
      <c r="H2" s="536"/>
      <c r="I2" s="536"/>
      <c r="J2" s="536"/>
      <c r="K2" s="536"/>
      <c r="L2" s="536"/>
      <c r="M2" s="536"/>
      <c r="N2" s="537"/>
      <c r="O2" s="316"/>
      <c r="P2" s="189"/>
    </row>
    <row r="3" spans="1:19" ht="10.15" customHeight="1" x14ac:dyDescent="0.15">
      <c r="A3" s="529"/>
      <c r="B3" s="530"/>
      <c r="C3" s="531"/>
      <c r="D3" s="402" t="s">
        <v>294</v>
      </c>
      <c r="E3" s="520"/>
      <c r="F3" s="520"/>
      <c r="G3" s="520"/>
      <c r="H3" s="520"/>
      <c r="I3" s="520"/>
      <c r="J3" s="520"/>
      <c r="K3" s="520"/>
      <c r="L3" s="520"/>
      <c r="M3" s="520"/>
      <c r="N3" s="403"/>
      <c r="O3" s="229" t="s">
        <v>299</v>
      </c>
      <c r="P3" s="189"/>
    </row>
    <row r="4" spans="1:19" ht="10.9" customHeight="1" thickBot="1" x14ac:dyDescent="0.2">
      <c r="A4" s="529"/>
      <c r="B4" s="530"/>
      <c r="C4" s="531"/>
      <c r="D4" s="406"/>
      <c r="E4" s="521"/>
      <c r="F4" s="521"/>
      <c r="G4" s="521"/>
      <c r="H4" s="521"/>
      <c r="I4" s="521"/>
      <c r="J4" s="521"/>
      <c r="K4" s="521"/>
      <c r="L4" s="521"/>
      <c r="M4" s="521"/>
      <c r="N4" s="407"/>
      <c r="O4" s="230"/>
      <c r="P4" s="189"/>
    </row>
    <row r="5" spans="1:19" ht="19.149999999999999" customHeight="1" thickBot="1" x14ac:dyDescent="0.2">
      <c r="A5" s="529"/>
      <c r="B5" s="530"/>
      <c r="C5" s="531"/>
      <c r="D5" s="402" t="s">
        <v>291</v>
      </c>
      <c r="E5" s="520"/>
      <c r="F5" s="520"/>
      <c r="G5" s="520"/>
      <c r="H5" s="520"/>
      <c r="I5" s="520"/>
      <c r="J5" s="520"/>
      <c r="K5" s="520"/>
      <c r="L5" s="520"/>
      <c r="M5" s="520"/>
      <c r="N5" s="403"/>
      <c r="O5" s="1" t="s">
        <v>298</v>
      </c>
      <c r="P5" s="189"/>
    </row>
    <row r="6" spans="1:19" ht="17.45" customHeight="1" thickBot="1" x14ac:dyDescent="0.2">
      <c r="A6" s="529"/>
      <c r="B6" s="530"/>
      <c r="C6" s="531"/>
      <c r="D6" s="406"/>
      <c r="E6" s="521"/>
      <c r="F6" s="521"/>
      <c r="G6" s="521"/>
      <c r="H6" s="521"/>
      <c r="I6" s="521"/>
      <c r="J6" s="521"/>
      <c r="K6" s="521"/>
      <c r="L6" s="521"/>
      <c r="M6" s="521"/>
      <c r="N6" s="407"/>
      <c r="O6" s="10" t="s">
        <v>152</v>
      </c>
      <c r="P6" s="189"/>
    </row>
    <row r="7" spans="1:19" s="142" customFormat="1" ht="33" customHeight="1" thickBot="1" x14ac:dyDescent="0.25">
      <c r="A7" s="525" t="s">
        <v>39</v>
      </c>
      <c r="B7" s="526"/>
      <c r="C7" s="633"/>
      <c r="D7" s="681" t="s">
        <v>81</v>
      </c>
      <c r="E7" s="656"/>
      <c r="F7" s="656"/>
      <c r="G7" s="656"/>
      <c r="H7" s="657"/>
      <c r="I7" s="140" t="s">
        <v>40</v>
      </c>
      <c r="J7" s="333" t="s">
        <v>177</v>
      </c>
      <c r="K7" s="450" t="s">
        <v>41</v>
      </c>
      <c r="L7" s="713"/>
      <c r="M7" s="334"/>
      <c r="N7" s="317"/>
      <c r="O7" s="318"/>
      <c r="P7" s="82"/>
      <c r="Q7" s="39"/>
      <c r="R7" s="39"/>
      <c r="S7" s="39"/>
    </row>
    <row r="8" spans="1:19" s="142" customFormat="1" ht="33" customHeight="1" thickBot="1" x14ac:dyDescent="0.25">
      <c r="A8" s="525" t="s">
        <v>42</v>
      </c>
      <c r="B8" s="526"/>
      <c r="C8" s="633"/>
      <c r="D8" s="672" t="s">
        <v>182</v>
      </c>
      <c r="E8" s="557"/>
      <c r="F8" s="557"/>
      <c r="G8" s="557"/>
      <c r="H8" s="558"/>
      <c r="I8" s="140" t="s">
        <v>45</v>
      </c>
      <c r="J8" s="332"/>
      <c r="K8" s="450" t="s">
        <v>44</v>
      </c>
      <c r="L8" s="713"/>
      <c r="M8" s="141">
        <v>2024</v>
      </c>
      <c r="N8" s="140" t="s">
        <v>47</v>
      </c>
      <c r="O8" s="40" t="s">
        <v>150</v>
      </c>
      <c r="P8" s="82"/>
      <c r="Q8" s="39"/>
      <c r="R8" s="39"/>
      <c r="S8" s="39"/>
    </row>
    <row r="9" spans="1:19" s="4" customFormat="1" ht="36" customHeight="1" x14ac:dyDescent="0.2">
      <c r="A9" s="497" t="s">
        <v>302</v>
      </c>
      <c r="B9" s="497"/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83"/>
      <c r="Q9" s="11"/>
      <c r="R9" s="11"/>
      <c r="S9" s="11"/>
    </row>
    <row r="10" spans="1:19" ht="5.45" customHeight="1" thickBot="1" x14ac:dyDescent="0.2">
      <c r="A10" s="191"/>
      <c r="B10" s="191"/>
      <c r="C10" s="191"/>
      <c r="P10" s="189"/>
    </row>
    <row r="11" spans="1:19" s="193" customFormat="1" ht="18.75" thickBot="1" x14ac:dyDescent="0.3">
      <c r="A11" s="498" t="s">
        <v>46</v>
      </c>
      <c r="B11" s="499"/>
      <c r="C11" s="499"/>
      <c r="D11" s="499"/>
      <c r="E11" s="499"/>
      <c r="F11" s="499"/>
      <c r="G11" s="499"/>
      <c r="H11" s="499"/>
      <c r="I11" s="499"/>
      <c r="J11" s="499"/>
      <c r="K11" s="499"/>
      <c r="L11" s="499"/>
      <c r="M11" s="499"/>
      <c r="N11" s="499"/>
      <c r="O11" s="500"/>
      <c r="P11" s="192"/>
    </row>
    <row r="12" spans="1:19" ht="18" customHeight="1" thickBot="1" x14ac:dyDescent="0.2">
      <c r="A12" s="450" t="s">
        <v>4</v>
      </c>
      <c r="B12" s="488"/>
      <c r="C12" s="488"/>
      <c r="D12" s="488"/>
      <c r="E12" s="501"/>
      <c r="F12" s="501"/>
      <c r="G12" s="501"/>
      <c r="H12" s="488"/>
      <c r="I12" s="488"/>
      <c r="J12" s="488"/>
      <c r="K12" s="488"/>
      <c r="L12" s="488"/>
      <c r="M12" s="488"/>
      <c r="N12" s="488"/>
      <c r="O12" s="451"/>
      <c r="P12" s="189"/>
    </row>
    <row r="13" spans="1:19" ht="19.899999999999999" customHeight="1" thickBot="1" x14ac:dyDescent="0.2">
      <c r="A13" s="459" t="s">
        <v>5</v>
      </c>
      <c r="B13" s="716" t="s">
        <v>6</v>
      </c>
      <c r="C13" s="717"/>
      <c r="D13" s="717"/>
      <c r="E13" s="687" t="s">
        <v>7</v>
      </c>
      <c r="F13" s="688"/>
      <c r="G13" s="689"/>
      <c r="H13" s="470" t="s">
        <v>8</v>
      </c>
      <c r="I13" s="469"/>
      <c r="J13" s="508" t="s">
        <v>9</v>
      </c>
      <c r="K13" s="453"/>
      <c r="L13" s="453"/>
      <c r="M13" s="455"/>
      <c r="N13" s="450" t="s">
        <v>10</v>
      </c>
      <c r="O13" s="451"/>
      <c r="P13" s="189"/>
    </row>
    <row r="14" spans="1:19" ht="25.15" customHeight="1" thickBot="1" x14ac:dyDescent="0.2">
      <c r="A14" s="460"/>
      <c r="B14" s="718" t="s">
        <v>195</v>
      </c>
      <c r="C14" s="720" t="s">
        <v>194</v>
      </c>
      <c r="D14" s="722" t="s">
        <v>197</v>
      </c>
      <c r="E14" s="579" t="s">
        <v>195</v>
      </c>
      <c r="F14" s="714" t="s">
        <v>194</v>
      </c>
      <c r="G14" s="724" t="s">
        <v>197</v>
      </c>
      <c r="H14" s="442" t="s">
        <v>15</v>
      </c>
      <c r="I14" s="446" t="s">
        <v>196</v>
      </c>
      <c r="J14" s="597" t="s">
        <v>16</v>
      </c>
      <c r="K14" s="597" t="s">
        <v>17</v>
      </c>
      <c r="L14" s="597" t="s">
        <v>18</v>
      </c>
      <c r="M14" s="454" t="s">
        <v>19</v>
      </c>
      <c r="N14" s="166"/>
      <c r="O14" s="194"/>
      <c r="P14" s="189"/>
    </row>
    <row r="15" spans="1:19" ht="37.15" customHeight="1" thickBot="1" x14ac:dyDescent="0.2">
      <c r="A15" s="461"/>
      <c r="B15" s="719"/>
      <c r="C15" s="721"/>
      <c r="D15" s="723"/>
      <c r="E15" s="581"/>
      <c r="F15" s="715"/>
      <c r="G15" s="725"/>
      <c r="H15" s="543"/>
      <c r="I15" s="545"/>
      <c r="J15" s="598"/>
      <c r="K15" s="598"/>
      <c r="L15" s="598"/>
      <c r="M15" s="455"/>
      <c r="N15" s="228"/>
      <c r="O15" s="170"/>
      <c r="P15" s="189"/>
    </row>
    <row r="16" spans="1:19" ht="100.15" customHeight="1" x14ac:dyDescent="0.15">
      <c r="A16" s="274" t="s">
        <v>20</v>
      </c>
      <c r="B16" s="257"/>
      <c r="C16" s="260"/>
      <c r="D16" s="353" t="str">
        <f>IFERROR(C16/B16,"Celda formulada")</f>
        <v>Celda formulada</v>
      </c>
      <c r="E16" s="310"/>
      <c r="F16" s="240"/>
      <c r="G16" s="319" t="str">
        <f>IFERROR(F16/E16,"Celda formulada")</f>
        <v>Celda formulada</v>
      </c>
      <c r="H16" s="320" t="str">
        <f t="shared" ref="H16:H27" si="0">IFERROR((((F16-C16)/C16*1)),"Celda formulada")</f>
        <v>Celda formulada</v>
      </c>
      <c r="I16" s="321">
        <f t="shared" ref="I16:I27" si="1">IFERROR(C16-F16,"Celda formulada")</f>
        <v>0</v>
      </c>
      <c r="J16" s="241"/>
      <c r="K16" s="242"/>
      <c r="L16" s="242"/>
      <c r="M16" s="243" t="s">
        <v>21</v>
      </c>
      <c r="N16" s="171"/>
      <c r="O16" s="172"/>
      <c r="P16" s="197">
        <f>$K$28</f>
        <v>0.2</v>
      </c>
    </row>
    <row r="17" spans="1:16" ht="100.15" customHeight="1" x14ac:dyDescent="0.15">
      <c r="A17" s="282" t="s">
        <v>22</v>
      </c>
      <c r="B17" s="185"/>
      <c r="C17" s="7"/>
      <c r="D17" s="354" t="str">
        <f>IFERROR(C17/B17,"Celda formulada")</f>
        <v>Celda formulada</v>
      </c>
      <c r="E17" s="311"/>
      <c r="F17" s="247"/>
      <c r="G17" s="322" t="str">
        <f>IFERROR(F17/E17,"Celda formulada")</f>
        <v>Celda formulada</v>
      </c>
      <c r="H17" s="323" t="str">
        <f t="shared" si="0"/>
        <v>Celda formulada</v>
      </c>
      <c r="I17" s="324">
        <f t="shared" si="1"/>
        <v>0</v>
      </c>
      <c r="J17" s="241"/>
      <c r="K17" s="242"/>
      <c r="L17" s="242"/>
      <c r="M17" s="243" t="s">
        <v>21</v>
      </c>
      <c r="N17" s="171"/>
      <c r="O17" s="172"/>
      <c r="P17" s="197">
        <f t="shared" ref="P17:P27" si="2">$K$28</f>
        <v>0.2</v>
      </c>
    </row>
    <row r="18" spans="1:16" ht="100.15" customHeight="1" x14ac:dyDescent="0.15">
      <c r="A18" s="282" t="s">
        <v>23</v>
      </c>
      <c r="B18" s="185"/>
      <c r="C18" s="7"/>
      <c r="D18" s="354" t="str">
        <f t="shared" ref="D18:D27" si="3">IFERROR(C18/B18,"Celda formulada")</f>
        <v>Celda formulada</v>
      </c>
      <c r="E18" s="311"/>
      <c r="F18" s="247"/>
      <c r="G18" s="322" t="str">
        <f t="shared" ref="G18:G27" si="4">IFERROR(F18/E18,"Celda formulada")</f>
        <v>Celda formulada</v>
      </c>
      <c r="H18" s="323" t="str">
        <f t="shared" si="0"/>
        <v>Celda formulada</v>
      </c>
      <c r="I18" s="324">
        <f t="shared" si="1"/>
        <v>0</v>
      </c>
      <c r="J18" s="241"/>
      <c r="K18" s="242"/>
      <c r="L18" s="242"/>
      <c r="M18" s="243" t="s">
        <v>21</v>
      </c>
      <c r="N18" s="171"/>
      <c r="O18" s="172"/>
      <c r="P18" s="197">
        <f t="shared" si="2"/>
        <v>0.2</v>
      </c>
    </row>
    <row r="19" spans="1:16" ht="100.15" customHeight="1" x14ac:dyDescent="0.15">
      <c r="A19" s="282" t="s">
        <v>24</v>
      </c>
      <c r="B19" s="185"/>
      <c r="C19" s="7"/>
      <c r="D19" s="354" t="str">
        <f t="shared" si="3"/>
        <v>Celda formulada</v>
      </c>
      <c r="E19" s="311"/>
      <c r="F19" s="247"/>
      <c r="G19" s="322" t="str">
        <f t="shared" si="4"/>
        <v>Celda formulada</v>
      </c>
      <c r="H19" s="323" t="str">
        <f t="shared" si="0"/>
        <v>Celda formulada</v>
      </c>
      <c r="I19" s="324">
        <f t="shared" si="1"/>
        <v>0</v>
      </c>
      <c r="J19" s="241"/>
      <c r="K19" s="242"/>
      <c r="L19" s="242"/>
      <c r="M19" s="243" t="s">
        <v>21</v>
      </c>
      <c r="N19" s="171"/>
      <c r="O19" s="172"/>
      <c r="P19" s="197">
        <f t="shared" si="2"/>
        <v>0.2</v>
      </c>
    </row>
    <row r="20" spans="1:16" ht="100.15" customHeight="1" x14ac:dyDescent="0.15">
      <c r="A20" s="282" t="s">
        <v>25</v>
      </c>
      <c r="B20" s="185"/>
      <c r="C20" s="7"/>
      <c r="D20" s="354" t="str">
        <f t="shared" si="3"/>
        <v>Celda formulada</v>
      </c>
      <c r="E20" s="311"/>
      <c r="F20" s="247"/>
      <c r="G20" s="322" t="str">
        <f t="shared" si="4"/>
        <v>Celda formulada</v>
      </c>
      <c r="H20" s="323" t="str">
        <f t="shared" si="0"/>
        <v>Celda formulada</v>
      </c>
      <c r="I20" s="324">
        <f t="shared" si="1"/>
        <v>0</v>
      </c>
      <c r="J20" s="241"/>
      <c r="K20" s="242"/>
      <c r="L20" s="242"/>
      <c r="M20" s="243" t="s">
        <v>21</v>
      </c>
      <c r="N20" s="171"/>
      <c r="O20" s="172"/>
      <c r="P20" s="197">
        <f t="shared" si="2"/>
        <v>0.2</v>
      </c>
    </row>
    <row r="21" spans="1:16" ht="100.15" customHeight="1" x14ac:dyDescent="0.15">
      <c r="A21" s="282" t="s">
        <v>26</v>
      </c>
      <c r="B21" s="185"/>
      <c r="C21" s="7"/>
      <c r="D21" s="354" t="str">
        <f t="shared" si="3"/>
        <v>Celda formulada</v>
      </c>
      <c r="E21" s="311"/>
      <c r="F21" s="247"/>
      <c r="G21" s="322" t="str">
        <f t="shared" si="4"/>
        <v>Celda formulada</v>
      </c>
      <c r="H21" s="323" t="str">
        <f t="shared" si="0"/>
        <v>Celda formulada</v>
      </c>
      <c r="I21" s="324">
        <f t="shared" si="1"/>
        <v>0</v>
      </c>
      <c r="J21" s="241"/>
      <c r="K21" s="242"/>
      <c r="L21" s="242"/>
      <c r="M21" s="243" t="s">
        <v>21</v>
      </c>
      <c r="N21" s="171"/>
      <c r="O21" s="172"/>
      <c r="P21" s="197">
        <f t="shared" si="2"/>
        <v>0.2</v>
      </c>
    </row>
    <row r="22" spans="1:16" ht="100.15" customHeight="1" x14ac:dyDescent="0.15">
      <c r="A22" s="282" t="s">
        <v>27</v>
      </c>
      <c r="B22" s="185"/>
      <c r="C22" s="7"/>
      <c r="D22" s="354" t="str">
        <f t="shared" si="3"/>
        <v>Celda formulada</v>
      </c>
      <c r="E22" s="311"/>
      <c r="F22" s="247"/>
      <c r="G22" s="322" t="str">
        <f t="shared" si="4"/>
        <v>Celda formulada</v>
      </c>
      <c r="H22" s="323" t="str">
        <f t="shared" si="0"/>
        <v>Celda formulada</v>
      </c>
      <c r="I22" s="324">
        <f t="shared" si="1"/>
        <v>0</v>
      </c>
      <c r="J22" s="241"/>
      <c r="K22" s="242"/>
      <c r="L22" s="242"/>
      <c r="M22" s="243" t="s">
        <v>21</v>
      </c>
      <c r="N22" s="171"/>
      <c r="O22" s="172"/>
      <c r="P22" s="197">
        <f t="shared" si="2"/>
        <v>0.2</v>
      </c>
    </row>
    <row r="23" spans="1:16" ht="100.15" customHeight="1" x14ac:dyDescent="0.15">
      <c r="A23" s="282" t="s">
        <v>28</v>
      </c>
      <c r="B23" s="185"/>
      <c r="C23" s="7"/>
      <c r="D23" s="354" t="str">
        <f t="shared" si="3"/>
        <v>Celda formulada</v>
      </c>
      <c r="E23" s="311"/>
      <c r="F23" s="247"/>
      <c r="G23" s="322" t="str">
        <f t="shared" si="4"/>
        <v>Celda formulada</v>
      </c>
      <c r="H23" s="323" t="str">
        <f t="shared" si="0"/>
        <v>Celda formulada</v>
      </c>
      <c r="I23" s="324">
        <f t="shared" si="1"/>
        <v>0</v>
      </c>
      <c r="J23" s="241"/>
      <c r="K23" s="242"/>
      <c r="L23" s="242"/>
      <c r="M23" s="243" t="s">
        <v>21</v>
      </c>
      <c r="N23" s="171"/>
      <c r="O23" s="172"/>
      <c r="P23" s="197">
        <f t="shared" si="2"/>
        <v>0.2</v>
      </c>
    </row>
    <row r="24" spans="1:16" ht="100.15" customHeight="1" x14ac:dyDescent="0.15">
      <c r="A24" s="282" t="s">
        <v>29</v>
      </c>
      <c r="B24" s="185"/>
      <c r="C24" s="7"/>
      <c r="D24" s="354" t="str">
        <f t="shared" si="3"/>
        <v>Celda formulada</v>
      </c>
      <c r="E24" s="311"/>
      <c r="F24" s="247"/>
      <c r="G24" s="322" t="str">
        <f t="shared" si="4"/>
        <v>Celda formulada</v>
      </c>
      <c r="H24" s="323" t="str">
        <f t="shared" si="0"/>
        <v>Celda formulada</v>
      </c>
      <c r="I24" s="324">
        <f t="shared" si="1"/>
        <v>0</v>
      </c>
      <c r="J24" s="241"/>
      <c r="K24" s="242"/>
      <c r="L24" s="242"/>
      <c r="M24" s="243" t="s">
        <v>21</v>
      </c>
      <c r="N24" s="171"/>
      <c r="O24" s="172"/>
      <c r="P24" s="197">
        <f t="shared" si="2"/>
        <v>0.2</v>
      </c>
    </row>
    <row r="25" spans="1:16" ht="100.15" customHeight="1" x14ac:dyDescent="0.15">
      <c r="A25" s="282" t="s">
        <v>30</v>
      </c>
      <c r="B25" s="185"/>
      <c r="C25" s="7"/>
      <c r="D25" s="354" t="str">
        <f t="shared" si="3"/>
        <v>Celda formulada</v>
      </c>
      <c r="E25" s="311"/>
      <c r="F25" s="247"/>
      <c r="G25" s="322" t="str">
        <f t="shared" si="4"/>
        <v>Celda formulada</v>
      </c>
      <c r="H25" s="323" t="str">
        <f t="shared" si="0"/>
        <v>Celda formulada</v>
      </c>
      <c r="I25" s="324">
        <f t="shared" si="1"/>
        <v>0</v>
      </c>
      <c r="J25" s="241"/>
      <c r="K25" s="242"/>
      <c r="L25" s="242"/>
      <c r="M25" s="243" t="s">
        <v>21</v>
      </c>
      <c r="N25" s="171"/>
      <c r="O25" s="172"/>
      <c r="P25" s="197">
        <f t="shared" si="2"/>
        <v>0.2</v>
      </c>
    </row>
    <row r="26" spans="1:16" ht="100.15" customHeight="1" x14ac:dyDescent="0.15">
      <c r="A26" s="282" t="s">
        <v>31</v>
      </c>
      <c r="B26" s="185"/>
      <c r="C26" s="7"/>
      <c r="D26" s="354" t="str">
        <f t="shared" si="3"/>
        <v>Celda formulada</v>
      </c>
      <c r="E26" s="311"/>
      <c r="F26" s="247"/>
      <c r="G26" s="322" t="str">
        <f t="shared" si="4"/>
        <v>Celda formulada</v>
      </c>
      <c r="H26" s="323" t="str">
        <f t="shared" si="0"/>
        <v>Celda formulada</v>
      </c>
      <c r="I26" s="324">
        <f t="shared" si="1"/>
        <v>0</v>
      </c>
      <c r="J26" s="241"/>
      <c r="K26" s="242"/>
      <c r="L26" s="242"/>
      <c r="M26" s="243" t="s">
        <v>21</v>
      </c>
      <c r="N26" s="171"/>
      <c r="O26" s="172"/>
      <c r="P26" s="197">
        <f t="shared" si="2"/>
        <v>0.2</v>
      </c>
    </row>
    <row r="27" spans="1:16" ht="100.15" customHeight="1" thickBot="1" x14ac:dyDescent="0.2">
      <c r="A27" s="290" t="s">
        <v>32</v>
      </c>
      <c r="B27" s="209"/>
      <c r="C27" s="9"/>
      <c r="D27" s="355" t="str">
        <f t="shared" si="3"/>
        <v>Celda formulada</v>
      </c>
      <c r="E27" s="312"/>
      <c r="F27" s="251"/>
      <c r="G27" s="325" t="str">
        <f t="shared" si="4"/>
        <v>Celda formulada</v>
      </c>
      <c r="H27" s="326" t="str">
        <f t="shared" si="0"/>
        <v>Celda formulada</v>
      </c>
      <c r="I27" s="327">
        <f t="shared" si="1"/>
        <v>0</v>
      </c>
      <c r="J27" s="241"/>
      <c r="K27" s="242"/>
      <c r="L27" s="242"/>
      <c r="M27" s="252" t="s">
        <v>21</v>
      </c>
      <c r="N27" s="171"/>
      <c r="O27" s="172"/>
      <c r="P27" s="197">
        <f t="shared" si="2"/>
        <v>0.2</v>
      </c>
    </row>
    <row r="28" spans="1:16" ht="19.899999999999999" customHeight="1" thickBot="1" x14ac:dyDescent="0.2">
      <c r="A28" s="150" t="s">
        <v>33</v>
      </c>
      <c r="B28" s="298">
        <f>SUM(B16:B27)</f>
        <v>0</v>
      </c>
      <c r="C28" s="298">
        <f>SUM(C16:C27)</f>
        <v>0</v>
      </c>
      <c r="D28" s="328" t="e">
        <f>AVERAGE(D16:D27)</f>
        <v>#DIV/0!</v>
      </c>
      <c r="E28" s="302">
        <f>SUM(E16:E27)</f>
        <v>0</v>
      </c>
      <c r="F28" s="302">
        <f>SUM(F16:F27)</f>
        <v>0</v>
      </c>
      <c r="G28" s="329" t="e">
        <f>AVERAGE(G16:G27)</f>
        <v>#DIV/0!</v>
      </c>
      <c r="H28" s="330" t="e">
        <f>AVERAGE(H16:H27)</f>
        <v>#DIV/0!</v>
      </c>
      <c r="I28" s="356">
        <f>E28-B28</f>
        <v>0</v>
      </c>
      <c r="J28" s="161" t="s">
        <v>34</v>
      </c>
      <c r="K28" s="458">
        <v>0.2</v>
      </c>
      <c r="L28" s="458"/>
      <c r="M28" s="458"/>
      <c r="N28" s="173"/>
      <c r="O28" s="174"/>
      <c r="P28" s="203"/>
    </row>
    <row r="29" spans="1:16" ht="30.6" customHeight="1" x14ac:dyDescent="0.1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203"/>
    </row>
    <row r="30" spans="1:16" x14ac:dyDescent="0.15">
      <c r="A30" s="191"/>
      <c r="B30" s="191"/>
      <c r="C30" s="191"/>
    </row>
    <row r="31" spans="1:16" x14ac:dyDescent="0.15">
      <c r="A31" s="191"/>
      <c r="B31" s="191"/>
      <c r="C31" s="191"/>
    </row>
  </sheetData>
  <sheetProtection algorithmName="SHA-512" hashValue="cHW2Wtbx9cv8k0R1QNV2dvfJ5Kyx42wjtKsPldgpx9R8FznlxOg9+zX8jzpRmTbtw7tQxZkZSlhyH1KgrlbheA==" saltValue="UwPkAAsK62hzEma1NGYUfQ==" spinCount="100000" sheet="1" objects="1" scenarios="1"/>
  <protectedRanges>
    <protectedRange sqref="M7 J7:J8 D7" name="Rango3"/>
    <protectedRange sqref="E16:F27" name="Rango1"/>
    <protectedRange sqref="J16:L27" name="Rango1_1"/>
  </protectedRanges>
  <mergeCells count="32">
    <mergeCell ref="C14:C15"/>
    <mergeCell ref="D14:D15"/>
    <mergeCell ref="E14:E15"/>
    <mergeCell ref="K28:M28"/>
    <mergeCell ref="G14:G15"/>
    <mergeCell ref="H14:H15"/>
    <mergeCell ref="I14:I15"/>
    <mergeCell ref="J14:J15"/>
    <mergeCell ref="K14:K15"/>
    <mergeCell ref="A8:C8"/>
    <mergeCell ref="A1:C6"/>
    <mergeCell ref="A7:C7"/>
    <mergeCell ref="F14:F15"/>
    <mergeCell ref="A9:O9"/>
    <mergeCell ref="A11:O11"/>
    <mergeCell ref="A12:O12"/>
    <mergeCell ref="A13:A15"/>
    <mergeCell ref="B13:D13"/>
    <mergeCell ref="H13:I13"/>
    <mergeCell ref="J13:M13"/>
    <mergeCell ref="N13:O13"/>
    <mergeCell ref="B14:B15"/>
    <mergeCell ref="E13:G13"/>
    <mergeCell ref="L14:L15"/>
    <mergeCell ref="M14:M15"/>
    <mergeCell ref="D8:H8"/>
    <mergeCell ref="D5:N6"/>
    <mergeCell ref="D3:N4"/>
    <mergeCell ref="D1:N2"/>
    <mergeCell ref="K7:L7"/>
    <mergeCell ref="K8:L8"/>
    <mergeCell ref="D7:H7"/>
  </mergeCells>
  <conditionalFormatting sqref="E16:F27">
    <cfRule type="containsBlanks" dxfId="7" priority="6">
      <formula>LEN(TRIM(E16))=0</formula>
    </cfRule>
  </conditionalFormatting>
  <conditionalFormatting sqref="J8">
    <cfRule type="containsBlanks" dxfId="6" priority="2">
      <formula>LEN(TRIM(J8))=0</formula>
    </cfRule>
  </conditionalFormatting>
  <conditionalFormatting sqref="J16:L27">
    <cfRule type="containsBlanks" dxfId="5" priority="1">
      <formula>LEN(TRIM(J16))=0</formula>
    </cfRule>
  </conditionalFormatting>
  <conditionalFormatting sqref="M7:O7">
    <cfRule type="containsBlanks" dxfId="4" priority="7" stopIfTrue="1">
      <formula>LEN(TRIM(M7))=0</formula>
    </cfRule>
  </conditionalFormatting>
  <dataValidations count="5">
    <dataValidation type="whole" allowBlank="1" showInputMessage="1" showErrorMessage="1" errorTitle="Información no válida" error="Por favor ingresar números entreros así:_x000a_Ej: 56" promptTitle="Cantidad de procesos contractual" prompt="Por favor ingresar un número que se encuentre en un rango de 0 a 999 sin puntos (.) ni comas (,)" sqref="E16:E27" xr:uid="{00000000-0002-0000-0800-000000000000}">
      <formula1>0</formula1>
      <formula2>999</formula2>
    </dataValidation>
    <dataValidation type="whole" allowBlank="1" showInputMessage="1" showErrorMessage="1" errorTitle="Información no válida" error="Por favor ingresar números entreros así:_x000a_Ej: 56" promptTitle="Avales ambientales emitidos" prompt="Por favor ingresar un número que se encuentre en un rango de 0 a 999 sin puntos (.) ni comas (,)" sqref="F16:F27" xr:uid="{00000000-0002-0000-0800-000001000000}">
      <formula1>0</formula1>
      <formula2>999</formula2>
    </dataValidation>
    <dataValidation allowBlank="1" showInputMessage="1" showErrorMessage="1" promptTitle="Evidencias de las acciones" prompt="Por favor en forma de listado, ingrese las evidencias puntuales que soportan las acciones. " sqref="L16:L27" xr:uid="{00000000-0002-0000-0800-000002000000}"/>
    <dataValidation allowBlank="1" showInputMessage="1" showErrorMessage="1" promptTitle="Anniones de mejora" prompt="Por favor ingrese aquellas acciones que se pueden ejecutar desde el territorio." sqref="K16:K27" xr:uid="{00000000-0002-0000-0800-000003000000}"/>
    <dataValidation allowBlank="1" showInputMessage="1" showErrorMessage="1" promptTitle="Observaciones" prompt="Por favor ingresar la justificación de la información ingresada, indicando las posibles razones por las cuales que pueden presentar" sqref="J16:J27" xr:uid="{00000000-0002-0000-0800-000004000000}"/>
  </dataValidations>
  <printOptions horizontalCentered="1" verticalCentered="1"/>
  <pageMargins left="0.19685039370078741" right="0.19685039370078741" top="0.19685039370078741" bottom="0.19685039370078741" header="0" footer="0"/>
  <pageSetup scale="37" fitToHeight="0" orientation="landscape" r:id="rId1"/>
  <rowBreaks count="1" manualBreakCount="1">
    <brk id="21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800-000005000000}">
          <x14:formula1>
            <xm:f>Desplegable!$D$4:$D$38</xm:f>
          </x14:formula1>
          <xm:sqref>J7</xm:sqref>
        </x14:dataValidation>
        <x14:dataValidation type="list" allowBlank="1" showInputMessage="1" showErrorMessage="1" xr:uid="{00000000-0002-0000-0800-000006000000}">
          <x14:formula1>
            <xm:f>Desplegable!$B$3:$B$8</xm:f>
          </x14:formula1>
          <xm:sqref>D8</xm:sqref>
        </x14:dataValidation>
        <x14:dataValidation type="list" allowBlank="1" showInputMessage="1" showErrorMessage="1" xr:uid="{00000000-0002-0000-0800-000007000000}">
          <x14:formula1>
            <xm:f>Desplegable!$C$3:$C$26</xm:f>
          </x14:formula1>
          <xm:sqref>D7:H7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13</vt:i4>
      </vt:variant>
    </vt:vector>
  </HeadingPairs>
  <TitlesOfParts>
    <vt:vector size="24" baseType="lpstr">
      <vt:lpstr>COMPILADO DT´S</vt:lpstr>
      <vt:lpstr>InstructivoRegistro_AguaEnergía</vt:lpstr>
      <vt:lpstr>Agua-Energía</vt:lpstr>
      <vt:lpstr>InstructivoRegistro_Residuos</vt:lpstr>
      <vt:lpstr>Residuos sólidos</vt:lpstr>
      <vt:lpstr>Desplegable</vt:lpstr>
      <vt:lpstr>Cero Papel</vt:lpstr>
      <vt:lpstr>OneDrive</vt:lpstr>
      <vt:lpstr>Compras sostenibles</vt:lpstr>
      <vt:lpstr>Prácticas sostenibles</vt:lpstr>
      <vt:lpstr>Control de Cambios</vt:lpstr>
      <vt:lpstr>'Agua-Energía'!Área_de_impresión</vt:lpstr>
      <vt:lpstr>'Cero Papel'!Área_de_impresión</vt:lpstr>
      <vt:lpstr>'Compras sostenibles'!Área_de_impresión</vt:lpstr>
      <vt:lpstr>'Control de Cambios'!Área_de_impresión</vt:lpstr>
      <vt:lpstr>InstructivoRegistro_AguaEnergía!Área_de_impresión</vt:lpstr>
      <vt:lpstr>InstructivoRegistro_Residuos!Área_de_impresión</vt:lpstr>
      <vt:lpstr>'Prácticas sostenibles'!Área_de_impresión</vt:lpstr>
      <vt:lpstr>'Residuos sólidos'!Área_de_impresión</vt:lpstr>
      <vt:lpstr>'Agua-Energía'!Títulos_a_imprimir</vt:lpstr>
      <vt:lpstr>'Compras sostenibles'!Títulos_a_imprimir</vt:lpstr>
      <vt:lpstr>InstructivoRegistro_AguaEnergía!Títulos_a_imprimir</vt:lpstr>
      <vt:lpstr>InstructivoRegistro_Residuos!Títulos_a_imprimir</vt:lpstr>
      <vt:lpstr>'Residuos sólidos'!Títulos_a_imprimir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Eudomenia Elina Cotes Curvelo</cp:lastModifiedBy>
  <cp:lastPrinted>2024-02-28T22:31:11Z</cp:lastPrinted>
  <dcterms:created xsi:type="dcterms:W3CDTF">2018-03-05T20:41:32Z</dcterms:created>
  <dcterms:modified xsi:type="dcterms:W3CDTF">2024-03-01T13:00:38Z</dcterms:modified>
</cp:coreProperties>
</file>