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6DE208636FA51C3B4C2D733DC8581D98C3623B11" xr6:coauthVersionLast="45" xr6:coauthVersionMax="45" xr10:uidLastSave="{0FE601F8-1BC1-4EF5-A7C8-A780B2D18C0B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Apartadó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</externalReferences>
  <definedNames>
    <definedName name="_xlnm._FilterDatabase" localSheetId="1" hidden="1">Apartadó!$A$9:$AH$59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Apartadó!$A$1:$AF$59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3" i="41" l="1"/>
  <c r="AG23" i="41" s="1"/>
  <c r="AH23" i="41" s="1"/>
  <c r="T23" i="41"/>
  <c r="U23" i="41" s="1"/>
  <c r="V23" i="41" s="1"/>
  <c r="G23" i="41"/>
  <c r="AF16" i="41"/>
  <c r="AG16" i="41" s="1"/>
  <c r="AH16" i="41" s="1"/>
  <c r="T16" i="41"/>
  <c r="U16" i="41" s="1"/>
  <c r="V16" i="41" s="1"/>
  <c r="G16" i="41"/>
  <c r="AF31" i="41" l="1"/>
  <c r="AG31" i="41" s="1"/>
  <c r="AH31" i="41" s="1"/>
  <c r="T31" i="41"/>
  <c r="U31" i="41" s="1"/>
  <c r="V31" i="41" s="1"/>
  <c r="G31" i="41"/>
  <c r="AF27" i="41" l="1"/>
  <c r="AG27" i="41" s="1"/>
  <c r="AH27" i="41" s="1"/>
  <c r="T27" i="41"/>
  <c r="U27" i="41" s="1"/>
  <c r="V27" i="41" s="1"/>
  <c r="G10" i="41"/>
  <c r="T10" i="41"/>
  <c r="U10" i="41" s="1"/>
  <c r="V10" i="41" s="1"/>
  <c r="T11" i="41"/>
  <c r="U11" i="41" s="1"/>
  <c r="V11" i="41" s="1"/>
  <c r="G12" i="4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7" i="41"/>
  <c r="T17" i="41"/>
  <c r="U17" i="41" s="1"/>
  <c r="V17" i="41" s="1"/>
  <c r="G18" i="41"/>
  <c r="T18" i="41"/>
  <c r="U18" i="4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8" i="41"/>
  <c r="T28" i="41"/>
  <c r="U28" i="41" s="1"/>
  <c r="V28" i="41" s="1"/>
  <c r="T29" i="41"/>
  <c r="U29" i="41" s="1"/>
  <c r="V29" i="41" s="1"/>
  <c r="G30" i="41"/>
  <c r="T30" i="41"/>
  <c r="U30" i="41" s="1"/>
  <c r="V30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G47" i="41"/>
  <c r="T47" i="41"/>
  <c r="U47" i="41" s="1"/>
  <c r="V47" i="41" s="1"/>
  <c r="U48" i="41"/>
  <c r="V48" i="41" s="1"/>
  <c r="U49" i="41"/>
  <c r="V49" i="41" s="1"/>
  <c r="U50" i="4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G59" i="41"/>
  <c r="T59" i="41"/>
  <c r="U59" i="41" s="1"/>
  <c r="V59" i="41" s="1"/>
  <c r="AF25" i="41"/>
  <c r="AG25" i="41" s="1"/>
  <c r="AH25" i="41" s="1"/>
  <c r="AG24" i="41"/>
  <c r="AH24" i="41" s="1"/>
  <c r="AG50" i="41" l="1"/>
  <c r="AH50" i="41" s="1"/>
  <c r="AG48" i="41"/>
  <c r="AH48" i="41" s="1"/>
  <c r="AF10" i="41" l="1"/>
  <c r="AG10" i="41" s="1"/>
  <c r="AH10" i="41" s="1"/>
  <c r="AF22" i="41"/>
  <c r="AG22" i="41" s="1"/>
  <c r="AH22" i="41" s="1"/>
  <c r="AF11" i="41"/>
  <c r="AG11" i="41" s="1"/>
  <c r="AH11" i="41" s="1"/>
  <c r="AG49" i="41"/>
  <c r="AH49" i="41" s="1"/>
  <c r="AF56" i="41" l="1"/>
  <c r="AG56" i="41" s="1"/>
  <c r="AH56" i="41" s="1"/>
  <c r="AF54" i="41"/>
  <c r="AG54" i="41" s="1"/>
  <c r="AH54" i="41" s="1"/>
  <c r="AF12" i="41"/>
  <c r="AG12" i="41" s="1"/>
  <c r="AH12" i="41" s="1"/>
  <c r="AC6" i="41" l="1"/>
  <c r="AF57" i="41" l="1"/>
  <c r="AG57" i="41" s="1"/>
  <c r="AH57" i="41" s="1"/>
  <c r="AF53" i="41"/>
  <c r="AG53" i="41" s="1"/>
  <c r="AH53" i="41" s="1"/>
  <c r="AF52" i="41"/>
  <c r="AG52" i="41" s="1"/>
  <c r="AH52" i="41" s="1"/>
  <c r="AF51" i="41"/>
  <c r="AG51" i="41" l="1"/>
  <c r="AH51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55" i="41"/>
  <c r="AG55" i="41" s="1"/>
  <c r="AH55" i="41" s="1"/>
  <c r="AF58" i="41"/>
  <c r="AG58" i="41" s="1"/>
  <c r="AH58" i="41" s="1"/>
  <c r="AF59" i="41"/>
  <c r="AG59" i="41" s="1"/>
  <c r="AH59" i="41" s="1"/>
  <c r="AF39" i="41"/>
  <c r="AG39" i="41" s="1"/>
  <c r="AH39" i="41" s="1"/>
  <c r="AF28" i="41" l="1"/>
  <c r="AG28" i="41" s="1"/>
  <c r="AH28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21" i="41" l="1"/>
  <c r="AG21" i="41" s="1"/>
  <c r="AH21" i="41" s="1"/>
  <c r="AF26" i="41"/>
  <c r="AG26" i="41" s="1"/>
  <c r="AH26" i="41" s="1"/>
  <c r="AF29" i="41"/>
  <c r="AG29" i="41" s="1"/>
  <c r="AH29" i="41" s="1"/>
  <c r="AF30" i="41"/>
  <c r="AG30" i="41" s="1"/>
  <c r="AH30" i="41" s="1"/>
  <c r="AF18" i="41" l="1"/>
  <c r="AG18" i="41" s="1"/>
  <c r="AH18" i="41" s="1"/>
  <c r="AF19" i="41"/>
  <c r="AG19" i="41" s="1"/>
  <c r="AH19" i="41" s="1"/>
  <c r="AF20" i="41"/>
  <c r="AG20" i="41" s="1"/>
  <c r="AH20" i="41" s="1"/>
  <c r="AF17" i="41" l="1"/>
  <c r="AG17" i="41" s="1"/>
  <c r="AH17" i="41" s="1"/>
  <c r="AF15" i="41" l="1"/>
  <c r="AG15" i="41" s="1"/>
  <c r="AH15" i="41" s="1"/>
  <c r="AF14" i="41"/>
  <c r="AG14" i="41" s="1"/>
  <c r="AH14" i="41" s="1"/>
  <c r="AF13" i="41"/>
  <c r="AG13" i="41" s="1"/>
  <c r="AH13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<sst xmlns="http://schemas.openxmlformats.org/spreadsheetml/2006/main" count="791" uniqueCount="349">
  <si>
    <t>PROBABILIDAD</t>
  </si>
  <si>
    <t>CONSECUENCIA</t>
  </si>
  <si>
    <t>EXPOSICIÓN</t>
  </si>
  <si>
    <t>Biomecánico</t>
  </si>
  <si>
    <t>Rutinario</t>
  </si>
  <si>
    <t>BIOLÓGICO</t>
  </si>
  <si>
    <t>Si</t>
  </si>
  <si>
    <t>FÍSICO</t>
  </si>
  <si>
    <t>Manipulación manual de cargas</t>
  </si>
  <si>
    <t>No</t>
  </si>
  <si>
    <t>QUÍMICO</t>
  </si>
  <si>
    <t>Movimientos repetitivos</t>
  </si>
  <si>
    <t>PSICOSOCIAL</t>
  </si>
  <si>
    <t>Esfuerzo</t>
  </si>
  <si>
    <t>BIOMECÁNICOS</t>
  </si>
  <si>
    <t>Postura (prolongada mantenida, forzada,
antigravitacional)</t>
  </si>
  <si>
    <t>Condiciones de seguridad</t>
  </si>
  <si>
    <t>Mecánico (elementos o partes de máquinas, herramientas, equipos, piezas a trabajar, materiales proyectados sólidos o fluidos, superficies calientes)</t>
  </si>
  <si>
    <t>Locativo (sistemas y medios de almacenamiento,  arrumes elevados sin estibas, muebles mal anclados en el piso o en la pared, almacenamientos inadecuados, condiciones de la estructura de trabajo)</t>
  </si>
  <si>
    <t>Superficies de trabajo (irregulares, deslizantes, con diferencia del nivel, calientes)</t>
  </si>
  <si>
    <t>Condiciones de orden y aseo, (caída de objetos, caída al mismo nivel o a un plano inferior, desorden en puestos de trabajo y bodegas)</t>
  </si>
  <si>
    <t>Tecnológico (explosión, fuga, derrame de sustancias químicas, incendio)</t>
  </si>
  <si>
    <t>Accidentes de tránsito - atropellamiento</t>
  </si>
  <si>
    <t>Públicos (robos, atracos, asaltos, atentados, de orden público, etc.)</t>
  </si>
  <si>
    <t>Eléctrico - (alta, media y baja tensión, estática por contacto indirecto)</t>
  </si>
  <si>
    <t>Eléctrico - canalización inadecuada de cables eléctricos y de computo</t>
  </si>
  <si>
    <t>Trabajo en alturas</t>
  </si>
  <si>
    <t>Espacios confinados</t>
  </si>
  <si>
    <t>Físicos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</si>
  <si>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</si>
  <si>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</si>
  <si>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</si>
  <si>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</si>
  <si>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</si>
  <si>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</si>
  <si>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</si>
  <si>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</si>
  <si>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</si>
  <si>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Gérmenes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</si>
  <si>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</si>
  <si>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</si>
  <si>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</si>
  <si>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</si>
  <si>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</si>
  <si>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</si>
  <si>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</si>
  <si>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</si>
  <si>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</si>
  <si>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</si>
  <si>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</si>
  <si>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</si>
  <si>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</si>
  <si>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</si>
  <si>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</si>
  <si>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</si>
  <si>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</si>
  <si>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</si>
  <si>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t>Fenómenos naturales</t>
  </si>
  <si>
    <t>Antrópicos (inundaciones, deslizamientos, incendios forestales, sequías, aludes)</t>
  </si>
  <si>
    <t>Geofísicos (terremotos, volcanes, subsidencias, colapsos, inestabilidad del terreno)</t>
  </si>
  <si>
    <t>Meteorológicos (huracanes, tornados, granizadas, tormenta eléctrica)</t>
  </si>
  <si>
    <t>PROCESOS EVALUADOS:</t>
  </si>
  <si>
    <t>ACTIVIDADES:</t>
  </si>
  <si>
    <t>Misionales y Administrativas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</si>
  <si>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</si>
  <si>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</si>
  <si>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</si>
  <si>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</si>
  <si>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DIRECCIÓN TERRITORIAL:</t>
  </si>
  <si>
    <t>Urabá</t>
  </si>
  <si>
    <t xml:space="preserve">CIUDAD:  </t>
  </si>
  <si>
    <t>Apartadó</t>
  </si>
  <si>
    <t>DIRECCIÓN:</t>
  </si>
  <si>
    <t>Cra 100 N.77-272 Ed. Complex 37</t>
  </si>
  <si>
    <t>Funcionarios:</t>
  </si>
  <si>
    <t>Operador:</t>
  </si>
  <si>
    <t>Visitantes:</t>
  </si>
  <si>
    <t>Total personas:</t>
  </si>
  <si>
    <t>Actualiza:</t>
  </si>
  <si>
    <t>ASESORIA ARL POSITIVA</t>
  </si>
  <si>
    <t>Proceso</t>
  </si>
  <si>
    <t>Zona / Lugar</t>
  </si>
  <si>
    <t>Actividades</t>
  </si>
  <si>
    <t>Tarea</t>
  </si>
  <si>
    <t>Rutinaria (Si / No)</t>
  </si>
  <si>
    <t>PELIGRO</t>
  </si>
  <si>
    <t>EFECTOS POSIBLES</t>
  </si>
  <si>
    <t>Controles existentes</t>
  </si>
  <si>
    <t>ORIGEN</t>
  </si>
  <si>
    <t>EVALUACIÓN DEL RIESGO</t>
  </si>
  <si>
    <t xml:space="preserve">MEDIDAS DE CONTROL </t>
  </si>
  <si>
    <t>RIESGO RESIDUAL</t>
  </si>
  <si>
    <t>Descripción</t>
  </si>
  <si>
    <t>Clasificación</t>
  </si>
  <si>
    <t>Fuente</t>
  </si>
  <si>
    <t>Medio</t>
  </si>
  <si>
    <t>Individuo</t>
  </si>
  <si>
    <t>Inspecciones</t>
  </si>
  <si>
    <t>Incidentes</t>
  </si>
  <si>
    <t>Programa PARE</t>
  </si>
  <si>
    <t>Observación del comportamiento</t>
  </si>
  <si>
    <t>Gestión del cambio</t>
  </si>
  <si>
    <t>Probabilidad</t>
  </si>
  <si>
    <t>Consecuencias</t>
  </si>
  <si>
    <t>Exposición</t>
  </si>
  <si>
    <t>Valor</t>
  </si>
  <si>
    <t>ESTIMACIÓN 
DEL RIESGO</t>
  </si>
  <si>
    <t>CLASIFICACION DE LA TAREA</t>
  </si>
  <si>
    <t xml:space="preserve">ELIMINACION </t>
  </si>
  <si>
    <t xml:space="preserve">SUSTITUCION </t>
  </si>
  <si>
    <t>CONTROLES DE INGENIERIA</t>
  </si>
  <si>
    <t>SEÑALIZACIÓN Y/O GESTIONES ADMINISTRATIVAS</t>
  </si>
  <si>
    <t>EN EL TRABAJADOR, USO DE EPP</t>
  </si>
  <si>
    <t>CONTROLES COMPORTAMIENTO HUMANO</t>
  </si>
  <si>
    <t>Misional y administrativo</t>
  </si>
  <si>
    <t>Sede administrativa - Cra 100 N.77-272 Ed. Complex 37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</si>
  <si>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</si>
  <si>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</si>
  <si>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Desordenes musculo-esqueléticos ocasionados por los movimientos de objetos en el área de archivo y almacén</t>
  </si>
  <si>
    <t>X</t>
  </si>
  <si>
    <t>NO</t>
  </si>
  <si>
    <t>Coordinación de actividades de prevención con la ARL; Exámenes médicos ocupacionales con énfasis osteomuscular de preingreso, periódicos y egreso a funcionarios de la entidad</t>
  </si>
  <si>
    <t>Ejecución de pausas activas</t>
  </si>
  <si>
    <t>LOCATIVO</t>
  </si>
  <si>
    <t>Heridas, Golpes, Contusiones, Caídas al mismo nivel. Generado por recorridos en oficinas, ascenso y descenso por escaleras de forma regular, superficies lisas e irregulares</t>
  </si>
  <si>
    <t>Cambiar el diseño de la escalera</t>
  </si>
  <si>
    <t>Señalización de áreas con desnivel y antideslizantes</t>
  </si>
  <si>
    <t>Conservar el calzado amarrado y prestar atención al bajar escaleras</t>
  </si>
  <si>
    <t>Fomentar el no uso de celular mientras se camina (subir o bajar escaleras)</t>
  </si>
  <si>
    <t>Caídas, lesiones de tejidos blandos y osteomusculares, contaminación visual. Generado por la falta de canalización de cables, orden y aseo en áreas de trabajo como oficinas, almacenes y archivo.</t>
  </si>
  <si>
    <t>Eliminar los elementos que no se utilicen y ordenar aquellos de uso continuo en puestos de trabajo y bodegas</t>
  </si>
  <si>
    <t>Se solicita a la OTI, la necesidad de canalizar todo el cableado de los puestos de trabajo</t>
  </si>
  <si>
    <t>Seguimiento al cumplimiento del programa de orden y aseo, inducción y reinducción en SST</t>
  </si>
  <si>
    <t>Autodisciplina</t>
  </si>
  <si>
    <t xml:space="preserve">Adecuación de estanterías </t>
  </si>
  <si>
    <t>Divulgación de lecciones aprendidas para prevención de accidentes, actividades de prevención enfocadas en métodos de almacenaje.</t>
  </si>
  <si>
    <t>Charlas de prevención de accidentes y socialización de matriz de identificación de peligros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</si>
  <si>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</si>
  <si>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</si>
  <si>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</si>
  <si>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Divulgación de lecciones aprendidas para prevención de accidentes por el uso de herramientas de oficina</t>
  </si>
  <si>
    <t>Instalaciones eléctricas bajo la norma RETIE</t>
  </si>
  <si>
    <t>Señalización de puntos eléctricos (cajas de tacos y cuarto de servidor)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</si>
  <si>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</si>
  <si>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</si>
  <si>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</si>
  <si>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Lesión de tejidos blandos, lesiones osteomusculares, intoxicación. Generado por derrame de productos químicos.</t>
  </si>
  <si>
    <t>Almacenamiento de sustancias químicas de aseo dentro de armarios</t>
  </si>
  <si>
    <t>Inventarios de productos químicos de aseo con su respectivas hojas de seguridad</t>
  </si>
  <si>
    <t>Elementos de protección individual, suministrados por el contratista, capacitación en el manejo de productos.</t>
  </si>
  <si>
    <t>Charlas de seguridad en el manejo de sustancias químicas</t>
  </si>
  <si>
    <t>Lesión de tejidos blandos, lesiones osteomusculares, fracturas, muerte. Generado por vías principales con alto tráfico y riesgo de atropellamiento.</t>
  </si>
  <si>
    <t>Charlas de prevención de accidentes en vía pública, acatar señales de tránsito</t>
  </si>
  <si>
    <t>Comportamiento seguro en vía pública</t>
  </si>
  <si>
    <t>Lesiones de tejidos blandos, crisis emocional. Generado por agresiones de los visitantes.</t>
  </si>
  <si>
    <t>Charlas de prevención de orden público, dependiendo la zona de ubicación de la sede</t>
  </si>
  <si>
    <t>No proporcionar la oportunidad para el robo o atraco</t>
  </si>
  <si>
    <t>Lesiones de tejidos blandos,  lesiones osteomusculares, crisis emocional. Generado por robos o atracos dentro y fuera de las instalaciones.</t>
  </si>
  <si>
    <t>La Unidad cuenta con el COMR, quienes permanentemente informan la situación de orden público</t>
  </si>
  <si>
    <t>Informar cualquier situación de amenaza al COMR y a SST</t>
  </si>
  <si>
    <t>Quemaduras leves, lesiones de tejidos blandos. Por contacto con grecas y alimentos.</t>
  </si>
  <si>
    <t>Señalizar elementos generadores de calor como grecas, estufas</t>
  </si>
  <si>
    <t>Acatar las señales que identifican el peligro</t>
  </si>
  <si>
    <t>Daños en la piel como quemaduras, erupciones e incluso provocar cáncer de piel, aumento de la temperatura de la piel. Generado por el uso de microondas</t>
  </si>
  <si>
    <t>Sensibilizar a los colaboradores acerca del buen uso y cuidado para la manipulación del microondas</t>
  </si>
  <si>
    <t>Uso adecuado de horno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</si>
  <si>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</si>
  <si>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</si>
  <si>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</si>
  <si>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</si>
  <si>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</si>
  <si>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Autocuidado</t>
  </si>
  <si>
    <t>Cefalea, irritabilidad, estrés, dificultad de concentración, emociones. Generado por alto tráfico vehicular.</t>
  </si>
  <si>
    <t>Desarrollo de enfermedades infectocontagiosas ocasionadas por patógenos tales como virus, bacterias, hongos y parásitos. Por contacto con personas contaminadas en atención al publico.</t>
  </si>
  <si>
    <t>Limpieza de superficies, lavado de manos, fumigación de áreas</t>
  </si>
  <si>
    <t>Contratación de personal de servicios generales</t>
  </si>
  <si>
    <t>Fiebre alta, tos, dificultad para respirar, fatiga, secreciones nasales, malestar general, infección respiratoria aguda,  muerte generado por contagio del virus COVID-19</t>
  </si>
  <si>
    <t>* Instalación de dispensadores de gel antibacterial</t>
  </si>
  <si>
    <t>* Tapabocas
* Guantes quirúrgicos</t>
  </si>
  <si>
    <t>BIOLÓGICOS</t>
  </si>
  <si>
    <t>Identificar posibles sitios donde se puedan reubicar estas especies para lograr el equilibrio en el medio ambiente</t>
  </si>
  <si>
    <t>Autocuidado y capacitación para saber que hacer en caso de un ataque, como capturar, preservar y reubicar estas especies</t>
  </si>
  <si>
    <t>Implementación de trampas con rodenticidas.
Adecuado manejo de residuos sólidos.
Tapar alcantarillas, vertientes de aguas lluvias y residuales.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</si>
  <si>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</si>
  <si>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t>no</t>
  </si>
  <si>
    <t>Verificación por parte del contratista a sus trabajadores la entrega de EPI</t>
  </si>
  <si>
    <t>Bronquitis, dermatitis, reacciones alérgicas, enfermedades respiratorias, tos, dificultad respiratoria, Cáncer. Generado por amenaza externa de empresa de contrucción de lozas y bancas de parques en cemento.</t>
  </si>
  <si>
    <t>Se presenta por procesos externos aledaños al predio donde está ubicada la sede de la Unidad</t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</si>
  <si>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</si>
  <si>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Pueden generar consecuencias indeseables para los trabajadores, como daños a la salud, al ambiente, infraestructura y equipos.</t>
  </si>
  <si>
    <t>Elaboración y actualización de protocolo de emergencias</t>
  </si>
  <si>
    <t>Capacitaciones a todos los funcionarios y a brigada de emergencias</t>
  </si>
  <si>
    <t>Conocimiento del protocolo de emergencias</t>
  </si>
  <si>
    <t>Daños en infraestructura, lesiones múltiples a colaboradores</t>
  </si>
  <si>
    <t>Terreno, otras entidades</t>
  </si>
  <si>
    <t>Misionales - Terreno</t>
  </si>
  <si>
    <t>Terreno: Asesorar y asistir técnicamente a los entes territoriales frente a la implementación de la política pública para la atención y reparación integral a las víctimas</t>
  </si>
  <si>
    <t>Lumbalgias, tendinitis, síndrome cervical por tensión. Generado por levantamiento de cargas.</t>
  </si>
  <si>
    <t>Capacitaciones en prevención del riesgo biomecánico (pausas activas, rumba terapia, etc.), Exámenes médicos ocupacionales con énfasis osteomuscular de preingreso, periódicos y egreso a funcionarios de la entidad</t>
  </si>
  <si>
    <t>Participación de las actividades realizadas por SST</t>
  </si>
  <si>
    <t>Heridas, cortaduras, chuzones, machucones. Generado por el uso de herramientas de oficina.</t>
  </si>
  <si>
    <t>Contusiones, lesión de tejidos blandos, lesiones osteomusculares. Generado por instalaciones y elementos presentes durante las visitas realizadas a predios.</t>
  </si>
  <si>
    <t>Capacitación en: inducción y reinducción de SST, prevención de accidentes en instalaciones no conocidas, percepción del riesgo fuera de la oficina</t>
  </si>
  <si>
    <t>Contusiones, lesión de tejidos blandos, lesiones osteomusculares. Generado por caminos veredales, pisos resbalosos.</t>
  </si>
  <si>
    <t>Capacitación en: inducción y reinducción de SST, prevención de accidentes en zonas de campo no conocidas, percepción del riesgo fuera de la oficina</t>
  </si>
  <si>
    <t>Contusiones, lesión de tejidos blandos, lesiones osteomusculares. Generado por objetos mal ubicados en visitas realizadas a predios.</t>
  </si>
  <si>
    <t>Golpes, lesiones, fracturas, contusiones, muerte. Generados por el uso de transporte público terrestre o fluvial.</t>
  </si>
  <si>
    <t>Control a proveedores de transporte contratados directamente por la Unidad, capacitación en prevención vial</t>
  </si>
  <si>
    <t>Lesiones de tejidos blandos,  lesiones osteomusculares, crisis emocional. Generado por robos o atracos fuera de las instalaciones.</t>
  </si>
  <si>
    <t>Charlas en prevención de orden público, seguimiento de la comisión por parte del COMR</t>
  </si>
  <si>
    <t>Hipoacusia neurosensorial, aumento del ritmo cardiaco, aumento de estrés, dificultad para concentrarse. Generado por máquinas, vehículos de transporte aéreo, terrestre y fluvial.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</si>
  <si>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</si>
  <si>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Calor: Aumenta la irritabilidad, incapacidad para concentrarse, erupción, calambres, agotamiento, sincope por calor, convulsiones, sudoración intensa. Generado por exposición a altas temperaturas.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</si>
  <si>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</si>
  <si>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Protector solar, gorra y gafas con filtro UV - como responsabilidad del funcionario o contratista</t>
  </si>
  <si>
    <t>QUIMICOS</t>
  </si>
  <si>
    <t>Charlas preventivas sobre riesgos químicos por material particulado</t>
  </si>
  <si>
    <t>Uso de protector respiratorio</t>
  </si>
  <si>
    <t>FISICOS</t>
  </si>
  <si>
    <t>Fatiga,dolor abdominal,dolor en oídos,asfixia, hipoxia, aumento de estrés. Generado por traslado a ciudades en avión.</t>
  </si>
  <si>
    <t>Charlas preventivas acerca de percepción del riesgo en la utilización de transporte terrestre, aéreo o fluvial</t>
  </si>
  <si>
    <t>Uso de protector auditivo</t>
  </si>
  <si>
    <t>Desarrollo de enfermedades de origen parasitario generadas por el consumo de alimentos o agua contaminados especialmente en zonas rurales</t>
  </si>
  <si>
    <t>Consumir agua potable únicamente, lavado correcto de manos, consumir alimentos únicamente en lugares confiables, mantener uñas aseadas, hacer uso de baños bien aseados</t>
  </si>
  <si>
    <t>Enterarse si las zonas de desplazamiento son endémicas, verificar el esquema de vacunación, utilizar repelentes</t>
  </si>
  <si>
    <t>Mantenerse alerta por posible mordeduras de caninos, ofidios, etc.</t>
  </si>
  <si>
    <t>Lesiones en tejidos blandos o incluso la muerte de trabajadores</t>
  </si>
  <si>
    <t>Estar alertas y enterados de los riesgos relacionados con este fenómeno</t>
  </si>
  <si>
    <t>Lesiones en tejidos blandos e incluso la muerte en trabajadores</t>
  </si>
  <si>
    <t xml:space="preserve">TIPO DE ACTIVIDAD: </t>
  </si>
  <si>
    <t>R: Rutinaria</t>
  </si>
  <si>
    <t>NR: No Rutinaria</t>
  </si>
  <si>
    <t>E: Emergencia</t>
  </si>
  <si>
    <t>RUTINARIO: Actividad que se desarrolla una vez al día y por siete días a la semana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</si>
  <si>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</si>
  <si>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</si>
  <si>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</si>
  <si>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</si>
  <si>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</si>
  <si>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</si>
  <si>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</si>
  <si>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</si>
  <si>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>NO RUTINARIO: Se realiza tres veces a la semana comno mínimo, o una vez en el mes o durante el proyecto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</si>
  <si>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</si>
  <si>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</si>
  <si>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</si>
  <si>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</si>
  <si>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</si>
  <si>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</si>
  <si>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</si>
  <si>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</si>
  <si>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</si>
  <si>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</si>
  <si>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</si>
  <si>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EFECTIVIDAD DEL CONTROL</t>
  </si>
  <si>
    <t>FISICO</t>
  </si>
  <si>
    <t>EQUIPOS, COMPRESORES, BOMBAS</t>
  </si>
  <si>
    <t>Ruido</t>
  </si>
  <si>
    <t>POLVOS VAPORES Y GASES</t>
  </si>
  <si>
    <t>Equipos, compresores, bombas</t>
  </si>
  <si>
    <t>Ninguno</t>
  </si>
  <si>
    <t>PARTICULAS</t>
  </si>
  <si>
    <t xml:space="preserve">Polvos vapores y gases   </t>
  </si>
  <si>
    <t>En el trabajador</t>
  </si>
  <si>
    <t>RUIDO</t>
  </si>
  <si>
    <t xml:space="preserve">Particulas </t>
  </si>
  <si>
    <t>Señalización, gestión administrativa y control de ingeniería</t>
  </si>
  <si>
    <t>TEMPERATURAS ALTAS</t>
  </si>
  <si>
    <t>Eliminación y sustitución</t>
  </si>
  <si>
    <t>TEMPERATURAS ALTAS Y BAJAS</t>
  </si>
  <si>
    <t>RADIACIONES IONIZANTES</t>
  </si>
  <si>
    <t>Para hallar el riesgo residual (RR) aplicamos la siguiente fórmula:</t>
  </si>
  <si>
    <t>RADIACIONES NO IONIZANTES</t>
  </si>
  <si>
    <t>ILUMINACION</t>
  </si>
  <si>
    <t xml:space="preserve"> RR = (Efectividad del control * Valoración del riesgo) – Valoración del riesgo 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</si>
  <si>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</si>
  <si>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</si>
  <si>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</si>
  <si>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</si>
  <si>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</si>
  <si>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</si>
  <si>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</si>
  <si>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</si>
  <si>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</si>
  <si>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</si>
  <si>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</si>
  <si>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</si>
  <si>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</si>
  <si>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</si>
  <si>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</si>
  <si>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</si>
  <si>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</si>
  <si>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</si>
  <si>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</si>
  <si>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</si>
  <si>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</si>
  <si>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LEVE</t>
  </si>
  <si>
    <t>GRAVE</t>
  </si>
  <si>
    <t xml:space="preserve">CATASTRÓFICA    </t>
  </si>
  <si>
    <t xml:space="preserve">MUY BAJA          </t>
  </si>
  <si>
    <t>REMOTA</t>
  </si>
  <si>
    <t xml:space="preserve">BAJA                   </t>
  </si>
  <si>
    <t xml:space="preserve">OCASIONAL   </t>
  </si>
  <si>
    <t xml:space="preserve">MEDIA                 </t>
  </si>
  <si>
    <t xml:space="preserve">FRECUENTE   </t>
  </si>
  <si>
    <t xml:space="preserve">ALTA                   </t>
  </si>
  <si>
    <t xml:space="preserve">CONTINUA      </t>
  </si>
  <si>
    <t>Quemaduras, electrocución o muerte por choque o arco eléctrico, generado por sobrecargas en tomas, manipulación y mantenimiento a equipos eléctricos.</t>
  </si>
  <si>
    <t>Desarrollo de enfermedades infectocontagiosas. Generado por posibles contactos de superficies en baños sin adecuada limpieza.</t>
  </si>
  <si>
    <t>Enfermedades respiratorias, alergias, Sinositus, Rinitis, Asma, Neumoconiosis. Generado por dispersión de particulas sólidas suspendidas en el aire (hollín, polen, moho).</t>
  </si>
  <si>
    <t>Resfriado Común, Sinositus, Rinitis, Neumonia, Neumoconiosis, Cefaleas. Generado por partículas en el ambiente como polvo, humo, gases de exhostos.</t>
  </si>
  <si>
    <t>Desarrollo de enfermedades infecciosas o
zoonosis. Generado por mordedura de caninos, ofidios u otros animales.</t>
  </si>
  <si>
    <t>Lesiones en tejidos blandos o incluso la muerte de trabajadores, daños a la salud, al ambiente, infraestructura y equipos.</t>
  </si>
  <si>
    <t>Publicaciones de prevención de enfermedades músculo esqueléticas por SUMA</t>
  </si>
  <si>
    <t>Lesiones osteomusculares. Generadas por caída de objetos o caídas a misma nivel debido a un inadecuado apilamiento de cajas,  especialmente en áreas de archivo y almacén.</t>
  </si>
  <si>
    <t>Divulgación de lecciones aprendidas para prevención de accidentes por el uso de herramientas de oficina.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</si>
  <si>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</si>
  <si>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 xml:space="preserve">Desarrollo de enfermedades  infecciosas y/o de origen parasitario, zoonosis, u otras infecciones causadas por mordeuras de animales, debido a cercanía a un río que permite el aumento y presencia de especies. </t>
  </si>
  <si>
    <t>Diseñar planes de emergencias para ataques ofídicos. 
Señalización de áreas peligrosas y de exposición a las víboras y corales.
Identificación y tipificación de las especies de la zona</t>
  </si>
  <si>
    <t>Verificación por parte del contratista de servicios generales, realización de capacitación, inventario y disponibilidad de hojas de seguridad (MSDS), señalización de áreas en mantenimiento ej: baños</t>
  </si>
  <si>
    <t>Autocuidado - no proporcionar la oportunidad para el ladrón y reporte de situaciones adversas de orden público</t>
  </si>
  <si>
    <r>
      <rPr>
        <b/>
        <sz val="10"/>
        <rFont val="Arial"/>
        <family val="2"/>
      </rPr>
      <t>Características de la organización del trabaj</t>
    </r>
    <r>
      <rPr>
        <sz val="10"/>
        <rFont val="Arial"/>
        <family val="2"/>
      </rPr>
      <t>o: Comunicación, tecnología, organización del trabajo y demandas cualitativas y cuantitativas de la labor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</si>
  <si>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 Generado por trabajo en equipo.</t>
    </r>
  </si>
  <si>
    <r>
      <rPr>
        <b/>
        <sz val="10"/>
        <rFont val="Arial"/>
        <family val="2"/>
      </rPr>
      <t>Características del grupo social de trabaj</t>
    </r>
    <r>
      <rPr>
        <sz val="10"/>
        <rFont val="Arial"/>
        <family val="2"/>
      </rPr>
      <t>o: Relaciones, cohesión, calidad de interacciones y trabajo en equipo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</si>
  <si>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 Generado por relaciones intralaborales con los compañeros.</t>
    </r>
  </si>
  <si>
    <r>
      <rPr>
        <b/>
        <sz val="10"/>
        <rFont val="Arial"/>
        <family val="2"/>
      </rPr>
      <t>Condiciones de la tarea:</t>
    </r>
    <r>
      <rPr>
        <sz val="10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</si>
  <si>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 Generado por carga laboral.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</si>
  <si>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</si>
  <si>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 Generado por sobre esfuerzo laboral.</t>
    </r>
  </si>
  <si>
    <r>
      <rPr>
        <b/>
        <sz val="10"/>
        <rFont val="Arial"/>
        <family val="2"/>
      </rPr>
      <t>Salud física</t>
    </r>
    <r>
      <rPr>
        <sz val="10"/>
        <rFont val="Arial"/>
        <family val="2"/>
      </rPr>
      <t xml:space="preserve">: enfermedades cardiovasculares, alteraciones gastrointestinales, afecciones cutáneas
</t>
    </r>
    <r>
      <rPr>
        <b/>
        <sz val="10"/>
        <rFont val="Arial"/>
        <family val="2"/>
      </rPr>
      <t>Salud mental</t>
    </r>
    <r>
      <rPr>
        <sz val="10"/>
        <rFont val="Arial"/>
        <family val="2"/>
      </rPr>
      <t>: alteraciones de la conducta, de las capacidades cognitivas, emocionales, etc.</t>
    </r>
  </si>
  <si>
    <t xml:space="preserve">Fiebre y escalofríos, dolor de cabeza, ulceración en el sitio de la mordida, inflamación de nódulos linfáticos, salpullido en la piel con placas de color rojo, café o púrpura, dolor muscular y artritis, vómitos y dolor de garganta. Generado por amenaza externa de roedores que pueden ser producidos por el centro de acopio de residuos de apartamentos del sector y cultivos aledaños.
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</si>
  <si>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</si>
  <si>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* Limpieza y desinfección de superficies de trabajo
* Lavado de manos con abundante agua y jabón de espuma
* Desinfección de las manos por medio de gel antibacterial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</si>
  <si>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</si>
  <si>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</si>
  <si>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</si>
  <si>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</si>
  <si>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</si>
  <si>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* Autocuidado
* Asistir a las capacitaciones sobre riesgo biológico COVID -19, programadas por el empleador
* Suministrar al empleador información clara y completa sobre su estado de salud
* Identificar y evaluar los riesgos del lugar donde se está realizando la actividad y aplicar las medidas correctivas necesarias</t>
  </si>
  <si>
    <t>Edward Vicente ramírez Amaya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</si>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</sst>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3" tint="-0.249977111117893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0" fillId="0" borderId="0"/>
  </cellStyleXfs>
  <cellXfs count="222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Alignment="1"/>
    <xf numFmtId="0" fontId="7" fillId="0" borderId="1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Border="1"/>
    <xf numFmtId="0" fontId="7" fillId="11" borderId="6" xfId="2" applyFont="1" applyFill="1" applyBorder="1" applyAlignment="1">
      <alignment horizontal="center" vertical="center" wrapText="1"/>
    </xf>
    <xf numFmtId="0" fontId="7" fillId="11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9" fillId="0" borderId="0" xfId="2" applyFont="1"/>
    <xf numFmtId="0" fontId="4" fillId="0" borderId="0" xfId="3" applyFont="1" applyFill="1" applyBorder="1" applyAlignment="1">
      <alignment vertical="center" wrapText="1"/>
    </xf>
    <xf numFmtId="0" fontId="10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11" fillId="0" borderId="0" xfId="4" applyFont="1" applyFill="1" applyBorder="1"/>
    <xf numFmtId="0" fontId="11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0" fontId="6" fillId="0" borderId="0" xfId="2" applyFont="1" applyAlignment="1">
      <alignment textRotation="90"/>
    </xf>
    <xf numFmtId="0" fontId="6" fillId="13" borderId="1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7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14" borderId="1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15" fillId="0" borderId="0" xfId="2" applyFont="1"/>
    <xf numFmtId="0" fontId="9" fillId="0" borderId="0" xfId="2" applyFont="1" applyAlignment="1"/>
    <xf numFmtId="0" fontId="15" fillId="0" borderId="1" xfId="2" applyFont="1" applyBorder="1"/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6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3" fillId="7" borderId="0" xfId="0" applyFont="1" applyFill="1" applyAlignment="1">
      <alignment vertical="center" wrapText="1"/>
    </xf>
    <xf numFmtId="0" fontId="27" fillId="0" borderId="0" xfId="6" applyFont="1"/>
    <xf numFmtId="0" fontId="26" fillId="0" borderId="0" xfId="6" applyFont="1"/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10" fillId="5" borderId="17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15" borderId="1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8" fillId="10" borderId="0" xfId="2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6" fillId="8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0" fillId="7" borderId="1" xfId="2" applyFont="1" applyFill="1" applyBorder="1" applyAlignment="1" applyProtection="1">
      <alignment horizontal="center" vertical="center" wrapText="1"/>
    </xf>
    <xf numFmtId="0" fontId="10" fillId="7" borderId="3" xfId="2" applyFont="1" applyFill="1" applyBorder="1" applyAlignment="1" applyProtection="1">
      <alignment horizontal="center" vertical="center" wrapText="1"/>
    </xf>
    <xf numFmtId="0" fontId="10" fillId="7" borderId="2" xfId="2" applyFont="1" applyFill="1" applyBorder="1" applyAlignment="1" applyProtection="1">
      <alignment horizontal="center" vertical="center" wrapText="1"/>
    </xf>
    <xf numFmtId="0" fontId="10" fillId="7" borderId="4" xfId="2" applyFont="1" applyFill="1" applyBorder="1" applyAlignment="1" applyProtection="1">
      <alignment horizontal="center" vertical="center" wrapText="1"/>
    </xf>
    <xf numFmtId="0" fontId="10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5" fillId="18" borderId="23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18" borderId="1" xfId="7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14" fontId="26" fillId="0" borderId="1" xfId="7" applyNumberFormat="1" applyFont="1" applyBorder="1" applyAlignment="1">
      <alignment horizontal="center" vertical="center"/>
    </xf>
    <xf numFmtId="14" fontId="26" fillId="7" borderId="1" xfId="7" applyNumberFormat="1" applyFont="1" applyFill="1" applyBorder="1" applyAlignment="1">
      <alignment horizontal="center" vertical="center"/>
    </xf>
    <xf numFmtId="0" fontId="26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4A8A694D-ED03-4BF0-9E3D-24796A3C0D15}"/>
  </cellStyles>
  <dxfs count="64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66FF99"/>
      <color rgb="FF00FFCC"/>
      <color rgb="FFFF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C8F65EC5-6FD8-4F0B-B012-BEAACE1082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75" bestFit="1" customWidth="1"/>
    <col min="7" max="7" width="29.7109375" bestFit="1" customWidth="1"/>
  </cols>
  <sheetData>
    <row r="5" spans="1:7" x14ac:dyDescent="0.2">
      <c r="B5" s="71" t="s">
        <v>0</v>
      </c>
      <c r="C5" s="71" t="s">
        <v>1</v>
      </c>
      <c r="D5" s="71" t="s">
        <v>2</v>
      </c>
      <c r="F5" s="74" t="s">
        <v>3</v>
      </c>
      <c r="G5" s="72" t="s">
        <v>4</v>
      </c>
    </row>
    <row r="6" spans="1:7" x14ac:dyDescent="0.2">
      <c r="A6" s="71" t="s">
        <v>5</v>
      </c>
      <c r="B6">
        <v>1</v>
      </c>
      <c r="C6">
        <v>1</v>
      </c>
      <c r="D6">
        <v>1</v>
      </c>
      <c r="F6" s="74"/>
      <c r="G6" s="71" t="s">
        <v>6</v>
      </c>
    </row>
    <row r="7" spans="1:7" x14ac:dyDescent="0.2">
      <c r="A7" s="71" t="s">
        <v>7</v>
      </c>
      <c r="B7">
        <v>3</v>
      </c>
      <c r="C7">
        <v>4</v>
      </c>
      <c r="D7">
        <v>3</v>
      </c>
      <c r="F7" s="73" t="s">
        <v>8</v>
      </c>
      <c r="G7" s="71" t="s">
        <v>9</v>
      </c>
    </row>
    <row r="8" spans="1:7" x14ac:dyDescent="0.2">
      <c r="A8" s="71" t="s">
        <v>10</v>
      </c>
      <c r="B8">
        <v>6</v>
      </c>
      <c r="C8">
        <v>6</v>
      </c>
      <c r="D8">
        <v>6</v>
      </c>
      <c r="F8" s="73" t="s">
        <v>11</v>
      </c>
      <c r="G8" s="71"/>
    </row>
    <row r="9" spans="1:7" x14ac:dyDescent="0.2">
      <c r="A9" s="71" t="s">
        <v>12</v>
      </c>
      <c r="B9">
        <v>10</v>
      </c>
      <c r="C9">
        <v>10</v>
      </c>
      <c r="D9">
        <v>10</v>
      </c>
      <c r="F9" s="73" t="s">
        <v>13</v>
      </c>
      <c r="G9" s="71"/>
    </row>
    <row r="10" spans="1:7" ht="25.5" x14ac:dyDescent="0.2">
      <c r="A10" s="71" t="s">
        <v>14</v>
      </c>
      <c r="F10" s="73" t="s">
        <v>15</v>
      </c>
      <c r="G10" s="2"/>
    </row>
    <row r="11" spans="1:7" x14ac:dyDescent="0.2">
      <c r="F11" s="73"/>
      <c r="G11" s="71"/>
    </row>
    <row r="12" spans="1:7" x14ac:dyDescent="0.2">
      <c r="F12" s="74" t="s">
        <v>16</v>
      </c>
      <c r="G12" s="71"/>
    </row>
    <row r="13" spans="1:7" x14ac:dyDescent="0.2">
      <c r="F13" s="74"/>
      <c r="G13" s="71"/>
    </row>
    <row r="14" spans="1:7" ht="51" x14ac:dyDescent="0.2">
      <c r="F14" s="2" t="s">
        <v>17</v>
      </c>
      <c r="G14" s="71"/>
    </row>
    <row r="15" spans="1:7" ht="76.5" x14ac:dyDescent="0.2">
      <c r="F15" s="2" t="s">
        <v>18</v>
      </c>
      <c r="G15" s="2"/>
    </row>
    <row r="16" spans="1:7" ht="38.25" x14ac:dyDescent="0.2">
      <c r="F16" s="2" t="s">
        <v>19</v>
      </c>
      <c r="G16" s="2"/>
    </row>
    <row r="17" spans="6:7" ht="51" x14ac:dyDescent="0.2">
      <c r="F17" s="2" t="s">
        <v>20</v>
      </c>
      <c r="G17" s="2"/>
    </row>
    <row r="18" spans="6:7" ht="25.5" x14ac:dyDescent="0.2">
      <c r="F18" s="73" t="s">
        <v>21</v>
      </c>
      <c r="G18" s="71"/>
    </row>
    <row r="19" spans="6:7" x14ac:dyDescent="0.2">
      <c r="F19" s="2" t="s">
        <v>22</v>
      </c>
      <c r="G19" s="71"/>
    </row>
    <row r="20" spans="6:7" ht="25.5" x14ac:dyDescent="0.2">
      <c r="F20" s="73" t="s">
        <v>23</v>
      </c>
      <c r="G20" s="71"/>
    </row>
    <row r="21" spans="6:7" ht="25.5" x14ac:dyDescent="0.2">
      <c r="F21" s="2" t="s">
        <v>24</v>
      </c>
    </row>
    <row r="22" spans="6:7" ht="25.5" x14ac:dyDescent="0.2">
      <c r="F22" s="73" t="s">
        <v>25</v>
      </c>
    </row>
    <row r="23" spans="6:7" x14ac:dyDescent="0.2">
      <c r="F23" s="73" t="s">
        <v>26</v>
      </c>
    </row>
    <row r="24" spans="6:7" x14ac:dyDescent="0.2">
      <c r="F24" s="73" t="s">
        <v>27</v>
      </c>
    </row>
    <row r="26" spans="6:7" x14ac:dyDescent="0.2">
      <c r="F26" s="74" t="s">
        <v>28</v>
      </c>
    </row>
    <row r="28" spans="6:7" x14ac:dyDescent="0.2">
      <c r="F28" s="73" t="s">
        <v>29</v>
      </c>
    </row>
    <row r="29" spans="6:7" ht="25.5" x14ac:dyDescent="0.2">
      <c r="F29" s="73" t="s">
        <v>30</v>
      </c>
    </row>
    <row r="30" spans="6:7" x14ac:dyDescent="0.2">
      <c r="F30" s="73" t="s">
        <v>31</v>
      </c>
    </row>
    <row r="31" spans="6:7" x14ac:dyDescent="0.2">
      <c r="F31" s="73" t="s">
        <v>32</v>
      </c>
    </row>
    <row r="32" spans="6:7" x14ac:dyDescent="0.2">
      <c r="F32" s="73" t="s">
        <v>33</v>
      </c>
    </row>
    <row r="33" spans="6:6" x14ac:dyDescent="0.2">
      <c r="F33" s="73" t="s">
        <v>34</v>
      </c>
    </row>
    <row r="34" spans="6:6" ht="25.5" x14ac:dyDescent="0.2">
      <c r="F34" s="73" t="s">
        <v>35</v>
      </c>
    </row>
    <row r="35" spans="6:6" ht="38.25" x14ac:dyDescent="0.2">
      <c r="F35" s="73" t="s">
        <v>36</v>
      </c>
    </row>
    <row r="37" spans="6:6" x14ac:dyDescent="0.2">
      <c r="F37" s="74" t="s">
        <v>37</v>
      </c>
    </row>
    <row r="39" spans="6:6" x14ac:dyDescent="0.2">
      <c r="F39" s="73" t="s">
        <v>38</v>
      </c>
    </row>
    <row r="40" spans="6:6" x14ac:dyDescent="0.2">
      <c r="F40" s="73" t="s">
        <v>39</v>
      </c>
    </row>
    <row r="41" spans="6:6" x14ac:dyDescent="0.2">
      <c r="F41" s="73" t="s">
        <v>40</v>
      </c>
    </row>
    <row r="42" spans="6:6" x14ac:dyDescent="0.2">
      <c r="F42" s="73" t="s">
        <v>41</v>
      </c>
    </row>
    <row r="43" spans="6:6" x14ac:dyDescent="0.2">
      <c r="F43" s="73" t="s">
        <v>42</v>
      </c>
    </row>
    <row r="45" spans="6:6" x14ac:dyDescent="0.2">
      <c r="F45" s="74" t="s">
        <v>43</v>
      </c>
    </row>
    <row r="47" spans="6:6" x14ac:dyDescent="0.2">
      <c r="F47" s="73" t="s">
        <v>44</v>
      </c>
    </row>
    <row r="48" spans="6:6" x14ac:dyDescent="0.2">
      <c r="F48" s="73" t="s">
        <v>45</v>
      </c>
    </row>
    <row r="49" spans="6:6" x14ac:dyDescent="0.2">
      <c r="F49" s="73" t="s">
        <v>46</v>
      </c>
    </row>
    <row r="50" spans="6:6" x14ac:dyDescent="0.2">
      <c r="F50" s="73" t="s">
        <v>47</v>
      </c>
    </row>
    <row r="51" spans="6:6" x14ac:dyDescent="0.2">
      <c r="F51" s="73" t="s">
        <v>48</v>
      </c>
    </row>
    <row r="52" spans="6:6" x14ac:dyDescent="0.2">
      <c r="F52" s="73" t="s">
        <v>49</v>
      </c>
    </row>
    <row r="54" spans="6:6" x14ac:dyDescent="0.2">
      <c r="F54" s="74" t="s">
        <v>50</v>
      </c>
    </row>
    <row r="56" spans="6:6" ht="63.75" x14ac:dyDescent="0.2">
      <c r="F56" s="2" t="s">
        <v>51</v>
      </c>
    </row>
    <row r="57" spans="6:6" ht="51" x14ac:dyDescent="0.2">
      <c r="F57" s="2" t="s">
        <v>52</v>
      </c>
    </row>
    <row r="58" spans="6:6" ht="38.25" x14ac:dyDescent="0.2">
      <c r="F58" s="2" t="s">
        <v>53</v>
      </c>
    </row>
    <row r="59" spans="6:6" ht="51" x14ac:dyDescent="0.2">
      <c r="F59" s="2" t="s">
        <v>54</v>
      </c>
    </row>
    <row r="60" spans="6:6" ht="76.5" x14ac:dyDescent="0.2">
      <c r="F60" s="2" t="s">
        <v>55</v>
      </c>
    </row>
    <row r="61" spans="6:6" ht="38.25" x14ac:dyDescent="0.2">
      <c r="F61" s="2" t="s">
        <v>56</v>
      </c>
    </row>
    <row r="63" spans="6:6" x14ac:dyDescent="0.2">
      <c r="F63" s="74" t="s">
        <v>57</v>
      </c>
    </row>
    <row r="65" spans="6:6" ht="25.5" x14ac:dyDescent="0.2">
      <c r="F65" s="73" t="s">
        <v>58</v>
      </c>
    </row>
    <row r="66" spans="6:6" ht="38.25" x14ac:dyDescent="0.2">
      <c r="F66" s="73" t="s">
        <v>59</v>
      </c>
    </row>
    <row r="67" spans="6:6" ht="25.5" x14ac:dyDescent="0.2">
      <c r="F67" s="73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9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G6" sqref="AG6:AH6"/>
    </sheetView>
  </sheetViews>
  <sheetFormatPr baseColWidth="10" defaultColWidth="11.5703125" defaultRowHeight="12.75" x14ac:dyDescent="0.2"/>
  <cols>
    <col min="1" max="1" width="3.7109375" style="126" customWidth="1"/>
    <col min="2" max="4" width="3.7109375" style="1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76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193"/>
      <c r="B1" s="194"/>
      <c r="C1" s="194"/>
      <c r="D1" s="194"/>
      <c r="E1" s="194"/>
      <c r="F1" s="194"/>
      <c r="G1" s="195"/>
      <c r="H1" s="196" t="s">
        <v>340</v>
      </c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199" t="s">
        <v>341</v>
      </c>
      <c r="AD1" s="200"/>
      <c r="AE1" s="200"/>
      <c r="AF1" s="200"/>
      <c r="AG1" s="200"/>
      <c r="AH1" s="201"/>
    </row>
    <row r="2" spans="1:72" ht="13.5" thickBot="1" x14ac:dyDescent="0.25">
      <c r="A2" s="202"/>
      <c r="B2" s="162"/>
      <c r="C2" s="162"/>
      <c r="D2" s="162"/>
      <c r="E2" s="162"/>
      <c r="F2" s="162"/>
      <c r="G2" s="203"/>
      <c r="H2" s="204" t="s">
        <v>342</v>
      </c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199" t="s">
        <v>343</v>
      </c>
      <c r="AD2" s="200"/>
      <c r="AE2" s="200"/>
      <c r="AF2" s="200"/>
      <c r="AG2" s="200"/>
      <c r="AH2" s="20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02"/>
      <c r="B3" s="162"/>
      <c r="C3" s="162"/>
      <c r="D3" s="162"/>
      <c r="E3" s="162"/>
      <c r="F3" s="162"/>
      <c r="G3" s="203"/>
      <c r="H3" s="207" t="s">
        <v>344</v>
      </c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9"/>
      <c r="AC3" s="199" t="s">
        <v>345</v>
      </c>
      <c r="AD3" s="200"/>
      <c r="AE3" s="200"/>
      <c r="AF3" s="200"/>
      <c r="AG3" s="200"/>
      <c r="AH3" s="20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3.5" thickBot="1" x14ac:dyDescent="0.25">
      <c r="A4" s="210"/>
      <c r="B4" s="211"/>
      <c r="C4" s="211"/>
      <c r="D4" s="211"/>
      <c r="E4" s="211"/>
      <c r="F4" s="211"/>
      <c r="G4" s="212"/>
      <c r="H4" s="213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5"/>
      <c r="AC4" s="199" t="s">
        <v>346</v>
      </c>
      <c r="AD4" s="200"/>
      <c r="AE4" s="200"/>
      <c r="AF4" s="200"/>
      <c r="AG4" s="200"/>
      <c r="AH4" s="201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x14ac:dyDescent="0.2">
      <c r="A5" s="132" t="s">
        <v>61</v>
      </c>
      <c r="B5" s="133"/>
      <c r="C5" s="133"/>
      <c r="D5" s="133"/>
      <c r="E5" s="133"/>
      <c r="F5" s="134"/>
      <c r="G5" s="104">
        <v>18</v>
      </c>
      <c r="H5" s="101" t="s">
        <v>62</v>
      </c>
      <c r="I5" s="135" t="s">
        <v>63</v>
      </c>
      <c r="J5" s="141"/>
      <c r="K5" s="141"/>
      <c r="L5" s="141"/>
      <c r="M5" s="141"/>
      <c r="N5" s="141"/>
      <c r="O5" s="141"/>
      <c r="P5" s="141"/>
      <c r="Q5" s="141"/>
      <c r="R5" s="136"/>
      <c r="S5" s="159" t="s">
        <v>64</v>
      </c>
      <c r="T5" s="159"/>
      <c r="U5" s="159"/>
      <c r="V5" s="160" t="s">
        <v>339</v>
      </c>
      <c r="W5" s="160"/>
      <c r="X5" s="159" t="s">
        <v>65</v>
      </c>
      <c r="Y5" s="159"/>
      <c r="Z5" s="83">
        <v>43922</v>
      </c>
      <c r="AA5" s="132" t="s">
        <v>66</v>
      </c>
      <c r="AB5" s="134"/>
      <c r="AC5" s="167">
        <v>43950</v>
      </c>
      <c r="AD5" s="162"/>
      <c r="AE5" s="162"/>
      <c r="AF5" s="159" t="s">
        <v>67</v>
      </c>
      <c r="AG5" s="159"/>
      <c r="AH5" s="87">
        <v>5</v>
      </c>
      <c r="AJ5" s="65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3"/>
      <c r="AX5" s="66"/>
      <c r="AY5" s="3"/>
      <c r="AZ5" s="3"/>
      <c r="BA5" s="66"/>
      <c r="BB5" s="3"/>
      <c r="BC5" s="3"/>
      <c r="BD5" s="66"/>
      <c r="BE5" s="3"/>
      <c r="BF5" s="66"/>
      <c r="BG5" s="66"/>
      <c r="BH5" s="66"/>
      <c r="BI5" s="158"/>
      <c r="BJ5" s="158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x14ac:dyDescent="0.2">
      <c r="A6" s="132" t="s">
        <v>68</v>
      </c>
      <c r="B6" s="133"/>
      <c r="C6" s="133"/>
      <c r="D6" s="133"/>
      <c r="E6" s="133"/>
      <c r="F6" s="134"/>
      <c r="G6" s="105" t="s">
        <v>69</v>
      </c>
      <c r="H6" s="84" t="s">
        <v>70</v>
      </c>
      <c r="I6" s="137" t="s">
        <v>71</v>
      </c>
      <c r="J6" s="137"/>
      <c r="K6" s="137"/>
      <c r="L6" s="137"/>
      <c r="M6" s="137"/>
      <c r="N6" s="138" t="s">
        <v>72</v>
      </c>
      <c r="O6" s="139"/>
      <c r="P6" s="140"/>
      <c r="Q6" s="135" t="s">
        <v>73</v>
      </c>
      <c r="R6" s="141"/>
      <c r="S6" s="141"/>
      <c r="T6" s="141"/>
      <c r="U6" s="136"/>
      <c r="V6" s="101" t="s">
        <v>74</v>
      </c>
      <c r="W6" s="85">
        <v>15</v>
      </c>
      <c r="X6" s="101" t="s">
        <v>75</v>
      </c>
      <c r="Y6" s="104">
        <v>25</v>
      </c>
      <c r="Z6" s="101" t="s">
        <v>76</v>
      </c>
      <c r="AA6" s="105">
        <v>5</v>
      </c>
      <c r="AB6" s="104" t="s">
        <v>77</v>
      </c>
      <c r="AC6" s="86">
        <f>SUM(W6,Y6,AA6)</f>
        <v>45</v>
      </c>
      <c r="AD6" s="132" t="s">
        <v>78</v>
      </c>
      <c r="AE6" s="133"/>
      <c r="AF6" s="134"/>
      <c r="AG6" s="135" t="s">
        <v>79</v>
      </c>
      <c r="AH6" s="136"/>
      <c r="AJ6" s="65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3"/>
      <c r="AX6" s="66"/>
      <c r="AY6" s="3"/>
      <c r="AZ6" s="3"/>
      <c r="BA6" s="66"/>
      <c r="BB6" s="3"/>
      <c r="BC6" s="3"/>
      <c r="BD6" s="66"/>
      <c r="BE6" s="3"/>
      <c r="BF6" s="66"/>
      <c r="BG6" s="66"/>
      <c r="BH6" s="66"/>
      <c r="BI6" s="103"/>
      <c r="BJ6" s="10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42" t="s">
        <v>80</v>
      </c>
      <c r="B7" s="142" t="s">
        <v>81</v>
      </c>
      <c r="C7" s="142" t="s">
        <v>82</v>
      </c>
      <c r="D7" s="142" t="s">
        <v>83</v>
      </c>
      <c r="E7" s="142" t="s">
        <v>84</v>
      </c>
      <c r="F7" s="163" t="s">
        <v>85</v>
      </c>
      <c r="G7" s="163"/>
      <c r="H7" s="163" t="s">
        <v>86</v>
      </c>
      <c r="I7" s="165" t="s">
        <v>87</v>
      </c>
      <c r="J7" s="165"/>
      <c r="K7" s="165"/>
      <c r="L7" s="163" t="s">
        <v>88</v>
      </c>
      <c r="M7" s="163"/>
      <c r="N7" s="163"/>
      <c r="O7" s="163"/>
      <c r="P7" s="163"/>
      <c r="Q7" s="161" t="s">
        <v>89</v>
      </c>
      <c r="R7" s="161"/>
      <c r="S7" s="161"/>
      <c r="T7" s="161"/>
      <c r="U7" s="161"/>
      <c r="V7" s="161"/>
      <c r="W7" s="166" t="s">
        <v>90</v>
      </c>
      <c r="X7" s="166"/>
      <c r="Y7" s="166"/>
      <c r="Z7" s="166"/>
      <c r="AA7" s="166"/>
      <c r="AB7" s="166"/>
      <c r="AC7" s="161" t="s">
        <v>91</v>
      </c>
      <c r="AD7" s="161"/>
      <c r="AE7" s="161"/>
      <c r="AF7" s="161"/>
      <c r="AG7" s="161"/>
      <c r="AH7" s="161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45" customHeight="1" x14ac:dyDescent="0.2">
      <c r="A8" s="142"/>
      <c r="B8" s="142"/>
      <c r="C8" s="142"/>
      <c r="D8" s="142"/>
      <c r="E8" s="142"/>
      <c r="F8" s="142" t="s">
        <v>92</v>
      </c>
      <c r="G8" s="142" t="s">
        <v>93</v>
      </c>
      <c r="H8" s="163"/>
      <c r="I8" s="155" t="s">
        <v>94</v>
      </c>
      <c r="J8" s="155" t="s">
        <v>95</v>
      </c>
      <c r="K8" s="155" t="s">
        <v>96</v>
      </c>
      <c r="L8" s="142" t="s">
        <v>97</v>
      </c>
      <c r="M8" s="142" t="s">
        <v>98</v>
      </c>
      <c r="N8" s="142" t="s">
        <v>99</v>
      </c>
      <c r="O8" s="142" t="s">
        <v>100</v>
      </c>
      <c r="P8" s="142" t="s">
        <v>101</v>
      </c>
      <c r="Q8" s="147" t="s">
        <v>102</v>
      </c>
      <c r="R8" s="147" t="s">
        <v>103</v>
      </c>
      <c r="S8" s="147" t="s">
        <v>104</v>
      </c>
      <c r="T8" s="147" t="s">
        <v>105</v>
      </c>
      <c r="U8" s="149" t="s">
        <v>106</v>
      </c>
      <c r="V8" s="151" t="s">
        <v>107</v>
      </c>
      <c r="W8" s="153" t="s">
        <v>108</v>
      </c>
      <c r="X8" s="153" t="s">
        <v>109</v>
      </c>
      <c r="Y8" s="153" t="s">
        <v>110</v>
      </c>
      <c r="Z8" s="153" t="s">
        <v>111</v>
      </c>
      <c r="AA8" s="153" t="s">
        <v>112</v>
      </c>
      <c r="AB8" s="153" t="s">
        <v>113</v>
      </c>
      <c r="AC8" s="147" t="s">
        <v>102</v>
      </c>
      <c r="AD8" s="147" t="s">
        <v>103</v>
      </c>
      <c r="AE8" s="147" t="s">
        <v>104</v>
      </c>
      <c r="AF8" s="147" t="s">
        <v>105</v>
      </c>
      <c r="AG8" s="149" t="s">
        <v>106</v>
      </c>
      <c r="AH8" s="151" t="s">
        <v>107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13.5" thickBot="1" x14ac:dyDescent="0.25">
      <c r="A9" s="143"/>
      <c r="B9" s="143"/>
      <c r="C9" s="143"/>
      <c r="D9" s="143"/>
      <c r="E9" s="143"/>
      <c r="F9" s="143"/>
      <c r="G9" s="143"/>
      <c r="H9" s="164"/>
      <c r="I9" s="156"/>
      <c r="J9" s="156"/>
      <c r="K9" s="156"/>
      <c r="L9" s="143"/>
      <c r="M9" s="143"/>
      <c r="N9" s="143"/>
      <c r="O9" s="143"/>
      <c r="P9" s="143"/>
      <c r="Q9" s="148"/>
      <c r="R9" s="148"/>
      <c r="S9" s="148"/>
      <c r="T9" s="148"/>
      <c r="U9" s="150"/>
      <c r="V9" s="152"/>
      <c r="W9" s="154"/>
      <c r="X9" s="154"/>
      <c r="Y9" s="154"/>
      <c r="Z9" s="154"/>
      <c r="AA9" s="154"/>
      <c r="AB9" s="154"/>
      <c r="AC9" s="148"/>
      <c r="AD9" s="148"/>
      <c r="AE9" s="148"/>
      <c r="AF9" s="148"/>
      <c r="AG9" s="150"/>
      <c r="AH9" s="152"/>
    </row>
    <row r="10" spans="1:72" ht="76.5" x14ac:dyDescent="0.2">
      <c r="A10" s="144" t="s">
        <v>114</v>
      </c>
      <c r="B10" s="144" t="s">
        <v>115</v>
      </c>
      <c r="C10" s="144" t="s">
        <v>116</v>
      </c>
      <c r="D10" s="144" t="s">
        <v>117</v>
      </c>
      <c r="E10" s="89" t="s">
        <v>6</v>
      </c>
      <c r="F10" s="106" t="s">
        <v>11</v>
      </c>
      <c r="G10" s="89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107" t="s">
        <v>118</v>
      </c>
      <c r="I10" s="108"/>
      <c r="J10" s="108"/>
      <c r="K10" s="108" t="s">
        <v>119</v>
      </c>
      <c r="L10" s="108" t="s">
        <v>119</v>
      </c>
      <c r="M10" s="108"/>
      <c r="N10" s="108"/>
      <c r="O10" s="108" t="s">
        <v>119</v>
      </c>
      <c r="P10" s="108"/>
      <c r="Q10" s="105">
        <v>6</v>
      </c>
      <c r="R10" s="105">
        <v>4</v>
      </c>
      <c r="S10" s="39">
        <v>10</v>
      </c>
      <c r="T10" s="105">
        <f>(Q10*R10*S10)</f>
        <v>240</v>
      </c>
      <c r="U10" s="89" t="str">
        <f>IF(AND(T10&gt;=1,T10&lt;=300),"BAJO",IF(AND(T10&gt;=301,T10&lt;=600),"MEDIO",IF(AND(T10&gt;=601,T10&lt;=1000),"ALTO")))</f>
        <v>BAJO</v>
      </c>
      <c r="V10" s="89" t="str">
        <f>IF(U10= "BAJO","ACEPTABLE",IF(U10="MEDIO","NO ACEPTABLE",IF(U10="ALTO","NO ACEPTABLE")))</f>
        <v>ACEPTABLE</v>
      </c>
      <c r="W10" s="39" t="s">
        <v>120</v>
      </c>
      <c r="X10" s="39" t="s">
        <v>120</v>
      </c>
      <c r="Y10" s="39" t="s">
        <v>120</v>
      </c>
      <c r="Z10" s="39" t="s">
        <v>121</v>
      </c>
      <c r="AA10" s="39" t="s">
        <v>122</v>
      </c>
      <c r="AB10" s="39" t="s">
        <v>313</v>
      </c>
      <c r="AC10" s="105">
        <v>3</v>
      </c>
      <c r="AD10" s="105">
        <v>4</v>
      </c>
      <c r="AE10" s="39">
        <v>10</v>
      </c>
      <c r="AF10" s="105">
        <f>(AC10*AD10*AE10)</f>
        <v>120</v>
      </c>
      <c r="AG10" s="89" t="str">
        <f>IF(AND(AF10&gt;=1,AF10&lt;=300),"BAJO",IF(AND(AF10&gt;=301,AF10&lt;=600),"MEDIO",IF(AND(AF10&gt;=601,AF10&lt;=1000),"ALTO")))</f>
        <v>BAJO</v>
      </c>
      <c r="AH10" s="89" t="str">
        <f>IF(AG10= "BAJO","ACEPTABLE",IF(AG10="MEDIO","NO ACEPTABLE",IF(AG10="ALTO","NO ACEPTABLE")))</f>
        <v>ACEPTABLE</v>
      </c>
    </row>
    <row r="11" spans="1:72" s="90" customFormat="1" ht="89.25" x14ac:dyDescent="0.2">
      <c r="A11" s="144"/>
      <c r="B11" s="144"/>
      <c r="C11" s="144"/>
      <c r="D11" s="144"/>
      <c r="E11" s="89" t="s">
        <v>6</v>
      </c>
      <c r="F11" s="106" t="s">
        <v>19</v>
      </c>
      <c r="G11" s="89" t="s">
        <v>123</v>
      </c>
      <c r="H11" s="109" t="s">
        <v>124</v>
      </c>
      <c r="I11" s="110"/>
      <c r="J11" s="110"/>
      <c r="K11" s="110" t="s">
        <v>119</v>
      </c>
      <c r="L11" s="110" t="s">
        <v>119</v>
      </c>
      <c r="M11" s="110"/>
      <c r="N11" s="110"/>
      <c r="O11" s="110" t="s">
        <v>119</v>
      </c>
      <c r="P11" s="110"/>
      <c r="Q11" s="88">
        <v>6</v>
      </c>
      <c r="R11" s="88">
        <v>4</v>
      </c>
      <c r="S11" s="89">
        <v>10</v>
      </c>
      <c r="T11" s="88">
        <f>(Q11*R11*S11)</f>
        <v>240</v>
      </c>
      <c r="U11" s="89" t="str">
        <f>IF(AND(T11&gt;=1,T11&lt;=300),"BAJO",IF(AND(T11&gt;=301,T11&lt;=600),"MEDIO",IF(AND(T11&gt;=601,T11&lt;=1000),"ALTO")))</f>
        <v>BAJO</v>
      </c>
      <c r="V11" s="89" t="str">
        <f>IF(U11= "BAJO","ACEPTABLE",IF(U11="MEDIO","NO ACEPTABLE",IF(U11="ALTO","NO ACEPTABLE")))</f>
        <v>ACEPTABLE</v>
      </c>
      <c r="W11" s="89" t="s">
        <v>120</v>
      </c>
      <c r="X11" s="89" t="s">
        <v>120</v>
      </c>
      <c r="Y11" s="89" t="s">
        <v>125</v>
      </c>
      <c r="Z11" s="89" t="s">
        <v>126</v>
      </c>
      <c r="AA11" s="89" t="s">
        <v>127</v>
      </c>
      <c r="AB11" s="89" t="s">
        <v>128</v>
      </c>
      <c r="AC11" s="88">
        <v>3</v>
      </c>
      <c r="AD11" s="88">
        <v>4</v>
      </c>
      <c r="AE11" s="89">
        <v>10</v>
      </c>
      <c r="AF11" s="88">
        <f>(AC11*AD11*AE11)</f>
        <v>120</v>
      </c>
      <c r="AG11" s="89" t="str">
        <f>IF(AND(AF11&gt;=1,AF11&lt;=300),"BAJO",IF(AND(AF11&gt;=301,AF11&lt;=600),"MEDIO",IF(AND(AF11&gt;=601,AF11&lt;=1000),"ALTO")))</f>
        <v>BAJO</v>
      </c>
      <c r="AH11" s="89" t="str">
        <f>IF(AG11= "BAJO","ACEPTABLE",IF(AG11="MEDIO","NO ACEPTABLE",IF(AG11="ALTO","NO ACEPTABLE")))</f>
        <v>ACEPTABLE</v>
      </c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</row>
    <row r="12" spans="1:72" ht="102" x14ac:dyDescent="0.2">
      <c r="A12" s="144"/>
      <c r="B12" s="144"/>
      <c r="C12" s="144"/>
      <c r="D12" s="144"/>
      <c r="E12" s="89" t="s">
        <v>6</v>
      </c>
      <c r="F12" s="106" t="s">
        <v>20</v>
      </c>
      <c r="G12" s="89" t="str">
        <f t="shared" ref="G12" si="0">IF(F12="Manipulación manual de cargas","BIOMECÁNICO",IF(F12="Movimientos repetitivos","BIOMECÁNICO",IF(F12="Esfuerzo","BIOMECÁNICO",IF(F12="Postura (prolongada mantenida, forzada,
antigravitacional)","BIOMECÁNICO",IF(F12="Mecánico (elementos o partes de máquinas, herramientas, equipos, piezas a trabajar, materiales proyectados sólidos o fluidos, superficies calientes)","CONDICIONES DE SEGURIDAD",IF(F12="Locativo (sistemas y medios de almacenamiento,  arrumes elevados sin estibas, muebles mal anclados en el piso o en la pared, almacenamientos inadecuados, condiciones de la estructura de trabajo)","CONDICIONES DE SEGURIDAD",IF(F12="Superficies de trabajo (irregulares, deslizantes, con diferencia del nivel, calientes)","CONDICIONES DE SEGURIDAD",IF(F12="Condiciones de orden y aseo, (caída de objetos, caída al mismo nivel o a un plano inferior, desorden en puestos de trabajo y bodegas)","CONDICIONES DE SEGURIDAD",IF(F12="Tecnológico (explosión, fuga, derrame de sustancias químicas, incendio)","CONDICIONES DE SEGURIDAD",IF(F12="Accidentes de tránsito - atropellamiento","CONDICIONES DE SEGURIDAD",IF(F12="Públicos (robos, atracos, asaltos, atentados, de orden público, etc.)","CONDICIONES DE SEGURIDAD",IF(F12="Eléctrico - (alta, media y baja tensión, estática por contacto indirecto)","CONDICIONES DE SEGURIDAD",IF(F12="Eléctrico - canalización inadecuada de cables eléctricos y de computo","CONDICIONES DE SEGURIDAD",IF(F12="Trabajo en alturas","CONDICIONES DE SEGURIDAD",IF(F12="Espacios confinados","CONDICIONES DE SEGURIDAD",IF(F12="Ruido de impacto, intermitente o continuo","FÍSICOS",IF(F12="Iluminación - luz visible por exceso o por deficiencia","FÍSICOS",IF(F12="Vibración cuerpo entero, segmentaria","FÍSICOS",IF(F12="Temperaturas extremas (calor y frío)","FÍSICOS",IF(F12="Ventilación (natural o artificial)","FÍSICOS",IF(F12="Presión admosférica (normal y ajustada)","FÍSICOS",IF(F12="Radiaciones ionizantes (rayos x, gama. beta y alfa)","FÍSICOS",IF(F12="Radiaciones no ionizantes (láser, ultravioleta, infrarroja, radiofrecuencia, microondas)","FÍSICOS",IF(F12="Gérmenes","BIOLÓGICOS",IF(F12="Parásitos","BIOLÓGICOS",IF(F12="Picaduras","BIOLÓGICOS",IF(F12="Mordeduras","BIOLÓGICOS",IF(F12="Fluidos o excrementos","BIOLÓGICOS",IF(F12="Polvos orgánicos inorgánicos","QUÍMICOS",IF(F12="Fibras","QUÍMICOS",IF(F12="Líquidos (nieblas y rocíos)","QUÍMICOS",IF(F12="Gases y vapores","QUÍMICOS",IF(F12="Humos metálicos, no metálicos","QUÍMICOS",IF(F12="Material particulado","QUÍMICOS",IF(F12="Gestión organizacional: Estilo de mando, pago, contratación, participación, inducción y capacitación, bienestar social, evaluación del desempeño y manejo de cambios","PSICOSOCIAL",IF(F12="Características de la organización del trabajo: Comunicación, tecnología, organización del trabajo y demandas cualitativas y cuantitativas de la labor","PSICOSOCIAL",IF(F12="Características del grupo social de trabajo: Relaciones, cohesión, calidad de interacciones y trabajo en equipo","PSICOSOCIAL",IF(F12="Condiciones de la tarea: Carga mental, contenido de la tarea, demandas emocionales, sistemas de control, definición de roles y monotonía","PSICOSOCIAL",IF(F12="Interface persona - tarea: Conocimientos, habilidades en relación con la demanda de la tarea, Iniciativa, autonomía y reconocimiento, identificación de la persona con la tarea y la organización","PSICOSOCIAL",IF(F12="Jornada de trabajo: Pausas, Trabajo nocturno, rotación, horas extras y descansos","PSICOSOCIAL",IF(F12="Antrópicos (inundaciones, deslizamientos, incendios forestales, sequías, aludes)","FENÓMENO NATURAL",IF(F12="Geofísicos (terremotos, volcanes, subsidencias, colapsos, inestabilidad del terreno)","FENÓMENO NATURAL",IF(F12="Meteorológicos (huracanes, tornados, granizadas, tormenta eléctrica)","FENÓMENO NATURAL")))))))))))))))))))))))))))))))))))))))))))</f>
        <v>CONDICIONES DE SEGURIDAD</v>
      </c>
      <c r="H12" s="107" t="s">
        <v>129</v>
      </c>
      <c r="I12" s="108"/>
      <c r="J12" s="108" t="s">
        <v>119</v>
      </c>
      <c r="K12" s="108" t="s">
        <v>119</v>
      </c>
      <c r="L12" s="108" t="s">
        <v>119</v>
      </c>
      <c r="M12" s="108"/>
      <c r="N12" s="108"/>
      <c r="O12" s="108"/>
      <c r="P12" s="108"/>
      <c r="Q12" s="105">
        <v>6</v>
      </c>
      <c r="R12" s="105">
        <v>4</v>
      </c>
      <c r="S12" s="39">
        <v>6</v>
      </c>
      <c r="T12" s="105">
        <f t="shared" ref="T12:T16" si="1">(Q12*R12*S12)</f>
        <v>144</v>
      </c>
      <c r="U12" s="89" t="str">
        <f t="shared" ref="U12:U16" si="2">IF(AND(T12&gt;=1,T12&lt;=300),"BAJO",IF(AND(T12&gt;=301,T12&lt;=600),"MEDIO",IF(AND(T12&gt;=601,T12&lt;=1000),"ALTO")))</f>
        <v>BAJO</v>
      </c>
      <c r="V12" s="89" t="str">
        <f t="shared" ref="V12:V16" si="3">IF(U12= "BAJO","ACEPTABLE",IF(U12="MEDIO","NO ACEPTABLE",IF(U12="ALTO","NO ACEPTABLE")))</f>
        <v>ACEPTABLE</v>
      </c>
      <c r="W12" s="39" t="s">
        <v>130</v>
      </c>
      <c r="X12" s="39" t="s">
        <v>120</v>
      </c>
      <c r="Y12" s="39" t="s">
        <v>131</v>
      </c>
      <c r="Z12" s="39" t="s">
        <v>132</v>
      </c>
      <c r="AA12" s="39" t="s">
        <v>120</v>
      </c>
      <c r="AB12" s="39" t="s">
        <v>133</v>
      </c>
      <c r="AC12" s="105">
        <v>1</v>
      </c>
      <c r="AD12" s="105">
        <v>1</v>
      </c>
      <c r="AE12" s="39">
        <v>3</v>
      </c>
      <c r="AF12" s="105">
        <f t="shared" ref="AF12:AF16" si="4">(AC12*AD12*AE12)</f>
        <v>3</v>
      </c>
      <c r="AG12" s="89" t="str">
        <f t="shared" ref="AG12:AG16" si="5">IF(AND(AF12&gt;=1,AF12&lt;=300),"BAJO",IF(AND(AF12&gt;=301,AF12&lt;=600),"MEDIO",IF(AND(AF12&gt;=601,AF12&lt;=1000),"ALTO")))</f>
        <v>BAJO</v>
      </c>
      <c r="AH12" s="89" t="str">
        <f t="shared" ref="AH12:AH16" si="6">IF(AG12= "BAJO","ACEPTABLE",IF(AG12="MEDIO","NO ACEPTABLE",IF(AG12="ALTO","NO ACEPTABLE")))</f>
        <v>ACEPTABLE</v>
      </c>
    </row>
    <row r="13" spans="1:72" ht="140.25" x14ac:dyDescent="0.2">
      <c r="A13" s="144"/>
      <c r="B13" s="144"/>
      <c r="C13" s="144"/>
      <c r="D13" s="144"/>
      <c r="E13" s="89" t="s">
        <v>6</v>
      </c>
      <c r="F13" s="106" t="s">
        <v>18</v>
      </c>
      <c r="G13" s="89" t="str">
        <f t="shared" ref="G13:G59" si="7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107" t="s">
        <v>314</v>
      </c>
      <c r="I13" s="108"/>
      <c r="J13" s="108" t="s">
        <v>119</v>
      </c>
      <c r="K13" s="108" t="s">
        <v>119</v>
      </c>
      <c r="L13" s="108" t="s">
        <v>119</v>
      </c>
      <c r="M13" s="108"/>
      <c r="N13" s="108"/>
      <c r="O13" s="108"/>
      <c r="P13" s="108"/>
      <c r="Q13" s="105">
        <v>6</v>
      </c>
      <c r="R13" s="105">
        <v>4</v>
      </c>
      <c r="S13" s="39">
        <v>6</v>
      </c>
      <c r="T13" s="105">
        <f t="shared" si="1"/>
        <v>144</v>
      </c>
      <c r="U13" s="89" t="str">
        <f t="shared" si="2"/>
        <v>BAJO</v>
      </c>
      <c r="V13" s="89" t="str">
        <f t="shared" si="3"/>
        <v>ACEPTABLE</v>
      </c>
      <c r="W13" s="39" t="s">
        <v>120</v>
      </c>
      <c r="X13" s="39" t="s">
        <v>120</v>
      </c>
      <c r="Y13" s="39" t="s">
        <v>134</v>
      </c>
      <c r="Z13" s="39" t="s">
        <v>135</v>
      </c>
      <c r="AA13" s="39" t="s">
        <v>120</v>
      </c>
      <c r="AB13" s="39" t="s">
        <v>136</v>
      </c>
      <c r="AC13" s="105">
        <v>3</v>
      </c>
      <c r="AD13" s="105">
        <v>6</v>
      </c>
      <c r="AE13" s="39">
        <v>3</v>
      </c>
      <c r="AF13" s="105">
        <f t="shared" si="4"/>
        <v>54</v>
      </c>
      <c r="AG13" s="89" t="str">
        <f t="shared" si="5"/>
        <v>BAJO</v>
      </c>
      <c r="AH13" s="89" t="str">
        <f t="shared" si="6"/>
        <v>ACEPTABLE</v>
      </c>
    </row>
    <row r="14" spans="1:72" ht="89.25" x14ac:dyDescent="0.2">
      <c r="A14" s="144"/>
      <c r="B14" s="144"/>
      <c r="C14" s="144"/>
      <c r="D14" s="144"/>
      <c r="E14" s="89" t="s">
        <v>6</v>
      </c>
      <c r="F14" s="106" t="s">
        <v>17</v>
      </c>
      <c r="G14" s="89" t="str">
        <f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107" t="s">
        <v>137</v>
      </c>
      <c r="I14" s="108"/>
      <c r="J14" s="108"/>
      <c r="K14" s="108" t="s">
        <v>119</v>
      </c>
      <c r="L14" s="108"/>
      <c r="M14" s="108" t="s">
        <v>119</v>
      </c>
      <c r="N14" s="108"/>
      <c r="O14" s="108"/>
      <c r="P14" s="108"/>
      <c r="Q14" s="105">
        <v>6</v>
      </c>
      <c r="R14" s="105">
        <v>1</v>
      </c>
      <c r="S14" s="39">
        <v>10</v>
      </c>
      <c r="T14" s="105">
        <f t="shared" si="1"/>
        <v>60</v>
      </c>
      <c r="U14" s="89" t="str">
        <f t="shared" si="2"/>
        <v>BAJO</v>
      </c>
      <c r="V14" s="89" t="str">
        <f t="shared" si="3"/>
        <v>ACEPTABLE</v>
      </c>
      <c r="W14" s="39" t="s">
        <v>138</v>
      </c>
      <c r="X14" s="39" t="s">
        <v>120</v>
      </c>
      <c r="Y14" s="39" t="s">
        <v>139</v>
      </c>
      <c r="Z14" s="39" t="s">
        <v>315</v>
      </c>
      <c r="AA14" s="39" t="s">
        <v>120</v>
      </c>
      <c r="AB14" s="39" t="s">
        <v>136</v>
      </c>
      <c r="AC14" s="105">
        <v>3</v>
      </c>
      <c r="AD14" s="105">
        <v>1</v>
      </c>
      <c r="AE14" s="39">
        <v>10</v>
      </c>
      <c r="AF14" s="105">
        <f t="shared" si="4"/>
        <v>30</v>
      </c>
      <c r="AG14" s="89" t="str">
        <f t="shared" si="5"/>
        <v>BAJO</v>
      </c>
      <c r="AH14" s="89" t="str">
        <f t="shared" si="6"/>
        <v>ACEPTABLE</v>
      </c>
    </row>
    <row r="15" spans="1:72" ht="76.5" x14ac:dyDescent="0.2">
      <c r="A15" s="144"/>
      <c r="B15" s="144"/>
      <c r="C15" s="144"/>
      <c r="D15" s="144"/>
      <c r="E15" s="89" t="s">
        <v>6</v>
      </c>
      <c r="F15" s="106" t="s">
        <v>24</v>
      </c>
      <c r="G15" s="89" t="str">
        <f t="shared" si="7"/>
        <v>CONDICIONES DE SEGURIDAD</v>
      </c>
      <c r="H15" s="107" t="s">
        <v>307</v>
      </c>
      <c r="I15" s="108" t="s">
        <v>119</v>
      </c>
      <c r="J15" s="108" t="s">
        <v>119</v>
      </c>
      <c r="K15" s="108"/>
      <c r="L15" s="108" t="s">
        <v>119</v>
      </c>
      <c r="M15" s="108"/>
      <c r="N15" s="108"/>
      <c r="O15" s="108"/>
      <c r="P15" s="108"/>
      <c r="Q15" s="105">
        <v>3</v>
      </c>
      <c r="R15" s="105">
        <v>4</v>
      </c>
      <c r="S15" s="39">
        <v>3</v>
      </c>
      <c r="T15" s="105">
        <f t="shared" si="1"/>
        <v>36</v>
      </c>
      <c r="U15" s="89" t="str">
        <f t="shared" si="2"/>
        <v>BAJO</v>
      </c>
      <c r="V15" s="89" t="str">
        <f t="shared" si="3"/>
        <v>ACEPTABLE</v>
      </c>
      <c r="W15" s="39" t="s">
        <v>120</v>
      </c>
      <c r="X15" s="39" t="s">
        <v>120</v>
      </c>
      <c r="Y15" s="39" t="s">
        <v>141</v>
      </c>
      <c r="Z15" s="39" t="s">
        <v>142</v>
      </c>
      <c r="AA15" s="39" t="s">
        <v>120</v>
      </c>
      <c r="AB15" s="39" t="s">
        <v>136</v>
      </c>
      <c r="AC15" s="105">
        <v>1</v>
      </c>
      <c r="AD15" s="105">
        <v>6</v>
      </c>
      <c r="AE15" s="39">
        <v>3</v>
      </c>
      <c r="AF15" s="105">
        <f t="shared" si="4"/>
        <v>18</v>
      </c>
      <c r="AG15" s="89" t="str">
        <f t="shared" si="5"/>
        <v>BAJO</v>
      </c>
      <c r="AH15" s="89" t="str">
        <f t="shared" si="6"/>
        <v>ACEPTABLE</v>
      </c>
    </row>
    <row r="16" spans="1:72" ht="51" x14ac:dyDescent="0.2">
      <c r="A16" s="144"/>
      <c r="B16" s="144"/>
      <c r="C16" s="144"/>
      <c r="D16" s="144"/>
      <c r="E16" s="89" t="s">
        <v>6</v>
      </c>
      <c r="F16" s="106" t="s">
        <v>21</v>
      </c>
      <c r="G16" s="89" t="str">
        <f t="shared" si="7"/>
        <v>CONDICIONES DE SEGURIDAD</v>
      </c>
      <c r="H16" s="107" t="s">
        <v>143</v>
      </c>
      <c r="I16" s="108" t="s">
        <v>119</v>
      </c>
      <c r="J16" s="108" t="s">
        <v>119</v>
      </c>
      <c r="K16" s="108"/>
      <c r="L16" s="108" t="s">
        <v>119</v>
      </c>
      <c r="M16" s="108"/>
      <c r="N16" s="108"/>
      <c r="O16" s="108"/>
      <c r="P16" s="108"/>
      <c r="Q16" s="105">
        <v>3</v>
      </c>
      <c r="R16" s="105">
        <v>10</v>
      </c>
      <c r="S16" s="39">
        <v>1</v>
      </c>
      <c r="T16" s="105">
        <f t="shared" si="1"/>
        <v>30</v>
      </c>
      <c r="U16" s="89" t="str">
        <f t="shared" si="2"/>
        <v>BAJO</v>
      </c>
      <c r="V16" s="89" t="str">
        <f t="shared" si="3"/>
        <v>ACEPTABLE</v>
      </c>
      <c r="W16" s="39" t="s">
        <v>120</v>
      </c>
      <c r="X16" s="39" t="s">
        <v>120</v>
      </c>
      <c r="Y16" s="39" t="s">
        <v>120</v>
      </c>
      <c r="Z16" s="39" t="s">
        <v>144</v>
      </c>
      <c r="AA16" s="39" t="s">
        <v>120</v>
      </c>
      <c r="AB16" s="39" t="s">
        <v>145</v>
      </c>
      <c r="AC16" s="105">
        <v>1</v>
      </c>
      <c r="AD16" s="105">
        <v>6</v>
      </c>
      <c r="AE16" s="39">
        <v>1</v>
      </c>
      <c r="AF16" s="105">
        <f t="shared" si="4"/>
        <v>6</v>
      </c>
      <c r="AG16" s="89" t="str">
        <f t="shared" si="5"/>
        <v>BAJO</v>
      </c>
      <c r="AH16" s="89" t="str">
        <f t="shared" si="6"/>
        <v>ACEPTABLE</v>
      </c>
    </row>
    <row r="17" spans="1:48" ht="78" customHeight="1" x14ac:dyDescent="0.2">
      <c r="A17" s="144"/>
      <c r="B17" s="144"/>
      <c r="C17" s="144"/>
      <c r="D17" s="144"/>
      <c r="E17" s="89" t="s">
        <v>6</v>
      </c>
      <c r="F17" s="106" t="s">
        <v>21</v>
      </c>
      <c r="G17" s="89" t="str">
        <f t="shared" si="7"/>
        <v>CONDICIONES DE SEGURIDAD</v>
      </c>
      <c r="H17" s="106" t="s">
        <v>146</v>
      </c>
      <c r="I17" s="108" t="s">
        <v>119</v>
      </c>
      <c r="J17" s="108"/>
      <c r="K17" s="108" t="s">
        <v>119</v>
      </c>
      <c r="L17" s="108" t="s">
        <v>119</v>
      </c>
      <c r="M17" s="108"/>
      <c r="N17" s="108"/>
      <c r="O17" s="108"/>
      <c r="P17" s="108"/>
      <c r="Q17" s="105">
        <v>3</v>
      </c>
      <c r="R17" s="105">
        <v>1</v>
      </c>
      <c r="S17" s="39">
        <v>6</v>
      </c>
      <c r="T17" s="105">
        <f t="shared" ref="T17:T18" si="8">(Q17*R17*S17)</f>
        <v>18</v>
      </c>
      <c r="U17" s="89" t="str">
        <f t="shared" ref="U17:U18" si="9">IF(AND(T17&gt;=1,T17&lt;=300),"BAJO",IF(AND(T17&gt;=301,T17&lt;=600),"MEDIO",IF(AND(T17&gt;=601,T17&lt;=1000),"ALTO")))</f>
        <v>BAJO</v>
      </c>
      <c r="V17" s="89" t="str">
        <f t="shared" ref="V17:V18" si="10">IF(U17= "BAJO","ACEPTABLE",IF(U17="MEDIO","NO ACEPTABLE",IF(U17="ALTO","NO ACEPTABLE")))</f>
        <v>ACEPTABLE</v>
      </c>
      <c r="W17" s="39" t="s">
        <v>120</v>
      </c>
      <c r="X17" s="39" t="s">
        <v>120</v>
      </c>
      <c r="Y17" s="39" t="s">
        <v>147</v>
      </c>
      <c r="Z17" s="39" t="s">
        <v>148</v>
      </c>
      <c r="AA17" s="39" t="s">
        <v>149</v>
      </c>
      <c r="AB17" s="39" t="s">
        <v>150</v>
      </c>
      <c r="AC17" s="105">
        <v>1</v>
      </c>
      <c r="AD17" s="105">
        <v>1</v>
      </c>
      <c r="AE17" s="39">
        <v>6</v>
      </c>
      <c r="AF17" s="105">
        <f t="shared" ref="AF17" si="11">(AC17*AD17*AE17)</f>
        <v>6</v>
      </c>
      <c r="AG17" s="89" t="str">
        <f t="shared" ref="AG17" si="12">IF(AND(AF17&gt;=1,AF17&lt;=300),"BAJO",IF(AND(AF17&gt;=301,AF17&lt;=600),"MEDIO",IF(AND(AF17&gt;=601,AF17&lt;=1000),"ALTO")))</f>
        <v>BAJO</v>
      </c>
      <c r="AH17" s="89" t="str">
        <f t="shared" ref="AH17" si="13">IF(AG17= "BAJO","ACEPTABLE",IF(AG17="MEDIO","NO ACEPTABLE",IF(AG17="ALTO","NO ACEPTABLE")))</f>
        <v>ACEPTABLE</v>
      </c>
    </row>
    <row r="18" spans="1:48" ht="74.25" customHeight="1" x14ac:dyDescent="0.2">
      <c r="A18" s="144"/>
      <c r="B18" s="144"/>
      <c r="C18" s="144"/>
      <c r="D18" s="144"/>
      <c r="E18" s="89" t="s">
        <v>6</v>
      </c>
      <c r="F18" s="106" t="s">
        <v>22</v>
      </c>
      <c r="G18" s="89" t="str">
        <f t="shared" si="7"/>
        <v>CONDICIONES DE SEGURIDAD</v>
      </c>
      <c r="H18" s="107" t="s">
        <v>151</v>
      </c>
      <c r="I18" s="108"/>
      <c r="J18" s="108"/>
      <c r="K18" s="108" t="s">
        <v>119</v>
      </c>
      <c r="L18" s="108" t="s">
        <v>119</v>
      </c>
      <c r="M18" s="108"/>
      <c r="N18" s="108"/>
      <c r="O18" s="108"/>
      <c r="P18" s="108"/>
      <c r="Q18" s="105">
        <v>6</v>
      </c>
      <c r="R18" s="105">
        <v>6</v>
      </c>
      <c r="S18" s="39">
        <v>10</v>
      </c>
      <c r="T18" s="105">
        <f t="shared" si="8"/>
        <v>360</v>
      </c>
      <c r="U18" s="89" t="str">
        <f t="shared" si="9"/>
        <v>MEDIO</v>
      </c>
      <c r="V18" s="89" t="str">
        <f t="shared" si="10"/>
        <v>NO ACEPTABLE</v>
      </c>
      <c r="W18" s="39" t="s">
        <v>120</v>
      </c>
      <c r="X18" s="39" t="s">
        <v>120</v>
      </c>
      <c r="Y18" s="39" t="s">
        <v>120</v>
      </c>
      <c r="Z18" s="39" t="s">
        <v>152</v>
      </c>
      <c r="AA18" s="111" t="s">
        <v>120</v>
      </c>
      <c r="AB18" s="39" t="s">
        <v>153</v>
      </c>
      <c r="AC18" s="105">
        <v>3</v>
      </c>
      <c r="AD18" s="105">
        <v>6</v>
      </c>
      <c r="AE18" s="39">
        <v>6</v>
      </c>
      <c r="AF18" s="105">
        <f t="shared" ref="AF18:AF20" si="14">(AC18*AD18*AE18)</f>
        <v>108</v>
      </c>
      <c r="AG18" s="89" t="str">
        <f t="shared" ref="AG18:AG20" si="15">IF(AND(AF18&gt;=1,AF18&lt;=300),"BAJO",IF(AND(AF18&gt;=301,AF18&lt;=600),"MEDIO",IF(AND(AF18&gt;=601,AF18&lt;=1000),"ALTO")))</f>
        <v>BAJO</v>
      </c>
      <c r="AH18" s="89" t="str">
        <f t="shared" ref="AH18:AH20" si="16">IF(AG18= "BAJO","ACEPTABLE",IF(AG18="MEDIO","NO ACEPTABLE",IF(AG18="ALTO","NO ACEPTABLE")))</f>
        <v>ACEPTABLE</v>
      </c>
    </row>
    <row r="19" spans="1:48" ht="48" customHeight="1" x14ac:dyDescent="0.2">
      <c r="A19" s="144"/>
      <c r="B19" s="144"/>
      <c r="C19" s="144"/>
      <c r="D19" s="144"/>
      <c r="E19" s="89" t="s">
        <v>6</v>
      </c>
      <c r="F19" s="106" t="s">
        <v>23</v>
      </c>
      <c r="G19" s="89" t="str">
        <f t="shared" si="7"/>
        <v>CONDICIONES DE SEGURIDAD</v>
      </c>
      <c r="H19" s="107" t="s">
        <v>154</v>
      </c>
      <c r="I19" s="108"/>
      <c r="J19" s="108" t="s">
        <v>119</v>
      </c>
      <c r="K19" s="108"/>
      <c r="L19" s="108" t="s">
        <v>119</v>
      </c>
      <c r="M19" s="108"/>
      <c r="N19" s="108"/>
      <c r="O19" s="108"/>
      <c r="P19" s="108"/>
      <c r="Q19" s="105">
        <v>3</v>
      </c>
      <c r="R19" s="105">
        <v>4</v>
      </c>
      <c r="S19" s="39">
        <v>3</v>
      </c>
      <c r="T19" s="105">
        <f t="shared" ref="T19:T20" si="17">(Q19*R19*S19)</f>
        <v>36</v>
      </c>
      <c r="U19" s="89" t="str">
        <f t="shared" ref="U19:U20" si="18">IF(AND(T19&gt;=1,T19&lt;=300),"BAJO",IF(AND(T19&gt;=301,T19&lt;=600),"MEDIO",IF(AND(T19&gt;=601,T19&lt;=1000),"ALTO")))</f>
        <v>BAJO</v>
      </c>
      <c r="V19" s="89" t="str">
        <f t="shared" ref="V19:V20" si="19">IF(U19= "BAJO","ACEPTABLE",IF(U19="MEDIO","NO ACEPTABLE",IF(U19="ALTO","NO ACEPTABLE")))</f>
        <v>ACEPTABLE</v>
      </c>
      <c r="W19" s="39" t="s">
        <v>120</v>
      </c>
      <c r="X19" s="39" t="s">
        <v>120</v>
      </c>
      <c r="Y19" s="39" t="s">
        <v>120</v>
      </c>
      <c r="Z19" s="39" t="s">
        <v>155</v>
      </c>
      <c r="AA19" s="39" t="s">
        <v>120</v>
      </c>
      <c r="AB19" s="39" t="s">
        <v>156</v>
      </c>
      <c r="AC19" s="105">
        <v>1</v>
      </c>
      <c r="AD19" s="105">
        <v>4</v>
      </c>
      <c r="AE19" s="39">
        <v>3</v>
      </c>
      <c r="AF19" s="105">
        <f t="shared" si="14"/>
        <v>12</v>
      </c>
      <c r="AG19" s="89" t="str">
        <f t="shared" si="15"/>
        <v>BAJO</v>
      </c>
      <c r="AH19" s="89" t="str">
        <f t="shared" si="16"/>
        <v>ACEPTABLE</v>
      </c>
    </row>
    <row r="20" spans="1:48" ht="63.75" x14ac:dyDescent="0.2">
      <c r="A20" s="144"/>
      <c r="B20" s="144"/>
      <c r="C20" s="144"/>
      <c r="D20" s="144"/>
      <c r="E20" s="89" t="s">
        <v>6</v>
      </c>
      <c r="F20" s="106" t="s">
        <v>23</v>
      </c>
      <c r="G20" s="89" t="str">
        <f t="shared" si="7"/>
        <v>CONDICIONES DE SEGURIDAD</v>
      </c>
      <c r="H20" s="106" t="s">
        <v>157</v>
      </c>
      <c r="I20" s="108"/>
      <c r="J20" s="108" t="s">
        <v>119</v>
      </c>
      <c r="K20" s="108" t="s">
        <v>119</v>
      </c>
      <c r="L20" s="108" t="s">
        <v>119</v>
      </c>
      <c r="M20" s="108"/>
      <c r="N20" s="108"/>
      <c r="O20" s="108"/>
      <c r="P20" s="108"/>
      <c r="Q20" s="105">
        <v>3</v>
      </c>
      <c r="R20" s="105">
        <v>4</v>
      </c>
      <c r="S20" s="39">
        <v>1</v>
      </c>
      <c r="T20" s="105">
        <f t="shared" si="17"/>
        <v>12</v>
      </c>
      <c r="U20" s="89" t="str">
        <f t="shared" si="18"/>
        <v>BAJO</v>
      </c>
      <c r="V20" s="89" t="str">
        <f t="shared" si="19"/>
        <v>ACEPTABLE</v>
      </c>
      <c r="W20" s="39" t="s">
        <v>120</v>
      </c>
      <c r="X20" s="39" t="s">
        <v>120</v>
      </c>
      <c r="Y20" s="39" t="s">
        <v>120</v>
      </c>
      <c r="Z20" s="39" t="s">
        <v>158</v>
      </c>
      <c r="AA20" s="39" t="s">
        <v>120</v>
      </c>
      <c r="AB20" s="39" t="s">
        <v>159</v>
      </c>
      <c r="AC20" s="105">
        <v>1</v>
      </c>
      <c r="AD20" s="105">
        <v>4</v>
      </c>
      <c r="AE20" s="39">
        <v>1</v>
      </c>
      <c r="AF20" s="105">
        <f t="shared" si="14"/>
        <v>4</v>
      </c>
      <c r="AG20" s="89" t="str">
        <f t="shared" si="15"/>
        <v>BAJO</v>
      </c>
      <c r="AH20" s="89" t="str">
        <f t="shared" si="16"/>
        <v>ACEPTABLE</v>
      </c>
    </row>
    <row r="21" spans="1:48" ht="89.25" x14ac:dyDescent="0.2">
      <c r="A21" s="144"/>
      <c r="B21" s="144"/>
      <c r="C21" s="144"/>
      <c r="D21" s="144"/>
      <c r="E21" s="89" t="s">
        <v>6</v>
      </c>
      <c r="F21" s="106" t="s">
        <v>17</v>
      </c>
      <c r="G21" s="89" t="str">
        <f t="shared" si="7"/>
        <v>CONDICIONES DE SEGURIDAD</v>
      </c>
      <c r="H21" s="107" t="s">
        <v>160</v>
      </c>
      <c r="I21" s="108"/>
      <c r="J21" s="108"/>
      <c r="K21" s="108"/>
      <c r="L21" s="108" t="s">
        <v>119</v>
      </c>
      <c r="M21" s="108"/>
      <c r="N21" s="108"/>
      <c r="O21" s="108"/>
      <c r="P21" s="108"/>
      <c r="Q21" s="105">
        <v>3</v>
      </c>
      <c r="R21" s="105">
        <v>4</v>
      </c>
      <c r="S21" s="39">
        <v>6</v>
      </c>
      <c r="T21" s="105">
        <f t="shared" ref="T21:T30" si="20">(Q21*R21*S21)</f>
        <v>72</v>
      </c>
      <c r="U21" s="89" t="str">
        <f t="shared" ref="U21:U30" si="21">IF(AND(T21&gt;=1,T21&lt;=300),"BAJO",IF(AND(T21&gt;=301,T21&lt;=600),"MEDIO",IF(AND(T21&gt;=601,T21&lt;=1000),"ALTO")))</f>
        <v>BAJO</v>
      </c>
      <c r="V21" s="89" t="str">
        <f t="shared" ref="V21:V30" si="22">IF(U21= "BAJO","ACEPTABLE",IF(U21="MEDIO","NO ACEPTABLE",IF(U21="ALTO","NO ACEPTABLE")))</f>
        <v>ACEPTABLE</v>
      </c>
      <c r="W21" s="39" t="s">
        <v>120</v>
      </c>
      <c r="X21" s="39" t="s">
        <v>120</v>
      </c>
      <c r="Y21" s="39" t="s">
        <v>139</v>
      </c>
      <c r="Z21" s="39" t="s">
        <v>161</v>
      </c>
      <c r="AA21" s="39" t="s">
        <v>120</v>
      </c>
      <c r="AB21" s="39" t="s">
        <v>162</v>
      </c>
      <c r="AC21" s="105">
        <v>1</v>
      </c>
      <c r="AD21" s="105">
        <v>4</v>
      </c>
      <c r="AE21" s="39">
        <v>6</v>
      </c>
      <c r="AF21" s="105">
        <f t="shared" ref="AF21:AF26" si="23">(AC21*AD21*AE21)</f>
        <v>24</v>
      </c>
      <c r="AG21" s="89" t="str">
        <f t="shared" ref="AG21:AG30" si="24">IF(AND(AF21&gt;=1,AF21&lt;=300),"BAJO",IF(AND(AF21&gt;=301,AF21&lt;=600),"MEDIO",IF(AND(AF21&gt;=601,AF21&lt;=1000),"ALTO")))</f>
        <v>BAJO</v>
      </c>
      <c r="AH21" s="89" t="str">
        <f t="shared" ref="AH21:AH30" si="25">IF(AG21= "BAJO","ACEPTABLE",IF(AG21="MEDIO","NO ACEPTABLE",IF(AG21="ALTO","NO ACEPTABLE")))</f>
        <v>ACEPTABLE</v>
      </c>
    </row>
    <row r="22" spans="1:48" ht="78" customHeight="1" x14ac:dyDescent="0.2">
      <c r="A22" s="144"/>
      <c r="B22" s="144"/>
      <c r="C22" s="144"/>
      <c r="D22" s="144"/>
      <c r="E22" s="89" t="s">
        <v>6</v>
      </c>
      <c r="F22" s="106" t="s">
        <v>36</v>
      </c>
      <c r="G22" s="89" t="str">
        <f t="shared" ref="G22:G23" si="26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107" t="s">
        <v>163</v>
      </c>
      <c r="I22" s="108"/>
      <c r="J22" s="108"/>
      <c r="K22" s="108"/>
      <c r="L22" s="108" t="s">
        <v>119</v>
      </c>
      <c r="M22" s="108"/>
      <c r="N22" s="108"/>
      <c r="O22" s="108"/>
      <c r="P22" s="108"/>
      <c r="Q22" s="105">
        <v>1</v>
      </c>
      <c r="R22" s="105">
        <v>4</v>
      </c>
      <c r="S22" s="39">
        <v>10</v>
      </c>
      <c r="T22" s="105">
        <f t="shared" ref="T22:T25" si="27">(Q22*R22*S22)</f>
        <v>40</v>
      </c>
      <c r="U22" s="89" t="str">
        <f t="shared" ref="U22:U25" si="28">IF(AND(T22&gt;=1,T22&lt;=300),"BAJO",IF(AND(T22&gt;=301,T22&lt;=600),"MEDIO",IF(AND(T22&gt;=601,T22&lt;=1000),"ALTO")))</f>
        <v>BAJO</v>
      </c>
      <c r="V22" s="89" t="str">
        <f t="shared" ref="V22:V25" si="29">IF(U22= "BAJO","ACEPTABLE",IF(U22="MEDIO","NO ACEPTABLE",IF(U22="ALTO","NO ACEPTABLE")))</f>
        <v>ACEPTABLE</v>
      </c>
      <c r="W22" s="39" t="s">
        <v>120</v>
      </c>
      <c r="X22" s="39" t="s">
        <v>120</v>
      </c>
      <c r="Y22" s="39" t="s">
        <v>120</v>
      </c>
      <c r="Z22" s="39" t="s">
        <v>164</v>
      </c>
      <c r="AA22" s="39" t="s">
        <v>120</v>
      </c>
      <c r="AB22" s="39" t="s">
        <v>165</v>
      </c>
      <c r="AC22" s="105">
        <v>1</v>
      </c>
      <c r="AD22" s="105">
        <v>1</v>
      </c>
      <c r="AE22" s="39">
        <v>6</v>
      </c>
      <c r="AF22" s="105">
        <f t="shared" ref="AF22:AF23" si="30">(AC22*AD22*AE22)</f>
        <v>6</v>
      </c>
      <c r="AG22" s="89" t="str">
        <f t="shared" ref="AG22:AG25" si="31">IF(AND(AF22&gt;=1,AF22&lt;=300),"BAJO",IF(AND(AF22&gt;=301,AF22&lt;=600),"MEDIO",IF(AND(AF22&gt;=601,AF22&lt;=1000),"ALTO")))</f>
        <v>BAJO</v>
      </c>
      <c r="AH22" s="89" t="str">
        <f t="shared" ref="AH22:AH25" si="32">IF(AG22= "BAJO","ACEPTABLE",IF(AG22="MEDIO","NO ACEPTABLE",IF(AG22="ALTO","NO ACEPTABLE")))</f>
        <v>ACEPTABLE</v>
      </c>
    </row>
    <row r="23" spans="1:48" ht="139.5" customHeight="1" x14ac:dyDescent="0.2">
      <c r="A23" s="144"/>
      <c r="B23" s="144"/>
      <c r="C23" s="144"/>
      <c r="D23" s="144"/>
      <c r="E23" s="89" t="s">
        <v>6</v>
      </c>
      <c r="F23" s="106" t="s">
        <v>32</v>
      </c>
      <c r="G23" s="89" t="str">
        <f t="shared" si="26"/>
        <v>FÍSICOS</v>
      </c>
      <c r="H23" s="107" t="s">
        <v>166</v>
      </c>
      <c r="I23" s="108"/>
      <c r="J23" s="108"/>
      <c r="K23" s="108" t="s">
        <v>119</v>
      </c>
      <c r="L23" s="108" t="s">
        <v>119</v>
      </c>
      <c r="M23" s="108"/>
      <c r="N23" s="108"/>
      <c r="O23" s="108"/>
      <c r="P23" s="108"/>
      <c r="Q23" s="105">
        <v>3</v>
      </c>
      <c r="R23" s="105">
        <v>4</v>
      </c>
      <c r="S23" s="39">
        <v>10</v>
      </c>
      <c r="T23" s="77">
        <f t="shared" si="27"/>
        <v>120</v>
      </c>
      <c r="U23" s="112" t="str">
        <f t="shared" si="28"/>
        <v>BAJO</v>
      </c>
      <c r="V23" s="112" t="str">
        <f t="shared" si="29"/>
        <v>ACEPTABLE</v>
      </c>
      <c r="W23" s="39" t="s">
        <v>120</v>
      </c>
      <c r="X23" s="39" t="s">
        <v>167</v>
      </c>
      <c r="Y23" s="39" t="s">
        <v>168</v>
      </c>
      <c r="Z23" s="39" t="s">
        <v>169</v>
      </c>
      <c r="AA23" s="39" t="s">
        <v>170</v>
      </c>
      <c r="AB23" s="39" t="s">
        <v>171</v>
      </c>
      <c r="AC23" s="105">
        <v>1</v>
      </c>
      <c r="AD23" s="105">
        <v>1</v>
      </c>
      <c r="AE23" s="39">
        <v>3</v>
      </c>
      <c r="AF23" s="105">
        <f t="shared" si="30"/>
        <v>3</v>
      </c>
      <c r="AG23" s="89" t="str">
        <f t="shared" si="31"/>
        <v>BAJO</v>
      </c>
      <c r="AH23" s="89" t="str">
        <f t="shared" si="32"/>
        <v>ACEPTABLE</v>
      </c>
    </row>
    <row r="24" spans="1:48" s="95" customFormat="1" ht="52.5" customHeight="1" x14ac:dyDescent="0.2">
      <c r="A24" s="144"/>
      <c r="B24" s="144"/>
      <c r="C24" s="144"/>
      <c r="D24" s="144"/>
      <c r="E24" s="94" t="s">
        <v>6</v>
      </c>
      <c r="F24" s="113" t="s">
        <v>29</v>
      </c>
      <c r="G24" s="94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13" t="s">
        <v>172</v>
      </c>
      <c r="I24" s="114"/>
      <c r="J24" s="114" t="s">
        <v>119</v>
      </c>
      <c r="K24" s="114"/>
      <c r="L24" s="114"/>
      <c r="M24" s="114"/>
      <c r="N24" s="114"/>
      <c r="O24" s="114"/>
      <c r="P24" s="114"/>
      <c r="Q24" s="93">
        <v>3</v>
      </c>
      <c r="R24" s="93">
        <v>4</v>
      </c>
      <c r="S24" s="94">
        <v>3</v>
      </c>
      <c r="T24" s="93">
        <f t="shared" si="27"/>
        <v>36</v>
      </c>
      <c r="U24" s="94" t="str">
        <f t="shared" si="28"/>
        <v>BAJO</v>
      </c>
      <c r="V24" s="94" t="str">
        <f t="shared" si="29"/>
        <v>ACEPTABLE</v>
      </c>
      <c r="W24" s="94" t="s">
        <v>120</v>
      </c>
      <c r="X24" s="94" t="s">
        <v>120</v>
      </c>
      <c r="Y24" s="94" t="s">
        <v>120</v>
      </c>
      <c r="Z24" s="94" t="s">
        <v>120</v>
      </c>
      <c r="AA24" s="94" t="s">
        <v>120</v>
      </c>
      <c r="AB24" s="94" t="s">
        <v>171</v>
      </c>
      <c r="AC24" s="93">
        <v>1</v>
      </c>
      <c r="AD24" s="93">
        <v>4</v>
      </c>
      <c r="AE24" s="94">
        <v>3</v>
      </c>
      <c r="AF24" s="93">
        <v>12</v>
      </c>
      <c r="AG24" s="94" t="str">
        <f t="shared" si="31"/>
        <v>BAJO</v>
      </c>
      <c r="AH24" s="94" t="str">
        <f t="shared" si="32"/>
        <v>ACEPTABLE</v>
      </c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</row>
    <row r="25" spans="1:48" ht="111.75" customHeight="1" x14ac:dyDescent="0.2">
      <c r="A25" s="144"/>
      <c r="B25" s="144"/>
      <c r="C25" s="144"/>
      <c r="D25" s="144"/>
      <c r="E25" s="89" t="s">
        <v>6</v>
      </c>
      <c r="F25" s="106" t="s">
        <v>38</v>
      </c>
      <c r="G25" s="89" t="str">
        <f t="shared" ref="G25" si="33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107" t="s">
        <v>173</v>
      </c>
      <c r="I25" s="108"/>
      <c r="J25" s="108" t="s">
        <v>119</v>
      </c>
      <c r="K25" s="108"/>
      <c r="L25" s="108" t="s">
        <v>119</v>
      </c>
      <c r="M25" s="108"/>
      <c r="N25" s="108"/>
      <c r="O25" s="108"/>
      <c r="P25" s="108"/>
      <c r="Q25" s="105">
        <v>6</v>
      </c>
      <c r="R25" s="105">
        <v>4</v>
      </c>
      <c r="S25" s="39">
        <v>10</v>
      </c>
      <c r="T25" s="105">
        <f t="shared" si="27"/>
        <v>240</v>
      </c>
      <c r="U25" s="89" t="str">
        <f t="shared" si="28"/>
        <v>BAJO</v>
      </c>
      <c r="V25" s="89" t="str">
        <f t="shared" si="29"/>
        <v>ACEPTABLE</v>
      </c>
      <c r="W25" s="39" t="s">
        <v>174</v>
      </c>
      <c r="X25" s="39" t="s">
        <v>120</v>
      </c>
      <c r="Y25" s="39" t="s">
        <v>120</v>
      </c>
      <c r="Z25" s="39" t="s">
        <v>175</v>
      </c>
      <c r="AA25" s="39" t="s">
        <v>120</v>
      </c>
      <c r="AB25" s="39" t="s">
        <v>171</v>
      </c>
      <c r="AC25" s="105">
        <v>3</v>
      </c>
      <c r="AD25" s="105">
        <v>4</v>
      </c>
      <c r="AE25" s="39">
        <v>3</v>
      </c>
      <c r="AF25" s="105">
        <f t="shared" ref="AF25" si="34">(AC25*AD25*AE25)</f>
        <v>36</v>
      </c>
      <c r="AG25" s="89" t="str">
        <f t="shared" si="31"/>
        <v>BAJO</v>
      </c>
      <c r="AH25" s="89" t="str">
        <f t="shared" si="32"/>
        <v>ACEPTABLE</v>
      </c>
    </row>
    <row r="26" spans="1:48" s="95" customFormat="1" ht="242.25" x14ac:dyDescent="0.2">
      <c r="A26" s="144"/>
      <c r="B26" s="144"/>
      <c r="C26" s="144"/>
      <c r="D26" s="144"/>
      <c r="E26" s="94" t="s">
        <v>6</v>
      </c>
      <c r="F26" s="113" t="s">
        <v>38</v>
      </c>
      <c r="G26" s="94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107" t="s">
        <v>176</v>
      </c>
      <c r="I26" s="114"/>
      <c r="J26" s="114" t="s">
        <v>119</v>
      </c>
      <c r="K26" s="114" t="s">
        <v>119</v>
      </c>
      <c r="L26" s="114"/>
      <c r="M26" s="114"/>
      <c r="N26" s="114"/>
      <c r="O26" s="114"/>
      <c r="P26" s="114"/>
      <c r="Q26" s="93">
        <v>10</v>
      </c>
      <c r="R26" s="93">
        <v>10</v>
      </c>
      <c r="S26" s="94">
        <v>6</v>
      </c>
      <c r="T26" s="93">
        <f t="shared" si="20"/>
        <v>600</v>
      </c>
      <c r="U26" s="94" t="str">
        <f t="shared" si="21"/>
        <v>MEDIO</v>
      </c>
      <c r="V26" s="94" t="str">
        <f t="shared" si="22"/>
        <v>NO ACEPTABLE</v>
      </c>
      <c r="W26" s="106" t="s">
        <v>332</v>
      </c>
      <c r="X26" s="39" t="s">
        <v>120</v>
      </c>
      <c r="Y26" s="107" t="s">
        <v>177</v>
      </c>
      <c r="Z26" s="107" t="s">
        <v>316</v>
      </c>
      <c r="AA26" s="107" t="s">
        <v>178</v>
      </c>
      <c r="AB26" s="107" t="s">
        <v>338</v>
      </c>
      <c r="AC26" s="93">
        <v>6</v>
      </c>
      <c r="AD26" s="93">
        <v>4</v>
      </c>
      <c r="AE26" s="94">
        <v>6</v>
      </c>
      <c r="AF26" s="93">
        <f t="shared" si="23"/>
        <v>144</v>
      </c>
      <c r="AG26" s="94" t="str">
        <f t="shared" si="24"/>
        <v>BAJO</v>
      </c>
      <c r="AH26" s="94" t="str">
        <f t="shared" si="25"/>
        <v>ACEPTABLE</v>
      </c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</row>
    <row r="27" spans="1:48" s="95" customFormat="1" ht="109.5" customHeight="1" x14ac:dyDescent="0.2">
      <c r="A27" s="144"/>
      <c r="B27" s="144"/>
      <c r="C27" s="144"/>
      <c r="D27" s="144"/>
      <c r="E27" s="94" t="s">
        <v>6</v>
      </c>
      <c r="F27" s="113" t="s">
        <v>41</v>
      </c>
      <c r="G27" s="94" t="s">
        <v>179</v>
      </c>
      <c r="H27" s="107" t="s">
        <v>317</v>
      </c>
      <c r="I27" s="114"/>
      <c r="J27" s="114" t="s">
        <v>119</v>
      </c>
      <c r="K27" s="114" t="s">
        <v>119</v>
      </c>
      <c r="L27" s="114" t="s">
        <v>119</v>
      </c>
      <c r="M27" s="114"/>
      <c r="N27" s="114"/>
      <c r="O27" s="114"/>
      <c r="P27" s="114"/>
      <c r="Q27" s="93">
        <v>3</v>
      </c>
      <c r="R27" s="93">
        <v>6</v>
      </c>
      <c r="S27" s="94">
        <v>6</v>
      </c>
      <c r="T27" s="93">
        <f>(Q27*R27*S27)</f>
        <v>108</v>
      </c>
      <c r="U27" s="94" t="str">
        <f>IF(AND(T27&gt;=1,T27&lt;=300),"BAJO",IF(AND(T27&gt;=301,T27&lt;=600),"MEDIO",IF(AND(T27&gt;=601,T27&lt;=1000),"ALTO")))</f>
        <v>BAJO</v>
      </c>
      <c r="V27" s="94" t="str">
        <f>IF(U27= "BAJO","ACEPTABLE",IF(U27="MEDIO","NO ACEPTABLE",IF(U27="ALTO","NO ACEPTABLE")))</f>
        <v>ACEPTABLE</v>
      </c>
      <c r="W27" s="94" t="s">
        <v>120</v>
      </c>
      <c r="X27" s="94" t="s">
        <v>180</v>
      </c>
      <c r="Y27" s="94" t="s">
        <v>120</v>
      </c>
      <c r="Z27" s="94" t="s">
        <v>318</v>
      </c>
      <c r="AA27" s="94" t="s">
        <v>120</v>
      </c>
      <c r="AB27" s="94" t="s">
        <v>181</v>
      </c>
      <c r="AC27" s="93">
        <v>1</v>
      </c>
      <c r="AD27" s="93">
        <v>4</v>
      </c>
      <c r="AE27" s="94">
        <v>6</v>
      </c>
      <c r="AF27" s="93">
        <f t="shared" ref="AF27:AF47" si="35">(AC27*AD27*AE27)</f>
        <v>24</v>
      </c>
      <c r="AG27" s="94" t="str">
        <f>IF(AND(AF27&gt;=1,AF27&lt;=300),"BAJO",IF(AND(AF27&gt;=301,AF27&lt;=600),"MEDIO",IF(AND(AF27&gt;=601,AF27&lt;=1000),"ALTO")))</f>
        <v>BAJO</v>
      </c>
      <c r="AH27" s="94" t="str">
        <f>IF(AG27= "BAJO","ACEPTABLE",IF(AG27="MEDIO","NO ACEPTABLE",IF(AG27="ALTO","NO ACEPTABLE")))</f>
        <v>ACEPTABLE</v>
      </c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</row>
    <row r="28" spans="1:48" ht="72.75" customHeight="1" x14ac:dyDescent="0.2">
      <c r="A28" s="144"/>
      <c r="B28" s="144"/>
      <c r="C28" s="144"/>
      <c r="D28" s="144"/>
      <c r="E28" s="89" t="s">
        <v>6</v>
      </c>
      <c r="F28" s="106" t="s">
        <v>42</v>
      </c>
      <c r="G28" s="89" t="str">
        <f t="shared" si="7"/>
        <v>BIOLÓGICOS</v>
      </c>
      <c r="H28" s="107" t="s">
        <v>308</v>
      </c>
      <c r="I28" s="108"/>
      <c r="J28" s="108" t="s">
        <v>119</v>
      </c>
      <c r="K28" s="108"/>
      <c r="L28" s="108" t="s">
        <v>119</v>
      </c>
      <c r="M28" s="108"/>
      <c r="N28" s="108"/>
      <c r="O28" s="108"/>
      <c r="P28" s="108"/>
      <c r="Q28" s="105">
        <v>6</v>
      </c>
      <c r="R28" s="105">
        <v>4</v>
      </c>
      <c r="S28" s="39">
        <v>6</v>
      </c>
      <c r="T28" s="105">
        <f t="shared" ref="T28" si="36">(Q28*R28*S28)</f>
        <v>144</v>
      </c>
      <c r="U28" s="89" t="str">
        <f t="shared" ref="U28" si="37">IF(AND(T28&gt;=1,T28&lt;=300),"BAJO",IF(AND(T28&gt;=301,T28&lt;=600),"MEDIO",IF(AND(T28&gt;=601,T28&lt;=1000),"ALTO")))</f>
        <v>BAJO</v>
      </c>
      <c r="V28" s="89" t="str">
        <f t="shared" ref="V28" si="38">IF(U28= "BAJO","ACEPTABLE",IF(U28="MEDIO","NO ACEPTABLE",IF(U28="ALTO","NO ACEPTABLE")))</f>
        <v>ACEPTABLE</v>
      </c>
      <c r="W28" s="39" t="s">
        <v>174</v>
      </c>
      <c r="X28" s="39" t="s">
        <v>120</v>
      </c>
      <c r="Y28" s="39" t="s">
        <v>120</v>
      </c>
      <c r="Z28" s="39" t="s">
        <v>175</v>
      </c>
      <c r="AA28" s="39" t="s">
        <v>120</v>
      </c>
      <c r="AB28" s="39" t="s">
        <v>171</v>
      </c>
      <c r="AC28" s="105">
        <v>3</v>
      </c>
      <c r="AD28" s="105">
        <v>4</v>
      </c>
      <c r="AE28" s="39">
        <v>6</v>
      </c>
      <c r="AF28" s="105">
        <f t="shared" si="35"/>
        <v>72</v>
      </c>
      <c r="AG28" s="89" t="str">
        <f t="shared" ref="AG28" si="39">IF(AND(AF28&gt;=1,AF28&lt;=300),"BAJO",IF(AND(AF28&gt;=301,AF28&lt;=600),"MEDIO",IF(AND(AF28&gt;=601,AF28&lt;=1000),"ALTO")))</f>
        <v>BAJO</v>
      </c>
      <c r="AH28" s="89" t="str">
        <f t="shared" ref="AH28" si="40">IF(AG28= "BAJO","ACEPTABLE",IF(AG28="MEDIO","NO ACEPTABLE",IF(AG28="ALTO","NO ACEPTABLE")))</f>
        <v>ACEPTABLE</v>
      </c>
    </row>
    <row r="29" spans="1:48" s="95" customFormat="1" ht="191.25" x14ac:dyDescent="0.2">
      <c r="A29" s="144"/>
      <c r="B29" s="144"/>
      <c r="C29" s="144"/>
      <c r="D29" s="144"/>
      <c r="E29" s="94" t="s">
        <v>6</v>
      </c>
      <c r="F29" s="113" t="s">
        <v>41</v>
      </c>
      <c r="G29" s="94" t="s">
        <v>179</v>
      </c>
      <c r="H29" s="129" t="s">
        <v>330</v>
      </c>
      <c r="I29" s="114"/>
      <c r="J29" s="114" t="s">
        <v>119</v>
      </c>
      <c r="K29" s="114"/>
      <c r="L29" s="114" t="s">
        <v>119</v>
      </c>
      <c r="M29" s="114"/>
      <c r="N29" s="114"/>
      <c r="O29" s="114"/>
      <c r="P29" s="114"/>
      <c r="Q29" s="93">
        <v>3</v>
      </c>
      <c r="R29" s="93">
        <v>4</v>
      </c>
      <c r="S29" s="94">
        <v>6</v>
      </c>
      <c r="T29" s="93">
        <f t="shared" si="20"/>
        <v>72</v>
      </c>
      <c r="U29" s="94" t="str">
        <f t="shared" si="21"/>
        <v>BAJO</v>
      </c>
      <c r="V29" s="94" t="str">
        <f t="shared" si="22"/>
        <v>ACEPTABLE</v>
      </c>
      <c r="W29" s="94" t="s">
        <v>120</v>
      </c>
      <c r="X29" s="94" t="s">
        <v>120</v>
      </c>
      <c r="Y29" s="94" t="s">
        <v>120</v>
      </c>
      <c r="Z29" s="94" t="s">
        <v>182</v>
      </c>
      <c r="AA29" s="94" t="s">
        <v>120</v>
      </c>
      <c r="AB29" s="94" t="s">
        <v>171</v>
      </c>
      <c r="AC29" s="93">
        <v>1</v>
      </c>
      <c r="AD29" s="93">
        <v>4</v>
      </c>
      <c r="AE29" s="94">
        <v>6</v>
      </c>
      <c r="AF29" s="93">
        <f t="shared" si="35"/>
        <v>24</v>
      </c>
      <c r="AG29" s="94" t="str">
        <f t="shared" si="24"/>
        <v>BAJO</v>
      </c>
      <c r="AH29" s="94" t="str">
        <f t="shared" si="25"/>
        <v>ACEPTABLE</v>
      </c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</row>
    <row r="30" spans="1:48" ht="136.5" customHeight="1" x14ac:dyDescent="0.2">
      <c r="A30" s="144"/>
      <c r="B30" s="144"/>
      <c r="C30" s="144"/>
      <c r="D30" s="144"/>
      <c r="E30" s="89" t="s">
        <v>6</v>
      </c>
      <c r="F30" s="106" t="s">
        <v>47</v>
      </c>
      <c r="G30" s="89" t="str">
        <f t="shared" si="7"/>
        <v>QUÍMICOS</v>
      </c>
      <c r="H30" s="107" t="s">
        <v>183</v>
      </c>
      <c r="I30" s="108"/>
      <c r="J30" s="108"/>
      <c r="K30" s="108" t="s">
        <v>119</v>
      </c>
      <c r="L30" s="108" t="s">
        <v>119</v>
      </c>
      <c r="M30" s="108"/>
      <c r="N30" s="108"/>
      <c r="O30" s="108"/>
      <c r="P30" s="108"/>
      <c r="Q30" s="105">
        <v>6</v>
      </c>
      <c r="R30" s="105">
        <v>4</v>
      </c>
      <c r="S30" s="39">
        <v>6</v>
      </c>
      <c r="T30" s="105">
        <f t="shared" si="20"/>
        <v>144</v>
      </c>
      <c r="U30" s="89" t="str">
        <f t="shared" si="21"/>
        <v>BAJO</v>
      </c>
      <c r="V30" s="89" t="str">
        <f t="shared" si="22"/>
        <v>ACEPTABLE</v>
      </c>
      <c r="W30" s="39" t="s">
        <v>184</v>
      </c>
      <c r="X30" s="39" t="s">
        <v>120</v>
      </c>
      <c r="Y30" s="39" t="s">
        <v>120</v>
      </c>
      <c r="Z30" s="39" t="s">
        <v>319</v>
      </c>
      <c r="AA30" s="39" t="s">
        <v>185</v>
      </c>
      <c r="AB30" s="39" t="s">
        <v>171</v>
      </c>
      <c r="AC30" s="105">
        <v>3</v>
      </c>
      <c r="AD30" s="105">
        <v>4</v>
      </c>
      <c r="AE30" s="39">
        <v>6</v>
      </c>
      <c r="AF30" s="105">
        <f t="shared" si="35"/>
        <v>72</v>
      </c>
      <c r="AG30" s="89" t="str">
        <f t="shared" si="24"/>
        <v>BAJO</v>
      </c>
      <c r="AH30" s="89" t="str">
        <f t="shared" si="25"/>
        <v>ACEPTABLE</v>
      </c>
    </row>
    <row r="31" spans="1:48" s="95" customFormat="1" ht="120.75" customHeight="1" x14ac:dyDescent="0.2">
      <c r="A31" s="144"/>
      <c r="B31" s="144"/>
      <c r="C31" s="144"/>
      <c r="D31" s="144"/>
      <c r="E31" s="94" t="s">
        <v>6</v>
      </c>
      <c r="F31" s="113" t="s">
        <v>49</v>
      </c>
      <c r="G31" s="94" t="str">
        <f t="shared" ref="G31" si="41">IF(F31="Manipulación manual de cargas","BIOMECÁNICO",IF(F31="Movimientos repetitivos","BIOMECÁNICO",IF(F31="Esfuerzo","BIOMECÁNICO",IF(F31="Postura (prolongada mantenida, forzada,
antigravitacional)","BIOMECÁNICO",IF(F31="Mecánico (elementos o partes de máquinas, herramientas, equipos, piezas a trabajar, materiales proyectados sólidos o fluidos, superficies calientes)","CONDICIONES DE SEGURIDAD",IF(F31="Locativo (sistemas y medios de almacenamiento,  arrumes elevados sin estibas, muebles mal anclados en el piso o en la pared, almacenamientos inadecuados, condiciones de la estructura de trabajo)","CONDICIONES DE SEGURIDAD",IF(F31="Superficies de trabajo (irregulares, deslizantes, con diferencia del nivel, calientes)","CONDICIONES DE SEGURIDAD",IF(F31="Condiciones de orden y aseo, (caída de objetos, caída al mismo nivel o a un plano inferior, desorden en puestos de trabajo y bodegas)","CONDICIONES DE SEGURIDAD",IF(F31="Tecnológico (explosión, fuga, derrame de sustancias químicas, incendio)","CONDICIONES DE SEGURIDAD",IF(F31="Accidentes de tránsito - atropellamiento","CONDICIONES DE SEGURIDAD",IF(F31="Públicos (robos, atracos, asaltos, atentados, de orden público, etc.)","CONDICIONES DE SEGURIDAD",IF(F31="Eléctrico - (alta, media y baja tensión, estática por contacto indirecto)","CONDICIONES DE SEGURIDAD",IF(F31="Eléctrico - canalización inadecuada de cables eléctricos y de computo","CONDICIONES DE SEGURIDAD",IF(F31="Trabajo en alturas","CONDICIONES DE SEGURIDAD",IF(F31="Espacios confinados","CONDICIONES DE SEGURIDAD",IF(F31="Ruido de impacto, intermitente o continuo","FÍSICOS",IF(F31="Iluminación - luz visible por exceso o por deficiencia","FÍSICOS",IF(F31="Vibración cuerpo entero, segmentaria","FÍSICOS",IF(F31="Temperaturas extremas (calor y frío)","FÍSICOS",IF(F31="Ventilación (natural o artificial)","FÍSICOS",IF(F31="Presión admosférica (normal y ajustada)","FÍSICOS",IF(F31="Radiaciones ionizantes (rayos x, gama. beta y alfa)","FÍSICOS",IF(F31="Radiaciones no ionizantes (láser, ultravioleta, infrarroja, radiofrecuencia, microondas)","FÍSICOS",IF(F31="Gérmenes","BIOLÓGICOS",IF(F31="Parásitos","BIOLÓGICOS",IF(F31="Picaduras","BIOLÓGICOS",IF(F31="Mordeduras","BIOLÓGICOS",IF(F31="Fluidos o excrementos","BIOLÓGICOS",IF(F31="Polvos orgánicos inorgánicos","QUÍMICOS",IF(F31="Fibras","QUÍMICOS",IF(F31="Líquidos (nieblas y rocíos)","QUÍMICOS",IF(F31="Gases y vapores","QUÍMICOS",IF(F31="Humos metálicos, no metálicos","QUÍMICOS",IF(F31="Material particulado","QUÍMICOS",IF(F31="Gestión organizacional: Estilo de mando, pago, contratación, participación, inducción y capacitación, bienestar social, evaluación del desempeño y manejo de cambios","PSICOSOCIAL",IF(F31="Características de la organización del trabajo: Comunicación, tecnología, organización del trabajo y demandas cualitativas y cuantitativas de la labor","PSICOSOCIAL",IF(F31="Características del grupo social de trabajo: Relaciones, cohesión, calidad de interacciones y trabajo en equipo","PSICOSOCIAL",IF(F31="Condiciones de la tarea: Carga mental, contenido de la tarea, demandas emocionales, sistemas de control, definición de roles y monotonía","PSICOSOCIAL",IF(F31="Interface persona - tarea: Conocimientos, habilidades en relación con la demanda de la tarea, Iniciativa, autonomía y reconocimiento, identificación de la persona con la tarea y la organización","PSICOSOCIAL",IF(F31="Jornada de trabajo: Pausas, Trabajo nocturno, rotación, horas extras y descansos","PSICOSOCIAL",IF(F31="Antrópicos (inundaciones, deslizamientos, incendios forestales, sequías, aludes)","FENÓMENO NATURAL",IF(F31="Geofísicos (terremotos, volcanes, subsidencias, colapsos, inestabilidad del terreno)","FENÓMENO NATURAL",IF(F31="Meteorológicos (huracanes, tornados, granizadas, tormenta eléctrica)","FENÓMENO NATURAL")))))))))))))))))))))))))))))))))))))))))))</f>
        <v>QUÍMICOS</v>
      </c>
      <c r="H31" s="115" t="s">
        <v>186</v>
      </c>
      <c r="I31" s="114"/>
      <c r="J31" s="114" t="s">
        <v>119</v>
      </c>
      <c r="K31" s="114"/>
      <c r="L31" s="114" t="s">
        <v>119</v>
      </c>
      <c r="M31" s="114"/>
      <c r="N31" s="114"/>
      <c r="O31" s="114"/>
      <c r="P31" s="114"/>
      <c r="Q31" s="93">
        <v>3</v>
      </c>
      <c r="R31" s="93">
        <v>4</v>
      </c>
      <c r="S31" s="94">
        <v>3</v>
      </c>
      <c r="T31" s="93">
        <f t="shared" ref="T31" si="42">(Q31*R31*S31)</f>
        <v>36</v>
      </c>
      <c r="U31" s="94" t="str">
        <f t="shared" ref="U31" si="43">IF(AND(T31&gt;=1,T31&lt;=300),"BAJO",IF(AND(T31&gt;=301,T31&lt;=600),"MEDIO",IF(AND(T31&gt;=601,T31&lt;=1000),"ALTO")))</f>
        <v>BAJO</v>
      </c>
      <c r="V31" s="94" t="str">
        <f t="shared" ref="V31" si="44">IF(U31= "BAJO","ACEPTABLE",IF(U31="MEDIO","NO ACEPTABLE",IF(U31="ALTO","NO ACEPTABLE")))</f>
        <v>ACEPTABLE</v>
      </c>
      <c r="W31" s="94" t="s">
        <v>120</v>
      </c>
      <c r="X31" s="94" t="s">
        <v>120</v>
      </c>
      <c r="Y31" s="94" t="s">
        <v>120</v>
      </c>
      <c r="Z31" s="94" t="s">
        <v>187</v>
      </c>
      <c r="AA31" s="94" t="s">
        <v>120</v>
      </c>
      <c r="AB31" s="94" t="s">
        <v>171</v>
      </c>
      <c r="AC31" s="93">
        <v>1</v>
      </c>
      <c r="AD31" s="93">
        <v>4</v>
      </c>
      <c r="AE31" s="94">
        <v>3</v>
      </c>
      <c r="AF31" s="93">
        <f t="shared" ref="AF31" si="45">(AC31*AD31*AE31)</f>
        <v>12</v>
      </c>
      <c r="AG31" s="94" t="str">
        <f t="shared" ref="AG31" si="46">IF(AND(AF31&gt;=1,AF31&lt;=300),"BAJO",IF(AND(AF31&gt;=301,AF31&lt;=600),"MEDIO",IF(AND(AF31&gt;=601,AF31&lt;=1000),"ALTO")))</f>
        <v>BAJO</v>
      </c>
      <c r="AH31" s="94" t="str">
        <f t="shared" ref="AH31" si="47">IF(AG31= "BAJO","ACEPTABLE",IF(AG31="MEDIO","NO ACEPTABLE",IF(AG31="ALTO","NO ACEPTABLE")))</f>
        <v>ACEPTABLE</v>
      </c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</row>
    <row r="32" spans="1:48" ht="122.25" customHeight="1" x14ac:dyDescent="0.2">
      <c r="A32" s="144"/>
      <c r="B32" s="144"/>
      <c r="C32" s="144"/>
      <c r="D32" s="144"/>
      <c r="E32" s="89" t="s">
        <v>6</v>
      </c>
      <c r="F32" s="106" t="s">
        <v>321</v>
      </c>
      <c r="G32" s="89" t="str">
        <f t="shared" si="7"/>
        <v>PSICOSOCIAL</v>
      </c>
      <c r="H32" s="107" t="s">
        <v>322</v>
      </c>
      <c r="I32" s="108"/>
      <c r="J32" s="108"/>
      <c r="K32" s="108" t="s">
        <v>119</v>
      </c>
      <c r="L32" s="108" t="s">
        <v>119</v>
      </c>
      <c r="M32" s="108"/>
      <c r="N32" s="108"/>
      <c r="O32" s="108"/>
      <c r="P32" s="108"/>
      <c r="Q32" s="105">
        <v>10</v>
      </c>
      <c r="R32" s="105">
        <v>4</v>
      </c>
      <c r="S32" s="39">
        <v>10</v>
      </c>
      <c r="T32" s="105">
        <f t="shared" ref="T32:T38" si="48">(Q32*R32*S32)</f>
        <v>400</v>
      </c>
      <c r="U32" s="89" t="str">
        <f t="shared" ref="U32:U38" si="49">IF(AND(T32&gt;=1,T32&lt;=300),"BAJO",IF(AND(T32&gt;=301,T32&lt;=600),"MEDIO",IF(AND(T32&gt;=601,T32&lt;=1000),"ALTO")))</f>
        <v>MEDIO</v>
      </c>
      <c r="V32" s="89" t="str">
        <f t="shared" ref="V32:V38" si="50">IF(U32= "BAJO","ACEPTABLE",IF(U32="MEDIO","NO ACEPTABLE",IF(U32="ALTO","NO ACEPTABLE")))</f>
        <v>NO ACEPTABLE</v>
      </c>
      <c r="W32" s="39" t="s">
        <v>120</v>
      </c>
      <c r="X32" s="39" t="s">
        <v>120</v>
      </c>
      <c r="Y32" s="39" t="s">
        <v>120</v>
      </c>
      <c r="Z32" s="39" t="s">
        <v>188</v>
      </c>
      <c r="AA32" s="39" t="s">
        <v>120</v>
      </c>
      <c r="AB32" s="39" t="s">
        <v>171</v>
      </c>
      <c r="AC32" s="105">
        <v>3</v>
      </c>
      <c r="AD32" s="105">
        <v>4</v>
      </c>
      <c r="AE32" s="39">
        <v>10</v>
      </c>
      <c r="AF32" s="105">
        <f t="shared" si="35"/>
        <v>120</v>
      </c>
      <c r="AG32" s="89" t="str">
        <f t="shared" ref="AG32:AG38" si="51">IF(AND(AF32&gt;=1,AF32&lt;=300),"BAJO",IF(AND(AF32&gt;=301,AF32&lt;=600),"MEDIO",IF(AND(AF32&gt;=601,AF32&lt;=1000),"ALTO")))</f>
        <v>BAJO</v>
      </c>
      <c r="AH32" s="89" t="str">
        <f t="shared" ref="AH32:AH38" si="52">IF(AG32= "BAJO","ACEPTABLE",IF(AG32="MEDIO","NO ACEPTABLE",IF(AG32="ALTO","NO ACEPTABLE")))</f>
        <v>ACEPTABLE</v>
      </c>
    </row>
    <row r="33" spans="1:48" ht="164.25" customHeight="1" x14ac:dyDescent="0.2">
      <c r="A33" s="144"/>
      <c r="B33" s="144"/>
      <c r="C33" s="144"/>
      <c r="D33" s="144"/>
      <c r="E33" s="89" t="s">
        <v>6</v>
      </c>
      <c r="F33" s="106" t="s">
        <v>323</v>
      </c>
      <c r="G33" s="89" t="str">
        <f t="shared" si="7"/>
        <v>PSICOSOCIAL</v>
      </c>
      <c r="H33" s="107" t="s">
        <v>324</v>
      </c>
      <c r="I33" s="108"/>
      <c r="J33" s="108"/>
      <c r="K33" s="108" t="s">
        <v>119</v>
      </c>
      <c r="L33" s="108" t="s">
        <v>119</v>
      </c>
      <c r="M33" s="108"/>
      <c r="N33" s="108"/>
      <c r="O33" s="108"/>
      <c r="P33" s="108"/>
      <c r="Q33" s="105">
        <v>10</v>
      </c>
      <c r="R33" s="105">
        <v>4</v>
      </c>
      <c r="S33" s="39">
        <v>10</v>
      </c>
      <c r="T33" s="105">
        <f t="shared" si="48"/>
        <v>400</v>
      </c>
      <c r="U33" s="89" t="str">
        <f t="shared" si="49"/>
        <v>MEDIO</v>
      </c>
      <c r="V33" s="89" t="str">
        <f t="shared" si="50"/>
        <v>NO ACEPTABLE</v>
      </c>
      <c r="W33" s="39" t="s">
        <v>120</v>
      </c>
      <c r="X33" s="39" t="s">
        <v>120</v>
      </c>
      <c r="Y33" s="39" t="s">
        <v>120</v>
      </c>
      <c r="Z33" s="39" t="s">
        <v>188</v>
      </c>
      <c r="AA33" s="39" t="s">
        <v>120</v>
      </c>
      <c r="AB33" s="39" t="s">
        <v>171</v>
      </c>
      <c r="AC33" s="105">
        <v>3</v>
      </c>
      <c r="AD33" s="105">
        <v>4</v>
      </c>
      <c r="AE33" s="39">
        <v>10</v>
      </c>
      <c r="AF33" s="105">
        <f t="shared" si="35"/>
        <v>120</v>
      </c>
      <c r="AG33" s="89" t="str">
        <f t="shared" si="51"/>
        <v>BAJO</v>
      </c>
      <c r="AH33" s="89" t="str">
        <f t="shared" si="52"/>
        <v>ACEPTABLE</v>
      </c>
    </row>
    <row r="34" spans="1:48" ht="137.25" customHeight="1" x14ac:dyDescent="0.2">
      <c r="A34" s="144"/>
      <c r="B34" s="144"/>
      <c r="C34" s="144"/>
      <c r="D34" s="144"/>
      <c r="E34" s="89" t="s">
        <v>6</v>
      </c>
      <c r="F34" s="106" t="s">
        <v>325</v>
      </c>
      <c r="G34" s="89" t="str">
        <f t="shared" si="7"/>
        <v>PSICOSOCIAL</v>
      </c>
      <c r="H34" s="107" t="s">
        <v>326</v>
      </c>
      <c r="I34" s="108"/>
      <c r="J34" s="108"/>
      <c r="K34" s="108" t="s">
        <v>119</v>
      </c>
      <c r="L34" s="108" t="s">
        <v>119</v>
      </c>
      <c r="M34" s="108"/>
      <c r="N34" s="108"/>
      <c r="O34" s="108"/>
      <c r="P34" s="108"/>
      <c r="Q34" s="105">
        <v>10</v>
      </c>
      <c r="R34" s="105">
        <v>4</v>
      </c>
      <c r="S34" s="39">
        <v>10</v>
      </c>
      <c r="T34" s="105">
        <f t="shared" si="48"/>
        <v>400</v>
      </c>
      <c r="U34" s="89" t="str">
        <f t="shared" si="49"/>
        <v>MEDIO</v>
      </c>
      <c r="V34" s="89" t="str">
        <f t="shared" si="50"/>
        <v>NO ACEPTABLE</v>
      </c>
      <c r="W34" s="39" t="s">
        <v>120</v>
      </c>
      <c r="X34" s="39" t="s">
        <v>120</v>
      </c>
      <c r="Y34" s="39" t="s">
        <v>120</v>
      </c>
      <c r="Z34" s="39" t="s">
        <v>188</v>
      </c>
      <c r="AA34" s="39" t="s">
        <v>120</v>
      </c>
      <c r="AB34" s="39" t="s">
        <v>171</v>
      </c>
      <c r="AC34" s="105">
        <v>3</v>
      </c>
      <c r="AD34" s="105">
        <v>4</v>
      </c>
      <c r="AE34" s="39">
        <v>10</v>
      </c>
      <c r="AF34" s="105">
        <f t="shared" si="35"/>
        <v>120</v>
      </c>
      <c r="AG34" s="89" t="str">
        <f t="shared" si="51"/>
        <v>BAJO</v>
      </c>
      <c r="AH34" s="89" t="str">
        <f t="shared" si="52"/>
        <v>ACEPTABLE</v>
      </c>
    </row>
    <row r="35" spans="1:48" ht="142.5" customHeight="1" x14ac:dyDescent="0.2">
      <c r="A35" s="144"/>
      <c r="B35" s="144"/>
      <c r="C35" s="144"/>
      <c r="D35" s="144"/>
      <c r="E35" s="89" t="s">
        <v>6</v>
      </c>
      <c r="F35" s="106" t="s">
        <v>55</v>
      </c>
      <c r="G35" s="89" t="str">
        <f t="shared" si="7"/>
        <v>PSICOSOCIAL</v>
      </c>
      <c r="H35" s="107" t="s">
        <v>327</v>
      </c>
      <c r="I35" s="108"/>
      <c r="J35" s="108"/>
      <c r="K35" s="108" t="s">
        <v>119</v>
      </c>
      <c r="L35" s="108" t="s">
        <v>119</v>
      </c>
      <c r="M35" s="108"/>
      <c r="N35" s="108"/>
      <c r="O35" s="108"/>
      <c r="P35" s="108"/>
      <c r="Q35" s="105">
        <v>10</v>
      </c>
      <c r="R35" s="105">
        <v>4</v>
      </c>
      <c r="S35" s="39">
        <v>10</v>
      </c>
      <c r="T35" s="105">
        <f t="shared" si="48"/>
        <v>400</v>
      </c>
      <c r="U35" s="89" t="str">
        <f t="shared" si="49"/>
        <v>MEDIO</v>
      </c>
      <c r="V35" s="89" t="str">
        <f t="shared" si="50"/>
        <v>NO ACEPTABLE</v>
      </c>
      <c r="W35" s="39" t="s">
        <v>120</v>
      </c>
      <c r="X35" s="39" t="s">
        <v>120</v>
      </c>
      <c r="Y35" s="39" t="s">
        <v>120</v>
      </c>
      <c r="Z35" s="39" t="s">
        <v>188</v>
      </c>
      <c r="AA35" s="39" t="s">
        <v>120</v>
      </c>
      <c r="AB35" s="39" t="s">
        <v>171</v>
      </c>
      <c r="AC35" s="105">
        <v>3</v>
      </c>
      <c r="AD35" s="105">
        <v>4</v>
      </c>
      <c r="AE35" s="39">
        <v>10</v>
      </c>
      <c r="AF35" s="105">
        <f t="shared" si="35"/>
        <v>120</v>
      </c>
      <c r="AG35" s="89" t="str">
        <f t="shared" si="51"/>
        <v>BAJO</v>
      </c>
      <c r="AH35" s="89" t="str">
        <f t="shared" si="52"/>
        <v>ACEPTABLE</v>
      </c>
    </row>
    <row r="36" spans="1:48" ht="151.5" customHeight="1" x14ac:dyDescent="0.2">
      <c r="A36" s="144"/>
      <c r="B36" s="144"/>
      <c r="C36" s="144"/>
      <c r="D36" s="144"/>
      <c r="E36" s="89" t="s">
        <v>6</v>
      </c>
      <c r="F36" s="106" t="s">
        <v>56</v>
      </c>
      <c r="G36" s="89" t="str">
        <f t="shared" si="7"/>
        <v>PSICOSOCIAL</v>
      </c>
      <c r="H36" s="107" t="s">
        <v>328</v>
      </c>
      <c r="I36" s="108"/>
      <c r="J36" s="108"/>
      <c r="K36" s="108" t="s">
        <v>119</v>
      </c>
      <c r="L36" s="108" t="s">
        <v>119</v>
      </c>
      <c r="M36" s="108"/>
      <c r="N36" s="108"/>
      <c r="O36" s="108"/>
      <c r="P36" s="108"/>
      <c r="Q36" s="105">
        <v>3</v>
      </c>
      <c r="R36" s="105">
        <v>4</v>
      </c>
      <c r="S36" s="39">
        <v>6</v>
      </c>
      <c r="T36" s="105">
        <f t="shared" si="48"/>
        <v>72</v>
      </c>
      <c r="U36" s="89" t="str">
        <f t="shared" si="49"/>
        <v>BAJO</v>
      </c>
      <c r="V36" s="89" t="str">
        <f t="shared" si="50"/>
        <v>ACEPTABLE</v>
      </c>
      <c r="W36" s="39" t="s">
        <v>120</v>
      </c>
      <c r="X36" s="39" t="s">
        <v>120</v>
      </c>
      <c r="Y36" s="39" t="s">
        <v>120</v>
      </c>
      <c r="Z36" s="39" t="s">
        <v>188</v>
      </c>
      <c r="AA36" s="39" t="s">
        <v>120</v>
      </c>
      <c r="AB36" s="39" t="s">
        <v>171</v>
      </c>
      <c r="AC36" s="105">
        <v>3</v>
      </c>
      <c r="AD36" s="105">
        <v>4</v>
      </c>
      <c r="AE36" s="39">
        <v>6</v>
      </c>
      <c r="AF36" s="105">
        <f t="shared" si="35"/>
        <v>72</v>
      </c>
      <c r="AG36" s="89" t="str">
        <f t="shared" si="51"/>
        <v>BAJO</v>
      </c>
      <c r="AH36" s="89" t="str">
        <f t="shared" si="52"/>
        <v>ACEPTABLE</v>
      </c>
    </row>
    <row r="37" spans="1:48" ht="69.75" customHeight="1" x14ac:dyDescent="0.2">
      <c r="A37" s="144"/>
      <c r="B37" s="144"/>
      <c r="C37" s="144"/>
      <c r="D37" s="144"/>
      <c r="E37" s="89" t="s">
        <v>9</v>
      </c>
      <c r="F37" s="106" t="s">
        <v>59</v>
      </c>
      <c r="G37" s="89" t="str">
        <f t="shared" si="7"/>
        <v>FENÓMENO NATURAL</v>
      </c>
      <c r="H37" s="107" t="s">
        <v>189</v>
      </c>
      <c r="I37" s="108"/>
      <c r="J37" s="108"/>
      <c r="K37" s="108" t="s">
        <v>119</v>
      </c>
      <c r="L37" s="108" t="s">
        <v>119</v>
      </c>
      <c r="M37" s="108"/>
      <c r="N37" s="108"/>
      <c r="O37" s="108"/>
      <c r="P37" s="108"/>
      <c r="Q37" s="105">
        <v>3</v>
      </c>
      <c r="R37" s="105">
        <v>6</v>
      </c>
      <c r="S37" s="39">
        <v>1</v>
      </c>
      <c r="T37" s="105">
        <f t="shared" si="48"/>
        <v>18</v>
      </c>
      <c r="U37" s="89" t="str">
        <f t="shared" si="49"/>
        <v>BAJO</v>
      </c>
      <c r="V37" s="89" t="str">
        <f t="shared" si="50"/>
        <v>ACEPTABLE</v>
      </c>
      <c r="W37" s="39" t="s">
        <v>120</v>
      </c>
      <c r="X37" s="39" t="s">
        <v>120</v>
      </c>
      <c r="Y37" s="39" t="s">
        <v>120</v>
      </c>
      <c r="Z37" s="39" t="s">
        <v>190</v>
      </c>
      <c r="AA37" s="39" t="s">
        <v>191</v>
      </c>
      <c r="AB37" s="39" t="s">
        <v>192</v>
      </c>
      <c r="AC37" s="105">
        <v>3</v>
      </c>
      <c r="AD37" s="105">
        <v>4</v>
      </c>
      <c r="AE37" s="39">
        <v>1</v>
      </c>
      <c r="AF37" s="105">
        <f t="shared" si="35"/>
        <v>12</v>
      </c>
      <c r="AG37" s="89" t="str">
        <f t="shared" si="51"/>
        <v>BAJO</v>
      </c>
      <c r="AH37" s="89" t="str">
        <f t="shared" si="52"/>
        <v>ACEPTABLE</v>
      </c>
    </row>
    <row r="38" spans="1:48" ht="51.75" thickBot="1" x14ac:dyDescent="0.25">
      <c r="A38" s="144"/>
      <c r="B38" s="145"/>
      <c r="C38" s="145"/>
      <c r="D38" s="145"/>
      <c r="E38" s="116" t="s">
        <v>9</v>
      </c>
      <c r="F38" s="117" t="s">
        <v>60</v>
      </c>
      <c r="G38" s="116" t="str">
        <f t="shared" si="7"/>
        <v>FENÓMENO NATURAL</v>
      </c>
      <c r="H38" s="118" t="s">
        <v>193</v>
      </c>
      <c r="I38" s="119"/>
      <c r="J38" s="119"/>
      <c r="K38" s="119" t="s">
        <v>119</v>
      </c>
      <c r="L38" s="119" t="s">
        <v>119</v>
      </c>
      <c r="M38" s="119"/>
      <c r="N38" s="119"/>
      <c r="O38" s="119"/>
      <c r="P38" s="119"/>
      <c r="Q38" s="79">
        <v>6</v>
      </c>
      <c r="R38" s="79">
        <v>1</v>
      </c>
      <c r="S38" s="80">
        <v>1</v>
      </c>
      <c r="T38" s="79">
        <f t="shared" si="48"/>
        <v>6</v>
      </c>
      <c r="U38" s="116" t="str">
        <f t="shared" si="49"/>
        <v>BAJO</v>
      </c>
      <c r="V38" s="116" t="str">
        <f t="shared" si="50"/>
        <v>ACEPTABLE</v>
      </c>
      <c r="W38" s="80" t="s">
        <v>120</v>
      </c>
      <c r="X38" s="80" t="s">
        <v>120</v>
      </c>
      <c r="Y38" s="80" t="s">
        <v>120</v>
      </c>
      <c r="Z38" s="80" t="s">
        <v>190</v>
      </c>
      <c r="AA38" s="80" t="s">
        <v>191</v>
      </c>
      <c r="AB38" s="80" t="s">
        <v>192</v>
      </c>
      <c r="AC38" s="79">
        <v>6</v>
      </c>
      <c r="AD38" s="79">
        <v>1</v>
      </c>
      <c r="AE38" s="80">
        <v>1</v>
      </c>
      <c r="AF38" s="79">
        <f t="shared" si="35"/>
        <v>6</v>
      </c>
      <c r="AG38" s="116" t="str">
        <f t="shared" si="51"/>
        <v>BAJO</v>
      </c>
      <c r="AH38" s="116" t="str">
        <f t="shared" si="52"/>
        <v>ACEPTABLE</v>
      </c>
    </row>
    <row r="39" spans="1:48" ht="57.75" customHeight="1" x14ac:dyDescent="0.2">
      <c r="A39" s="144"/>
      <c r="B39" s="146" t="s">
        <v>194</v>
      </c>
      <c r="C39" s="146" t="s">
        <v>195</v>
      </c>
      <c r="D39" s="146" t="s">
        <v>196</v>
      </c>
      <c r="E39" s="112" t="s">
        <v>6</v>
      </c>
      <c r="F39" s="120" t="s">
        <v>13</v>
      </c>
      <c r="G39" s="112" t="str">
        <f t="shared" si="7"/>
        <v>BIOMECÁNICO</v>
      </c>
      <c r="H39" s="121" t="s">
        <v>197</v>
      </c>
      <c r="I39" s="122"/>
      <c r="J39" s="122"/>
      <c r="K39" s="122" t="s">
        <v>119</v>
      </c>
      <c r="L39" s="122" t="s">
        <v>119</v>
      </c>
      <c r="M39" s="122"/>
      <c r="N39" s="122"/>
      <c r="O39" s="122"/>
      <c r="P39" s="122"/>
      <c r="Q39" s="77">
        <v>3</v>
      </c>
      <c r="R39" s="77">
        <v>4</v>
      </c>
      <c r="S39" s="78">
        <v>3</v>
      </c>
      <c r="T39" s="81">
        <f t="shared" ref="T39" si="53">(Q39*R39*S39)</f>
        <v>36</v>
      </c>
      <c r="U39" s="123" t="str">
        <f t="shared" ref="U39" si="54">IF(AND(T39&gt;=1,T39&lt;=300),"BAJO",IF(AND(T39&gt;=301,T39&lt;=600),"MEDIO",IF(AND(T39&gt;=601,T39&lt;=1000),"ALTO")))</f>
        <v>BAJO</v>
      </c>
      <c r="V39" s="123" t="str">
        <f t="shared" ref="V39" si="55">IF(U39= "BAJO","ACEPTABLE",IF(U39="MEDIO","NO ACEPTABLE",IF(U39="ALTO","NO ACEPTABLE")))</f>
        <v>ACEPTABLE</v>
      </c>
      <c r="W39" s="78" t="s">
        <v>120</v>
      </c>
      <c r="X39" s="78" t="s">
        <v>120</v>
      </c>
      <c r="Y39" s="78" t="s">
        <v>120</v>
      </c>
      <c r="Z39" s="78" t="s">
        <v>198</v>
      </c>
      <c r="AA39" s="78" t="s">
        <v>120</v>
      </c>
      <c r="AB39" s="78" t="s">
        <v>199</v>
      </c>
      <c r="AC39" s="77">
        <v>1</v>
      </c>
      <c r="AD39" s="77">
        <v>1</v>
      </c>
      <c r="AE39" s="78">
        <v>3</v>
      </c>
      <c r="AF39" s="81">
        <f t="shared" si="35"/>
        <v>3</v>
      </c>
      <c r="AG39" s="123" t="str">
        <f t="shared" ref="AG39" si="56">IF(AND(AF39&gt;=1,AF39&lt;=300),"BAJO",IF(AND(AF39&gt;=301,AF39&lt;=600),"MEDIO",IF(AND(AF39&gt;=601,AF39&lt;=1000),"ALTO")))</f>
        <v>BAJO</v>
      </c>
      <c r="AH39" s="123" t="str">
        <f t="shared" ref="AH39" si="57">IF(AG39= "BAJO","ACEPTABLE",IF(AG39="MEDIO","NO ACEPTABLE",IF(AG39="ALTO","NO ACEPTABLE")))</f>
        <v>ACEPTABLE</v>
      </c>
    </row>
    <row r="40" spans="1:48" ht="89.25" x14ac:dyDescent="0.2">
      <c r="A40" s="144"/>
      <c r="B40" s="144"/>
      <c r="C40" s="144"/>
      <c r="D40" s="144"/>
      <c r="E40" s="89" t="s">
        <v>6</v>
      </c>
      <c r="F40" s="106" t="s">
        <v>17</v>
      </c>
      <c r="G40" s="89" t="str">
        <f t="shared" si="7"/>
        <v>CONDICIONES DE SEGURIDAD</v>
      </c>
      <c r="H40" s="107" t="s">
        <v>200</v>
      </c>
      <c r="I40" s="108"/>
      <c r="J40" s="108"/>
      <c r="K40" s="108" t="s">
        <v>119</v>
      </c>
      <c r="L40" s="108" t="s">
        <v>119</v>
      </c>
      <c r="M40" s="108"/>
      <c r="N40" s="108"/>
      <c r="O40" s="108"/>
      <c r="P40" s="108"/>
      <c r="Q40" s="105">
        <v>3</v>
      </c>
      <c r="R40" s="105">
        <v>1</v>
      </c>
      <c r="S40" s="39">
        <v>6</v>
      </c>
      <c r="T40" s="105">
        <f t="shared" ref="T40" si="58">(Q40*R40*S40)</f>
        <v>18</v>
      </c>
      <c r="U40" s="89" t="str">
        <f t="shared" ref="U40" si="59">IF(AND(T40&gt;=1,T40&lt;=300),"BAJO",IF(AND(T40&gt;=301,T40&lt;=600),"MEDIO",IF(AND(T40&gt;=601,T40&lt;=1000),"ALTO")))</f>
        <v>BAJO</v>
      </c>
      <c r="V40" s="89" t="str">
        <f t="shared" ref="V40" si="60">IF(U40= "BAJO","ACEPTABLE",IF(U40="MEDIO","NO ACEPTABLE",IF(U40="ALTO","NO ACEPTABLE")))</f>
        <v>ACEPTABLE</v>
      </c>
      <c r="W40" s="39" t="s">
        <v>138</v>
      </c>
      <c r="X40" s="39" t="s">
        <v>120</v>
      </c>
      <c r="Y40" s="39" t="s">
        <v>120</v>
      </c>
      <c r="Z40" s="39" t="s">
        <v>140</v>
      </c>
      <c r="AA40" s="39" t="s">
        <v>120</v>
      </c>
      <c r="AB40" s="39" t="s">
        <v>136</v>
      </c>
      <c r="AC40" s="105">
        <v>1</v>
      </c>
      <c r="AD40" s="105">
        <v>1</v>
      </c>
      <c r="AE40" s="39">
        <v>6</v>
      </c>
      <c r="AF40" s="105">
        <f t="shared" si="35"/>
        <v>6</v>
      </c>
      <c r="AG40" s="89" t="str">
        <f t="shared" ref="AG40:AG59" si="61">IF(AND(AF40&gt;=1,AF40&lt;=300),"BAJO",IF(AND(AF40&gt;=301,AF40&lt;=600),"MEDIO",IF(AND(AF40&gt;=601,AF40&lt;=1000),"ALTO")))</f>
        <v>BAJO</v>
      </c>
      <c r="AH40" s="89" t="str">
        <f t="shared" ref="AH40:AH59" si="62">IF(AG40= "BAJO","ACEPTABLE",IF(AG40="MEDIO","NO ACEPTABLE",IF(AG40="ALTO","NO ACEPTABLE")))</f>
        <v>ACEPTABLE</v>
      </c>
    </row>
    <row r="41" spans="1:48" ht="119.25" customHeight="1" x14ac:dyDescent="0.2">
      <c r="A41" s="144"/>
      <c r="B41" s="144"/>
      <c r="C41" s="144"/>
      <c r="D41" s="144"/>
      <c r="E41" s="89" t="s">
        <v>6</v>
      </c>
      <c r="F41" s="106" t="s">
        <v>18</v>
      </c>
      <c r="G41" s="89" t="str">
        <f t="shared" si="7"/>
        <v>CONDICIONES DE SEGURIDAD</v>
      </c>
      <c r="H41" s="107" t="s">
        <v>201</v>
      </c>
      <c r="I41" s="108"/>
      <c r="J41" s="108"/>
      <c r="K41" s="108" t="s">
        <v>119</v>
      </c>
      <c r="L41" s="108" t="s">
        <v>119</v>
      </c>
      <c r="M41" s="108"/>
      <c r="N41" s="108"/>
      <c r="O41" s="108"/>
      <c r="P41" s="108"/>
      <c r="Q41" s="105">
        <v>6</v>
      </c>
      <c r="R41" s="105">
        <v>4</v>
      </c>
      <c r="S41" s="39">
        <v>3</v>
      </c>
      <c r="T41" s="77">
        <f t="shared" ref="T41:T59" si="63">(Q41*R41*S41)</f>
        <v>72</v>
      </c>
      <c r="U41" s="112" t="str">
        <f t="shared" ref="U41:U59" si="64">IF(AND(T41&gt;=1,T41&lt;=300),"BAJO",IF(AND(T41&gt;=301,T41&lt;=600),"MEDIO",IF(AND(T41&gt;=601,T41&lt;=1000),"ALTO")))</f>
        <v>BAJO</v>
      </c>
      <c r="V41" s="112" t="str">
        <f t="shared" ref="V41:V59" si="65">IF(U41= "BAJO","ACEPTABLE",IF(U41="MEDIO","NO ACEPTABLE",IF(U41="ALTO","NO ACEPTABLE")))</f>
        <v>ACEPTABLE</v>
      </c>
      <c r="W41" s="39" t="s">
        <v>120</v>
      </c>
      <c r="X41" s="39" t="s">
        <v>120</v>
      </c>
      <c r="Y41" s="39" t="s">
        <v>120</v>
      </c>
      <c r="Z41" s="39" t="s">
        <v>202</v>
      </c>
      <c r="AA41" s="39" t="s">
        <v>120</v>
      </c>
      <c r="AB41" s="39" t="s">
        <v>171</v>
      </c>
      <c r="AC41" s="105">
        <v>3</v>
      </c>
      <c r="AD41" s="105">
        <v>4</v>
      </c>
      <c r="AE41" s="39">
        <v>3</v>
      </c>
      <c r="AF41" s="105">
        <f t="shared" si="35"/>
        <v>36</v>
      </c>
      <c r="AG41" s="89" t="str">
        <f t="shared" si="61"/>
        <v>BAJO</v>
      </c>
      <c r="AH41" s="89" t="str">
        <f t="shared" si="62"/>
        <v>ACEPTABLE</v>
      </c>
    </row>
    <row r="42" spans="1:48" ht="73.5" customHeight="1" x14ac:dyDescent="0.2">
      <c r="A42" s="144"/>
      <c r="B42" s="144"/>
      <c r="C42" s="144"/>
      <c r="D42" s="144"/>
      <c r="E42" s="89" t="s">
        <v>6</v>
      </c>
      <c r="F42" s="106" t="s">
        <v>19</v>
      </c>
      <c r="G42" s="89" t="str">
        <f t="shared" si="7"/>
        <v>CONDICIONES DE SEGURIDAD</v>
      </c>
      <c r="H42" s="107" t="s">
        <v>203</v>
      </c>
      <c r="I42" s="108"/>
      <c r="J42" s="108"/>
      <c r="K42" s="108" t="s">
        <v>119</v>
      </c>
      <c r="L42" s="108" t="s">
        <v>119</v>
      </c>
      <c r="M42" s="108"/>
      <c r="N42" s="108"/>
      <c r="O42" s="108"/>
      <c r="P42" s="108"/>
      <c r="Q42" s="105">
        <v>6</v>
      </c>
      <c r="R42" s="105">
        <v>6</v>
      </c>
      <c r="S42" s="39">
        <v>3</v>
      </c>
      <c r="T42" s="77">
        <f t="shared" si="63"/>
        <v>108</v>
      </c>
      <c r="U42" s="112" t="str">
        <f t="shared" si="64"/>
        <v>BAJO</v>
      </c>
      <c r="V42" s="112" t="str">
        <f t="shared" si="65"/>
        <v>ACEPTABLE</v>
      </c>
      <c r="W42" s="39" t="s">
        <v>120</v>
      </c>
      <c r="X42" s="39" t="s">
        <v>120</v>
      </c>
      <c r="Y42" s="39" t="s">
        <v>120</v>
      </c>
      <c r="Z42" s="39" t="s">
        <v>204</v>
      </c>
      <c r="AA42" s="39" t="s">
        <v>120</v>
      </c>
      <c r="AB42" s="39" t="s">
        <v>171</v>
      </c>
      <c r="AC42" s="105">
        <v>3</v>
      </c>
      <c r="AD42" s="105">
        <v>6</v>
      </c>
      <c r="AE42" s="39">
        <v>3</v>
      </c>
      <c r="AF42" s="105">
        <f t="shared" si="35"/>
        <v>54</v>
      </c>
      <c r="AG42" s="89" t="str">
        <f t="shared" si="61"/>
        <v>BAJO</v>
      </c>
      <c r="AH42" s="89" t="str">
        <f t="shared" si="62"/>
        <v>ACEPTABLE</v>
      </c>
    </row>
    <row r="43" spans="1:48" ht="76.5" x14ac:dyDescent="0.2">
      <c r="A43" s="144"/>
      <c r="B43" s="144"/>
      <c r="C43" s="144"/>
      <c r="D43" s="144"/>
      <c r="E43" s="89" t="s">
        <v>6</v>
      </c>
      <c r="F43" s="106" t="s">
        <v>20</v>
      </c>
      <c r="G43" s="89" t="str">
        <f t="shared" si="7"/>
        <v>CONDICIONES DE SEGURIDAD</v>
      </c>
      <c r="H43" s="107" t="s">
        <v>205</v>
      </c>
      <c r="I43" s="108"/>
      <c r="J43" s="108"/>
      <c r="K43" s="108" t="s">
        <v>119</v>
      </c>
      <c r="L43" s="108" t="s">
        <v>119</v>
      </c>
      <c r="M43" s="108"/>
      <c r="N43" s="108"/>
      <c r="O43" s="108"/>
      <c r="P43" s="108"/>
      <c r="Q43" s="105">
        <v>3</v>
      </c>
      <c r="R43" s="105">
        <v>1</v>
      </c>
      <c r="S43" s="39">
        <v>3</v>
      </c>
      <c r="T43" s="77">
        <f t="shared" si="63"/>
        <v>9</v>
      </c>
      <c r="U43" s="112" t="str">
        <f t="shared" si="64"/>
        <v>BAJO</v>
      </c>
      <c r="V43" s="112" t="str">
        <f t="shared" si="65"/>
        <v>ACEPTABLE</v>
      </c>
      <c r="W43" s="39" t="s">
        <v>120</v>
      </c>
      <c r="X43" s="39" t="s">
        <v>120</v>
      </c>
      <c r="Y43" s="39" t="s">
        <v>120</v>
      </c>
      <c r="Z43" s="39" t="s">
        <v>204</v>
      </c>
      <c r="AA43" s="39" t="s">
        <v>120</v>
      </c>
      <c r="AB43" s="39" t="s">
        <v>171</v>
      </c>
      <c r="AC43" s="105">
        <v>1</v>
      </c>
      <c r="AD43" s="105">
        <v>1</v>
      </c>
      <c r="AE43" s="39">
        <v>3</v>
      </c>
      <c r="AF43" s="105">
        <f t="shared" si="35"/>
        <v>3</v>
      </c>
      <c r="AG43" s="89" t="str">
        <f t="shared" si="61"/>
        <v>BAJO</v>
      </c>
      <c r="AH43" s="89" t="str">
        <f t="shared" si="62"/>
        <v>ACEPTABLE</v>
      </c>
    </row>
    <row r="44" spans="1:48" ht="63.75" x14ac:dyDescent="0.2">
      <c r="A44" s="144"/>
      <c r="B44" s="144"/>
      <c r="C44" s="144"/>
      <c r="D44" s="144"/>
      <c r="E44" s="89" t="s">
        <v>6</v>
      </c>
      <c r="F44" s="106" t="s">
        <v>22</v>
      </c>
      <c r="G44" s="89" t="str">
        <f t="shared" si="7"/>
        <v>CONDICIONES DE SEGURIDAD</v>
      </c>
      <c r="H44" s="107" t="s">
        <v>206</v>
      </c>
      <c r="I44" s="108"/>
      <c r="J44" s="108"/>
      <c r="K44" s="108" t="s">
        <v>119</v>
      </c>
      <c r="L44" s="108" t="s">
        <v>119</v>
      </c>
      <c r="M44" s="108"/>
      <c r="N44" s="108"/>
      <c r="O44" s="108"/>
      <c r="P44" s="108"/>
      <c r="Q44" s="105">
        <v>6</v>
      </c>
      <c r="R44" s="105">
        <v>10</v>
      </c>
      <c r="S44" s="39">
        <v>3</v>
      </c>
      <c r="T44" s="77">
        <f t="shared" si="63"/>
        <v>180</v>
      </c>
      <c r="U44" s="112" t="str">
        <f t="shared" si="64"/>
        <v>BAJO</v>
      </c>
      <c r="V44" s="112" t="str">
        <f t="shared" si="65"/>
        <v>ACEPTABLE</v>
      </c>
      <c r="W44" s="39" t="s">
        <v>120</v>
      </c>
      <c r="X44" s="39" t="s">
        <v>120</v>
      </c>
      <c r="Y44" s="39" t="s">
        <v>120</v>
      </c>
      <c r="Z44" s="39" t="s">
        <v>207</v>
      </c>
      <c r="AA44" s="39" t="s">
        <v>120</v>
      </c>
      <c r="AB44" s="39" t="s">
        <v>171</v>
      </c>
      <c r="AC44" s="105">
        <v>3</v>
      </c>
      <c r="AD44" s="105">
        <v>6</v>
      </c>
      <c r="AE44" s="39">
        <v>3</v>
      </c>
      <c r="AF44" s="105">
        <f t="shared" si="35"/>
        <v>54</v>
      </c>
      <c r="AG44" s="89" t="str">
        <f t="shared" si="61"/>
        <v>BAJO</v>
      </c>
      <c r="AH44" s="89" t="str">
        <f t="shared" si="62"/>
        <v>ACEPTABLE</v>
      </c>
    </row>
    <row r="45" spans="1:48" ht="76.5" x14ac:dyDescent="0.2">
      <c r="A45" s="144"/>
      <c r="B45" s="144"/>
      <c r="C45" s="144"/>
      <c r="D45" s="144"/>
      <c r="E45" s="89" t="s">
        <v>6</v>
      </c>
      <c r="F45" s="106" t="s">
        <v>23</v>
      </c>
      <c r="G45" s="89" t="str">
        <f t="shared" si="7"/>
        <v>CONDICIONES DE SEGURIDAD</v>
      </c>
      <c r="H45" s="107" t="s">
        <v>208</v>
      </c>
      <c r="I45" s="108"/>
      <c r="J45" s="108"/>
      <c r="K45" s="108" t="s">
        <v>119</v>
      </c>
      <c r="L45" s="108" t="s">
        <v>119</v>
      </c>
      <c r="M45" s="108"/>
      <c r="N45" s="108"/>
      <c r="O45" s="108"/>
      <c r="P45" s="108"/>
      <c r="Q45" s="105">
        <v>3</v>
      </c>
      <c r="R45" s="105">
        <v>4</v>
      </c>
      <c r="S45" s="39">
        <v>3</v>
      </c>
      <c r="T45" s="77">
        <f t="shared" si="63"/>
        <v>36</v>
      </c>
      <c r="U45" s="112" t="str">
        <f t="shared" si="64"/>
        <v>BAJO</v>
      </c>
      <c r="V45" s="112" t="str">
        <f t="shared" si="65"/>
        <v>ACEPTABLE</v>
      </c>
      <c r="W45" s="39" t="s">
        <v>120</v>
      </c>
      <c r="X45" s="39" t="s">
        <v>120</v>
      </c>
      <c r="Y45" s="39" t="s">
        <v>120</v>
      </c>
      <c r="Z45" s="39" t="s">
        <v>209</v>
      </c>
      <c r="AA45" s="39" t="s">
        <v>120</v>
      </c>
      <c r="AB45" s="39" t="s">
        <v>320</v>
      </c>
      <c r="AC45" s="105">
        <v>1</v>
      </c>
      <c r="AD45" s="105">
        <v>1</v>
      </c>
      <c r="AE45" s="39">
        <v>3</v>
      </c>
      <c r="AF45" s="105">
        <f t="shared" si="35"/>
        <v>3</v>
      </c>
      <c r="AG45" s="89" t="str">
        <f t="shared" si="61"/>
        <v>BAJO</v>
      </c>
      <c r="AH45" s="89" t="str">
        <f t="shared" si="62"/>
        <v>ACEPTABLE</v>
      </c>
    </row>
    <row r="46" spans="1:48" ht="90" customHeight="1" x14ac:dyDescent="0.2">
      <c r="A46" s="144"/>
      <c r="B46" s="144"/>
      <c r="C46" s="144"/>
      <c r="D46" s="144"/>
      <c r="E46" s="89" t="s">
        <v>6</v>
      </c>
      <c r="F46" s="106" t="s">
        <v>29</v>
      </c>
      <c r="G46" s="89" t="str">
        <f t="shared" si="7"/>
        <v>FÍSICOS</v>
      </c>
      <c r="H46" s="107" t="s">
        <v>210</v>
      </c>
      <c r="I46" s="108"/>
      <c r="J46" s="108"/>
      <c r="K46" s="108" t="s">
        <v>119</v>
      </c>
      <c r="L46" s="108" t="s">
        <v>119</v>
      </c>
      <c r="M46" s="108"/>
      <c r="N46" s="108"/>
      <c r="O46" s="108"/>
      <c r="P46" s="108"/>
      <c r="Q46" s="105">
        <v>6</v>
      </c>
      <c r="R46" s="105">
        <v>1</v>
      </c>
      <c r="S46" s="39">
        <v>3</v>
      </c>
      <c r="T46" s="77">
        <f t="shared" si="63"/>
        <v>18</v>
      </c>
      <c r="U46" s="112" t="str">
        <f t="shared" si="64"/>
        <v>BAJO</v>
      </c>
      <c r="V46" s="112" t="str">
        <f t="shared" si="65"/>
        <v>ACEPTABLE</v>
      </c>
      <c r="W46" s="39" t="s">
        <v>120</v>
      </c>
      <c r="X46" s="39" t="s">
        <v>120</v>
      </c>
      <c r="Y46" s="39" t="s">
        <v>120</v>
      </c>
      <c r="Z46" s="39" t="s">
        <v>211</v>
      </c>
      <c r="AA46" s="39" t="s">
        <v>120</v>
      </c>
      <c r="AB46" s="39" t="s">
        <v>171</v>
      </c>
      <c r="AC46" s="105">
        <v>3</v>
      </c>
      <c r="AD46" s="105">
        <v>1</v>
      </c>
      <c r="AE46" s="39">
        <v>3</v>
      </c>
      <c r="AF46" s="105">
        <f t="shared" si="35"/>
        <v>9</v>
      </c>
      <c r="AG46" s="89" t="str">
        <f t="shared" si="61"/>
        <v>BAJO</v>
      </c>
      <c r="AH46" s="89" t="str">
        <f t="shared" si="62"/>
        <v>ACEPTABLE</v>
      </c>
    </row>
    <row r="47" spans="1:48" ht="124.5" customHeight="1" x14ac:dyDescent="0.2">
      <c r="A47" s="144"/>
      <c r="B47" s="144"/>
      <c r="C47" s="144"/>
      <c r="D47" s="144"/>
      <c r="E47" s="89" t="s">
        <v>6</v>
      </c>
      <c r="F47" s="106" t="s">
        <v>32</v>
      </c>
      <c r="G47" s="89" t="str">
        <f t="shared" si="7"/>
        <v>FÍSICOS</v>
      </c>
      <c r="H47" s="107" t="s">
        <v>212</v>
      </c>
      <c r="I47" s="108"/>
      <c r="J47" s="108"/>
      <c r="K47" s="108" t="s">
        <v>119</v>
      </c>
      <c r="L47" s="108" t="s">
        <v>119</v>
      </c>
      <c r="M47" s="108"/>
      <c r="N47" s="108"/>
      <c r="O47" s="108"/>
      <c r="P47" s="108"/>
      <c r="Q47" s="105">
        <v>3</v>
      </c>
      <c r="R47" s="105">
        <v>4</v>
      </c>
      <c r="S47" s="39">
        <v>3</v>
      </c>
      <c r="T47" s="77">
        <f t="shared" si="63"/>
        <v>36</v>
      </c>
      <c r="U47" s="112" t="str">
        <f t="shared" si="64"/>
        <v>BAJO</v>
      </c>
      <c r="V47" s="112" t="str">
        <f t="shared" si="65"/>
        <v>ACEPTABLE</v>
      </c>
      <c r="W47" s="39" t="s">
        <v>120</v>
      </c>
      <c r="X47" s="39" t="s">
        <v>120</v>
      </c>
      <c r="Y47" s="39" t="s">
        <v>120</v>
      </c>
      <c r="Z47" s="39" t="s">
        <v>213</v>
      </c>
      <c r="AA47" s="39" t="s">
        <v>214</v>
      </c>
      <c r="AB47" s="39" t="s">
        <v>171</v>
      </c>
      <c r="AC47" s="105">
        <v>1</v>
      </c>
      <c r="AD47" s="105">
        <v>4</v>
      </c>
      <c r="AE47" s="39">
        <v>3</v>
      </c>
      <c r="AF47" s="105">
        <f t="shared" si="35"/>
        <v>12</v>
      </c>
      <c r="AG47" s="89" t="str">
        <f t="shared" si="61"/>
        <v>BAJO</v>
      </c>
      <c r="AH47" s="89" t="str">
        <f t="shared" si="62"/>
        <v>ACEPTABLE</v>
      </c>
    </row>
    <row r="48" spans="1:48" s="90" customFormat="1" ht="99.75" customHeight="1" x14ac:dyDescent="0.2">
      <c r="A48" s="144"/>
      <c r="B48" s="144"/>
      <c r="C48" s="144"/>
      <c r="D48" s="144"/>
      <c r="E48" s="89" t="s">
        <v>6</v>
      </c>
      <c r="F48" s="106" t="s">
        <v>44</v>
      </c>
      <c r="G48" s="89" t="s">
        <v>215</v>
      </c>
      <c r="H48" s="106" t="s">
        <v>309</v>
      </c>
      <c r="I48" s="110"/>
      <c r="J48" s="110"/>
      <c r="K48" s="110" t="s">
        <v>119</v>
      </c>
      <c r="L48" s="110"/>
      <c r="M48" s="110"/>
      <c r="N48" s="110"/>
      <c r="O48" s="110"/>
      <c r="P48" s="110"/>
      <c r="Q48" s="88">
        <v>3</v>
      </c>
      <c r="R48" s="88">
        <v>4</v>
      </c>
      <c r="S48" s="89">
        <v>6</v>
      </c>
      <c r="T48" s="92">
        <v>72</v>
      </c>
      <c r="U48" s="112" t="str">
        <f t="shared" si="64"/>
        <v>BAJO</v>
      </c>
      <c r="V48" s="112" t="str">
        <f t="shared" si="65"/>
        <v>ACEPTABLE</v>
      </c>
      <c r="W48" s="89" t="s">
        <v>120</v>
      </c>
      <c r="X48" s="89" t="s">
        <v>120</v>
      </c>
      <c r="Y48" s="89" t="s">
        <v>120</v>
      </c>
      <c r="Z48" s="89" t="s">
        <v>120</v>
      </c>
      <c r="AA48" s="89" t="s">
        <v>120</v>
      </c>
      <c r="AB48" s="89" t="s">
        <v>171</v>
      </c>
      <c r="AC48" s="88">
        <v>3</v>
      </c>
      <c r="AD48" s="88">
        <v>4</v>
      </c>
      <c r="AE48" s="89">
        <v>3</v>
      </c>
      <c r="AF48" s="88">
        <v>36</v>
      </c>
      <c r="AG48" s="89" t="str">
        <f t="shared" ref="AG48" si="66">IF(AND(AF48&gt;=1,AF48&lt;=300),"BAJO",IF(AND(AF48&gt;=301,AF48&lt;=600),"MEDIO",IF(AND(AF48&gt;=601,AF48&lt;=1000),"ALTO")))</f>
        <v>BAJO</v>
      </c>
      <c r="AH48" s="89" t="str">
        <f t="shared" ref="AH48" si="67">IF(AG48= "BAJO","ACEPTABLE",IF(AG48="MEDIO","NO ACEPTABLE",IF(AG48="ALTO","NO ACEPTABLE")))</f>
        <v>ACEPTABLE</v>
      </c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</row>
    <row r="49" spans="1:48" s="90" customFormat="1" ht="83.25" customHeight="1" x14ac:dyDescent="0.2">
      <c r="A49" s="144"/>
      <c r="B49" s="144"/>
      <c r="C49" s="144"/>
      <c r="D49" s="144"/>
      <c r="E49" s="89" t="s">
        <v>6</v>
      </c>
      <c r="F49" s="106" t="s">
        <v>49</v>
      </c>
      <c r="G49" s="89" t="s">
        <v>215</v>
      </c>
      <c r="H49" s="106" t="s">
        <v>310</v>
      </c>
      <c r="I49" s="110"/>
      <c r="J49" s="110"/>
      <c r="K49" s="110" t="s">
        <v>119</v>
      </c>
      <c r="L49" s="110"/>
      <c r="M49" s="110"/>
      <c r="N49" s="110"/>
      <c r="O49" s="110"/>
      <c r="P49" s="110"/>
      <c r="Q49" s="88">
        <v>6</v>
      </c>
      <c r="R49" s="88">
        <v>4</v>
      </c>
      <c r="S49" s="89">
        <v>10</v>
      </c>
      <c r="T49" s="92">
        <v>240</v>
      </c>
      <c r="U49" s="112" t="str">
        <f t="shared" si="64"/>
        <v>BAJO</v>
      </c>
      <c r="V49" s="112" t="str">
        <f t="shared" si="65"/>
        <v>ACEPTABLE</v>
      </c>
      <c r="W49" s="89" t="s">
        <v>120</v>
      </c>
      <c r="X49" s="89" t="s">
        <v>120</v>
      </c>
      <c r="Y49" s="89" t="s">
        <v>120</v>
      </c>
      <c r="Z49" s="89" t="s">
        <v>216</v>
      </c>
      <c r="AA49" s="89" t="s">
        <v>217</v>
      </c>
      <c r="AB49" s="89" t="s">
        <v>120</v>
      </c>
      <c r="AC49" s="88">
        <v>3</v>
      </c>
      <c r="AD49" s="88">
        <v>4</v>
      </c>
      <c r="AE49" s="89">
        <v>10</v>
      </c>
      <c r="AF49" s="88">
        <v>120</v>
      </c>
      <c r="AG49" s="89" t="str">
        <f t="shared" si="61"/>
        <v>BAJO</v>
      </c>
      <c r="AH49" s="89" t="str">
        <f t="shared" si="62"/>
        <v>ACEPTABLE</v>
      </c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</row>
    <row r="50" spans="1:48" s="90" customFormat="1" ht="67.5" customHeight="1" x14ac:dyDescent="0.2">
      <c r="A50" s="144"/>
      <c r="B50" s="144"/>
      <c r="C50" s="144"/>
      <c r="D50" s="144"/>
      <c r="E50" s="89" t="s">
        <v>6</v>
      </c>
      <c r="F50" s="106" t="s">
        <v>34</v>
      </c>
      <c r="G50" s="89" t="s">
        <v>218</v>
      </c>
      <c r="H50" s="124" t="s">
        <v>219</v>
      </c>
      <c r="I50" s="110"/>
      <c r="J50" s="110"/>
      <c r="K50" s="110" t="s">
        <v>119</v>
      </c>
      <c r="L50" s="110"/>
      <c r="M50" s="110"/>
      <c r="N50" s="110"/>
      <c r="O50" s="110"/>
      <c r="P50" s="110"/>
      <c r="Q50" s="88">
        <v>6</v>
      </c>
      <c r="R50" s="88">
        <v>4</v>
      </c>
      <c r="S50" s="89">
        <v>3</v>
      </c>
      <c r="T50" s="92">
        <v>72</v>
      </c>
      <c r="U50" s="112" t="str">
        <f t="shared" ref="U50" si="68">IF(AND(T50&gt;=1,T50&lt;=300),"BAJO",IF(AND(T50&gt;=301,T50&lt;=600),"MEDIO",IF(AND(T50&gt;=601,T50&lt;=1000),"ALTO")))</f>
        <v>BAJO</v>
      </c>
      <c r="V50" s="112" t="str">
        <f t="shared" ref="V50" si="69">IF(U50= "BAJO","ACEPTABLE",IF(U50="MEDIO","NO ACEPTABLE",IF(U50="ALTO","NO ACEPTABLE")))</f>
        <v>ACEPTABLE</v>
      </c>
      <c r="W50" s="89" t="s">
        <v>120</v>
      </c>
      <c r="X50" s="89" t="s">
        <v>120</v>
      </c>
      <c r="Y50" s="89" t="s">
        <v>120</v>
      </c>
      <c r="Z50" s="89" t="s">
        <v>220</v>
      </c>
      <c r="AA50" s="89" t="s">
        <v>221</v>
      </c>
      <c r="AB50" s="89" t="s">
        <v>120</v>
      </c>
      <c r="AC50" s="88">
        <v>3</v>
      </c>
      <c r="AD50" s="88">
        <v>6</v>
      </c>
      <c r="AE50" s="89">
        <v>3</v>
      </c>
      <c r="AF50" s="88">
        <v>54</v>
      </c>
      <c r="AG50" s="89" t="str">
        <f t="shared" ref="AG50" si="70">IF(AND(AF50&gt;=1,AF50&lt;=300),"BAJO",IF(AND(AF50&gt;=301,AF50&lt;=600),"MEDIO",IF(AND(AF50&gt;=601,AF50&lt;=1000),"ALTO")))</f>
        <v>BAJO</v>
      </c>
      <c r="AH50" s="89" t="str">
        <f t="shared" ref="AH50" si="71">IF(AG50= "BAJO","ACEPTABLE",IF(AG50="MEDIO","NO ACEPTABLE",IF(AG50="ALTO","NO ACEPTABLE")))</f>
        <v>ACEPTABLE</v>
      </c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</row>
    <row r="51" spans="1:48" s="90" customFormat="1" ht="83.25" customHeight="1" x14ac:dyDescent="0.2">
      <c r="A51" s="144"/>
      <c r="B51" s="144"/>
      <c r="C51" s="144"/>
      <c r="D51" s="144"/>
      <c r="E51" s="89" t="s">
        <v>6</v>
      </c>
      <c r="F51" s="106" t="s">
        <v>39</v>
      </c>
      <c r="G51" s="89" t="str">
        <f t="shared" si="7"/>
        <v>BIOLÓGICOS</v>
      </c>
      <c r="H51" s="106" t="s">
        <v>222</v>
      </c>
      <c r="I51" s="110"/>
      <c r="J51" s="110"/>
      <c r="K51" s="110" t="s">
        <v>119</v>
      </c>
      <c r="L51" s="110" t="s">
        <v>119</v>
      </c>
      <c r="M51" s="110"/>
      <c r="N51" s="110"/>
      <c r="O51" s="110"/>
      <c r="P51" s="110"/>
      <c r="Q51" s="88">
        <v>6</v>
      </c>
      <c r="R51" s="88">
        <v>4</v>
      </c>
      <c r="S51" s="89">
        <v>10</v>
      </c>
      <c r="T51" s="88">
        <f t="shared" ref="T51" si="72">(Q51*R51*S51)</f>
        <v>240</v>
      </c>
      <c r="U51" s="89" t="str">
        <f t="shared" ref="U51" si="73">IF(AND(T51&gt;=1,T51&lt;=300),"BAJO",IF(AND(T51&gt;=301,T51&lt;=600),"MEDIO",IF(AND(T51&gt;=601,T51&lt;=1000),"ALTO")))</f>
        <v>BAJO</v>
      </c>
      <c r="V51" s="89" t="str">
        <f t="shared" ref="V51" si="74">IF(U51= "BAJO","ACEPTABLE",IF(U51="MEDIO","NO ACEPTABLE",IF(U51="ALTO","NO ACEPTABLE")))</f>
        <v>ACEPTABLE</v>
      </c>
      <c r="W51" s="89" t="s">
        <v>120</v>
      </c>
      <c r="X51" s="89" t="s">
        <v>120</v>
      </c>
      <c r="Y51" s="89" t="s">
        <v>120</v>
      </c>
      <c r="Z51" s="89" t="s">
        <v>223</v>
      </c>
      <c r="AA51" s="89" t="s">
        <v>120</v>
      </c>
      <c r="AB51" s="89" t="s">
        <v>171</v>
      </c>
      <c r="AC51" s="88">
        <v>3</v>
      </c>
      <c r="AD51" s="88">
        <v>4</v>
      </c>
      <c r="AE51" s="89">
        <v>10</v>
      </c>
      <c r="AF51" s="88">
        <f t="shared" ref="AF51:AF59" si="75">(AC51*AD51*AE51)</f>
        <v>120</v>
      </c>
      <c r="AG51" s="89" t="str">
        <f>IF(AND(AF51&gt;=1,AF51&lt;=300),"BAJO",IF(AND(AF51&gt;=301,AF51&lt;=600),"MEDIO",IF(AND(AF51&gt;AI49AF49&lt;=1000),"ALTO")))</f>
        <v>BAJO</v>
      </c>
      <c r="AH51" s="89" t="str">
        <f t="shared" ref="AH51" si="76">IF(AG51= "BAJO","ACEPTABLE",IF(AG51="MEDIO","NO ACEPTABLE",IF(AG51="ALTO","NO ACEPTABLE")))</f>
        <v>ACEPTABLE</v>
      </c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</row>
    <row r="52" spans="1:48" ht="138" customHeight="1" x14ac:dyDescent="0.2">
      <c r="A52" s="144"/>
      <c r="B52" s="144"/>
      <c r="C52" s="144"/>
      <c r="D52" s="144"/>
      <c r="E52" s="89" t="s">
        <v>6</v>
      </c>
      <c r="F52" s="106" t="s">
        <v>40</v>
      </c>
      <c r="G52" s="89" t="str">
        <f t="shared" si="7"/>
        <v>BIOLÓGICOS</v>
      </c>
      <c r="H52" s="107" t="s">
        <v>331</v>
      </c>
      <c r="I52" s="108"/>
      <c r="J52" s="108"/>
      <c r="K52" s="108" t="s">
        <v>119</v>
      </c>
      <c r="L52" s="108" t="s">
        <v>119</v>
      </c>
      <c r="M52" s="108"/>
      <c r="N52" s="108"/>
      <c r="O52" s="108"/>
      <c r="P52" s="108"/>
      <c r="Q52" s="105">
        <v>6</v>
      </c>
      <c r="R52" s="105">
        <v>4</v>
      </c>
      <c r="S52" s="39">
        <v>10</v>
      </c>
      <c r="T52" s="105">
        <f t="shared" ref="T52" si="77">(Q52*R52*S52)</f>
        <v>240</v>
      </c>
      <c r="U52" s="89" t="str">
        <f t="shared" ref="U52" si="78">IF(AND(T52&gt;=1,T52&lt;=300),"BAJO",IF(AND(T52&gt;=301,T52&lt;=600),"MEDIO",IF(AND(T52&gt;=601,T52&lt;=1000),"ALTO")))</f>
        <v>BAJO</v>
      </c>
      <c r="V52" s="89" t="str">
        <f t="shared" ref="V52" si="79">IF(U52= "BAJO","ACEPTABLE",IF(U52="MEDIO","NO ACEPTABLE",IF(U52="ALTO","NO ACEPTABLE")))</f>
        <v>ACEPTABLE</v>
      </c>
      <c r="W52" s="39" t="s">
        <v>120</v>
      </c>
      <c r="X52" s="39" t="s">
        <v>120</v>
      </c>
      <c r="Y52" s="39" t="s">
        <v>120</v>
      </c>
      <c r="Z52" s="39" t="s">
        <v>224</v>
      </c>
      <c r="AA52" s="39" t="s">
        <v>120</v>
      </c>
      <c r="AB52" s="39" t="s">
        <v>171</v>
      </c>
      <c r="AC52" s="105">
        <v>3</v>
      </c>
      <c r="AD52" s="105">
        <v>4</v>
      </c>
      <c r="AE52" s="39">
        <v>10</v>
      </c>
      <c r="AF52" s="105">
        <f t="shared" si="75"/>
        <v>120</v>
      </c>
      <c r="AG52" s="89" t="str">
        <f t="shared" ref="AG52" si="80">IF(AND(AF52&gt;=1,AF52&lt;=300),"BAJO",IF(AND(AF52&gt;=301,AF52&lt;=600),"MEDIO",IF(AND(AF52&gt;=601,AF52&lt;=1000),"ALTO")))</f>
        <v>BAJO</v>
      </c>
      <c r="AH52" s="89" t="str">
        <f t="shared" ref="AH52" si="81">IF(AG52= "BAJO","ACEPTABLE",IF(AG52="MEDIO","NO ACEPTABLE",IF(AG52="ALTO","NO ACEPTABLE")))</f>
        <v>ACEPTABLE</v>
      </c>
    </row>
    <row r="53" spans="1:48" ht="73.5" customHeight="1" x14ac:dyDescent="0.2">
      <c r="A53" s="144"/>
      <c r="B53" s="144"/>
      <c r="C53" s="144"/>
      <c r="D53" s="144"/>
      <c r="E53" s="89" t="s">
        <v>6</v>
      </c>
      <c r="F53" s="106" t="s">
        <v>41</v>
      </c>
      <c r="G53" s="89" t="str">
        <f t="shared" si="7"/>
        <v>BIOLÓGICOS</v>
      </c>
      <c r="H53" s="107" t="s">
        <v>311</v>
      </c>
      <c r="I53" s="108"/>
      <c r="J53" s="108"/>
      <c r="K53" s="108" t="s">
        <v>119</v>
      </c>
      <c r="L53" s="108" t="s">
        <v>119</v>
      </c>
      <c r="M53" s="108"/>
      <c r="N53" s="108"/>
      <c r="O53" s="108"/>
      <c r="P53" s="108"/>
      <c r="Q53" s="105">
        <v>6</v>
      </c>
      <c r="R53" s="105">
        <v>4</v>
      </c>
      <c r="S53" s="39">
        <v>10</v>
      </c>
      <c r="T53" s="105">
        <f t="shared" ref="T53:T54" si="82">(Q53*R53*S53)</f>
        <v>240</v>
      </c>
      <c r="U53" s="89" t="str">
        <f t="shared" ref="U53:U54" si="83">IF(AND(T53&gt;=1,T53&lt;=300),"BAJO",IF(AND(T53&gt;=301,T53&lt;=600),"MEDIO",IF(AND(T53&gt;=601,T53&lt;=1000),"ALTO")))</f>
        <v>BAJO</v>
      </c>
      <c r="V53" s="89" t="str">
        <f t="shared" ref="V53:V54" si="84">IF(U53= "BAJO","ACEPTABLE",IF(U53="MEDIO","NO ACEPTABLE",IF(U53="ALTO","NO ACEPTABLE")))</f>
        <v>ACEPTABLE</v>
      </c>
      <c r="W53" s="39" t="s">
        <v>120</v>
      </c>
      <c r="X53" s="39" t="s">
        <v>120</v>
      </c>
      <c r="Y53" s="39" t="s">
        <v>120</v>
      </c>
      <c r="Z53" s="39" t="s">
        <v>225</v>
      </c>
      <c r="AA53" s="39" t="s">
        <v>120</v>
      </c>
      <c r="AB53" s="39" t="s">
        <v>171</v>
      </c>
      <c r="AC53" s="105">
        <v>3</v>
      </c>
      <c r="AD53" s="105">
        <v>4</v>
      </c>
      <c r="AE53" s="39">
        <v>10</v>
      </c>
      <c r="AF53" s="105">
        <f t="shared" si="75"/>
        <v>120</v>
      </c>
      <c r="AG53" s="89" t="str">
        <f t="shared" ref="AG53:AG54" si="85">IF(AND(AF53&gt;=1,AF53&lt;=300),"BAJO",IF(AND(AF53&gt;=301,AF53&lt;=600),"MEDIO",IF(AND(AF53&gt;=601,AF53&lt;=1000),"ALTO")))</f>
        <v>BAJO</v>
      </c>
      <c r="AH53" s="89" t="str">
        <f t="shared" ref="AH53:AH54" si="86">IF(AG53= "BAJO","ACEPTABLE",IF(AG53="MEDIO","NO ACEPTABLE",IF(AG53="ALTO","NO ACEPTABLE")))</f>
        <v>ACEPTABLE</v>
      </c>
    </row>
    <row r="54" spans="1:48" ht="132" customHeight="1" x14ac:dyDescent="0.2">
      <c r="A54" s="144"/>
      <c r="B54" s="144"/>
      <c r="C54" s="144"/>
      <c r="D54" s="144"/>
      <c r="E54" s="89" t="s">
        <v>6</v>
      </c>
      <c r="F54" s="106" t="s">
        <v>325</v>
      </c>
      <c r="G54" s="89" t="str">
        <f t="shared" ref="G54" si="87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107" t="s">
        <v>326</v>
      </c>
      <c r="I54" s="108"/>
      <c r="J54" s="108"/>
      <c r="K54" s="108" t="s">
        <v>119</v>
      </c>
      <c r="L54" s="108" t="s">
        <v>119</v>
      </c>
      <c r="M54" s="108"/>
      <c r="N54" s="108"/>
      <c r="O54" s="108"/>
      <c r="P54" s="108"/>
      <c r="Q54" s="105">
        <v>10</v>
      </c>
      <c r="R54" s="105">
        <v>4</v>
      </c>
      <c r="S54" s="39">
        <v>10</v>
      </c>
      <c r="T54" s="105">
        <f t="shared" si="82"/>
        <v>400</v>
      </c>
      <c r="U54" s="89" t="str">
        <f t="shared" si="83"/>
        <v>MEDIO</v>
      </c>
      <c r="V54" s="89" t="str">
        <f t="shared" si="84"/>
        <v>NO ACEPTABLE</v>
      </c>
      <c r="W54" s="39" t="s">
        <v>120</v>
      </c>
      <c r="X54" s="39" t="s">
        <v>120</v>
      </c>
      <c r="Y54" s="39" t="s">
        <v>120</v>
      </c>
      <c r="Z54" s="39" t="s">
        <v>188</v>
      </c>
      <c r="AA54" s="39" t="s">
        <v>120</v>
      </c>
      <c r="AB54" s="39" t="s">
        <v>171</v>
      </c>
      <c r="AC54" s="105">
        <v>3</v>
      </c>
      <c r="AD54" s="105">
        <v>4</v>
      </c>
      <c r="AE54" s="39">
        <v>10</v>
      </c>
      <c r="AF54" s="105">
        <f t="shared" si="75"/>
        <v>120</v>
      </c>
      <c r="AG54" s="89" t="str">
        <f t="shared" si="85"/>
        <v>BAJO</v>
      </c>
      <c r="AH54" s="89" t="str">
        <f t="shared" si="86"/>
        <v>ACEPTABLE</v>
      </c>
    </row>
    <row r="55" spans="1:48" ht="110.25" customHeight="1" x14ac:dyDescent="0.2">
      <c r="A55" s="144"/>
      <c r="B55" s="144"/>
      <c r="C55" s="144"/>
      <c r="D55" s="144"/>
      <c r="E55" s="89" t="s">
        <v>6</v>
      </c>
      <c r="F55" s="106" t="s">
        <v>321</v>
      </c>
      <c r="G55" s="89" t="str">
        <f t="shared" si="7"/>
        <v>PSICOSOCIAL</v>
      </c>
      <c r="H55" s="107" t="s">
        <v>329</v>
      </c>
      <c r="I55" s="108"/>
      <c r="J55" s="108"/>
      <c r="K55" s="108" t="s">
        <v>119</v>
      </c>
      <c r="L55" s="108" t="s">
        <v>119</v>
      </c>
      <c r="M55" s="108"/>
      <c r="N55" s="108"/>
      <c r="O55" s="108"/>
      <c r="P55" s="108"/>
      <c r="Q55" s="105">
        <v>10</v>
      </c>
      <c r="R55" s="105">
        <v>4</v>
      </c>
      <c r="S55" s="39">
        <v>10</v>
      </c>
      <c r="T55" s="77">
        <f t="shared" si="63"/>
        <v>400</v>
      </c>
      <c r="U55" s="112" t="str">
        <f t="shared" si="64"/>
        <v>MEDIO</v>
      </c>
      <c r="V55" s="112" t="str">
        <f t="shared" si="65"/>
        <v>NO ACEPTABLE</v>
      </c>
      <c r="W55" s="39" t="s">
        <v>120</v>
      </c>
      <c r="X55" s="39" t="s">
        <v>120</v>
      </c>
      <c r="Y55" s="39" t="s">
        <v>120</v>
      </c>
      <c r="Z55" s="39" t="s">
        <v>188</v>
      </c>
      <c r="AA55" s="39" t="s">
        <v>120</v>
      </c>
      <c r="AB55" s="39" t="s">
        <v>171</v>
      </c>
      <c r="AC55" s="105">
        <v>3</v>
      </c>
      <c r="AD55" s="105">
        <v>4</v>
      </c>
      <c r="AE55" s="39">
        <v>10</v>
      </c>
      <c r="AF55" s="105">
        <f t="shared" si="75"/>
        <v>120</v>
      </c>
      <c r="AG55" s="89" t="str">
        <f t="shared" si="61"/>
        <v>BAJO</v>
      </c>
      <c r="AH55" s="89" t="str">
        <f t="shared" si="62"/>
        <v>ACEPTABLE</v>
      </c>
    </row>
    <row r="56" spans="1:48" ht="165.75" customHeight="1" x14ac:dyDescent="0.2">
      <c r="A56" s="144"/>
      <c r="B56" s="144"/>
      <c r="C56" s="144"/>
      <c r="D56" s="144"/>
      <c r="E56" s="89" t="s">
        <v>6</v>
      </c>
      <c r="F56" s="106" t="s">
        <v>323</v>
      </c>
      <c r="G56" s="89" t="str">
        <f t="shared" ref="G56" si="88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107" t="s">
        <v>324</v>
      </c>
      <c r="I56" s="108"/>
      <c r="J56" s="108"/>
      <c r="K56" s="108" t="s">
        <v>119</v>
      </c>
      <c r="L56" s="108" t="s">
        <v>119</v>
      </c>
      <c r="M56" s="108"/>
      <c r="N56" s="108"/>
      <c r="O56" s="108"/>
      <c r="P56" s="108"/>
      <c r="Q56" s="105">
        <v>10</v>
      </c>
      <c r="R56" s="105">
        <v>4</v>
      </c>
      <c r="S56" s="39">
        <v>10</v>
      </c>
      <c r="T56" s="105">
        <f t="shared" si="63"/>
        <v>400</v>
      </c>
      <c r="U56" s="89" t="str">
        <f t="shared" si="64"/>
        <v>MEDIO</v>
      </c>
      <c r="V56" s="89" t="str">
        <f t="shared" si="65"/>
        <v>NO ACEPTABLE</v>
      </c>
      <c r="W56" s="39" t="s">
        <v>120</v>
      </c>
      <c r="X56" s="39" t="s">
        <v>120</v>
      </c>
      <c r="Y56" s="39" t="s">
        <v>120</v>
      </c>
      <c r="Z56" s="39" t="s">
        <v>188</v>
      </c>
      <c r="AA56" s="39" t="s">
        <v>120</v>
      </c>
      <c r="AB56" s="39" t="s">
        <v>171</v>
      </c>
      <c r="AC56" s="105">
        <v>3</v>
      </c>
      <c r="AD56" s="105">
        <v>4</v>
      </c>
      <c r="AE56" s="39">
        <v>10</v>
      </c>
      <c r="AF56" s="105">
        <f t="shared" si="75"/>
        <v>120</v>
      </c>
      <c r="AG56" s="89" t="str">
        <f t="shared" si="61"/>
        <v>BAJO</v>
      </c>
      <c r="AH56" s="89" t="str">
        <f t="shared" si="62"/>
        <v>ACEPTABLE</v>
      </c>
    </row>
    <row r="57" spans="1:48" ht="51" x14ac:dyDescent="0.2">
      <c r="A57" s="144"/>
      <c r="B57" s="144"/>
      <c r="C57" s="144"/>
      <c r="D57" s="144"/>
      <c r="E57" s="89" t="s">
        <v>9</v>
      </c>
      <c r="F57" s="106" t="s">
        <v>58</v>
      </c>
      <c r="G57" s="89" t="str">
        <f t="shared" si="7"/>
        <v>FENÓMENO NATURAL</v>
      </c>
      <c r="H57" s="107" t="s">
        <v>226</v>
      </c>
      <c r="I57" s="108"/>
      <c r="J57" s="108"/>
      <c r="K57" s="108" t="s">
        <v>119</v>
      </c>
      <c r="L57" s="108" t="s">
        <v>119</v>
      </c>
      <c r="M57" s="108"/>
      <c r="N57" s="108"/>
      <c r="O57" s="108"/>
      <c r="P57" s="108"/>
      <c r="Q57" s="105">
        <v>3</v>
      </c>
      <c r="R57" s="105">
        <v>6</v>
      </c>
      <c r="S57" s="39">
        <v>1</v>
      </c>
      <c r="T57" s="105">
        <f t="shared" si="63"/>
        <v>18</v>
      </c>
      <c r="U57" s="89" t="str">
        <f t="shared" si="64"/>
        <v>BAJO</v>
      </c>
      <c r="V57" s="89" t="str">
        <f t="shared" si="65"/>
        <v>ACEPTABLE</v>
      </c>
      <c r="W57" s="39" t="s">
        <v>120</v>
      </c>
      <c r="X57" s="39" t="s">
        <v>120</v>
      </c>
      <c r="Y57" s="39" t="s">
        <v>120</v>
      </c>
      <c r="Z57" s="39" t="s">
        <v>227</v>
      </c>
      <c r="AA57" s="39" t="s">
        <v>120</v>
      </c>
      <c r="AB57" s="39" t="s">
        <v>171</v>
      </c>
      <c r="AC57" s="105">
        <v>3</v>
      </c>
      <c r="AD57" s="105">
        <v>4</v>
      </c>
      <c r="AE57" s="39">
        <v>1</v>
      </c>
      <c r="AF57" s="105">
        <f t="shared" si="75"/>
        <v>12</v>
      </c>
      <c r="AG57" s="89" t="str">
        <f t="shared" si="61"/>
        <v>BAJO</v>
      </c>
      <c r="AH57" s="89" t="str">
        <f t="shared" si="62"/>
        <v>ACEPTABLE</v>
      </c>
    </row>
    <row r="58" spans="1:48" ht="71.25" customHeight="1" x14ac:dyDescent="0.2">
      <c r="A58" s="144"/>
      <c r="B58" s="144"/>
      <c r="C58" s="144"/>
      <c r="D58" s="144"/>
      <c r="E58" s="89" t="s">
        <v>9</v>
      </c>
      <c r="F58" s="106" t="s">
        <v>59</v>
      </c>
      <c r="G58" s="89" t="str">
        <f t="shared" si="7"/>
        <v>FENÓMENO NATURAL</v>
      </c>
      <c r="H58" s="107" t="s">
        <v>312</v>
      </c>
      <c r="I58" s="108"/>
      <c r="J58" s="108"/>
      <c r="K58" s="108" t="s">
        <v>119</v>
      </c>
      <c r="L58" s="108" t="s">
        <v>119</v>
      </c>
      <c r="M58" s="108"/>
      <c r="N58" s="108"/>
      <c r="O58" s="108"/>
      <c r="P58" s="108"/>
      <c r="Q58" s="105">
        <v>3</v>
      </c>
      <c r="R58" s="105">
        <v>6</v>
      </c>
      <c r="S58" s="39">
        <v>1</v>
      </c>
      <c r="T58" s="77">
        <f t="shared" si="63"/>
        <v>18</v>
      </c>
      <c r="U58" s="112" t="str">
        <f t="shared" si="64"/>
        <v>BAJO</v>
      </c>
      <c r="V58" s="112" t="str">
        <f t="shared" si="65"/>
        <v>ACEPTABLE</v>
      </c>
      <c r="W58" s="39" t="s">
        <v>120</v>
      </c>
      <c r="X58" s="39" t="s">
        <v>120</v>
      </c>
      <c r="Y58" s="39" t="s">
        <v>120</v>
      </c>
      <c r="Z58" s="39" t="s">
        <v>190</v>
      </c>
      <c r="AA58" s="39" t="s">
        <v>191</v>
      </c>
      <c r="AB58" s="39" t="s">
        <v>192</v>
      </c>
      <c r="AC58" s="105">
        <v>3</v>
      </c>
      <c r="AD58" s="105">
        <v>4</v>
      </c>
      <c r="AE58" s="39">
        <v>1</v>
      </c>
      <c r="AF58" s="105">
        <f t="shared" si="75"/>
        <v>12</v>
      </c>
      <c r="AG58" s="89" t="str">
        <f t="shared" si="61"/>
        <v>BAJO</v>
      </c>
      <c r="AH58" s="89" t="str">
        <f t="shared" si="62"/>
        <v>ACEPTABLE</v>
      </c>
    </row>
    <row r="59" spans="1:48" ht="51.75" thickBot="1" x14ac:dyDescent="0.25">
      <c r="A59" s="145"/>
      <c r="B59" s="145"/>
      <c r="C59" s="145"/>
      <c r="D59" s="145"/>
      <c r="E59" s="116" t="s">
        <v>9</v>
      </c>
      <c r="F59" s="117" t="s">
        <v>60</v>
      </c>
      <c r="G59" s="116" t="str">
        <f t="shared" si="7"/>
        <v>FENÓMENO NATURAL</v>
      </c>
      <c r="H59" s="118" t="s">
        <v>228</v>
      </c>
      <c r="I59" s="119"/>
      <c r="J59" s="119"/>
      <c r="K59" s="119" t="s">
        <v>119</v>
      </c>
      <c r="L59" s="119" t="s">
        <v>119</v>
      </c>
      <c r="M59" s="119"/>
      <c r="N59" s="119"/>
      <c r="O59" s="119"/>
      <c r="P59" s="119"/>
      <c r="Q59" s="79">
        <v>6</v>
      </c>
      <c r="R59" s="79">
        <v>6</v>
      </c>
      <c r="S59" s="80">
        <v>1</v>
      </c>
      <c r="T59" s="82">
        <f t="shared" si="63"/>
        <v>36</v>
      </c>
      <c r="U59" s="125" t="str">
        <f t="shared" si="64"/>
        <v>BAJO</v>
      </c>
      <c r="V59" s="125" t="str">
        <f t="shared" si="65"/>
        <v>ACEPTABLE</v>
      </c>
      <c r="W59" s="80" t="s">
        <v>120</v>
      </c>
      <c r="X59" s="80" t="s">
        <v>120</v>
      </c>
      <c r="Y59" s="80" t="s">
        <v>120</v>
      </c>
      <c r="Z59" s="80" t="s">
        <v>190</v>
      </c>
      <c r="AA59" s="80" t="s">
        <v>191</v>
      </c>
      <c r="AB59" s="80" t="s">
        <v>192</v>
      </c>
      <c r="AC59" s="79">
        <v>6</v>
      </c>
      <c r="AD59" s="79">
        <v>1</v>
      </c>
      <c r="AE59" s="80">
        <v>1</v>
      </c>
      <c r="AF59" s="79">
        <f t="shared" si="75"/>
        <v>6</v>
      </c>
      <c r="AG59" s="116" t="str">
        <f t="shared" si="61"/>
        <v>BAJO</v>
      </c>
      <c r="AH59" s="116" t="str">
        <f t="shared" si="62"/>
        <v>ACEPTABLE</v>
      </c>
    </row>
    <row r="60" spans="1:48" ht="13.5" thickBot="1" x14ac:dyDescent="0.25">
      <c r="F60" s="117"/>
    </row>
    <row r="61" spans="1:48" x14ac:dyDescent="0.2">
      <c r="H61" s="127"/>
    </row>
    <row r="62" spans="1:48" x14ac:dyDescent="0.2">
      <c r="H62" s="127"/>
    </row>
    <row r="63" spans="1:48" x14ac:dyDescent="0.2">
      <c r="H63" s="127"/>
    </row>
    <row r="64" spans="1:48" x14ac:dyDescent="0.2">
      <c r="F64" s="127"/>
      <c r="H64" s="127"/>
    </row>
    <row r="65" spans="6:8" x14ac:dyDescent="0.2">
      <c r="F65" s="127"/>
      <c r="H65" s="128"/>
    </row>
    <row r="66" spans="6:8" x14ac:dyDescent="0.2">
      <c r="F66" s="127"/>
      <c r="H66" s="127"/>
    </row>
    <row r="67" spans="6:8" x14ac:dyDescent="0.2">
      <c r="F67" s="128"/>
      <c r="H67" s="127"/>
    </row>
    <row r="68" spans="6:8" x14ac:dyDescent="0.2">
      <c r="F68" s="127"/>
    </row>
    <row r="69" spans="6:8" x14ac:dyDescent="0.2">
      <c r="F69" s="127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59"/>
    <mergeCell ref="AF8:AF9"/>
    <mergeCell ref="T8:T9"/>
    <mergeCell ref="U8:U9"/>
    <mergeCell ref="V8:V9"/>
    <mergeCell ref="W8:W9"/>
    <mergeCell ref="X8:X9"/>
    <mergeCell ref="C10:C38"/>
    <mergeCell ref="G8:G9"/>
    <mergeCell ref="I8:I9"/>
    <mergeCell ref="J8:J9"/>
    <mergeCell ref="K8:K9"/>
    <mergeCell ref="L8:L9"/>
    <mergeCell ref="O8:O9"/>
    <mergeCell ref="B10:B38"/>
    <mergeCell ref="D10:D38"/>
    <mergeCell ref="B39:B59"/>
    <mergeCell ref="C39:C59"/>
    <mergeCell ref="D39:D59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5:V55 AG55:AH55 AG58:AH59 U58:V59 AG13:AH15 U13:V15 U26:V26 AG26:AH26 AG18:AH21 U18:V21">
    <cfRule type="cellIs" dxfId="646" priority="889" operator="equal">
      <formula>FALSE</formula>
    </cfRule>
    <cfRule type="cellIs" dxfId="645" priority="890" operator="equal">
      <formula>"IMPORTANTE"</formula>
    </cfRule>
    <cfRule type="cellIs" dxfId="644" priority="891" operator="equal">
      <formula>"MODERADO"</formula>
    </cfRule>
    <cfRule type="cellIs" dxfId="643" priority="892" operator="equal">
      <formula>"TOLERABLE"</formula>
    </cfRule>
    <cfRule type="cellIs" dxfId="642" priority="893" operator="equal">
      <formula>"TRIVIAL"</formula>
    </cfRule>
    <cfRule type="cellIs" dxfId="641" priority="894" operator="equal">
      <formula>"T'Sede AVIANCA'!"</formula>
    </cfRule>
    <cfRule type="cellIs" dxfId="640" priority="901" operator="equal">
      <formula>"MEDIANAMENTE ACEPTABLE"</formula>
    </cfRule>
    <cfRule type="cellIs" dxfId="639" priority="902" operator="equal">
      <formula>"ACEPTABLE"</formula>
    </cfRule>
    <cfRule type="cellIs" dxfId="638" priority="903" operator="equal">
      <formula>"NO ACEPTABLE"</formula>
    </cfRule>
    <cfRule type="cellIs" dxfId="637" priority="904" stopIfTrue="1" operator="equal">
      <formula>"BAJO"</formula>
    </cfRule>
    <cfRule type="cellIs" dxfId="636" priority="905" stopIfTrue="1" operator="equal">
      <formula>"MEDIO"</formula>
    </cfRule>
    <cfRule type="cellIs" dxfId="635" priority="906" stopIfTrue="1" operator="equal">
      <formula>"ALTO"</formula>
    </cfRule>
  </conditionalFormatting>
  <conditionalFormatting sqref="U55:V55 AG55:AH55 AG58:AH59 U58:V59 AG13:AH15 U13:V15 U26:V26 AG26:AH26 AG18:AH21 U18:V21">
    <cfRule type="cellIs" dxfId="634" priority="899" operator="equal">
      <formula>"MEDIO"</formula>
    </cfRule>
    <cfRule type="cellIs" dxfId="633" priority="900" operator="equal">
      <formula>"MEDIO"</formula>
    </cfRule>
  </conditionalFormatting>
  <conditionalFormatting sqref="U55:V55 AG55:AH55 AG58:AH59 U58:V59 AG13:AH15 U13:V15 U26:V26 AG26:AH26 AG18:AH21 U18:V21">
    <cfRule type="cellIs" dxfId="632" priority="897" operator="equal">
      <formula>"ALTO"</formula>
    </cfRule>
    <cfRule type="cellIs" dxfId="631" priority="898" operator="equal">
      <formula>"MEDIO"</formula>
    </cfRule>
  </conditionalFormatting>
  <conditionalFormatting sqref="U55:V55 AG55:AH55 AG58:AH59 U58:V59 AG13:AH15 U13:V15 U26:V26 AG26:AH26 AG18:AH21 U18:V21">
    <cfRule type="cellIs" dxfId="630" priority="896" operator="equal">
      <formula>"BAJO"</formula>
    </cfRule>
  </conditionalFormatting>
  <conditionalFormatting sqref="U55:V55 AG55:AH55 AG58:AH59 U58:V59 AG13:AH15 U13:V15 U26:V26 AG26:AH26 AG18:AH21 U18:V21">
    <cfRule type="cellIs" dxfId="629" priority="895" operator="equal">
      <formula>"MEDIO"</formula>
    </cfRule>
  </conditionalFormatting>
  <conditionalFormatting sqref="U55:V55 AG55:AH55 AG58:AH59 U58:V59 AG13:AH15 U13:V15 U26:V26 AG26:AH26 AG18:AH21 U18:V21">
    <cfRule type="cellIs" dxfId="628" priority="907" operator="equal">
      <formula>#REF!</formula>
    </cfRule>
  </conditionalFormatting>
  <conditionalFormatting sqref="T55 AF55 AF58:AF59 T58:T59 AF13:AF15 T13:T15 T26 AF26 AF18:AF21 T18:T21">
    <cfRule type="cellIs" dxfId="627" priority="888" operator="equal">
      <formula>0</formula>
    </cfRule>
  </conditionalFormatting>
  <conditionalFormatting sqref="U17:V17 AG17:AH17">
    <cfRule type="cellIs" dxfId="626" priority="843" operator="equal">
      <formula>FALSE</formula>
    </cfRule>
    <cfRule type="cellIs" dxfId="625" priority="844" operator="equal">
      <formula>"IMPORTANTE"</formula>
    </cfRule>
    <cfRule type="cellIs" dxfId="624" priority="845" operator="equal">
      <formula>"MODERADO"</formula>
    </cfRule>
    <cfRule type="cellIs" dxfId="623" priority="846" operator="equal">
      <formula>"TOLERABLE"</formula>
    </cfRule>
    <cfRule type="cellIs" dxfId="622" priority="847" operator="equal">
      <formula>"TRIVIAL"</formula>
    </cfRule>
    <cfRule type="cellIs" dxfId="621" priority="848" operator="equal">
      <formula>"T'Sede AVIANCA'!"</formula>
    </cfRule>
    <cfRule type="cellIs" dxfId="620" priority="855" operator="equal">
      <formula>"MEDIANAMENTE ACEPTABLE"</formula>
    </cfRule>
    <cfRule type="cellIs" dxfId="619" priority="856" operator="equal">
      <formula>"ACEPTABLE"</formula>
    </cfRule>
    <cfRule type="cellIs" dxfId="618" priority="857" operator="equal">
      <formula>"NO ACEPTABLE"</formula>
    </cfRule>
    <cfRule type="cellIs" dxfId="617" priority="858" stopIfTrue="1" operator="equal">
      <formula>"BAJO"</formula>
    </cfRule>
    <cfRule type="cellIs" dxfId="616" priority="859" stopIfTrue="1" operator="equal">
      <formula>"MEDIO"</formula>
    </cfRule>
    <cfRule type="cellIs" dxfId="615" priority="860" stopIfTrue="1" operator="equal">
      <formula>"ALTO"</formula>
    </cfRule>
  </conditionalFormatting>
  <conditionalFormatting sqref="U17:V17 AG17:AH17">
    <cfRule type="cellIs" dxfId="614" priority="853" operator="equal">
      <formula>"MEDIO"</formula>
    </cfRule>
    <cfRule type="cellIs" dxfId="613" priority="854" operator="equal">
      <formula>"MEDIO"</formula>
    </cfRule>
  </conditionalFormatting>
  <conditionalFormatting sqref="U17:V17 AG17:AH17">
    <cfRule type="cellIs" dxfId="612" priority="851" operator="equal">
      <formula>"ALTO"</formula>
    </cfRule>
    <cfRule type="cellIs" dxfId="611" priority="852" operator="equal">
      <formula>"MEDIO"</formula>
    </cfRule>
  </conditionalFormatting>
  <conditionalFormatting sqref="U17:V17 AG17:AH17">
    <cfRule type="cellIs" dxfId="610" priority="850" operator="equal">
      <formula>"BAJO"</formula>
    </cfRule>
  </conditionalFormatting>
  <conditionalFormatting sqref="U17:V17 AG17:AH17">
    <cfRule type="cellIs" dxfId="609" priority="849" operator="equal">
      <formula>"MEDIO"</formula>
    </cfRule>
  </conditionalFormatting>
  <conditionalFormatting sqref="U17:V17 AG17:AH17">
    <cfRule type="cellIs" dxfId="608" priority="861" operator="equal">
      <formula>#REF!</formula>
    </cfRule>
  </conditionalFormatting>
  <conditionalFormatting sqref="T17 AF17">
    <cfRule type="cellIs" dxfId="607" priority="842" operator="equal">
      <formula>0</formula>
    </cfRule>
  </conditionalFormatting>
  <conditionalFormatting sqref="U17">
    <cfRule type="colorScale" priority="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30 U29:V30 U32:V49 AG32:AH47">
    <cfRule type="cellIs" dxfId="606" priority="820" operator="equal">
      <formula>FALSE</formula>
    </cfRule>
    <cfRule type="cellIs" dxfId="605" priority="821" operator="equal">
      <formula>"IMPORTANTE"</formula>
    </cfRule>
    <cfRule type="cellIs" dxfId="604" priority="822" operator="equal">
      <formula>"MODERADO"</formula>
    </cfRule>
    <cfRule type="cellIs" dxfId="603" priority="823" operator="equal">
      <formula>"TOLERABLE"</formula>
    </cfRule>
    <cfRule type="cellIs" dxfId="602" priority="824" operator="equal">
      <formula>"TRIVIAL"</formula>
    </cfRule>
    <cfRule type="cellIs" dxfId="601" priority="825" operator="equal">
      <formula>"T'Sede AVIANCA'!"</formula>
    </cfRule>
    <cfRule type="cellIs" dxfId="600" priority="832" operator="equal">
      <formula>"MEDIANAMENTE ACEPTABLE"</formula>
    </cfRule>
    <cfRule type="cellIs" dxfId="599" priority="833" operator="equal">
      <formula>"ACEPTABLE"</formula>
    </cfRule>
    <cfRule type="cellIs" dxfId="598" priority="834" operator="equal">
      <formula>"NO ACEPTABLE"</formula>
    </cfRule>
    <cfRule type="cellIs" dxfId="597" priority="835" stopIfTrue="1" operator="equal">
      <formula>"BAJO"</formula>
    </cfRule>
    <cfRule type="cellIs" dxfId="596" priority="836" stopIfTrue="1" operator="equal">
      <formula>"MEDIO"</formula>
    </cfRule>
    <cfRule type="cellIs" dxfId="595" priority="837" stopIfTrue="1" operator="equal">
      <formula>"ALTO"</formula>
    </cfRule>
  </conditionalFormatting>
  <conditionalFormatting sqref="AG29:AH30 U29:V30 U32:V49 AG32:AH47">
    <cfRule type="cellIs" dxfId="594" priority="830" operator="equal">
      <formula>"MEDIO"</formula>
    </cfRule>
    <cfRule type="cellIs" dxfId="593" priority="831" operator="equal">
      <formula>"MEDIO"</formula>
    </cfRule>
  </conditionalFormatting>
  <conditionalFormatting sqref="AG29:AH30 U29:V30 U32:V49 AG32:AH47">
    <cfRule type="cellIs" dxfId="592" priority="828" operator="equal">
      <formula>"ALTO"</formula>
    </cfRule>
    <cfRule type="cellIs" dxfId="591" priority="829" operator="equal">
      <formula>"MEDIO"</formula>
    </cfRule>
  </conditionalFormatting>
  <conditionalFormatting sqref="AG29:AH30 U29:V30 U32:V49 AG32:AH47">
    <cfRule type="cellIs" dxfId="590" priority="827" operator="equal">
      <formula>"BAJO"</formula>
    </cfRule>
  </conditionalFormatting>
  <conditionalFormatting sqref="AG29:AH30 U29:V30 U32:V49 AG32:AH47">
    <cfRule type="cellIs" dxfId="589" priority="826" operator="equal">
      <formula>"MEDIO"</formula>
    </cfRule>
  </conditionalFormatting>
  <conditionalFormatting sqref="AG29:AH30 U29:V30 U32:V49 AG32:AH47">
    <cfRule type="cellIs" dxfId="588" priority="838" operator="equal">
      <formula>#REF!</formula>
    </cfRule>
  </conditionalFormatting>
  <conditionalFormatting sqref="T29:T30 AF29:AF30 AF32:AF49 T32:T49">
    <cfRule type="cellIs" dxfId="587" priority="819" operator="equal">
      <formula>0</formula>
    </cfRule>
  </conditionalFormatting>
  <conditionalFormatting sqref="G10 G55 G57:G59 G51:G53 G26 G28:G30 G32:G49 G13:G15 G17:G21">
    <cfRule type="cellIs" dxfId="586" priority="818" operator="equal">
      <formula>FALSE</formula>
    </cfRule>
  </conditionalFormatting>
  <conditionalFormatting sqref="AG10:AH10 U10:V10">
    <cfRule type="cellIs" dxfId="585" priority="772" operator="equal">
      <formula>FALSE</formula>
    </cfRule>
    <cfRule type="cellIs" dxfId="584" priority="773" operator="equal">
      <formula>"IMPORTANTE"</formula>
    </cfRule>
    <cfRule type="cellIs" dxfId="583" priority="774" operator="equal">
      <formula>"MODERADO"</formula>
    </cfRule>
    <cfRule type="cellIs" dxfId="582" priority="775" operator="equal">
      <formula>"TOLERABLE"</formula>
    </cfRule>
    <cfRule type="cellIs" dxfId="581" priority="776" operator="equal">
      <formula>"TRIVIAL"</formula>
    </cfRule>
    <cfRule type="cellIs" dxfId="580" priority="777" operator="equal">
      <formula>"T'Sede AVIANCA'!"</formula>
    </cfRule>
    <cfRule type="cellIs" dxfId="579" priority="784" operator="equal">
      <formula>"MEDIANAMENTE ACEPTABLE"</formula>
    </cfRule>
    <cfRule type="cellIs" dxfId="578" priority="785" operator="equal">
      <formula>"ACEPTABLE"</formula>
    </cfRule>
    <cfRule type="cellIs" dxfId="577" priority="786" operator="equal">
      <formula>"NO ACEPTABLE"</formula>
    </cfRule>
    <cfRule type="cellIs" dxfId="576" priority="787" stopIfTrue="1" operator="equal">
      <formula>"BAJO"</formula>
    </cfRule>
    <cfRule type="cellIs" dxfId="575" priority="788" stopIfTrue="1" operator="equal">
      <formula>"MEDIO"</formula>
    </cfRule>
    <cfRule type="cellIs" dxfId="574" priority="789" stopIfTrue="1" operator="equal">
      <formula>"ALTO"</formula>
    </cfRule>
  </conditionalFormatting>
  <conditionalFormatting sqref="AG10:AH10 U10:V10">
    <cfRule type="cellIs" dxfId="573" priority="782" operator="equal">
      <formula>"MEDIO"</formula>
    </cfRule>
    <cfRule type="cellIs" dxfId="572" priority="783" operator="equal">
      <formula>"MEDIO"</formula>
    </cfRule>
  </conditionalFormatting>
  <conditionalFormatting sqref="AG10:AH10 U10:V10">
    <cfRule type="cellIs" dxfId="571" priority="780" operator="equal">
      <formula>"ALTO"</formula>
    </cfRule>
    <cfRule type="cellIs" dxfId="570" priority="781" operator="equal">
      <formula>"MEDIO"</formula>
    </cfRule>
  </conditionalFormatting>
  <conditionalFormatting sqref="AG10:AH10 U10:V10">
    <cfRule type="cellIs" dxfId="569" priority="779" operator="equal">
      <formula>"BAJO"</formula>
    </cfRule>
  </conditionalFormatting>
  <conditionalFormatting sqref="AG10:AH10 U10:V10">
    <cfRule type="cellIs" dxfId="568" priority="778" operator="equal">
      <formula>"MEDIO"</formula>
    </cfRule>
  </conditionalFormatting>
  <conditionalFormatting sqref="AG10:AH10 U10:V10">
    <cfRule type="cellIs" dxfId="567" priority="790" operator="equal">
      <formula>#REF!</formula>
    </cfRule>
  </conditionalFormatting>
  <conditionalFormatting sqref="AF10 T10">
    <cfRule type="cellIs" dxfId="566" priority="771" operator="equal">
      <formula>0</formula>
    </cfRule>
  </conditionalFormatting>
  <conditionalFormatting sqref="U10">
    <cfRule type="colorScale" priority="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565" priority="748" operator="equal">
      <formula>FALSE</formula>
    </cfRule>
    <cfRule type="cellIs" dxfId="564" priority="749" operator="equal">
      <formula>"IMPORTANTE"</formula>
    </cfRule>
    <cfRule type="cellIs" dxfId="563" priority="750" operator="equal">
      <formula>"MODERADO"</formula>
    </cfRule>
    <cfRule type="cellIs" dxfId="562" priority="751" operator="equal">
      <formula>"TOLERABLE"</formula>
    </cfRule>
    <cfRule type="cellIs" dxfId="561" priority="752" operator="equal">
      <formula>"TRIVIAL"</formula>
    </cfRule>
    <cfRule type="cellIs" dxfId="560" priority="753" operator="equal">
      <formula>"T'Sede AVIANCA'!"</formula>
    </cfRule>
    <cfRule type="cellIs" dxfId="559" priority="760" operator="equal">
      <formula>"MEDIANAMENTE ACEPTABLE"</formula>
    </cfRule>
    <cfRule type="cellIs" dxfId="558" priority="761" operator="equal">
      <formula>"ACEPTABLE"</formula>
    </cfRule>
    <cfRule type="cellIs" dxfId="557" priority="762" operator="equal">
      <formula>"NO ACEPTABLE"</formula>
    </cfRule>
    <cfRule type="cellIs" dxfId="556" priority="763" stopIfTrue="1" operator="equal">
      <formula>"BAJO"</formula>
    </cfRule>
    <cfRule type="cellIs" dxfId="555" priority="764" stopIfTrue="1" operator="equal">
      <formula>"MEDIO"</formula>
    </cfRule>
    <cfRule type="cellIs" dxfId="554" priority="765" stopIfTrue="1" operator="equal">
      <formula>"ALTO"</formula>
    </cfRule>
  </conditionalFormatting>
  <conditionalFormatting sqref="U28:V28 AG28:AH28">
    <cfRule type="cellIs" dxfId="553" priority="758" operator="equal">
      <formula>"MEDIO"</formula>
    </cfRule>
    <cfRule type="cellIs" dxfId="552" priority="759" operator="equal">
      <formula>"MEDIO"</formula>
    </cfRule>
  </conditionalFormatting>
  <conditionalFormatting sqref="U28:V28 AG28:AH28">
    <cfRule type="cellIs" dxfId="551" priority="756" operator="equal">
      <formula>"ALTO"</formula>
    </cfRule>
    <cfRule type="cellIs" dxfId="550" priority="757" operator="equal">
      <formula>"MEDIO"</formula>
    </cfRule>
  </conditionalFormatting>
  <conditionalFormatting sqref="U28:V28 AG28:AH28">
    <cfRule type="cellIs" dxfId="549" priority="755" operator="equal">
      <formula>"BAJO"</formula>
    </cfRule>
  </conditionalFormatting>
  <conditionalFormatting sqref="U28:V28 AG28:AH28">
    <cfRule type="cellIs" dxfId="548" priority="754" operator="equal">
      <formula>"MEDIO"</formula>
    </cfRule>
  </conditionalFormatting>
  <conditionalFormatting sqref="U28:V28 AG28:AH28">
    <cfRule type="cellIs" dxfId="547" priority="766" operator="equal">
      <formula>#REF!</formula>
    </cfRule>
  </conditionalFormatting>
  <conditionalFormatting sqref="T28 AF28">
    <cfRule type="cellIs" dxfId="546" priority="747" operator="equal">
      <formula>0</formula>
    </cfRule>
  </conditionalFormatting>
  <conditionalFormatting sqref="U28">
    <cfRule type="colorScale" priority="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U15">
    <cfRule type="colorScale" priority="2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5">
    <cfRule type="colorScale" priority="2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:V15">
    <cfRule type="colorScale" priority="2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ellIs" dxfId="545" priority="547" operator="equal">
      <formula>0</formula>
    </cfRule>
  </conditionalFormatting>
  <conditionalFormatting sqref="AG51:AH51">
    <cfRule type="cellIs" dxfId="544" priority="656" operator="equal">
      <formula>FALSE</formula>
    </cfRule>
    <cfRule type="cellIs" dxfId="543" priority="657" operator="equal">
      <formula>"IMPORTANTE"</formula>
    </cfRule>
    <cfRule type="cellIs" dxfId="542" priority="658" operator="equal">
      <formula>"MODERADO"</formula>
    </cfRule>
    <cfRule type="cellIs" dxfId="541" priority="659" operator="equal">
      <formula>"TOLERABLE"</formula>
    </cfRule>
    <cfRule type="cellIs" dxfId="540" priority="660" operator="equal">
      <formula>"TRIVIAL"</formula>
    </cfRule>
    <cfRule type="cellIs" dxfId="539" priority="661" operator="equal">
      <formula>"T'Sede AVIANCA'!"</formula>
    </cfRule>
    <cfRule type="cellIs" dxfId="538" priority="668" operator="equal">
      <formula>"MEDIANAMENTE ACEPTABLE"</formula>
    </cfRule>
    <cfRule type="cellIs" dxfId="537" priority="669" operator="equal">
      <formula>"ACEPTABLE"</formula>
    </cfRule>
    <cfRule type="cellIs" dxfId="536" priority="670" operator="equal">
      <formula>"NO ACEPTABLE"</formula>
    </cfRule>
    <cfRule type="cellIs" dxfId="535" priority="671" stopIfTrue="1" operator="equal">
      <formula>"BAJO"</formula>
    </cfRule>
    <cfRule type="cellIs" dxfId="534" priority="672" stopIfTrue="1" operator="equal">
      <formula>"MEDIO"</formula>
    </cfRule>
    <cfRule type="cellIs" dxfId="533" priority="673" stopIfTrue="1" operator="equal">
      <formula>"ALTO"</formula>
    </cfRule>
  </conditionalFormatting>
  <conditionalFormatting sqref="AG51:AH51">
    <cfRule type="cellIs" dxfId="532" priority="666" operator="equal">
      <formula>"MEDIO"</formula>
    </cfRule>
    <cfRule type="cellIs" dxfId="531" priority="667" operator="equal">
      <formula>"MEDIO"</formula>
    </cfRule>
  </conditionalFormatting>
  <conditionalFormatting sqref="AG51:AH51">
    <cfRule type="cellIs" dxfId="530" priority="664" operator="equal">
      <formula>"ALTO"</formula>
    </cfRule>
    <cfRule type="cellIs" dxfId="529" priority="665" operator="equal">
      <formula>"MEDIO"</formula>
    </cfRule>
  </conditionalFormatting>
  <conditionalFormatting sqref="AG51:AH51">
    <cfRule type="cellIs" dxfId="528" priority="663" operator="equal">
      <formula>"BAJO"</formula>
    </cfRule>
  </conditionalFormatting>
  <conditionalFormatting sqref="AG51:AH51">
    <cfRule type="cellIs" dxfId="527" priority="662" operator="equal">
      <formula>"MEDIO"</formula>
    </cfRule>
  </conditionalFormatting>
  <conditionalFormatting sqref="AG51:AH51">
    <cfRule type="cellIs" dxfId="526" priority="674" operator="equal">
      <formula>#REF!</formula>
    </cfRule>
  </conditionalFormatting>
  <conditionalFormatting sqref="AF51">
    <cfRule type="cellIs" dxfId="525" priority="655" operator="equal">
      <formula>0</formula>
    </cfRule>
  </conditionalFormatting>
  <conditionalFormatting sqref="AG51:AH51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524" priority="634" operator="equal">
      <formula>FALSE</formula>
    </cfRule>
    <cfRule type="cellIs" dxfId="523" priority="635" operator="equal">
      <formula>"IMPORTANTE"</formula>
    </cfRule>
    <cfRule type="cellIs" dxfId="522" priority="636" operator="equal">
      <formula>"MODERADO"</formula>
    </cfRule>
    <cfRule type="cellIs" dxfId="521" priority="637" operator="equal">
      <formula>"TOLERABLE"</formula>
    </cfRule>
    <cfRule type="cellIs" dxfId="520" priority="638" operator="equal">
      <formula>"TRIVIAL"</formula>
    </cfRule>
    <cfRule type="cellIs" dxfId="519" priority="639" operator="equal">
      <formula>"T'Sede AVIANCA'!"</formula>
    </cfRule>
    <cfRule type="cellIs" dxfId="518" priority="646" operator="equal">
      <formula>"MEDIANAMENTE ACEPTABLE"</formula>
    </cfRule>
    <cfRule type="cellIs" dxfId="517" priority="647" operator="equal">
      <formula>"ACEPTABLE"</formula>
    </cfRule>
    <cfRule type="cellIs" dxfId="516" priority="648" operator="equal">
      <formula>"NO ACEPTABLE"</formula>
    </cfRule>
    <cfRule type="cellIs" dxfId="515" priority="649" stopIfTrue="1" operator="equal">
      <formula>"BAJO"</formula>
    </cfRule>
    <cfRule type="cellIs" dxfId="514" priority="650" stopIfTrue="1" operator="equal">
      <formula>"MEDIO"</formula>
    </cfRule>
    <cfRule type="cellIs" dxfId="513" priority="651" stopIfTrue="1" operator="equal">
      <formula>"ALTO"</formula>
    </cfRule>
  </conditionalFormatting>
  <conditionalFormatting sqref="U51:V51">
    <cfRule type="cellIs" dxfId="512" priority="644" operator="equal">
      <formula>"MEDIO"</formula>
    </cfRule>
    <cfRule type="cellIs" dxfId="511" priority="645" operator="equal">
      <formula>"MEDIO"</formula>
    </cfRule>
  </conditionalFormatting>
  <conditionalFormatting sqref="U51:V51">
    <cfRule type="cellIs" dxfId="510" priority="642" operator="equal">
      <formula>"ALTO"</formula>
    </cfRule>
    <cfRule type="cellIs" dxfId="509" priority="643" operator="equal">
      <formula>"MEDIO"</formula>
    </cfRule>
  </conditionalFormatting>
  <conditionalFormatting sqref="U51:V51">
    <cfRule type="cellIs" dxfId="508" priority="641" operator="equal">
      <formula>"BAJO"</formula>
    </cfRule>
  </conditionalFormatting>
  <conditionalFormatting sqref="U51:V51">
    <cfRule type="cellIs" dxfId="507" priority="640" operator="equal">
      <formula>"MEDIO"</formula>
    </cfRule>
  </conditionalFormatting>
  <conditionalFormatting sqref="U51:V51">
    <cfRule type="cellIs" dxfId="506" priority="652" operator="equal">
      <formula>#REF!</formula>
    </cfRule>
  </conditionalFormatting>
  <conditionalFormatting sqref="T51">
    <cfRule type="cellIs" dxfId="505" priority="633" operator="equal">
      <formula>0</formula>
    </cfRule>
  </conditionalFormatting>
  <conditionalFormatting sqref="U51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04" priority="613" operator="equal">
      <formula>FALSE</formula>
    </cfRule>
    <cfRule type="cellIs" dxfId="503" priority="614" operator="equal">
      <formula>"IMPORTANTE"</formula>
    </cfRule>
    <cfRule type="cellIs" dxfId="502" priority="615" operator="equal">
      <formula>"MODERADO"</formula>
    </cfRule>
    <cfRule type="cellIs" dxfId="501" priority="616" operator="equal">
      <formula>"TOLERABLE"</formula>
    </cfRule>
    <cfRule type="cellIs" dxfId="500" priority="617" operator="equal">
      <formula>"TRIVIAL"</formula>
    </cfRule>
    <cfRule type="cellIs" dxfId="499" priority="618" operator="equal">
      <formula>"T'Sede AVIANCA'!"</formula>
    </cfRule>
    <cfRule type="cellIs" dxfId="498" priority="625" operator="equal">
      <formula>"MEDIANAMENTE ACEPTABLE"</formula>
    </cfRule>
    <cfRule type="cellIs" dxfId="497" priority="626" operator="equal">
      <formula>"ACEPTABLE"</formula>
    </cfRule>
    <cfRule type="cellIs" dxfId="496" priority="627" operator="equal">
      <formula>"NO ACEPTABLE"</formula>
    </cfRule>
    <cfRule type="cellIs" dxfId="495" priority="628" stopIfTrue="1" operator="equal">
      <formula>"BAJO"</formula>
    </cfRule>
    <cfRule type="cellIs" dxfId="494" priority="629" stopIfTrue="1" operator="equal">
      <formula>"MEDIO"</formula>
    </cfRule>
    <cfRule type="cellIs" dxfId="493" priority="630" stopIfTrue="1" operator="equal">
      <formula>"ALTO"</formula>
    </cfRule>
  </conditionalFormatting>
  <conditionalFormatting sqref="AG52:AH52">
    <cfRule type="cellIs" dxfId="492" priority="623" operator="equal">
      <formula>"MEDIO"</formula>
    </cfRule>
    <cfRule type="cellIs" dxfId="491" priority="624" operator="equal">
      <formula>"MEDIO"</formula>
    </cfRule>
  </conditionalFormatting>
  <conditionalFormatting sqref="AG52:AH52">
    <cfRule type="cellIs" dxfId="490" priority="621" operator="equal">
      <formula>"ALTO"</formula>
    </cfRule>
    <cfRule type="cellIs" dxfId="489" priority="622" operator="equal">
      <formula>"MEDIO"</formula>
    </cfRule>
  </conditionalFormatting>
  <conditionalFormatting sqref="AG52:AH52">
    <cfRule type="cellIs" dxfId="488" priority="620" operator="equal">
      <formula>"BAJO"</formula>
    </cfRule>
  </conditionalFormatting>
  <conditionalFormatting sqref="AG52:AH52">
    <cfRule type="cellIs" dxfId="487" priority="619" operator="equal">
      <formula>"MEDIO"</formula>
    </cfRule>
  </conditionalFormatting>
  <conditionalFormatting sqref="AG52:AH52">
    <cfRule type="cellIs" dxfId="486" priority="631" operator="equal">
      <formula>#REF!</formula>
    </cfRule>
  </conditionalFormatting>
  <conditionalFormatting sqref="AF52">
    <cfRule type="cellIs" dxfId="485" priority="612" operator="equal">
      <formula>0</formula>
    </cfRule>
  </conditionalFormatting>
  <conditionalFormatting sqref="AG52:AH52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4" priority="591" operator="equal">
      <formula>FALSE</formula>
    </cfRule>
    <cfRule type="cellIs" dxfId="483" priority="592" operator="equal">
      <formula>"IMPORTANTE"</formula>
    </cfRule>
    <cfRule type="cellIs" dxfId="482" priority="593" operator="equal">
      <formula>"MODERADO"</formula>
    </cfRule>
    <cfRule type="cellIs" dxfId="481" priority="594" operator="equal">
      <formula>"TOLERABLE"</formula>
    </cfRule>
    <cfRule type="cellIs" dxfId="480" priority="595" operator="equal">
      <formula>"TRIVIAL"</formula>
    </cfRule>
    <cfRule type="cellIs" dxfId="479" priority="596" operator="equal">
      <formula>"T'Sede AVIANCA'!"</formula>
    </cfRule>
    <cfRule type="cellIs" dxfId="478" priority="603" operator="equal">
      <formula>"MEDIANAMENTE ACEPTABLE"</formula>
    </cfRule>
    <cfRule type="cellIs" dxfId="477" priority="604" operator="equal">
      <formula>"ACEPTABLE"</formula>
    </cfRule>
    <cfRule type="cellIs" dxfId="476" priority="605" operator="equal">
      <formula>"NO ACEPTABLE"</formula>
    </cfRule>
    <cfRule type="cellIs" dxfId="475" priority="606" stopIfTrue="1" operator="equal">
      <formula>"BAJO"</formula>
    </cfRule>
    <cfRule type="cellIs" dxfId="474" priority="607" stopIfTrue="1" operator="equal">
      <formula>"MEDIO"</formula>
    </cfRule>
    <cfRule type="cellIs" dxfId="473" priority="608" stopIfTrue="1" operator="equal">
      <formula>"ALTO"</formula>
    </cfRule>
  </conditionalFormatting>
  <conditionalFormatting sqref="U52:V52">
    <cfRule type="cellIs" dxfId="472" priority="601" operator="equal">
      <formula>"MEDIO"</formula>
    </cfRule>
    <cfRule type="cellIs" dxfId="471" priority="602" operator="equal">
      <formula>"MEDIO"</formula>
    </cfRule>
  </conditionalFormatting>
  <conditionalFormatting sqref="U52:V52">
    <cfRule type="cellIs" dxfId="470" priority="599" operator="equal">
      <formula>"ALTO"</formula>
    </cfRule>
    <cfRule type="cellIs" dxfId="469" priority="600" operator="equal">
      <formula>"MEDIO"</formula>
    </cfRule>
  </conditionalFormatting>
  <conditionalFormatting sqref="U52:V52">
    <cfRule type="cellIs" dxfId="468" priority="598" operator="equal">
      <formula>"BAJO"</formula>
    </cfRule>
  </conditionalFormatting>
  <conditionalFormatting sqref="U52:V52">
    <cfRule type="cellIs" dxfId="467" priority="597" operator="equal">
      <formula>"MEDIO"</formula>
    </cfRule>
  </conditionalFormatting>
  <conditionalFormatting sqref="U52:V52">
    <cfRule type="cellIs" dxfId="466" priority="609" operator="equal">
      <formula>#REF!</formula>
    </cfRule>
  </conditionalFormatting>
  <conditionalFormatting sqref="T52">
    <cfRule type="cellIs" dxfId="465" priority="590" operator="equal">
      <formula>0</formula>
    </cfRule>
  </conditionalFormatting>
  <conditionalFormatting sqref="U52">
    <cfRule type="colorScale" priority="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464" priority="570" operator="equal">
      <formula>FALSE</formula>
    </cfRule>
    <cfRule type="cellIs" dxfId="463" priority="571" operator="equal">
      <formula>"IMPORTANTE"</formula>
    </cfRule>
    <cfRule type="cellIs" dxfId="462" priority="572" operator="equal">
      <formula>"MODERADO"</formula>
    </cfRule>
    <cfRule type="cellIs" dxfId="461" priority="573" operator="equal">
      <formula>"TOLERABLE"</formula>
    </cfRule>
    <cfRule type="cellIs" dxfId="460" priority="574" operator="equal">
      <formula>"TRIVIAL"</formula>
    </cfRule>
    <cfRule type="cellIs" dxfId="459" priority="575" operator="equal">
      <formula>"T'Sede AVIANCA'!"</formula>
    </cfRule>
    <cfRule type="cellIs" dxfId="458" priority="582" operator="equal">
      <formula>"MEDIANAMENTE ACEPTABLE"</formula>
    </cfRule>
    <cfRule type="cellIs" dxfId="457" priority="583" operator="equal">
      <formula>"ACEPTABLE"</formula>
    </cfRule>
    <cfRule type="cellIs" dxfId="456" priority="584" operator="equal">
      <formula>"NO ACEPTABLE"</formula>
    </cfRule>
    <cfRule type="cellIs" dxfId="455" priority="585" stopIfTrue="1" operator="equal">
      <formula>"BAJO"</formula>
    </cfRule>
    <cfRule type="cellIs" dxfId="454" priority="586" stopIfTrue="1" operator="equal">
      <formula>"MEDIO"</formula>
    </cfRule>
    <cfRule type="cellIs" dxfId="453" priority="587" stopIfTrue="1" operator="equal">
      <formula>"ALTO"</formula>
    </cfRule>
  </conditionalFormatting>
  <conditionalFormatting sqref="AG53:AH53">
    <cfRule type="cellIs" dxfId="452" priority="580" operator="equal">
      <formula>"MEDIO"</formula>
    </cfRule>
    <cfRule type="cellIs" dxfId="451" priority="581" operator="equal">
      <formula>"MEDIO"</formula>
    </cfRule>
  </conditionalFormatting>
  <conditionalFormatting sqref="AG53:AH53">
    <cfRule type="cellIs" dxfId="450" priority="578" operator="equal">
      <formula>"ALTO"</formula>
    </cfRule>
    <cfRule type="cellIs" dxfId="449" priority="579" operator="equal">
      <formula>"MEDIO"</formula>
    </cfRule>
  </conditionalFormatting>
  <conditionalFormatting sqref="AG53:AH53">
    <cfRule type="cellIs" dxfId="448" priority="577" operator="equal">
      <formula>"BAJO"</formula>
    </cfRule>
  </conditionalFormatting>
  <conditionalFormatting sqref="AG53:AH53">
    <cfRule type="cellIs" dxfId="447" priority="576" operator="equal">
      <formula>"MEDIO"</formula>
    </cfRule>
  </conditionalFormatting>
  <conditionalFormatting sqref="AG53:AH53">
    <cfRule type="cellIs" dxfId="446" priority="588" operator="equal">
      <formula>#REF!</formula>
    </cfRule>
  </conditionalFormatting>
  <conditionalFormatting sqref="AF53">
    <cfRule type="cellIs" dxfId="445" priority="569" operator="equal">
      <formula>0</formula>
    </cfRule>
  </conditionalFormatting>
  <conditionalFormatting sqref="AG53:AH53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44" priority="548" operator="equal">
      <formula>FALSE</formula>
    </cfRule>
    <cfRule type="cellIs" dxfId="443" priority="549" operator="equal">
      <formula>"IMPORTANTE"</formula>
    </cfRule>
    <cfRule type="cellIs" dxfId="442" priority="550" operator="equal">
      <formula>"MODERADO"</formula>
    </cfRule>
    <cfRule type="cellIs" dxfId="441" priority="551" operator="equal">
      <formula>"TOLERABLE"</formula>
    </cfRule>
    <cfRule type="cellIs" dxfId="440" priority="552" operator="equal">
      <formula>"TRIVIAL"</formula>
    </cfRule>
    <cfRule type="cellIs" dxfId="439" priority="553" operator="equal">
      <formula>"T'Sede AVIANCA'!"</formula>
    </cfRule>
    <cfRule type="cellIs" dxfId="438" priority="560" operator="equal">
      <formula>"MEDIANAMENTE ACEPTABLE"</formula>
    </cfRule>
    <cfRule type="cellIs" dxfId="437" priority="561" operator="equal">
      <formula>"ACEPTABLE"</formula>
    </cfRule>
    <cfRule type="cellIs" dxfId="436" priority="562" operator="equal">
      <formula>"NO ACEPTABLE"</formula>
    </cfRule>
    <cfRule type="cellIs" dxfId="435" priority="563" stopIfTrue="1" operator="equal">
      <formula>"BAJO"</formula>
    </cfRule>
    <cfRule type="cellIs" dxfId="434" priority="564" stopIfTrue="1" operator="equal">
      <formula>"MEDIO"</formula>
    </cfRule>
    <cfRule type="cellIs" dxfId="433" priority="565" stopIfTrue="1" operator="equal">
      <formula>"ALTO"</formula>
    </cfRule>
  </conditionalFormatting>
  <conditionalFormatting sqref="U53:V53">
    <cfRule type="cellIs" dxfId="432" priority="558" operator="equal">
      <formula>"MEDIO"</formula>
    </cfRule>
    <cfRule type="cellIs" dxfId="431" priority="559" operator="equal">
      <formula>"MEDIO"</formula>
    </cfRule>
  </conditionalFormatting>
  <conditionalFormatting sqref="U53:V53">
    <cfRule type="cellIs" dxfId="430" priority="556" operator="equal">
      <formula>"ALTO"</formula>
    </cfRule>
    <cfRule type="cellIs" dxfId="429" priority="557" operator="equal">
      <formula>"MEDIO"</formula>
    </cfRule>
  </conditionalFormatting>
  <conditionalFormatting sqref="U53:V53">
    <cfRule type="cellIs" dxfId="428" priority="555" operator="equal">
      <formula>"BAJO"</formula>
    </cfRule>
  </conditionalFormatting>
  <conditionalFormatting sqref="U53:V53">
    <cfRule type="cellIs" dxfId="427" priority="554" operator="equal">
      <formula>"MEDIO"</formula>
    </cfRule>
  </conditionalFormatting>
  <conditionalFormatting sqref="U53:V53">
    <cfRule type="cellIs" dxfId="426" priority="566" operator="equal">
      <formula>#REF!</formula>
    </cfRule>
  </conditionalFormatting>
  <conditionalFormatting sqref="U53"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U59 U55 U18:U21 U26 U29:U30 U32:U49">
    <cfRule type="colorScale" priority="2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9 AG29:AH30 AG55:AH55 AG18:AH21 AG26:AH26 AG32:AH47">
    <cfRule type="colorScale" priority="28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V59 V55 V18:V21 V26 V29:V30 V32:V49">
    <cfRule type="colorScale" priority="2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425" priority="525" operator="equal">
      <formula>FALSE</formula>
    </cfRule>
    <cfRule type="cellIs" dxfId="424" priority="526" operator="equal">
      <formula>"IMPORTANTE"</formula>
    </cfRule>
    <cfRule type="cellIs" dxfId="423" priority="527" operator="equal">
      <formula>"MODERADO"</formula>
    </cfRule>
    <cfRule type="cellIs" dxfId="422" priority="528" operator="equal">
      <formula>"TOLERABLE"</formula>
    </cfRule>
    <cfRule type="cellIs" dxfId="421" priority="529" operator="equal">
      <formula>"TRIVIAL"</formula>
    </cfRule>
    <cfRule type="cellIs" dxfId="420" priority="530" operator="equal">
      <formula>"T'Sede AVIANCA'!"</formula>
    </cfRule>
    <cfRule type="cellIs" dxfId="419" priority="537" operator="equal">
      <formula>"MEDIANAMENTE ACEPTABLE"</formula>
    </cfRule>
    <cfRule type="cellIs" dxfId="418" priority="538" operator="equal">
      <formula>"ACEPTABLE"</formula>
    </cfRule>
    <cfRule type="cellIs" dxfId="417" priority="539" operator="equal">
      <formula>"NO ACEPTABLE"</formula>
    </cfRule>
    <cfRule type="cellIs" dxfId="416" priority="540" stopIfTrue="1" operator="equal">
      <formula>"BAJO"</formula>
    </cfRule>
    <cfRule type="cellIs" dxfId="415" priority="541" stopIfTrue="1" operator="equal">
      <formula>"MEDIO"</formula>
    </cfRule>
    <cfRule type="cellIs" dxfId="414" priority="542" stopIfTrue="1" operator="equal">
      <formula>"ALTO"</formula>
    </cfRule>
  </conditionalFormatting>
  <conditionalFormatting sqref="U57:V57 AG57:AH57">
    <cfRule type="cellIs" dxfId="413" priority="535" operator="equal">
      <formula>"MEDIO"</formula>
    </cfRule>
    <cfRule type="cellIs" dxfId="412" priority="536" operator="equal">
      <formula>"MEDIO"</formula>
    </cfRule>
  </conditionalFormatting>
  <conditionalFormatting sqref="U57:V57 AG57:AH57">
    <cfRule type="cellIs" dxfId="411" priority="533" operator="equal">
      <formula>"ALTO"</formula>
    </cfRule>
    <cfRule type="cellIs" dxfId="410" priority="534" operator="equal">
      <formula>"MEDIO"</formula>
    </cfRule>
  </conditionalFormatting>
  <conditionalFormatting sqref="U57:V57 AG57:AH57">
    <cfRule type="cellIs" dxfId="409" priority="532" operator="equal">
      <formula>"BAJO"</formula>
    </cfRule>
  </conditionalFormatting>
  <conditionalFormatting sqref="U57:V57 AG57:AH57">
    <cfRule type="cellIs" dxfId="408" priority="531" operator="equal">
      <formula>"MEDIO"</formula>
    </cfRule>
  </conditionalFormatting>
  <conditionalFormatting sqref="U57:V57 AG57:AH57">
    <cfRule type="cellIs" dxfId="407" priority="543" operator="equal">
      <formula>#REF!</formula>
    </cfRule>
  </conditionalFormatting>
  <conditionalFormatting sqref="T57 AF57">
    <cfRule type="cellIs" dxfId="406" priority="524" operator="equal">
      <formula>0</formula>
    </cfRule>
  </conditionalFormatting>
  <conditionalFormatting sqref="U57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V12 AG12:AH12">
    <cfRule type="cellIs" dxfId="405" priority="502" operator="equal">
      <formula>FALSE</formula>
    </cfRule>
    <cfRule type="cellIs" dxfId="404" priority="503" operator="equal">
      <formula>"IMPORTANTE"</formula>
    </cfRule>
    <cfRule type="cellIs" dxfId="403" priority="504" operator="equal">
      <formula>"MODERADO"</formula>
    </cfRule>
    <cfRule type="cellIs" dxfId="402" priority="505" operator="equal">
      <formula>"TOLERABLE"</formula>
    </cfRule>
    <cfRule type="cellIs" dxfId="401" priority="506" operator="equal">
      <formula>"TRIVIAL"</formula>
    </cfRule>
    <cfRule type="cellIs" dxfId="400" priority="507" operator="equal">
      <formula>"T'Sede AVIANCA'!"</formula>
    </cfRule>
    <cfRule type="cellIs" dxfId="399" priority="514" operator="equal">
      <formula>"MEDIANAMENTE ACEPTABLE"</formula>
    </cfRule>
    <cfRule type="cellIs" dxfId="398" priority="515" operator="equal">
      <formula>"ACEPTABLE"</formula>
    </cfRule>
    <cfRule type="cellIs" dxfId="397" priority="516" operator="equal">
      <formula>"NO ACEPTABLE"</formula>
    </cfRule>
    <cfRule type="cellIs" dxfId="396" priority="517" stopIfTrue="1" operator="equal">
      <formula>"BAJO"</formula>
    </cfRule>
    <cfRule type="cellIs" dxfId="395" priority="518" stopIfTrue="1" operator="equal">
      <formula>"MEDIO"</formula>
    </cfRule>
    <cfRule type="cellIs" dxfId="394" priority="519" stopIfTrue="1" operator="equal">
      <formula>"ALTO"</formula>
    </cfRule>
  </conditionalFormatting>
  <conditionalFormatting sqref="U12:V12 AG12:AH12">
    <cfRule type="cellIs" dxfId="393" priority="512" operator="equal">
      <formula>"MEDIO"</formula>
    </cfRule>
    <cfRule type="cellIs" dxfId="392" priority="513" operator="equal">
      <formula>"MEDIO"</formula>
    </cfRule>
  </conditionalFormatting>
  <conditionalFormatting sqref="U12:V12 AG12:AH12">
    <cfRule type="cellIs" dxfId="391" priority="510" operator="equal">
      <formula>"ALTO"</formula>
    </cfRule>
    <cfRule type="cellIs" dxfId="390" priority="511" operator="equal">
      <formula>"MEDIO"</formula>
    </cfRule>
  </conditionalFormatting>
  <conditionalFormatting sqref="U12:V12 AG12:AH12">
    <cfRule type="cellIs" dxfId="389" priority="509" operator="equal">
      <formula>"BAJO"</formula>
    </cfRule>
  </conditionalFormatting>
  <conditionalFormatting sqref="U12:V12 AG12:AH12">
    <cfRule type="cellIs" dxfId="388" priority="508" operator="equal">
      <formula>"MEDIO"</formula>
    </cfRule>
  </conditionalFormatting>
  <conditionalFormatting sqref="U12:V12 AG12:AH12">
    <cfRule type="cellIs" dxfId="387" priority="520" operator="equal">
      <formula>#REF!</formula>
    </cfRule>
  </conditionalFormatting>
  <conditionalFormatting sqref="T12 AF12">
    <cfRule type="cellIs" dxfId="386" priority="501" operator="equal">
      <formula>0</formula>
    </cfRule>
  </conditionalFormatting>
  <conditionalFormatting sqref="G12">
    <cfRule type="cellIs" dxfId="385" priority="500" operator="equal">
      <formula>FALSE</formula>
    </cfRule>
  </conditionalFormatting>
  <conditionalFormatting sqref="U12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84" priority="478" operator="equal">
      <formula>FALSE</formula>
    </cfRule>
    <cfRule type="cellIs" dxfId="383" priority="479" operator="equal">
      <formula>"IMPORTANTE"</formula>
    </cfRule>
    <cfRule type="cellIs" dxfId="382" priority="480" operator="equal">
      <formula>"MODERADO"</formula>
    </cfRule>
    <cfRule type="cellIs" dxfId="381" priority="481" operator="equal">
      <formula>"TOLERABLE"</formula>
    </cfRule>
    <cfRule type="cellIs" dxfId="380" priority="482" operator="equal">
      <formula>"TRIVIAL"</formula>
    </cfRule>
    <cfRule type="cellIs" dxfId="379" priority="483" operator="equal">
      <formula>"T'Sede AVIANCA'!"</formula>
    </cfRule>
    <cfRule type="cellIs" dxfId="378" priority="490" operator="equal">
      <formula>"MEDIANAMENTE ACEPTABLE"</formula>
    </cfRule>
    <cfRule type="cellIs" dxfId="377" priority="491" operator="equal">
      <formula>"ACEPTABLE"</formula>
    </cfRule>
    <cfRule type="cellIs" dxfId="376" priority="492" operator="equal">
      <formula>"NO ACEPTABLE"</formula>
    </cfRule>
    <cfRule type="cellIs" dxfId="375" priority="493" stopIfTrue="1" operator="equal">
      <formula>"BAJO"</formula>
    </cfRule>
    <cfRule type="cellIs" dxfId="374" priority="494" stopIfTrue="1" operator="equal">
      <formula>"MEDIO"</formula>
    </cfRule>
    <cfRule type="cellIs" dxfId="373" priority="495" stopIfTrue="1" operator="equal">
      <formula>"ALTO"</formula>
    </cfRule>
  </conditionalFormatting>
  <conditionalFormatting sqref="U54:V54 AG54:AH54">
    <cfRule type="cellIs" dxfId="372" priority="488" operator="equal">
      <formula>"MEDIO"</formula>
    </cfRule>
    <cfRule type="cellIs" dxfId="371" priority="489" operator="equal">
      <formula>"MEDIO"</formula>
    </cfRule>
  </conditionalFormatting>
  <conditionalFormatting sqref="U54:V54 AG54:AH54">
    <cfRule type="cellIs" dxfId="370" priority="486" operator="equal">
      <formula>"ALTO"</formula>
    </cfRule>
    <cfRule type="cellIs" dxfId="369" priority="487" operator="equal">
      <formula>"MEDIO"</formula>
    </cfRule>
  </conditionalFormatting>
  <conditionalFormatting sqref="U54:V54 AG54:AH54">
    <cfRule type="cellIs" dxfId="368" priority="485" operator="equal">
      <formula>"BAJO"</formula>
    </cfRule>
  </conditionalFormatting>
  <conditionalFormatting sqref="U54:V54 AG54:AH54">
    <cfRule type="cellIs" dxfId="367" priority="484" operator="equal">
      <formula>"MEDIO"</formula>
    </cfRule>
  </conditionalFormatting>
  <conditionalFormatting sqref="U54:V54 AG54:AH54">
    <cfRule type="cellIs" dxfId="366" priority="496" operator="equal">
      <formula>#REF!</formula>
    </cfRule>
  </conditionalFormatting>
  <conditionalFormatting sqref="T54 AF54">
    <cfRule type="cellIs" dxfId="365" priority="477" operator="equal">
      <formula>0</formula>
    </cfRule>
  </conditionalFormatting>
  <conditionalFormatting sqref="G54">
    <cfRule type="cellIs" dxfId="364" priority="476" operator="equal">
      <formula>FALSE</formula>
    </cfRule>
  </conditionalFormatting>
  <conditionalFormatting sqref="U54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363" priority="454" operator="equal">
      <formula>FALSE</formula>
    </cfRule>
    <cfRule type="cellIs" dxfId="362" priority="455" operator="equal">
      <formula>"IMPORTANTE"</formula>
    </cfRule>
    <cfRule type="cellIs" dxfId="361" priority="456" operator="equal">
      <formula>"MODERADO"</formula>
    </cfRule>
    <cfRule type="cellIs" dxfId="360" priority="457" operator="equal">
      <formula>"TOLERABLE"</formula>
    </cfRule>
    <cfRule type="cellIs" dxfId="359" priority="458" operator="equal">
      <formula>"TRIVIAL"</formula>
    </cfRule>
    <cfRule type="cellIs" dxfId="358" priority="459" operator="equal">
      <formula>"T'Sede AVIANCA'!"</formula>
    </cfRule>
    <cfRule type="cellIs" dxfId="357" priority="466" operator="equal">
      <formula>"MEDIANAMENTE ACEPTABLE"</formula>
    </cfRule>
    <cfRule type="cellIs" dxfId="356" priority="467" operator="equal">
      <formula>"ACEPTABLE"</formula>
    </cfRule>
    <cfRule type="cellIs" dxfId="355" priority="468" operator="equal">
      <formula>"NO ACEPTABLE"</formula>
    </cfRule>
    <cfRule type="cellIs" dxfId="354" priority="469" stopIfTrue="1" operator="equal">
      <formula>"BAJO"</formula>
    </cfRule>
    <cfRule type="cellIs" dxfId="353" priority="470" stopIfTrue="1" operator="equal">
      <formula>"MEDIO"</formula>
    </cfRule>
    <cfRule type="cellIs" dxfId="352" priority="471" stopIfTrue="1" operator="equal">
      <formula>"ALTO"</formula>
    </cfRule>
  </conditionalFormatting>
  <conditionalFormatting sqref="U56:V56 AG56:AH56">
    <cfRule type="cellIs" dxfId="351" priority="464" operator="equal">
      <formula>"MEDIO"</formula>
    </cfRule>
    <cfRule type="cellIs" dxfId="350" priority="465" operator="equal">
      <formula>"MEDIO"</formula>
    </cfRule>
  </conditionalFormatting>
  <conditionalFormatting sqref="U56:V56 AG56:AH56">
    <cfRule type="cellIs" dxfId="349" priority="462" operator="equal">
      <formula>"ALTO"</formula>
    </cfRule>
    <cfRule type="cellIs" dxfId="348" priority="463" operator="equal">
      <formula>"MEDIO"</formula>
    </cfRule>
  </conditionalFormatting>
  <conditionalFormatting sqref="U56:V56 AG56:AH56">
    <cfRule type="cellIs" dxfId="347" priority="461" operator="equal">
      <formula>"BAJO"</formula>
    </cfRule>
  </conditionalFormatting>
  <conditionalFormatting sqref="U56:V56 AG56:AH56">
    <cfRule type="cellIs" dxfId="346" priority="460" operator="equal">
      <formula>"MEDIO"</formula>
    </cfRule>
  </conditionalFormatting>
  <conditionalFormatting sqref="U56:V56 AG56:AH56">
    <cfRule type="cellIs" dxfId="345" priority="472" operator="equal">
      <formula>#REF!</formula>
    </cfRule>
  </conditionalFormatting>
  <conditionalFormatting sqref="T56 AF56">
    <cfRule type="cellIs" dxfId="344" priority="453" operator="equal">
      <formula>0</formula>
    </cfRule>
  </conditionalFormatting>
  <conditionalFormatting sqref="G56">
    <cfRule type="cellIs" dxfId="343" priority="452" operator="equal">
      <formula>FALSE</formula>
    </cfRule>
  </conditionalFormatting>
  <conditionalFormatting sqref="U5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342" priority="382" operator="equal">
      <formula>FALSE</formula>
    </cfRule>
    <cfRule type="cellIs" dxfId="341" priority="383" operator="equal">
      <formula>"IMPORTANTE"</formula>
    </cfRule>
    <cfRule type="cellIs" dxfId="340" priority="384" operator="equal">
      <formula>"MODERADO"</formula>
    </cfRule>
    <cfRule type="cellIs" dxfId="339" priority="385" operator="equal">
      <formula>"TOLERABLE"</formula>
    </cfRule>
    <cfRule type="cellIs" dxfId="338" priority="386" operator="equal">
      <formula>"TRIVIAL"</formula>
    </cfRule>
    <cfRule type="cellIs" dxfId="337" priority="387" operator="equal">
      <formula>"T'Sede AVIANCA'!"</formula>
    </cfRule>
    <cfRule type="cellIs" dxfId="336" priority="394" operator="equal">
      <formula>"MEDIANAMENTE ACEPTABLE"</formula>
    </cfRule>
    <cfRule type="cellIs" dxfId="335" priority="395" operator="equal">
      <formula>"ACEPTABLE"</formula>
    </cfRule>
    <cfRule type="cellIs" dxfId="334" priority="396" operator="equal">
      <formula>"NO ACEPTABLE"</formula>
    </cfRule>
    <cfRule type="cellIs" dxfId="333" priority="397" stopIfTrue="1" operator="equal">
      <formula>"BAJO"</formula>
    </cfRule>
    <cfRule type="cellIs" dxfId="332" priority="398" stopIfTrue="1" operator="equal">
      <formula>"MEDIO"</formula>
    </cfRule>
    <cfRule type="cellIs" dxfId="331" priority="399" stopIfTrue="1" operator="equal">
      <formula>"ALTO"</formula>
    </cfRule>
  </conditionalFormatting>
  <conditionalFormatting sqref="U50:V50">
    <cfRule type="cellIs" dxfId="330" priority="392" operator="equal">
      <formula>"MEDIO"</formula>
    </cfRule>
    <cfRule type="cellIs" dxfId="329" priority="393" operator="equal">
      <formula>"MEDIO"</formula>
    </cfRule>
  </conditionalFormatting>
  <conditionalFormatting sqref="U50:V50">
    <cfRule type="cellIs" dxfId="328" priority="390" operator="equal">
      <formula>"ALTO"</formula>
    </cfRule>
    <cfRule type="cellIs" dxfId="327" priority="391" operator="equal">
      <formula>"MEDIO"</formula>
    </cfRule>
  </conditionalFormatting>
  <conditionalFormatting sqref="U50:V50">
    <cfRule type="cellIs" dxfId="326" priority="389" operator="equal">
      <formula>"BAJO"</formula>
    </cfRule>
  </conditionalFormatting>
  <conditionalFormatting sqref="U50:V50">
    <cfRule type="cellIs" dxfId="325" priority="388" operator="equal">
      <formula>"MEDIO"</formula>
    </cfRule>
  </conditionalFormatting>
  <conditionalFormatting sqref="U50:V50">
    <cfRule type="cellIs" dxfId="324" priority="400" operator="equal">
      <formula>#REF!</formula>
    </cfRule>
  </conditionalFormatting>
  <conditionalFormatting sqref="T50 AF50">
    <cfRule type="cellIs" dxfId="323" priority="381" operator="equal">
      <formula>0</formula>
    </cfRule>
  </conditionalFormatting>
  <conditionalFormatting sqref="G50">
    <cfRule type="cellIs" dxfId="322" priority="380" operator="equal">
      <formula>FALSE</formula>
    </cfRule>
  </conditionalFormatting>
  <conditionalFormatting sqref="U50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321" priority="360" operator="equal">
      <formula>FALSE</formula>
    </cfRule>
    <cfRule type="cellIs" dxfId="320" priority="361" operator="equal">
      <formula>"IMPORTANTE"</formula>
    </cfRule>
    <cfRule type="cellIs" dxfId="319" priority="362" operator="equal">
      <formula>"MODERADO"</formula>
    </cfRule>
    <cfRule type="cellIs" dxfId="318" priority="363" operator="equal">
      <formula>"TOLERABLE"</formula>
    </cfRule>
    <cfRule type="cellIs" dxfId="317" priority="364" operator="equal">
      <formula>"TRIVIAL"</formula>
    </cfRule>
    <cfRule type="cellIs" dxfId="316" priority="365" operator="equal">
      <formula>"T'Sede AVIANCA'!"</formula>
    </cfRule>
    <cfRule type="cellIs" dxfId="315" priority="372" operator="equal">
      <formula>"MEDIANAMENTE ACEPTABLE"</formula>
    </cfRule>
    <cfRule type="cellIs" dxfId="314" priority="373" operator="equal">
      <formula>"ACEPTABLE"</formula>
    </cfRule>
    <cfRule type="cellIs" dxfId="313" priority="374" operator="equal">
      <formula>"NO ACEPTABLE"</formula>
    </cfRule>
    <cfRule type="cellIs" dxfId="312" priority="375" stopIfTrue="1" operator="equal">
      <formula>"BAJO"</formula>
    </cfRule>
    <cfRule type="cellIs" dxfId="311" priority="376" stopIfTrue="1" operator="equal">
      <formula>"MEDIO"</formula>
    </cfRule>
    <cfRule type="cellIs" dxfId="310" priority="377" stopIfTrue="1" operator="equal">
      <formula>"ALTO"</formula>
    </cfRule>
  </conditionalFormatting>
  <conditionalFormatting sqref="AH49">
    <cfRule type="cellIs" dxfId="309" priority="370" operator="equal">
      <formula>"MEDIO"</formula>
    </cfRule>
    <cfRule type="cellIs" dxfId="308" priority="371" operator="equal">
      <formula>"MEDIO"</formula>
    </cfRule>
  </conditionalFormatting>
  <conditionalFormatting sqref="AH49">
    <cfRule type="cellIs" dxfId="307" priority="368" operator="equal">
      <formula>"ALTO"</formula>
    </cfRule>
    <cfRule type="cellIs" dxfId="306" priority="369" operator="equal">
      <formula>"MEDIO"</formula>
    </cfRule>
  </conditionalFormatting>
  <conditionalFormatting sqref="AH49">
    <cfRule type="cellIs" dxfId="305" priority="367" operator="equal">
      <formula>"BAJO"</formula>
    </cfRule>
  </conditionalFormatting>
  <conditionalFormatting sqref="AH49">
    <cfRule type="cellIs" dxfId="304" priority="366" operator="equal">
      <formula>"MEDIO"</formula>
    </cfRule>
  </conditionalFormatting>
  <conditionalFormatting sqref="AH49">
    <cfRule type="cellIs" dxfId="303" priority="378" operator="equal">
      <formula>#REF!</formula>
    </cfRule>
  </conditionalFormatting>
  <conditionalFormatting sqref="AH49">
    <cfRule type="colorScale" priority="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302" priority="340" operator="equal">
      <formula>FALSE</formula>
    </cfRule>
    <cfRule type="cellIs" dxfId="301" priority="341" operator="equal">
      <formula>"IMPORTANTE"</formula>
    </cfRule>
    <cfRule type="cellIs" dxfId="300" priority="342" operator="equal">
      <formula>"MODERADO"</formula>
    </cfRule>
    <cfRule type="cellIs" dxfId="299" priority="343" operator="equal">
      <formula>"TOLERABLE"</formula>
    </cfRule>
    <cfRule type="cellIs" dxfId="298" priority="344" operator="equal">
      <formula>"TRIVIAL"</formula>
    </cfRule>
    <cfRule type="cellIs" dxfId="297" priority="345" operator="equal">
      <formula>"T'Sede AVIANCA'!"</formula>
    </cfRule>
    <cfRule type="cellIs" dxfId="296" priority="352" operator="equal">
      <formula>"MEDIANAMENTE ACEPTABLE"</formula>
    </cfRule>
    <cfRule type="cellIs" dxfId="295" priority="353" operator="equal">
      <formula>"ACEPTABLE"</formula>
    </cfRule>
    <cfRule type="cellIs" dxfId="294" priority="354" operator="equal">
      <formula>"NO ACEPTABLE"</formula>
    </cfRule>
    <cfRule type="cellIs" dxfId="293" priority="355" stopIfTrue="1" operator="equal">
      <formula>"BAJO"</formula>
    </cfRule>
    <cfRule type="cellIs" dxfId="292" priority="356" stopIfTrue="1" operator="equal">
      <formula>"MEDIO"</formula>
    </cfRule>
    <cfRule type="cellIs" dxfId="291" priority="357" stopIfTrue="1" operator="equal">
      <formula>"ALTO"</formula>
    </cfRule>
  </conditionalFormatting>
  <conditionalFormatting sqref="AG49">
    <cfRule type="cellIs" dxfId="290" priority="350" operator="equal">
      <formula>"MEDIO"</formula>
    </cfRule>
    <cfRule type="cellIs" dxfId="289" priority="351" operator="equal">
      <formula>"MEDIO"</formula>
    </cfRule>
  </conditionalFormatting>
  <conditionalFormatting sqref="AG49">
    <cfRule type="cellIs" dxfId="288" priority="348" operator="equal">
      <formula>"ALTO"</formula>
    </cfRule>
    <cfRule type="cellIs" dxfId="287" priority="349" operator="equal">
      <formula>"MEDIO"</formula>
    </cfRule>
  </conditionalFormatting>
  <conditionalFormatting sqref="AG49">
    <cfRule type="cellIs" dxfId="286" priority="347" operator="equal">
      <formula>"BAJO"</formula>
    </cfRule>
  </conditionalFormatting>
  <conditionalFormatting sqref="AG49">
    <cfRule type="cellIs" dxfId="285" priority="346" operator="equal">
      <formula>"MEDIO"</formula>
    </cfRule>
  </conditionalFormatting>
  <conditionalFormatting sqref="AG49">
    <cfRule type="cellIs" dxfId="284" priority="358" operator="equal">
      <formula>#REF!</formula>
    </cfRule>
  </conditionalFormatting>
  <conditionalFormatting sqref="AG49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283" priority="339" operator="equal">
      <formula>FALSE</formula>
    </cfRule>
  </conditionalFormatting>
  <conditionalFormatting sqref="AG11:AH11 U11:V11">
    <cfRule type="cellIs" dxfId="282" priority="317" operator="equal">
      <formula>FALSE</formula>
    </cfRule>
    <cfRule type="cellIs" dxfId="281" priority="318" operator="equal">
      <formula>"IMPORTANTE"</formula>
    </cfRule>
    <cfRule type="cellIs" dxfId="280" priority="319" operator="equal">
      <formula>"MODERADO"</formula>
    </cfRule>
    <cfRule type="cellIs" dxfId="279" priority="320" operator="equal">
      <formula>"TOLERABLE"</formula>
    </cfRule>
    <cfRule type="cellIs" dxfId="278" priority="321" operator="equal">
      <formula>"TRIVIAL"</formula>
    </cfRule>
    <cfRule type="cellIs" dxfId="277" priority="322" operator="equal">
      <formula>"T'Sede AVIANCA'!"</formula>
    </cfRule>
    <cfRule type="cellIs" dxfId="276" priority="329" operator="equal">
      <formula>"MEDIANAMENTE ACEPTABLE"</formula>
    </cfRule>
    <cfRule type="cellIs" dxfId="275" priority="330" operator="equal">
      <formula>"ACEPTABLE"</formula>
    </cfRule>
    <cfRule type="cellIs" dxfId="274" priority="331" operator="equal">
      <formula>"NO ACEPTABLE"</formula>
    </cfRule>
    <cfRule type="cellIs" dxfId="273" priority="332" stopIfTrue="1" operator="equal">
      <formula>"BAJO"</formula>
    </cfRule>
    <cfRule type="cellIs" dxfId="272" priority="333" stopIfTrue="1" operator="equal">
      <formula>"MEDIO"</formula>
    </cfRule>
    <cfRule type="cellIs" dxfId="271" priority="334" stopIfTrue="1" operator="equal">
      <formula>"ALTO"</formula>
    </cfRule>
  </conditionalFormatting>
  <conditionalFormatting sqref="AG11:AH11 U11:V11">
    <cfRule type="cellIs" dxfId="270" priority="327" operator="equal">
      <formula>"MEDIO"</formula>
    </cfRule>
    <cfRule type="cellIs" dxfId="269" priority="328" operator="equal">
      <formula>"MEDIO"</formula>
    </cfRule>
  </conditionalFormatting>
  <conditionalFormatting sqref="AG11:AH11 U11:V11">
    <cfRule type="cellIs" dxfId="268" priority="325" operator="equal">
      <formula>"ALTO"</formula>
    </cfRule>
    <cfRule type="cellIs" dxfId="267" priority="326" operator="equal">
      <formula>"MEDIO"</formula>
    </cfRule>
  </conditionalFormatting>
  <conditionalFormatting sqref="AG11:AH11 U11:V11">
    <cfRule type="cellIs" dxfId="266" priority="324" operator="equal">
      <formula>"BAJO"</formula>
    </cfRule>
  </conditionalFormatting>
  <conditionalFormatting sqref="AG11:AH11 U11:V11">
    <cfRule type="cellIs" dxfId="265" priority="323" operator="equal">
      <formula>"MEDIO"</formula>
    </cfRule>
  </conditionalFormatting>
  <conditionalFormatting sqref="AG11:AH11 U11:V11">
    <cfRule type="cellIs" dxfId="264" priority="335" operator="equal">
      <formula>#REF!</formula>
    </cfRule>
  </conditionalFormatting>
  <conditionalFormatting sqref="AF11 T11">
    <cfRule type="cellIs" dxfId="263" priority="316" operator="equal">
      <formula>0</formula>
    </cfRule>
  </conditionalFormatting>
  <conditionalFormatting sqref="U11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62" priority="270" operator="equal">
      <formula>FALSE</formula>
    </cfRule>
    <cfRule type="cellIs" dxfId="261" priority="271" operator="equal">
      <formula>"IMPORTANTE"</formula>
    </cfRule>
    <cfRule type="cellIs" dxfId="260" priority="272" operator="equal">
      <formula>"MODERADO"</formula>
    </cfRule>
    <cfRule type="cellIs" dxfId="259" priority="273" operator="equal">
      <formula>"TOLERABLE"</formula>
    </cfRule>
    <cfRule type="cellIs" dxfId="258" priority="274" operator="equal">
      <formula>"TRIVIAL"</formula>
    </cfRule>
    <cfRule type="cellIs" dxfId="257" priority="275" operator="equal">
      <formula>"T'Sede AVIANCA'!"</formula>
    </cfRule>
    <cfRule type="cellIs" dxfId="256" priority="282" operator="equal">
      <formula>"MEDIANAMENTE ACEPTABLE"</formula>
    </cfRule>
    <cfRule type="cellIs" dxfId="255" priority="283" operator="equal">
      <formula>"ACEPTABLE"</formula>
    </cfRule>
    <cfRule type="cellIs" dxfId="254" priority="284" operator="equal">
      <formula>"NO ACEPTABLE"</formula>
    </cfRule>
    <cfRule type="cellIs" dxfId="253" priority="285" stopIfTrue="1" operator="equal">
      <formula>"BAJO"</formula>
    </cfRule>
    <cfRule type="cellIs" dxfId="252" priority="286" stopIfTrue="1" operator="equal">
      <formula>"MEDIO"</formula>
    </cfRule>
    <cfRule type="cellIs" dxfId="251" priority="287" stopIfTrue="1" operator="equal">
      <formula>"ALTO"</formula>
    </cfRule>
  </conditionalFormatting>
  <conditionalFormatting sqref="U22:V22 AG22:AH22">
    <cfRule type="cellIs" dxfId="250" priority="280" operator="equal">
      <formula>"MEDIO"</formula>
    </cfRule>
    <cfRule type="cellIs" dxfId="249" priority="281" operator="equal">
      <formula>"MEDIO"</formula>
    </cfRule>
  </conditionalFormatting>
  <conditionalFormatting sqref="U22:V22 AG22:AH22">
    <cfRule type="cellIs" dxfId="248" priority="278" operator="equal">
      <formula>"ALTO"</formula>
    </cfRule>
    <cfRule type="cellIs" dxfId="247" priority="279" operator="equal">
      <formula>"MEDIO"</formula>
    </cfRule>
  </conditionalFormatting>
  <conditionalFormatting sqref="U22:V22 AG22:AH22">
    <cfRule type="cellIs" dxfId="246" priority="277" operator="equal">
      <formula>"BAJO"</formula>
    </cfRule>
  </conditionalFormatting>
  <conditionalFormatting sqref="U22:V22 AG22:AH22">
    <cfRule type="cellIs" dxfId="245" priority="276" operator="equal">
      <formula>"MEDIO"</formula>
    </cfRule>
  </conditionalFormatting>
  <conditionalFormatting sqref="U22:V22 AG22:AH22">
    <cfRule type="cellIs" dxfId="244" priority="288" operator="equal">
      <formula>#REF!</formula>
    </cfRule>
  </conditionalFormatting>
  <conditionalFormatting sqref="T22 AF22 AF24">
    <cfRule type="cellIs" dxfId="243" priority="269" operator="equal">
      <formula>0</formula>
    </cfRule>
  </conditionalFormatting>
  <conditionalFormatting sqref="G22">
    <cfRule type="cellIs" dxfId="242" priority="268" operator="equal">
      <formula>FALSE</formula>
    </cfRule>
  </conditionalFormatting>
  <conditionalFormatting sqref="U22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41" priority="248" operator="equal">
      <formula>FALSE</formula>
    </cfRule>
    <cfRule type="cellIs" dxfId="240" priority="249" operator="equal">
      <formula>"IMPORTANTE"</formula>
    </cfRule>
    <cfRule type="cellIs" dxfId="239" priority="250" operator="equal">
      <formula>"MODERADO"</formula>
    </cfRule>
    <cfRule type="cellIs" dxfId="238" priority="251" operator="equal">
      <formula>"TOLERABLE"</formula>
    </cfRule>
    <cfRule type="cellIs" dxfId="237" priority="252" operator="equal">
      <formula>"TRIVIAL"</formula>
    </cfRule>
    <cfRule type="cellIs" dxfId="236" priority="253" operator="equal">
      <formula>"T'Sede AVIANCA'!"</formula>
    </cfRule>
    <cfRule type="cellIs" dxfId="235" priority="260" operator="equal">
      <formula>"MEDIANAMENTE ACEPTABLE"</formula>
    </cfRule>
    <cfRule type="cellIs" dxfId="234" priority="261" operator="equal">
      <formula>"ACEPTABLE"</formula>
    </cfRule>
    <cfRule type="cellIs" dxfId="233" priority="262" operator="equal">
      <formula>"NO ACEPTABLE"</formula>
    </cfRule>
    <cfRule type="cellIs" dxfId="232" priority="263" stopIfTrue="1" operator="equal">
      <formula>"BAJO"</formula>
    </cfRule>
    <cfRule type="cellIs" dxfId="231" priority="264" stopIfTrue="1" operator="equal">
      <formula>"MEDIO"</formula>
    </cfRule>
    <cfRule type="cellIs" dxfId="230" priority="265" stopIfTrue="1" operator="equal">
      <formula>"ALTO"</formula>
    </cfRule>
  </conditionalFormatting>
  <conditionalFormatting sqref="AH48">
    <cfRule type="cellIs" dxfId="229" priority="258" operator="equal">
      <formula>"MEDIO"</formula>
    </cfRule>
    <cfRule type="cellIs" dxfId="228" priority="259" operator="equal">
      <formula>"MEDIO"</formula>
    </cfRule>
  </conditionalFormatting>
  <conditionalFormatting sqref="AH48">
    <cfRule type="cellIs" dxfId="227" priority="256" operator="equal">
      <formula>"ALTO"</formula>
    </cfRule>
    <cfRule type="cellIs" dxfId="226" priority="257" operator="equal">
      <formula>"MEDIO"</formula>
    </cfRule>
  </conditionalFormatting>
  <conditionalFormatting sqref="AH48">
    <cfRule type="cellIs" dxfId="225" priority="255" operator="equal">
      <formula>"BAJO"</formula>
    </cfRule>
  </conditionalFormatting>
  <conditionalFormatting sqref="AH48">
    <cfRule type="cellIs" dxfId="224" priority="254" operator="equal">
      <formula>"MEDIO"</formula>
    </cfRule>
  </conditionalFormatting>
  <conditionalFormatting sqref="AH48">
    <cfRule type="cellIs" dxfId="223" priority="266" operator="equal">
      <formula>#REF!</formula>
    </cfRule>
  </conditionalFormatting>
  <conditionalFormatting sqref="AH48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222" priority="228" operator="equal">
      <formula>FALSE</formula>
    </cfRule>
    <cfRule type="cellIs" dxfId="221" priority="229" operator="equal">
      <formula>"IMPORTANTE"</formula>
    </cfRule>
    <cfRule type="cellIs" dxfId="220" priority="230" operator="equal">
      <formula>"MODERADO"</formula>
    </cfRule>
    <cfRule type="cellIs" dxfId="219" priority="231" operator="equal">
      <formula>"TOLERABLE"</formula>
    </cfRule>
    <cfRule type="cellIs" dxfId="218" priority="232" operator="equal">
      <formula>"TRIVIAL"</formula>
    </cfRule>
    <cfRule type="cellIs" dxfId="217" priority="233" operator="equal">
      <formula>"T'Sede AVIANCA'!"</formula>
    </cfRule>
    <cfRule type="cellIs" dxfId="216" priority="240" operator="equal">
      <formula>"MEDIANAMENTE ACEPTABLE"</formula>
    </cfRule>
    <cfRule type="cellIs" dxfId="215" priority="241" operator="equal">
      <formula>"ACEPTABLE"</formula>
    </cfRule>
    <cfRule type="cellIs" dxfId="214" priority="242" operator="equal">
      <formula>"NO ACEPTABLE"</formula>
    </cfRule>
    <cfRule type="cellIs" dxfId="213" priority="243" stopIfTrue="1" operator="equal">
      <formula>"BAJO"</formula>
    </cfRule>
    <cfRule type="cellIs" dxfId="212" priority="244" stopIfTrue="1" operator="equal">
      <formula>"MEDIO"</formula>
    </cfRule>
    <cfRule type="cellIs" dxfId="211" priority="245" stopIfTrue="1" operator="equal">
      <formula>"ALTO"</formula>
    </cfRule>
  </conditionalFormatting>
  <conditionalFormatting sqref="AG48">
    <cfRule type="cellIs" dxfId="210" priority="238" operator="equal">
      <formula>"MEDIO"</formula>
    </cfRule>
    <cfRule type="cellIs" dxfId="209" priority="239" operator="equal">
      <formula>"MEDIO"</formula>
    </cfRule>
  </conditionalFormatting>
  <conditionalFormatting sqref="AG48">
    <cfRule type="cellIs" dxfId="208" priority="236" operator="equal">
      <formula>"ALTO"</formula>
    </cfRule>
    <cfRule type="cellIs" dxfId="207" priority="237" operator="equal">
      <formula>"MEDIO"</formula>
    </cfRule>
  </conditionalFormatting>
  <conditionalFormatting sqref="AG48">
    <cfRule type="cellIs" dxfId="206" priority="235" operator="equal">
      <formula>"BAJO"</formula>
    </cfRule>
  </conditionalFormatting>
  <conditionalFormatting sqref="AG48">
    <cfRule type="cellIs" dxfId="205" priority="234" operator="equal">
      <formula>"MEDIO"</formula>
    </cfRule>
  </conditionalFormatting>
  <conditionalFormatting sqref="AG48">
    <cfRule type="cellIs" dxfId="204" priority="246" operator="equal">
      <formula>#REF!</formula>
    </cfRule>
  </conditionalFormatting>
  <conditionalFormatting sqref="AG48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03" priority="208" operator="equal">
      <formula>FALSE</formula>
    </cfRule>
    <cfRule type="cellIs" dxfId="202" priority="209" operator="equal">
      <formula>"IMPORTANTE"</formula>
    </cfRule>
    <cfRule type="cellIs" dxfId="201" priority="210" operator="equal">
      <formula>"MODERADO"</formula>
    </cfRule>
    <cfRule type="cellIs" dxfId="200" priority="211" operator="equal">
      <formula>"TOLERABLE"</formula>
    </cfRule>
    <cfRule type="cellIs" dxfId="199" priority="212" operator="equal">
      <formula>"TRIVIAL"</formula>
    </cfRule>
    <cfRule type="cellIs" dxfId="198" priority="213" operator="equal">
      <formula>"T'Sede AVIANCA'!"</formula>
    </cfRule>
    <cfRule type="cellIs" dxfId="197" priority="220" operator="equal">
      <formula>"MEDIANAMENTE ACEPTABLE"</formula>
    </cfRule>
    <cfRule type="cellIs" dxfId="196" priority="221" operator="equal">
      <formula>"ACEPTABLE"</formula>
    </cfRule>
    <cfRule type="cellIs" dxfId="195" priority="222" operator="equal">
      <formula>"NO ACEPTABLE"</formula>
    </cfRule>
    <cfRule type="cellIs" dxfId="194" priority="223" stopIfTrue="1" operator="equal">
      <formula>"BAJO"</formula>
    </cfRule>
    <cfRule type="cellIs" dxfId="193" priority="224" stopIfTrue="1" operator="equal">
      <formula>"MEDIO"</formula>
    </cfRule>
    <cfRule type="cellIs" dxfId="192" priority="225" stopIfTrue="1" operator="equal">
      <formula>"ALTO"</formula>
    </cfRule>
  </conditionalFormatting>
  <conditionalFormatting sqref="AH50">
    <cfRule type="cellIs" dxfId="191" priority="218" operator="equal">
      <formula>"MEDIO"</formula>
    </cfRule>
    <cfRule type="cellIs" dxfId="190" priority="219" operator="equal">
      <formula>"MEDIO"</formula>
    </cfRule>
  </conditionalFormatting>
  <conditionalFormatting sqref="AH50">
    <cfRule type="cellIs" dxfId="189" priority="216" operator="equal">
      <formula>"ALTO"</formula>
    </cfRule>
    <cfRule type="cellIs" dxfId="188" priority="217" operator="equal">
      <formula>"MEDIO"</formula>
    </cfRule>
  </conditionalFormatting>
  <conditionalFormatting sqref="AH50">
    <cfRule type="cellIs" dxfId="187" priority="215" operator="equal">
      <formula>"BAJO"</formula>
    </cfRule>
  </conditionalFormatting>
  <conditionalFormatting sqref="AH50">
    <cfRule type="cellIs" dxfId="186" priority="214" operator="equal">
      <formula>"MEDIO"</formula>
    </cfRule>
  </conditionalFormatting>
  <conditionalFormatting sqref="AH50">
    <cfRule type="cellIs" dxfId="185" priority="226" operator="equal">
      <formula>#REF!</formula>
    </cfRule>
  </conditionalFormatting>
  <conditionalFormatting sqref="AH50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184" priority="188" operator="equal">
      <formula>FALSE</formula>
    </cfRule>
    <cfRule type="cellIs" dxfId="183" priority="189" operator="equal">
      <formula>"IMPORTANTE"</formula>
    </cfRule>
    <cfRule type="cellIs" dxfId="182" priority="190" operator="equal">
      <formula>"MODERADO"</formula>
    </cfRule>
    <cfRule type="cellIs" dxfId="181" priority="191" operator="equal">
      <formula>"TOLERABLE"</formula>
    </cfRule>
    <cfRule type="cellIs" dxfId="180" priority="192" operator="equal">
      <formula>"TRIVIAL"</formula>
    </cfRule>
    <cfRule type="cellIs" dxfId="179" priority="193" operator="equal">
      <formula>"T'Sede AVIANCA'!"</formula>
    </cfRule>
    <cfRule type="cellIs" dxfId="178" priority="200" operator="equal">
      <formula>"MEDIANAMENTE ACEPTABLE"</formula>
    </cfRule>
    <cfRule type="cellIs" dxfId="177" priority="201" operator="equal">
      <formula>"ACEPTABLE"</formula>
    </cfRule>
    <cfRule type="cellIs" dxfId="176" priority="202" operator="equal">
      <formula>"NO ACEPTABLE"</formula>
    </cfRule>
    <cfRule type="cellIs" dxfId="175" priority="203" stopIfTrue="1" operator="equal">
      <formula>"BAJO"</formula>
    </cfRule>
    <cfRule type="cellIs" dxfId="174" priority="204" stopIfTrue="1" operator="equal">
      <formula>"MEDIO"</formula>
    </cfRule>
    <cfRule type="cellIs" dxfId="173" priority="205" stopIfTrue="1" operator="equal">
      <formula>"ALTO"</formula>
    </cfRule>
  </conditionalFormatting>
  <conditionalFormatting sqref="AG50">
    <cfRule type="cellIs" dxfId="172" priority="198" operator="equal">
      <formula>"MEDIO"</formula>
    </cfRule>
    <cfRule type="cellIs" dxfId="171" priority="199" operator="equal">
      <formula>"MEDIO"</formula>
    </cfRule>
  </conditionalFormatting>
  <conditionalFormatting sqref="AG50">
    <cfRule type="cellIs" dxfId="170" priority="196" operator="equal">
      <formula>"ALTO"</formula>
    </cfRule>
    <cfRule type="cellIs" dxfId="169" priority="197" operator="equal">
      <formula>"MEDIO"</formula>
    </cfRule>
  </conditionalFormatting>
  <conditionalFormatting sqref="AG50">
    <cfRule type="cellIs" dxfId="168" priority="195" operator="equal">
      <formula>"BAJO"</formula>
    </cfRule>
  </conditionalFormatting>
  <conditionalFormatting sqref="AG50">
    <cfRule type="cellIs" dxfId="167" priority="194" operator="equal">
      <formula>"MEDIO"</formula>
    </cfRule>
  </conditionalFormatting>
  <conditionalFormatting sqref="AG50">
    <cfRule type="cellIs" dxfId="166" priority="206" operator="equal">
      <formula>#REF!</formula>
    </cfRule>
  </conditionalFormatting>
  <conditionalFormatting sqref="AG50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65" priority="187" operator="equal">
      <formula>FALSE</formula>
    </cfRule>
  </conditionalFormatting>
  <conditionalFormatting sqref="U24:V24">
    <cfRule type="cellIs" dxfId="164" priority="166" operator="equal">
      <formula>FALSE</formula>
    </cfRule>
    <cfRule type="cellIs" dxfId="163" priority="167" operator="equal">
      <formula>"IMPORTANTE"</formula>
    </cfRule>
    <cfRule type="cellIs" dxfId="162" priority="168" operator="equal">
      <formula>"MODERADO"</formula>
    </cfRule>
    <cfRule type="cellIs" dxfId="161" priority="169" operator="equal">
      <formula>"TOLERABLE"</formula>
    </cfRule>
    <cfRule type="cellIs" dxfId="160" priority="170" operator="equal">
      <formula>"TRIVIAL"</formula>
    </cfRule>
    <cfRule type="cellIs" dxfId="159" priority="171" operator="equal">
      <formula>"T'Sede AVIANCA'!"</formula>
    </cfRule>
    <cfRule type="cellIs" dxfId="158" priority="178" operator="equal">
      <formula>"MEDIANAMENTE ACEPTABLE"</formula>
    </cfRule>
    <cfRule type="cellIs" dxfId="157" priority="179" operator="equal">
      <formula>"ACEPTABLE"</formula>
    </cfRule>
    <cfRule type="cellIs" dxfId="156" priority="180" operator="equal">
      <formula>"NO ACEPTABLE"</formula>
    </cfRule>
    <cfRule type="cellIs" dxfId="155" priority="181" stopIfTrue="1" operator="equal">
      <formula>"BAJO"</formula>
    </cfRule>
    <cfRule type="cellIs" dxfId="154" priority="182" stopIfTrue="1" operator="equal">
      <formula>"MEDIO"</formula>
    </cfRule>
    <cfRule type="cellIs" dxfId="153" priority="183" stopIfTrue="1" operator="equal">
      <formula>"ALTO"</formula>
    </cfRule>
  </conditionalFormatting>
  <conditionalFormatting sqref="U24:V24">
    <cfRule type="cellIs" dxfId="152" priority="176" operator="equal">
      <formula>"MEDIO"</formula>
    </cfRule>
    <cfRule type="cellIs" dxfId="151" priority="177" operator="equal">
      <formula>"MEDIO"</formula>
    </cfRule>
  </conditionalFormatting>
  <conditionalFormatting sqref="U24:V24">
    <cfRule type="cellIs" dxfId="150" priority="174" operator="equal">
      <formula>"ALTO"</formula>
    </cfRule>
    <cfRule type="cellIs" dxfId="149" priority="175" operator="equal">
      <formula>"MEDIO"</formula>
    </cfRule>
  </conditionalFormatting>
  <conditionalFormatting sqref="U24:V24">
    <cfRule type="cellIs" dxfId="148" priority="173" operator="equal">
      <formula>"BAJO"</formula>
    </cfRule>
  </conditionalFormatting>
  <conditionalFormatting sqref="U24:V24">
    <cfRule type="cellIs" dxfId="147" priority="172" operator="equal">
      <formula>"MEDIO"</formula>
    </cfRule>
  </conditionalFormatting>
  <conditionalFormatting sqref="U24:V24">
    <cfRule type="cellIs" dxfId="146" priority="184" operator="equal">
      <formula>#REF!</formula>
    </cfRule>
  </conditionalFormatting>
  <conditionalFormatting sqref="T24">
    <cfRule type="cellIs" dxfId="145" priority="165" operator="equal">
      <formula>0</formula>
    </cfRule>
  </conditionalFormatting>
  <conditionalFormatting sqref="U24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44" priority="145" operator="equal">
      <formula>FALSE</formula>
    </cfRule>
    <cfRule type="cellIs" dxfId="143" priority="146" operator="equal">
      <formula>"IMPORTANTE"</formula>
    </cfRule>
    <cfRule type="cellIs" dxfId="142" priority="147" operator="equal">
      <formula>"MODERADO"</formula>
    </cfRule>
    <cfRule type="cellIs" dxfId="141" priority="148" operator="equal">
      <formula>"TOLERABLE"</formula>
    </cfRule>
    <cfRule type="cellIs" dxfId="140" priority="149" operator="equal">
      <formula>"TRIVIAL"</formula>
    </cfRule>
    <cfRule type="cellIs" dxfId="139" priority="150" operator="equal">
      <formula>"T'Sede AVIANCA'!"</formula>
    </cfRule>
    <cfRule type="cellIs" dxfId="138" priority="157" operator="equal">
      <formula>"MEDIANAMENTE ACEPTABLE"</formula>
    </cfRule>
    <cfRule type="cellIs" dxfId="137" priority="158" operator="equal">
      <formula>"ACEPTABLE"</formula>
    </cfRule>
    <cfRule type="cellIs" dxfId="136" priority="159" operator="equal">
      <formula>"NO ACEPTABLE"</formula>
    </cfRule>
    <cfRule type="cellIs" dxfId="135" priority="160" stopIfTrue="1" operator="equal">
      <formula>"BAJO"</formula>
    </cfRule>
    <cfRule type="cellIs" dxfId="134" priority="161" stopIfTrue="1" operator="equal">
      <formula>"MEDIO"</formula>
    </cfRule>
    <cfRule type="cellIs" dxfId="133" priority="162" stopIfTrue="1" operator="equal">
      <formula>"ALTO"</formula>
    </cfRule>
  </conditionalFormatting>
  <conditionalFormatting sqref="AG24:AH24">
    <cfRule type="cellIs" dxfId="132" priority="155" operator="equal">
      <formula>"MEDIO"</formula>
    </cfRule>
    <cfRule type="cellIs" dxfId="131" priority="156" operator="equal">
      <formula>"MEDIO"</formula>
    </cfRule>
  </conditionalFormatting>
  <conditionalFormatting sqref="AG24:AH24">
    <cfRule type="cellIs" dxfId="130" priority="153" operator="equal">
      <formula>"ALTO"</formula>
    </cfRule>
    <cfRule type="cellIs" dxfId="129" priority="154" operator="equal">
      <formula>"MEDIO"</formula>
    </cfRule>
  </conditionalFormatting>
  <conditionalFormatting sqref="AG24:AH24">
    <cfRule type="cellIs" dxfId="128" priority="152" operator="equal">
      <formula>"BAJO"</formula>
    </cfRule>
  </conditionalFormatting>
  <conditionalFormatting sqref="AG24:AH24">
    <cfRule type="cellIs" dxfId="127" priority="151" operator="equal">
      <formula>"MEDIO"</formula>
    </cfRule>
  </conditionalFormatting>
  <conditionalFormatting sqref="AG24:AH24">
    <cfRule type="cellIs" dxfId="126" priority="163" operator="equal">
      <formula>#REF!</formula>
    </cfRule>
  </conditionalFormatting>
  <conditionalFormatting sqref="AG24:AH24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25" priority="97" operator="equal">
      <formula>FALSE</formula>
    </cfRule>
  </conditionalFormatting>
  <conditionalFormatting sqref="U9:V9 AG9:AH9">
    <cfRule type="cellIs" dxfId="124" priority="123" operator="equal">
      <formula>FALSE</formula>
    </cfRule>
    <cfRule type="cellIs" dxfId="123" priority="124" operator="equal">
      <formula>"IMPORTANTE"</formula>
    </cfRule>
    <cfRule type="cellIs" dxfId="122" priority="125" operator="equal">
      <formula>"MODERADO"</formula>
    </cfRule>
    <cfRule type="cellIs" dxfId="121" priority="126" operator="equal">
      <formula>"TOLERABLE"</formula>
    </cfRule>
    <cfRule type="cellIs" dxfId="120" priority="127" operator="equal">
      <formula>"TRIVIAL"</formula>
    </cfRule>
    <cfRule type="cellIs" dxfId="119" priority="128" operator="equal">
      <formula>"T'Sede AVIANCA'!"</formula>
    </cfRule>
    <cfRule type="cellIs" dxfId="118" priority="135" operator="equal">
      <formula>"MEDIANAMENTE ACEPTABLE"</formula>
    </cfRule>
    <cfRule type="cellIs" dxfId="117" priority="136" operator="equal">
      <formula>"ACEPTABLE"</formula>
    </cfRule>
    <cfRule type="cellIs" dxfId="116" priority="137" operator="equal">
      <formula>"NO ACEPTABLE"</formula>
    </cfRule>
    <cfRule type="cellIs" dxfId="115" priority="138" stopIfTrue="1" operator="equal">
      <formula>"BAJO"</formula>
    </cfRule>
    <cfRule type="cellIs" dxfId="114" priority="139" stopIfTrue="1" operator="equal">
      <formula>"MEDIO"</formula>
    </cfRule>
    <cfRule type="cellIs" dxfId="113" priority="140" stopIfTrue="1" operator="equal">
      <formula>"ALTO"</formula>
    </cfRule>
  </conditionalFormatting>
  <conditionalFormatting sqref="U9:V9 AG9:AH9">
    <cfRule type="cellIs" dxfId="112" priority="133" operator="equal">
      <formula>"MEDIO"</formula>
    </cfRule>
    <cfRule type="cellIs" dxfId="111" priority="134" operator="equal">
      <formula>"MEDIO"</formula>
    </cfRule>
  </conditionalFormatting>
  <conditionalFormatting sqref="U9:V9 AG9:AH9">
    <cfRule type="cellIs" dxfId="110" priority="131" operator="equal">
      <formula>"ALTO"</formula>
    </cfRule>
    <cfRule type="cellIs" dxfId="109" priority="132" operator="equal">
      <formula>"MEDIO"</formula>
    </cfRule>
  </conditionalFormatting>
  <conditionalFormatting sqref="U9:V9 AG9:AH9">
    <cfRule type="cellIs" dxfId="108" priority="130" operator="equal">
      <formula>"BAJO"</formula>
    </cfRule>
  </conditionalFormatting>
  <conditionalFormatting sqref="U9:V9 AG9:AH9">
    <cfRule type="cellIs" dxfId="107" priority="129" operator="equal">
      <formula>"MEDIO"</formula>
    </cfRule>
  </conditionalFormatting>
  <conditionalFormatting sqref="U9:V9 AG9:AH9">
    <cfRule type="cellIs" dxfId="106" priority="141" operator="equal">
      <formula>#REF!</formula>
    </cfRule>
  </conditionalFormatting>
  <conditionalFormatting sqref="T9 AF9">
    <cfRule type="cellIs" dxfId="105" priority="122" operator="equal">
      <formula>0</formula>
    </cfRule>
  </conditionalFormatting>
  <conditionalFormatting sqref="G9">
    <cfRule type="cellIs" dxfId="104" priority="121" operator="equal">
      <formula>FALSE</formula>
    </cfRule>
  </conditionalFormatting>
  <conditionalFormatting sqref="U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03" priority="99" operator="equal">
      <formula>FALSE</formula>
    </cfRule>
    <cfRule type="cellIs" dxfId="102" priority="100" operator="equal">
      <formula>"IMPORTANTE"</formula>
    </cfRule>
    <cfRule type="cellIs" dxfId="101" priority="101" operator="equal">
      <formula>"MODERADO"</formula>
    </cfRule>
    <cfRule type="cellIs" dxfId="100" priority="102" operator="equal">
      <formula>"TOLERABLE"</formula>
    </cfRule>
    <cfRule type="cellIs" dxfId="99" priority="103" operator="equal">
      <formula>"TRIVIAL"</formula>
    </cfRule>
    <cfRule type="cellIs" dxfId="98" priority="104" operator="equal">
      <formula>"T'Sede AVIANCA'!"</formula>
    </cfRule>
    <cfRule type="cellIs" dxfId="97" priority="111" operator="equal">
      <formula>"MEDIANAMENTE ACEPTABLE"</formula>
    </cfRule>
    <cfRule type="cellIs" dxfId="96" priority="112" operator="equal">
      <formula>"ACEPTABLE"</formula>
    </cfRule>
    <cfRule type="cellIs" dxfId="95" priority="113" operator="equal">
      <formula>"NO ACEPTABLE"</formula>
    </cfRule>
    <cfRule type="cellIs" dxfId="94" priority="114" stopIfTrue="1" operator="equal">
      <formula>"BAJO"</formula>
    </cfRule>
    <cfRule type="cellIs" dxfId="93" priority="115" stopIfTrue="1" operator="equal">
      <formula>"MEDIO"</formula>
    </cfRule>
    <cfRule type="cellIs" dxfId="92" priority="116" stopIfTrue="1" operator="equal">
      <formula>"ALTO"</formula>
    </cfRule>
  </conditionalFormatting>
  <conditionalFormatting sqref="U25:V25 AG25:AH25">
    <cfRule type="cellIs" dxfId="91" priority="109" operator="equal">
      <formula>"MEDIO"</formula>
    </cfRule>
    <cfRule type="cellIs" dxfId="90" priority="110" operator="equal">
      <formula>"MEDIO"</formula>
    </cfRule>
  </conditionalFormatting>
  <conditionalFormatting sqref="U25:V25 AG25:AH25">
    <cfRule type="cellIs" dxfId="89" priority="107" operator="equal">
      <formula>"ALTO"</formula>
    </cfRule>
    <cfRule type="cellIs" dxfId="88" priority="108" operator="equal">
      <formula>"MEDIO"</formula>
    </cfRule>
  </conditionalFormatting>
  <conditionalFormatting sqref="U25:V25 AG25:AH25">
    <cfRule type="cellIs" dxfId="87" priority="106" operator="equal">
      <formula>"BAJO"</formula>
    </cfRule>
  </conditionalFormatting>
  <conditionalFormatting sqref="U25:V25 AG25:AH25">
    <cfRule type="cellIs" dxfId="86" priority="105" operator="equal">
      <formula>"MEDIO"</formula>
    </cfRule>
  </conditionalFormatting>
  <conditionalFormatting sqref="U25:V25 AG25:AH25">
    <cfRule type="cellIs" dxfId="85" priority="117" operator="equal">
      <formula>#REF!</formula>
    </cfRule>
  </conditionalFormatting>
  <conditionalFormatting sqref="T25 AF25">
    <cfRule type="cellIs" dxfId="84" priority="98" operator="equal">
      <formula>0</formula>
    </cfRule>
  </conditionalFormatting>
  <conditionalFormatting sqref="U25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7 T27">
    <cfRule type="cellIs" dxfId="83" priority="73" operator="equal">
      <formula>0</formula>
    </cfRule>
  </conditionalFormatting>
  <conditionalFormatting sqref="G27">
    <cfRule type="cellIs" dxfId="82" priority="96" operator="equal">
      <formula>FALSE</formula>
    </cfRule>
  </conditionalFormatting>
  <conditionalFormatting sqref="AG27:AH27 U27:V27">
    <cfRule type="cellIs" dxfId="81" priority="74" operator="equal">
      <formula>FALSE</formula>
    </cfRule>
    <cfRule type="cellIs" dxfId="80" priority="75" operator="equal">
      <formula>"IMPORTANTE"</formula>
    </cfRule>
    <cfRule type="cellIs" dxfId="79" priority="76" operator="equal">
      <formula>"MODERADO"</formula>
    </cfRule>
    <cfRule type="cellIs" dxfId="78" priority="77" operator="equal">
      <formula>"TOLERABLE"</formula>
    </cfRule>
    <cfRule type="cellIs" dxfId="77" priority="78" operator="equal">
      <formula>"TRIVIAL"</formula>
    </cfRule>
    <cfRule type="cellIs" dxfId="76" priority="79" operator="equal">
      <formula>"T'Sede AVIANCA'!"</formula>
    </cfRule>
    <cfRule type="cellIs" dxfId="75" priority="86" operator="equal">
      <formula>"MEDIANAMENTE ACEPTABLE"</formula>
    </cfRule>
    <cfRule type="cellIs" dxfId="74" priority="87" operator="equal">
      <formula>"ACEPTABLE"</formula>
    </cfRule>
    <cfRule type="cellIs" dxfId="73" priority="88" operator="equal">
      <formula>"NO ACEPTABLE"</formula>
    </cfRule>
    <cfRule type="cellIs" dxfId="72" priority="89" stopIfTrue="1" operator="equal">
      <formula>"BAJO"</formula>
    </cfRule>
    <cfRule type="cellIs" dxfId="71" priority="90" stopIfTrue="1" operator="equal">
      <formula>"MEDIO"</formula>
    </cfRule>
    <cfRule type="cellIs" dxfId="70" priority="91" stopIfTrue="1" operator="equal">
      <formula>"ALTO"</formula>
    </cfRule>
  </conditionalFormatting>
  <conditionalFormatting sqref="AG27:AH27 U27:V27">
    <cfRule type="cellIs" dxfId="69" priority="84" operator="equal">
      <formula>"MEDIO"</formula>
    </cfRule>
    <cfRule type="cellIs" dxfId="68" priority="85" operator="equal">
      <formula>"MEDIO"</formula>
    </cfRule>
  </conditionalFormatting>
  <conditionalFormatting sqref="AG27:AH27 U27:V27">
    <cfRule type="cellIs" dxfId="67" priority="82" operator="equal">
      <formula>"ALTO"</formula>
    </cfRule>
    <cfRule type="cellIs" dxfId="66" priority="83" operator="equal">
      <formula>"MEDIO"</formula>
    </cfRule>
  </conditionalFormatting>
  <conditionalFormatting sqref="AG27:AH27 U27:V27">
    <cfRule type="cellIs" dxfId="65" priority="81" operator="equal">
      <formula>"BAJO"</formula>
    </cfRule>
  </conditionalFormatting>
  <conditionalFormatting sqref="AG27:AH27 U27:V27">
    <cfRule type="cellIs" dxfId="64" priority="80" operator="equal">
      <formula>"MEDIO"</formula>
    </cfRule>
  </conditionalFormatting>
  <conditionalFormatting sqref="AG27:AH27 U27:V27">
    <cfRule type="cellIs" dxfId="63" priority="92" operator="equal">
      <formula>#REF!</formula>
    </cfRule>
  </conditionalFormatting>
  <conditionalFormatting sqref="U2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">
    <cfRule type="cellIs" dxfId="62" priority="49" operator="equal">
      <formula>FALSE</formula>
    </cfRule>
  </conditionalFormatting>
  <conditionalFormatting sqref="AG31:AH31 U31:V31">
    <cfRule type="cellIs" dxfId="61" priority="51" operator="equal">
      <formula>FALSE</formula>
    </cfRule>
    <cfRule type="cellIs" dxfId="60" priority="52" operator="equal">
      <formula>"IMPORTANTE"</formula>
    </cfRule>
    <cfRule type="cellIs" dxfId="59" priority="53" operator="equal">
      <formula>"MODERADO"</formula>
    </cfRule>
    <cfRule type="cellIs" dxfId="58" priority="54" operator="equal">
      <formula>"TOLERABLE"</formula>
    </cfRule>
    <cfRule type="cellIs" dxfId="57" priority="55" operator="equal">
      <formula>"TRIVIAL"</formula>
    </cfRule>
    <cfRule type="cellIs" dxfId="56" priority="56" operator="equal">
      <formula>"T'Sede AVIANCA'!"</formula>
    </cfRule>
    <cfRule type="cellIs" dxfId="55" priority="63" operator="equal">
      <formula>"MEDIANAMENTE ACEPTABLE"</formula>
    </cfRule>
    <cfRule type="cellIs" dxfId="54" priority="64" operator="equal">
      <formula>"ACEPTABLE"</formula>
    </cfRule>
    <cfRule type="cellIs" dxfId="53" priority="65" operator="equal">
      <formula>"NO ACEPTABLE"</formula>
    </cfRule>
    <cfRule type="cellIs" dxfId="52" priority="66" stopIfTrue="1" operator="equal">
      <formula>"BAJO"</formula>
    </cfRule>
    <cfRule type="cellIs" dxfId="51" priority="67" stopIfTrue="1" operator="equal">
      <formula>"MEDIO"</formula>
    </cfRule>
    <cfRule type="cellIs" dxfId="50" priority="68" stopIfTrue="1" operator="equal">
      <formula>"ALTO"</formula>
    </cfRule>
  </conditionalFormatting>
  <conditionalFormatting sqref="AG31:AH31 U31:V31">
    <cfRule type="cellIs" dxfId="49" priority="61" operator="equal">
      <formula>"MEDIO"</formula>
    </cfRule>
    <cfRule type="cellIs" dxfId="48" priority="62" operator="equal">
      <formula>"MEDIO"</formula>
    </cfRule>
  </conditionalFormatting>
  <conditionalFormatting sqref="AG31:AH31 U31:V31">
    <cfRule type="cellIs" dxfId="47" priority="59" operator="equal">
      <formula>"ALTO"</formula>
    </cfRule>
    <cfRule type="cellIs" dxfId="46" priority="60" operator="equal">
      <formula>"MEDIO"</formula>
    </cfRule>
  </conditionalFormatting>
  <conditionalFormatting sqref="AG31:AH31 U31:V31">
    <cfRule type="cellIs" dxfId="45" priority="58" operator="equal">
      <formula>"BAJO"</formula>
    </cfRule>
  </conditionalFormatting>
  <conditionalFormatting sqref="AG31:AH31 U31:V31">
    <cfRule type="cellIs" dxfId="44" priority="57" operator="equal">
      <formula>"MEDIO"</formula>
    </cfRule>
  </conditionalFormatting>
  <conditionalFormatting sqref="AG31:AH31 U31:V31">
    <cfRule type="cellIs" dxfId="43" priority="69" operator="equal">
      <formula>#REF!</formula>
    </cfRule>
  </conditionalFormatting>
  <conditionalFormatting sqref="T31 AF31">
    <cfRule type="cellIs" dxfId="42" priority="50" operator="equal">
      <formula>0</formula>
    </cfRule>
  </conditionalFormatting>
  <conditionalFormatting sqref="U3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ellIs" dxfId="41" priority="48" operator="equal">
      <formula>FALSE</formula>
    </cfRule>
  </conditionalFormatting>
  <conditionalFormatting sqref="AG16:AH16 U16:V16">
    <cfRule type="cellIs" dxfId="40" priority="26" operator="equal">
      <formula>FALSE</formula>
    </cfRule>
    <cfRule type="cellIs" dxfId="39" priority="27" operator="equal">
      <formula>"IMPORTANTE"</formula>
    </cfRule>
    <cfRule type="cellIs" dxfId="38" priority="28" operator="equal">
      <formula>"MODERADO"</formula>
    </cfRule>
    <cfRule type="cellIs" dxfId="37" priority="29" operator="equal">
      <formula>"TOLERABLE"</formula>
    </cfRule>
    <cfRule type="cellIs" dxfId="36" priority="30" operator="equal">
      <formula>"TRIVIAL"</formula>
    </cfRule>
    <cfRule type="cellIs" dxfId="35" priority="31" operator="equal">
      <formula>"T'Sede AVIANCA'!"</formula>
    </cfRule>
    <cfRule type="cellIs" dxfId="34" priority="38" operator="equal">
      <formula>"MEDIANAMENTE ACEPTABLE"</formula>
    </cfRule>
    <cfRule type="cellIs" dxfId="33" priority="39" operator="equal">
      <formula>"ACEPTABLE"</formula>
    </cfRule>
    <cfRule type="cellIs" dxfId="32" priority="40" operator="equal">
      <formula>"NO ACEPTABLE"</formula>
    </cfRule>
    <cfRule type="cellIs" dxfId="31" priority="41" stopIfTrue="1" operator="equal">
      <formula>"BAJO"</formula>
    </cfRule>
    <cfRule type="cellIs" dxfId="30" priority="42" stopIfTrue="1" operator="equal">
      <formula>"MEDIO"</formula>
    </cfRule>
    <cfRule type="cellIs" dxfId="29" priority="43" stopIfTrue="1" operator="equal">
      <formula>"ALTO"</formula>
    </cfRule>
  </conditionalFormatting>
  <conditionalFormatting sqref="AG16:AH16 U16:V16">
    <cfRule type="cellIs" dxfId="28" priority="36" operator="equal">
      <formula>"MEDIO"</formula>
    </cfRule>
    <cfRule type="cellIs" dxfId="27" priority="37" operator="equal">
      <formula>"MEDIO"</formula>
    </cfRule>
  </conditionalFormatting>
  <conditionalFormatting sqref="AG16:AH16 U16:V16">
    <cfRule type="cellIs" dxfId="26" priority="34" operator="equal">
      <formula>"ALTO"</formula>
    </cfRule>
    <cfRule type="cellIs" dxfId="25" priority="35" operator="equal">
      <formula>"MEDIO"</formula>
    </cfRule>
  </conditionalFormatting>
  <conditionalFormatting sqref="AG16:AH16 U16:V16">
    <cfRule type="cellIs" dxfId="24" priority="33" operator="equal">
      <formula>"BAJO"</formula>
    </cfRule>
  </conditionalFormatting>
  <conditionalFormatting sqref="AG16:AH16 U16:V16">
    <cfRule type="cellIs" dxfId="23" priority="32" operator="equal">
      <formula>"MEDIO"</formula>
    </cfRule>
  </conditionalFormatting>
  <conditionalFormatting sqref="AG16:AH16 U16:V16">
    <cfRule type="cellIs" dxfId="22" priority="44" operator="equal">
      <formula>#REF!</formula>
    </cfRule>
  </conditionalFormatting>
  <conditionalFormatting sqref="AF16 T16">
    <cfRule type="cellIs" dxfId="21" priority="25" operator="equal">
      <formula>0</formula>
    </cfRule>
  </conditionalFormatting>
  <conditionalFormatting sqref="U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H1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20" priority="3" operator="equal">
      <formula>FALSE</formula>
    </cfRule>
    <cfRule type="cellIs" dxfId="19" priority="4" operator="equal">
      <formula>"IMPORTANTE"</formula>
    </cfRule>
    <cfRule type="cellIs" dxfId="18" priority="5" operator="equal">
      <formula>"MODERADO"</formula>
    </cfRule>
    <cfRule type="cellIs" dxfId="17" priority="6" operator="equal">
      <formula>"TOLERABLE"</formula>
    </cfRule>
    <cfRule type="cellIs" dxfId="16" priority="7" operator="equal">
      <formula>"TRIVIAL"</formula>
    </cfRule>
    <cfRule type="cellIs" dxfId="15" priority="8" operator="equal">
      <formula>"T'Sede AVIANCA'!"</formula>
    </cfRule>
    <cfRule type="cellIs" dxfId="14" priority="15" operator="equal">
      <formula>"MEDIANAMENTE ACEPTABLE"</formula>
    </cfRule>
    <cfRule type="cellIs" dxfId="13" priority="16" operator="equal">
      <formula>"ACEPTABLE"</formula>
    </cfRule>
    <cfRule type="cellIs" dxfId="12" priority="17" operator="equal">
      <formula>"NO ACEPTABLE"</formula>
    </cfRule>
    <cfRule type="cellIs" dxfId="11" priority="18" stopIfTrue="1" operator="equal">
      <formula>"BAJO"</formula>
    </cfRule>
    <cfRule type="cellIs" dxfId="10" priority="19" stopIfTrue="1" operator="equal">
      <formula>"MEDIO"</formula>
    </cfRule>
    <cfRule type="cellIs" dxfId="9" priority="20" stopIfTrue="1" operator="equal">
      <formula>"ALTO"</formula>
    </cfRule>
  </conditionalFormatting>
  <conditionalFormatting sqref="AG23:AH23 U23:V23">
    <cfRule type="cellIs" dxfId="8" priority="13" operator="equal">
      <formula>"MEDIO"</formula>
    </cfRule>
    <cfRule type="cellIs" dxfId="7" priority="14" operator="equal">
      <formula>"MEDIO"</formula>
    </cfRule>
  </conditionalFormatting>
  <conditionalFormatting sqref="AG23:AH23 U23:V23">
    <cfRule type="cellIs" dxfId="6" priority="11" operator="equal">
      <formula>"ALTO"</formula>
    </cfRule>
    <cfRule type="cellIs" dxfId="5" priority="12" operator="equal">
      <formula>"MEDIO"</formula>
    </cfRule>
  </conditionalFormatting>
  <conditionalFormatting sqref="AG23:AH23 U23:V23">
    <cfRule type="cellIs" dxfId="4" priority="10" operator="equal">
      <formula>"BAJO"</formula>
    </cfRule>
  </conditionalFormatting>
  <conditionalFormatting sqref="AG23:AH23 U23:V23">
    <cfRule type="cellIs" dxfId="3" priority="9" operator="equal">
      <formula>"MEDIO"</formula>
    </cfRule>
  </conditionalFormatting>
  <conditionalFormatting sqref="AG23:AH23 U23:V23">
    <cfRule type="cellIs" dxfId="2" priority="21" operator="equal">
      <formula>#REF!</formula>
    </cfRule>
  </conditionalFormatting>
  <conditionalFormatting sqref="T23 AF23">
    <cfRule type="cellIs" dxfId="1" priority="2" operator="equal">
      <formula>0</formula>
    </cfRule>
  </conditionalFormatting>
  <conditionalFormatting sqref="G23">
    <cfRule type="cellIs" dxfId="0" priority="1" operator="equal">
      <formula>FALSE</formula>
    </cfRule>
  </conditionalFormatting>
  <conditionalFormatting sqref="U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Hoja1!$F$5:$F$67</xm:f>
          </x14:formula1>
          <xm:sqref>F9:F15 F17:F20 F22 F24:F60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AC9:AC15 Q9:Q15 AC24:AC59 AC17:AC22 Q17:Q22 Q24:Q59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AD9:AD15 R9:R15 AD24:AD59 AD17:AD22 R17:R22 R24:R59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AE9:AE15 S9:S15 AE24:AE59 AE17:AE22 S17:S22 S24:S59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F16 F21 E23:F23 Q16:S16 AC16:AE16 Q23:S23 AC23:AE23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E9:E22 E24:E59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zoomScale="80" zoomScaleNormal="80" workbookViewId="0">
      <selection activeCell="J70" sqref="J70"/>
    </sheetView>
  </sheetViews>
  <sheetFormatPr baseColWidth="10" defaultColWidth="11.42578125" defaultRowHeight="14.25" x14ac:dyDescent="0.2"/>
  <cols>
    <col min="1" max="1" width="25.5703125" style="4" bestFit="1" customWidth="1"/>
    <col min="2" max="2" width="31.28515625" style="4" customWidth="1"/>
    <col min="3" max="3" width="16.85546875" style="4" customWidth="1"/>
    <col min="4" max="4" width="13.85546875" style="4" customWidth="1"/>
    <col min="5" max="6" width="11.42578125" style="4"/>
    <col min="7" max="7" width="20.85546875" style="4" customWidth="1"/>
    <col min="8" max="8" width="22.7109375" style="4" bestFit="1" customWidth="1"/>
    <col min="9" max="15" width="11.42578125" style="4"/>
    <col min="16" max="16" width="72.5703125" style="4" bestFit="1" customWidth="1"/>
    <col min="17" max="19" width="50.7109375" style="4" customWidth="1"/>
    <col min="20" max="20" width="15.5703125" style="4" customWidth="1"/>
    <col min="21" max="21" width="16" style="4" customWidth="1"/>
    <col min="22" max="22" width="19.85546875" style="4" customWidth="1"/>
    <col min="23" max="23" width="11.42578125" style="4"/>
    <col min="24" max="24" width="49.85546875" style="4" bestFit="1" customWidth="1"/>
    <col min="25" max="25" width="22.7109375" style="4" bestFit="1" customWidth="1"/>
    <col min="26" max="16384" width="11.42578125" style="4"/>
  </cols>
  <sheetData>
    <row r="1" spans="1:25" ht="27.75" customHeight="1" x14ac:dyDescent="0.2"/>
    <row r="2" spans="1:25" ht="15.75" x14ac:dyDescent="0.25">
      <c r="A2" s="4" t="s">
        <v>229</v>
      </c>
      <c r="B2" s="4" t="s">
        <v>230</v>
      </c>
      <c r="C2" s="172" t="s">
        <v>231</v>
      </c>
      <c r="D2" s="172"/>
      <c r="E2" s="4" t="s">
        <v>232</v>
      </c>
      <c r="O2" s="171" t="s">
        <v>233</v>
      </c>
      <c r="P2" s="171"/>
      <c r="Q2" s="171"/>
      <c r="R2" s="171"/>
      <c r="S2" s="171"/>
      <c r="T2" s="171"/>
      <c r="U2" s="16"/>
    </row>
    <row r="3" spans="1:25" ht="15.75" x14ac:dyDescent="0.25">
      <c r="A3" s="5" t="s">
        <v>234</v>
      </c>
      <c r="B3" s="4" t="s">
        <v>235</v>
      </c>
      <c r="C3" s="4" t="s">
        <v>236</v>
      </c>
      <c r="O3" s="18"/>
      <c r="P3" s="18"/>
      <c r="Q3" s="19"/>
      <c r="R3" s="19"/>
      <c r="S3" s="19"/>
      <c r="T3" s="19"/>
      <c r="U3" s="16"/>
    </row>
    <row r="4" spans="1:25" ht="15" x14ac:dyDescent="0.2">
      <c r="A4" s="6" t="s">
        <v>237</v>
      </c>
      <c r="B4" s="4" t="s">
        <v>238</v>
      </c>
      <c r="C4" s="4" t="s">
        <v>239</v>
      </c>
      <c r="E4" s="4" t="s">
        <v>240</v>
      </c>
      <c r="H4" s="4" t="s">
        <v>241</v>
      </c>
      <c r="O4" s="171" t="s">
        <v>242</v>
      </c>
      <c r="P4" s="171"/>
      <c r="Q4" s="171"/>
      <c r="R4" s="171"/>
      <c r="S4" s="171"/>
      <c r="T4" s="171"/>
      <c r="U4" s="171"/>
    </row>
    <row r="5" spans="1:25" x14ac:dyDescent="0.2">
      <c r="A5" s="6"/>
      <c r="B5" s="6"/>
    </row>
    <row r="6" spans="1:25" x14ac:dyDescent="0.2">
      <c r="A6" s="4" t="s">
        <v>243</v>
      </c>
    </row>
    <row r="7" spans="1:25" ht="15" x14ac:dyDescent="0.25">
      <c r="A7" s="7" t="s">
        <v>244</v>
      </c>
      <c r="B7" s="7" t="s">
        <v>245</v>
      </c>
      <c r="C7" s="8" t="s">
        <v>246</v>
      </c>
      <c r="E7" s="7" t="s">
        <v>247</v>
      </c>
      <c r="G7" s="7"/>
    </row>
    <row r="8" spans="1:25" ht="15" x14ac:dyDescent="0.25">
      <c r="A8" s="7"/>
      <c r="B8" s="7"/>
      <c r="C8" s="7"/>
      <c r="D8" s="7"/>
      <c r="F8" s="7"/>
      <c r="G8" s="7"/>
    </row>
    <row r="9" spans="1:25" ht="15" x14ac:dyDescent="0.25">
      <c r="A9" s="7" t="s">
        <v>248</v>
      </c>
    </row>
    <row r="10" spans="1:25" ht="15" x14ac:dyDescent="0.25">
      <c r="A10" s="177" t="s">
        <v>249</v>
      </c>
      <c r="B10" s="177"/>
      <c r="C10" s="177" t="s">
        <v>250</v>
      </c>
      <c r="D10" s="177"/>
      <c r="E10" s="177" t="s">
        <v>251</v>
      </c>
      <c r="F10" s="177"/>
    </row>
    <row r="11" spans="1:25" x14ac:dyDescent="0.2">
      <c r="A11" s="178"/>
      <c r="B11" s="178"/>
      <c r="C11" s="179"/>
      <c r="D11" s="179"/>
      <c r="E11" s="180"/>
      <c r="F11" s="180"/>
    </row>
    <row r="12" spans="1:25" ht="15" customHeight="1" x14ac:dyDescent="0.25">
      <c r="A12" s="99">
        <v>1</v>
      </c>
      <c r="B12" s="99">
        <v>300</v>
      </c>
      <c r="C12" s="99">
        <v>301</v>
      </c>
      <c r="D12" s="99">
        <v>600</v>
      </c>
      <c r="E12" s="99">
        <v>601</v>
      </c>
      <c r="F12" s="9">
        <v>1000</v>
      </c>
      <c r="R12" s="10"/>
      <c r="S12" s="10"/>
      <c r="T12" s="10"/>
      <c r="U12" s="10"/>
      <c r="V12" s="10"/>
      <c r="W12" s="11"/>
      <c r="X12" s="11"/>
      <c r="Y12" s="11"/>
    </row>
    <row r="13" spans="1:25" ht="15" customHeight="1" x14ac:dyDescent="0.2">
      <c r="F13" s="175" t="s">
        <v>252</v>
      </c>
      <c r="G13" s="175"/>
      <c r="H13" s="175"/>
      <c r="I13" s="175"/>
      <c r="J13" s="175"/>
      <c r="K13" s="175"/>
      <c r="L13" s="175"/>
      <c r="M13" s="175"/>
      <c r="N13" s="175"/>
      <c r="R13" s="10"/>
      <c r="S13" s="10"/>
      <c r="T13" s="10"/>
      <c r="U13" s="10"/>
      <c r="V13" s="10"/>
      <c r="W13" s="11"/>
      <c r="X13" s="11"/>
      <c r="Y13" s="11"/>
    </row>
    <row r="14" spans="1:25" ht="15" customHeight="1" x14ac:dyDescent="0.2">
      <c r="F14" s="175"/>
      <c r="G14" s="175"/>
      <c r="H14" s="175"/>
      <c r="I14" s="175"/>
      <c r="J14" s="175"/>
      <c r="K14" s="175"/>
      <c r="L14" s="175"/>
      <c r="M14" s="175"/>
      <c r="N14" s="175"/>
      <c r="R14" s="10"/>
      <c r="S14" s="10"/>
      <c r="T14" s="10"/>
      <c r="U14" s="10"/>
      <c r="V14" s="10"/>
      <c r="W14" s="11"/>
      <c r="X14" s="11"/>
      <c r="Y14" s="11"/>
    </row>
    <row r="15" spans="1:25" ht="15" customHeight="1" x14ac:dyDescent="0.2">
      <c r="F15" s="175"/>
      <c r="G15" s="175"/>
      <c r="H15" s="175"/>
      <c r="I15" s="175"/>
      <c r="J15" s="175"/>
      <c r="K15" s="175"/>
      <c r="L15" s="175"/>
      <c r="M15" s="175"/>
      <c r="N15" s="175"/>
      <c r="R15" s="10"/>
      <c r="S15" s="10"/>
      <c r="T15" s="10"/>
      <c r="U15" s="10"/>
      <c r="V15" s="10"/>
      <c r="W15" s="11"/>
      <c r="X15" s="11"/>
      <c r="Y15" s="11"/>
    </row>
    <row r="16" spans="1:25" ht="19.5" customHeight="1" x14ac:dyDescent="0.25">
      <c r="A16" s="12" t="s">
        <v>88</v>
      </c>
      <c r="B16" s="13" t="s">
        <v>253</v>
      </c>
      <c r="C16" s="176"/>
      <c r="D16" s="176"/>
      <c r="F16" s="14"/>
      <c r="P16" s="168" t="s">
        <v>254</v>
      </c>
      <c r="Q16" s="168"/>
      <c r="R16" s="11"/>
      <c r="S16" s="11"/>
      <c r="T16" s="11"/>
      <c r="U16" s="11"/>
      <c r="V16" s="11"/>
      <c r="W16" s="11"/>
      <c r="X16" s="11"/>
      <c r="Y16" s="11"/>
    </row>
    <row r="17" spans="1:25" ht="26.25" x14ac:dyDescent="0.25">
      <c r="A17" s="181" t="s">
        <v>255</v>
      </c>
      <c r="B17" s="15" t="s">
        <v>256</v>
      </c>
      <c r="C17" s="173" t="s">
        <v>257</v>
      </c>
      <c r="D17" s="173"/>
      <c r="F17" s="14"/>
      <c r="Q17" s="171"/>
      <c r="R17" s="171"/>
      <c r="S17" s="171"/>
      <c r="T17" s="171"/>
      <c r="U17" s="171"/>
      <c r="V17" s="171"/>
      <c r="W17" s="16"/>
      <c r="X17" s="17"/>
      <c r="Y17" s="11"/>
    </row>
    <row r="18" spans="1:25" ht="18" x14ac:dyDescent="0.25">
      <c r="A18" s="182"/>
      <c r="B18" s="15" t="s">
        <v>258</v>
      </c>
      <c r="C18" s="173" t="s">
        <v>259</v>
      </c>
      <c r="D18" s="173"/>
      <c r="P18" s="63" t="s">
        <v>260</v>
      </c>
      <c r="Q18" s="64">
        <v>0.1</v>
      </c>
      <c r="R18" s="62"/>
      <c r="S18" s="62"/>
      <c r="T18" s="62"/>
      <c r="U18" s="62"/>
      <c r="V18" s="62"/>
      <c r="W18" s="62"/>
      <c r="X18" s="17"/>
      <c r="Y18" s="11"/>
    </row>
    <row r="19" spans="1:25" ht="18" x14ac:dyDescent="0.25">
      <c r="A19" s="182"/>
      <c r="B19" s="15" t="s">
        <v>261</v>
      </c>
      <c r="C19" s="173" t="s">
        <v>262</v>
      </c>
      <c r="D19" s="173"/>
      <c r="P19" s="63" t="s">
        <v>263</v>
      </c>
      <c r="Q19" s="64">
        <v>0.5</v>
      </c>
      <c r="R19" s="62"/>
      <c r="S19" s="62"/>
      <c r="T19" s="62"/>
      <c r="U19" s="62"/>
      <c r="V19" s="62"/>
      <c r="W19" s="62"/>
      <c r="X19" s="11"/>
      <c r="Y19" s="11"/>
    </row>
    <row r="20" spans="1:25" ht="14.25" customHeight="1" x14ac:dyDescent="0.25">
      <c r="A20" s="182"/>
      <c r="B20" s="20" t="s">
        <v>264</v>
      </c>
      <c r="C20" s="173" t="s">
        <v>265</v>
      </c>
      <c r="D20" s="173"/>
      <c r="P20" s="63" t="s">
        <v>266</v>
      </c>
      <c r="Q20" s="64">
        <v>0.8</v>
      </c>
      <c r="R20" s="62"/>
      <c r="S20" s="62"/>
      <c r="T20" s="62"/>
      <c r="U20" s="62"/>
      <c r="V20" s="62"/>
      <c r="W20" s="62"/>
      <c r="X20" s="21"/>
      <c r="Y20" s="21"/>
    </row>
    <row r="21" spans="1:25" ht="18" x14ac:dyDescent="0.25">
      <c r="A21" s="182"/>
      <c r="B21" s="20" t="s">
        <v>267</v>
      </c>
      <c r="C21" s="174"/>
      <c r="D21" s="174"/>
      <c r="P21" s="63" t="s">
        <v>268</v>
      </c>
      <c r="Q21" s="64">
        <v>1</v>
      </c>
      <c r="R21" s="62"/>
      <c r="S21" s="62"/>
      <c r="T21" s="62"/>
      <c r="U21" s="62"/>
      <c r="V21" s="62"/>
      <c r="W21" s="62"/>
      <c r="X21" s="21"/>
      <c r="Y21" s="21"/>
    </row>
    <row r="22" spans="1:25" ht="25.5" x14ac:dyDescent="0.25">
      <c r="A22" s="182"/>
      <c r="B22" s="20" t="s">
        <v>269</v>
      </c>
      <c r="C22" s="174"/>
      <c r="D22" s="174"/>
      <c r="Q22" s="97"/>
      <c r="R22" s="48"/>
      <c r="S22" s="48"/>
      <c r="T22" s="23"/>
      <c r="U22" s="23"/>
      <c r="V22" s="23"/>
      <c r="W22" s="21"/>
      <c r="X22" s="21"/>
      <c r="Y22" s="21"/>
    </row>
    <row r="23" spans="1:25" ht="15" customHeight="1" x14ac:dyDescent="0.25">
      <c r="A23" s="182"/>
      <c r="B23" s="20" t="s">
        <v>270</v>
      </c>
      <c r="C23" s="174"/>
      <c r="D23" s="174"/>
      <c r="P23" s="169" t="s">
        <v>271</v>
      </c>
      <c r="Q23" s="169"/>
      <c r="R23" s="22"/>
      <c r="S23" s="22"/>
      <c r="T23" s="23"/>
      <c r="U23" s="23"/>
      <c r="V23" s="23"/>
      <c r="W23" s="21"/>
      <c r="X23" s="21"/>
      <c r="Y23" s="21"/>
    </row>
    <row r="24" spans="1:25" ht="18" x14ac:dyDescent="0.25">
      <c r="A24" s="182"/>
      <c r="B24" s="20" t="s">
        <v>272</v>
      </c>
      <c r="C24" s="174"/>
      <c r="D24" s="174"/>
      <c r="P24" s="98"/>
      <c r="Q24" s="61"/>
      <c r="R24" s="24"/>
      <c r="S24" s="23"/>
      <c r="T24" s="25"/>
      <c r="U24" s="25"/>
      <c r="V24" s="25"/>
      <c r="W24" s="21"/>
      <c r="X24" s="21"/>
      <c r="Y24" s="21"/>
    </row>
    <row r="25" spans="1:25" ht="15" customHeight="1" x14ac:dyDescent="0.25">
      <c r="A25" s="182"/>
      <c r="B25" s="20" t="s">
        <v>273</v>
      </c>
      <c r="C25" s="174"/>
      <c r="D25" s="174"/>
      <c r="P25" s="169" t="s">
        <v>274</v>
      </c>
      <c r="Q25" s="169"/>
      <c r="R25" s="24"/>
      <c r="S25" s="23"/>
      <c r="T25" s="25"/>
      <c r="U25" s="25"/>
      <c r="V25" s="25"/>
      <c r="W25" s="21"/>
      <c r="X25" s="21"/>
      <c r="Y25" s="21"/>
    </row>
    <row r="26" spans="1:25" ht="26.25" x14ac:dyDescent="0.25">
      <c r="A26" s="183"/>
      <c r="B26" s="20" t="s">
        <v>123</v>
      </c>
      <c r="C26" s="174"/>
      <c r="D26" s="174"/>
      <c r="P26" s="49"/>
      <c r="R26" s="24"/>
      <c r="S26" s="23"/>
      <c r="T26" s="25"/>
      <c r="U26" s="25"/>
      <c r="V26" s="25"/>
      <c r="W26" s="21"/>
      <c r="X26" s="26"/>
      <c r="Y26" s="27"/>
    </row>
    <row r="27" spans="1:25" ht="25.5" customHeight="1" x14ac:dyDescent="0.4">
      <c r="A27" s="184" t="s">
        <v>275</v>
      </c>
      <c r="B27" s="20" t="s">
        <v>276</v>
      </c>
      <c r="C27" s="174"/>
      <c r="D27" s="174"/>
      <c r="R27" s="24"/>
      <c r="S27" s="23"/>
      <c r="T27" s="25"/>
      <c r="U27" s="25"/>
      <c r="V27" s="25"/>
      <c r="W27" s="21"/>
      <c r="X27" s="28"/>
      <c r="Y27" s="28"/>
    </row>
    <row r="28" spans="1:25" ht="26.25" x14ac:dyDescent="0.25">
      <c r="A28" s="184"/>
      <c r="B28" s="20" t="s">
        <v>277</v>
      </c>
      <c r="C28" s="174"/>
      <c r="D28" s="174"/>
      <c r="R28" s="24"/>
      <c r="S28" s="23"/>
      <c r="T28" s="25"/>
      <c r="U28" s="25"/>
      <c r="V28" s="25"/>
      <c r="W28" s="21"/>
      <c r="X28" s="29"/>
      <c r="Y28" s="30"/>
    </row>
    <row r="29" spans="1:25" ht="25.5" customHeight="1" x14ac:dyDescent="0.25">
      <c r="A29" s="184"/>
      <c r="B29" s="20" t="s">
        <v>276</v>
      </c>
      <c r="C29" s="174"/>
      <c r="D29" s="174"/>
      <c r="R29" s="24"/>
      <c r="S29" s="23"/>
      <c r="T29" s="25"/>
      <c r="U29" s="25"/>
      <c r="V29" s="25"/>
      <c r="W29" s="21"/>
      <c r="X29" s="31"/>
      <c r="Y29" s="30"/>
    </row>
    <row r="30" spans="1:25" ht="15" x14ac:dyDescent="0.25">
      <c r="A30" s="184"/>
      <c r="B30" s="20" t="s">
        <v>278</v>
      </c>
      <c r="C30" s="174"/>
      <c r="D30" s="174"/>
      <c r="R30" s="24"/>
      <c r="S30" s="32"/>
      <c r="T30" s="25"/>
      <c r="U30" s="25"/>
      <c r="V30" s="25"/>
      <c r="W30" s="21"/>
      <c r="X30" s="21"/>
      <c r="Y30" s="21"/>
    </row>
    <row r="31" spans="1:25" ht="15" x14ac:dyDescent="0.25">
      <c r="A31" s="184"/>
      <c r="B31" s="20" t="s">
        <v>279</v>
      </c>
      <c r="C31" s="174"/>
      <c r="D31" s="174"/>
      <c r="R31" s="24"/>
      <c r="S31" s="33"/>
      <c r="T31" s="34"/>
      <c r="U31" s="34"/>
      <c r="V31" s="34"/>
      <c r="W31" s="21"/>
      <c r="X31" s="21"/>
      <c r="Y31" s="21"/>
    </row>
    <row r="32" spans="1:25" ht="15" x14ac:dyDescent="0.25">
      <c r="A32" s="185" t="s">
        <v>280</v>
      </c>
      <c r="B32" s="20" t="s">
        <v>281</v>
      </c>
      <c r="C32" s="174"/>
      <c r="D32" s="174"/>
      <c r="R32" s="24"/>
      <c r="S32" s="11"/>
      <c r="T32" s="11"/>
      <c r="U32" s="11"/>
      <c r="V32" s="11"/>
      <c r="W32" s="21"/>
      <c r="X32" s="17"/>
      <c r="Y32" s="21"/>
    </row>
    <row r="33" spans="1:25" ht="51" x14ac:dyDescent="0.25">
      <c r="A33" s="186"/>
      <c r="B33" s="20" t="s">
        <v>282</v>
      </c>
      <c r="C33" s="174"/>
      <c r="D33" s="174"/>
      <c r="R33" s="35"/>
      <c r="S33" s="35"/>
      <c r="T33" s="35"/>
      <c r="U33" s="35"/>
      <c r="V33" s="35"/>
      <c r="W33" s="21"/>
      <c r="X33" s="36"/>
      <c r="Y33" s="11"/>
    </row>
    <row r="34" spans="1:25" ht="15" customHeight="1" x14ac:dyDescent="0.2">
      <c r="A34" s="187" t="s">
        <v>283</v>
      </c>
      <c r="B34" s="20" t="s">
        <v>284</v>
      </c>
      <c r="C34" s="174"/>
      <c r="D34" s="174"/>
      <c r="R34" s="22"/>
      <c r="S34" s="22"/>
      <c r="T34" s="22"/>
      <c r="U34" s="22"/>
      <c r="V34" s="22"/>
      <c r="W34" s="17"/>
      <c r="X34" s="36"/>
      <c r="Y34" s="11"/>
    </row>
    <row r="35" spans="1:25" x14ac:dyDescent="0.2">
      <c r="A35" s="188"/>
      <c r="B35" s="20" t="s">
        <v>285</v>
      </c>
      <c r="C35" s="174"/>
      <c r="D35" s="174"/>
      <c r="R35" s="35"/>
      <c r="S35" s="35"/>
      <c r="T35" s="35"/>
      <c r="U35" s="35"/>
      <c r="V35" s="35"/>
      <c r="W35" s="36"/>
      <c r="X35" s="36"/>
      <c r="Y35" s="11"/>
    </row>
    <row r="36" spans="1:25" ht="33.75" customHeight="1" x14ac:dyDescent="0.2">
      <c r="A36" s="188"/>
      <c r="B36" s="20" t="s">
        <v>277</v>
      </c>
      <c r="C36" s="174"/>
      <c r="D36" s="174"/>
      <c r="R36" s="35"/>
      <c r="S36" s="35"/>
      <c r="T36" s="35"/>
      <c r="U36" s="35"/>
      <c r="V36" s="35"/>
      <c r="W36" s="36"/>
      <c r="X36" s="36"/>
      <c r="Y36" s="11"/>
    </row>
    <row r="37" spans="1:25" ht="29.25" customHeight="1" x14ac:dyDescent="0.2">
      <c r="A37" s="188"/>
      <c r="B37" s="20" t="s">
        <v>276</v>
      </c>
      <c r="C37" s="174"/>
      <c r="D37" s="174"/>
      <c r="R37" s="37"/>
      <c r="S37" s="37"/>
      <c r="T37" s="37"/>
      <c r="U37" s="37"/>
      <c r="V37" s="37"/>
      <c r="W37" s="36"/>
      <c r="X37" s="36"/>
      <c r="Y37" s="11"/>
    </row>
    <row r="38" spans="1:25" ht="15.75" customHeight="1" x14ac:dyDescent="0.2">
      <c r="A38" s="188"/>
      <c r="B38" s="20" t="s">
        <v>286</v>
      </c>
      <c r="C38" s="174"/>
      <c r="D38" s="174"/>
      <c r="R38" s="37"/>
      <c r="S38" s="37"/>
      <c r="T38" s="37"/>
      <c r="U38" s="37"/>
      <c r="V38" s="37"/>
      <c r="W38" s="36"/>
      <c r="X38" s="36"/>
      <c r="Y38" s="11"/>
    </row>
    <row r="39" spans="1:25" x14ac:dyDescent="0.2">
      <c r="A39" s="20" t="s">
        <v>287</v>
      </c>
      <c r="B39" s="20" t="s">
        <v>288</v>
      </c>
      <c r="C39" s="174"/>
      <c r="D39" s="174"/>
      <c r="R39" s="37"/>
      <c r="S39" s="37"/>
      <c r="T39" s="37"/>
      <c r="U39" s="37"/>
      <c r="V39" s="37"/>
      <c r="W39" s="36"/>
      <c r="X39" s="36"/>
      <c r="Y39" s="11"/>
    </row>
    <row r="40" spans="1:25" x14ac:dyDescent="0.2">
      <c r="A40" s="20" t="s">
        <v>289</v>
      </c>
      <c r="B40" s="38"/>
      <c r="C40" s="174"/>
      <c r="D40" s="174"/>
      <c r="R40" s="37"/>
      <c r="S40" s="37"/>
      <c r="T40" s="37"/>
      <c r="U40" s="37"/>
      <c r="V40" s="37"/>
      <c r="W40" s="36"/>
      <c r="X40" s="36"/>
      <c r="Y40" s="11"/>
    </row>
    <row r="41" spans="1:25" x14ac:dyDescent="0.2">
      <c r="A41" s="174"/>
      <c r="B41" s="174"/>
      <c r="C41" s="174"/>
      <c r="D41" s="174"/>
      <c r="R41" s="37"/>
      <c r="S41" s="37"/>
      <c r="T41" s="37"/>
      <c r="U41" s="37"/>
      <c r="V41" s="37"/>
      <c r="W41" s="36"/>
      <c r="X41" s="36"/>
      <c r="Y41" s="11"/>
    </row>
    <row r="42" spans="1:25" x14ac:dyDescent="0.2">
      <c r="A42" s="174"/>
      <c r="B42" s="174"/>
      <c r="C42" s="174"/>
      <c r="D42" s="174"/>
      <c r="R42" s="37"/>
      <c r="S42" s="37"/>
      <c r="T42" s="37"/>
      <c r="U42" s="37"/>
      <c r="V42" s="37"/>
      <c r="W42" s="36"/>
      <c r="X42" s="36"/>
      <c r="Y42" s="11"/>
    </row>
    <row r="43" spans="1:25" x14ac:dyDescent="0.2">
      <c r="A43" s="174"/>
      <c r="B43" s="174"/>
      <c r="C43" s="174"/>
      <c r="D43" s="174"/>
      <c r="R43" s="37"/>
      <c r="S43" s="37"/>
      <c r="T43" s="37"/>
      <c r="U43" s="37"/>
      <c r="V43" s="37"/>
      <c r="W43" s="36"/>
      <c r="X43" s="36"/>
      <c r="Y43" s="11"/>
    </row>
    <row r="44" spans="1:25" x14ac:dyDescent="0.2">
      <c r="A44" s="174"/>
      <c r="B44" s="174"/>
      <c r="C44" s="174"/>
      <c r="D44" s="174"/>
      <c r="R44" s="37"/>
      <c r="S44" s="37"/>
      <c r="T44" s="37"/>
      <c r="U44" s="37"/>
      <c r="V44" s="37"/>
      <c r="W44" s="36"/>
      <c r="X44" s="36"/>
      <c r="Y44" s="11"/>
    </row>
    <row r="45" spans="1:25" x14ac:dyDescent="0.2">
      <c r="A45" s="174"/>
      <c r="B45" s="174"/>
      <c r="C45" s="174"/>
      <c r="D45" s="174"/>
      <c r="R45" s="37"/>
      <c r="S45" s="37"/>
      <c r="T45" s="37"/>
      <c r="U45" s="37"/>
      <c r="V45" s="37"/>
      <c r="W45" s="36"/>
      <c r="X45" s="36"/>
      <c r="Y45" s="11"/>
    </row>
    <row r="46" spans="1:25" x14ac:dyDescent="0.2">
      <c r="A46" s="192"/>
      <c r="B46" s="192"/>
      <c r="C46" s="192"/>
      <c r="D46" s="192"/>
      <c r="R46" s="37"/>
      <c r="S46" s="37"/>
      <c r="T46" s="37"/>
      <c r="U46" s="37"/>
      <c r="V46" s="37"/>
      <c r="W46" s="36"/>
      <c r="X46" s="36"/>
      <c r="Y46" s="11"/>
    </row>
    <row r="47" spans="1:25" ht="15.75" thickBot="1" x14ac:dyDescent="0.3">
      <c r="R47" s="37"/>
      <c r="S47" s="37"/>
      <c r="T47" s="37"/>
      <c r="U47" s="37"/>
      <c r="V47" s="37"/>
      <c r="W47" s="36"/>
      <c r="X47" s="21"/>
      <c r="Y47" s="11"/>
    </row>
    <row r="48" spans="1:25" ht="15.75" x14ac:dyDescent="0.25">
      <c r="P48" s="190" t="s">
        <v>290</v>
      </c>
      <c r="Q48" s="40">
        <v>1</v>
      </c>
      <c r="R48" s="40">
        <v>301</v>
      </c>
      <c r="S48" s="40">
        <v>601</v>
      </c>
      <c r="T48" s="37"/>
      <c r="U48" s="37"/>
      <c r="V48" s="37"/>
      <c r="W48" s="36"/>
      <c r="X48" s="21"/>
      <c r="Y48" s="11"/>
    </row>
    <row r="49" spans="1:25" ht="16.5" thickBot="1" x14ac:dyDescent="0.3">
      <c r="P49" s="191"/>
      <c r="Q49" s="41">
        <v>300</v>
      </c>
      <c r="R49" s="41">
        <v>600</v>
      </c>
      <c r="S49" s="41">
        <v>1000</v>
      </c>
      <c r="T49" s="37"/>
      <c r="U49" s="37"/>
      <c r="V49" s="37"/>
      <c r="W49" s="21"/>
      <c r="X49" s="21"/>
      <c r="Y49" s="11"/>
    </row>
    <row r="50" spans="1:25" ht="16.5" thickBot="1" x14ac:dyDescent="0.3">
      <c r="P50" s="42" t="s">
        <v>291</v>
      </c>
      <c r="Q50" s="43" t="s">
        <v>249</v>
      </c>
      <c r="R50" s="44" t="s">
        <v>250</v>
      </c>
      <c r="S50" s="45" t="s">
        <v>251</v>
      </c>
      <c r="T50" s="37"/>
      <c r="U50" s="37"/>
      <c r="V50" s="37"/>
      <c r="W50" s="21"/>
      <c r="X50" s="21"/>
      <c r="Y50" s="11"/>
    </row>
    <row r="51" spans="1:25" ht="130.5" customHeight="1" thickBot="1" x14ac:dyDescent="0.3">
      <c r="P51" s="46" t="s">
        <v>292</v>
      </c>
      <c r="Q51" s="70" t="s">
        <v>293</v>
      </c>
      <c r="R51" s="47" t="s">
        <v>294</v>
      </c>
      <c r="S51" s="47" t="s">
        <v>295</v>
      </c>
      <c r="T51" s="37"/>
      <c r="U51" s="37"/>
      <c r="V51" s="37"/>
      <c r="W51" s="21"/>
      <c r="X51" s="21"/>
      <c r="Y51" s="11"/>
    </row>
    <row r="52" spans="1:25" ht="15.75" x14ac:dyDescent="0.25">
      <c r="P52" s="189"/>
      <c r="Q52" s="100"/>
      <c r="R52" s="37"/>
      <c r="S52" s="37"/>
      <c r="T52" s="37"/>
      <c r="U52" s="37"/>
      <c r="V52" s="37"/>
      <c r="W52" s="21"/>
      <c r="X52" s="21"/>
      <c r="Y52" s="11"/>
    </row>
    <row r="53" spans="1:25" ht="15.75" x14ac:dyDescent="0.25">
      <c r="P53" s="189"/>
      <c r="Q53" s="100"/>
      <c r="R53" s="37"/>
      <c r="S53" s="37"/>
      <c r="T53" s="37"/>
      <c r="U53" s="37"/>
      <c r="V53" s="37"/>
      <c r="W53" s="21"/>
      <c r="X53" s="21"/>
      <c r="Y53" s="11"/>
    </row>
    <row r="54" spans="1:25" ht="15.75" x14ac:dyDescent="0.25">
      <c r="P54" s="100"/>
      <c r="Q54" s="67"/>
      <c r="R54" s="37"/>
      <c r="S54" s="37"/>
      <c r="T54" s="37"/>
      <c r="U54" s="37"/>
      <c r="V54" s="37"/>
      <c r="W54" s="21"/>
      <c r="X54" s="21"/>
      <c r="Y54" s="11"/>
    </row>
    <row r="55" spans="1:25" ht="15.75" x14ac:dyDescent="0.25">
      <c r="P55" s="68"/>
      <c r="Q55" s="69"/>
      <c r="R55" s="37"/>
      <c r="S55" s="37"/>
      <c r="T55" s="37"/>
      <c r="U55" s="37"/>
      <c r="V55" s="37"/>
      <c r="W55" s="21"/>
      <c r="X55" s="21"/>
      <c r="Y55" s="11"/>
    </row>
    <row r="56" spans="1:25" ht="15" x14ac:dyDescent="0.25">
      <c r="D56" s="170" t="s">
        <v>1</v>
      </c>
      <c r="E56" s="170"/>
      <c r="F56" s="170"/>
      <c r="G56" s="170"/>
      <c r="H56" s="170" t="s">
        <v>2</v>
      </c>
      <c r="I56" s="170"/>
      <c r="J56" s="170"/>
      <c r="K56" s="170"/>
      <c r="L56" s="170"/>
      <c r="M56" s="170"/>
      <c r="P56" s="11"/>
      <c r="Q56" s="11"/>
      <c r="R56" s="37"/>
      <c r="S56" s="37"/>
      <c r="T56" s="37"/>
      <c r="U56" s="37"/>
      <c r="V56" s="37"/>
      <c r="W56" s="21"/>
      <c r="X56" s="21"/>
      <c r="Y56" s="11"/>
    </row>
    <row r="57" spans="1:25" ht="15" x14ac:dyDescent="0.25"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R57" s="37"/>
      <c r="S57" s="37"/>
      <c r="T57" s="37"/>
      <c r="U57" s="37"/>
      <c r="V57" s="37"/>
      <c r="W57" s="21"/>
      <c r="X57" s="21"/>
      <c r="Y57" s="11"/>
    </row>
    <row r="58" spans="1:25" ht="24.95" customHeight="1" x14ac:dyDescent="0.25">
      <c r="D58" s="53" t="s">
        <v>296</v>
      </c>
      <c r="E58" s="54" t="s">
        <v>250</v>
      </c>
      <c r="F58" s="54" t="s">
        <v>297</v>
      </c>
      <c r="G58" s="55" t="s">
        <v>298</v>
      </c>
      <c r="H58" s="170"/>
      <c r="I58" s="170"/>
      <c r="J58" s="170"/>
      <c r="K58" s="170"/>
      <c r="L58" s="170"/>
      <c r="M58" s="170"/>
      <c r="R58" s="37"/>
      <c r="S58" s="37"/>
      <c r="T58" s="37"/>
      <c r="U58" s="37"/>
      <c r="V58" s="37"/>
      <c r="W58" s="21"/>
      <c r="X58" s="21"/>
      <c r="Y58" s="11"/>
    </row>
    <row r="59" spans="1:25" ht="24.95" customHeight="1" x14ac:dyDescent="0.25">
      <c r="B59" s="97"/>
      <c r="D59" s="56">
        <v>1</v>
      </c>
      <c r="E59" s="56">
        <v>4</v>
      </c>
      <c r="F59" s="56">
        <v>6</v>
      </c>
      <c r="G59" s="56">
        <v>10</v>
      </c>
      <c r="H59" s="170"/>
      <c r="I59" s="170"/>
      <c r="J59" s="170"/>
      <c r="K59" s="170"/>
      <c r="L59" s="170"/>
      <c r="M59" s="170"/>
      <c r="R59" s="37"/>
      <c r="S59" s="37"/>
      <c r="T59" s="37"/>
      <c r="U59" s="37"/>
      <c r="V59" s="37"/>
      <c r="W59" s="21"/>
      <c r="X59" s="11"/>
      <c r="Y59" s="11"/>
    </row>
    <row r="60" spans="1:25" ht="24.95" customHeight="1" x14ac:dyDescent="0.25">
      <c r="A60" s="170" t="s">
        <v>0</v>
      </c>
      <c r="B60" s="57" t="s">
        <v>299</v>
      </c>
      <c r="C60" s="56">
        <v>1</v>
      </c>
      <c r="D60" s="59">
        <f>$C$60*D59</f>
        <v>1</v>
      </c>
      <c r="E60" s="59">
        <f>$C$60*E59</f>
        <v>4</v>
      </c>
      <c r="F60" s="59">
        <f>$C$60*F59</f>
        <v>6</v>
      </c>
      <c r="G60" s="59">
        <f>$C$60*G59</f>
        <v>10</v>
      </c>
      <c r="H60" s="53" t="s">
        <v>300</v>
      </c>
      <c r="I60" s="58">
        <v>1</v>
      </c>
      <c r="J60" s="50">
        <f>D60*$I$60</f>
        <v>1</v>
      </c>
      <c r="K60" s="50">
        <f>E60*$I$60</f>
        <v>4</v>
      </c>
      <c r="L60" s="50">
        <f>F60*$I$60</f>
        <v>6</v>
      </c>
      <c r="M60" s="50">
        <f>G60*$I$60</f>
        <v>10</v>
      </c>
      <c r="P60" s="5"/>
      <c r="Q60" s="5"/>
      <c r="R60" s="11"/>
      <c r="S60" s="11"/>
      <c r="T60" s="11"/>
      <c r="U60" s="11"/>
      <c r="V60" s="11"/>
      <c r="W60" s="21"/>
      <c r="X60" s="11"/>
      <c r="Y60" s="11"/>
    </row>
    <row r="61" spans="1:25" s="5" customFormat="1" ht="24.95" customHeight="1" x14ac:dyDescent="0.2">
      <c r="A61" s="170"/>
      <c r="B61" s="57" t="s">
        <v>301</v>
      </c>
      <c r="C61" s="56">
        <v>3</v>
      </c>
      <c r="D61" s="60">
        <f>$C$61*D59</f>
        <v>3</v>
      </c>
      <c r="E61" s="60">
        <f>$C$61*E59</f>
        <v>12</v>
      </c>
      <c r="F61" s="60">
        <f>$C$61*F59</f>
        <v>18</v>
      </c>
      <c r="G61" s="60">
        <f>$C$61*G59</f>
        <v>30</v>
      </c>
      <c r="H61" s="53" t="s">
        <v>302</v>
      </c>
      <c r="I61" s="58">
        <v>3</v>
      </c>
      <c r="J61" s="50">
        <f>D61*$I$61</f>
        <v>9</v>
      </c>
      <c r="K61" s="50">
        <f>E61*$I$61</f>
        <v>36</v>
      </c>
      <c r="L61" s="50">
        <f>F61*$I$61</f>
        <v>54</v>
      </c>
      <c r="M61" s="50">
        <f>G61*$I$61</f>
        <v>90</v>
      </c>
    </row>
    <row r="62" spans="1:25" s="5" customFormat="1" ht="24.95" customHeight="1" x14ac:dyDescent="0.2">
      <c r="A62" s="170"/>
      <c r="B62" s="57" t="s">
        <v>303</v>
      </c>
      <c r="C62" s="56">
        <v>6</v>
      </c>
      <c r="D62" s="60">
        <f>$C$62*D59</f>
        <v>6</v>
      </c>
      <c r="E62" s="60">
        <f>$C$62*E59</f>
        <v>24</v>
      </c>
      <c r="F62" s="60">
        <f>$C$62*F59</f>
        <v>36</v>
      </c>
      <c r="G62" s="60">
        <f>$C$62*G59</f>
        <v>60</v>
      </c>
      <c r="H62" s="53" t="s">
        <v>304</v>
      </c>
      <c r="I62" s="58">
        <v>6</v>
      </c>
      <c r="J62" s="50">
        <f>D62*$I$62</f>
        <v>36</v>
      </c>
      <c r="K62" s="50">
        <f>E62*$I$62</f>
        <v>144</v>
      </c>
      <c r="L62" s="50">
        <f>F62*$I$62</f>
        <v>216</v>
      </c>
      <c r="M62" s="51">
        <f>G62*$I$62</f>
        <v>360</v>
      </c>
    </row>
    <row r="63" spans="1:25" s="5" customFormat="1" ht="24.95" customHeight="1" x14ac:dyDescent="0.2">
      <c r="A63" s="170"/>
      <c r="B63" s="57" t="s">
        <v>305</v>
      </c>
      <c r="C63" s="56">
        <v>10</v>
      </c>
      <c r="D63" s="60">
        <f>$C$63*D59</f>
        <v>10</v>
      </c>
      <c r="E63" s="60">
        <f>$C$63*E59</f>
        <v>40</v>
      </c>
      <c r="F63" s="60">
        <f>$C$63*F59</f>
        <v>60</v>
      </c>
      <c r="G63" s="60">
        <f>$C$63*G59</f>
        <v>100</v>
      </c>
      <c r="H63" s="53" t="s">
        <v>306</v>
      </c>
      <c r="I63" s="58">
        <v>10</v>
      </c>
      <c r="J63" s="50">
        <f>D63*$I$63</f>
        <v>100</v>
      </c>
      <c r="K63" s="51">
        <f>E63*$I$63</f>
        <v>400</v>
      </c>
      <c r="L63" s="51">
        <f>F63*$I$63</f>
        <v>600</v>
      </c>
      <c r="M63" s="52">
        <f>G63*$I$63</f>
        <v>1000</v>
      </c>
      <c r="P63" s="4"/>
      <c r="Q63" s="4"/>
    </row>
    <row r="64" spans="1:25" ht="24.95" customHeight="1" x14ac:dyDescent="0.2">
      <c r="A64" s="49"/>
      <c r="D64" s="24"/>
      <c r="E64" s="23"/>
      <c r="F64" s="25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16" t="s">
        <v>333</v>
      </c>
      <c r="B1" s="216" t="s">
        <v>334</v>
      </c>
      <c r="C1" s="216" t="s">
        <v>335</v>
      </c>
    </row>
    <row r="2" spans="1:3" x14ac:dyDescent="0.2">
      <c r="A2" s="216"/>
      <c r="B2" s="216"/>
      <c r="C2" s="216"/>
    </row>
    <row r="3" spans="1:3" x14ac:dyDescent="0.2">
      <c r="A3" s="217">
        <v>1</v>
      </c>
      <c r="B3" s="218">
        <v>42271</v>
      </c>
      <c r="C3" s="217" t="s">
        <v>336</v>
      </c>
    </row>
    <row r="4" spans="1:3" ht="99.75" customHeight="1" x14ac:dyDescent="0.2">
      <c r="A4" s="217">
        <v>2</v>
      </c>
      <c r="B4" s="219">
        <v>43636</v>
      </c>
      <c r="C4" s="220" t="s">
        <v>347</v>
      </c>
    </row>
    <row r="5" spans="1:3" ht="45" x14ac:dyDescent="0.2">
      <c r="A5" s="221">
        <v>3</v>
      </c>
      <c r="B5" s="219">
        <v>44032</v>
      </c>
      <c r="C5" s="220" t="s">
        <v>348</v>
      </c>
    </row>
    <row r="7" spans="1:3" x14ac:dyDescent="0.2">
      <c r="A7" s="130" t="s">
        <v>337</v>
      </c>
      <c r="B7" s="131"/>
      <c r="C7" s="13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Apartadó</vt:lpstr>
      <vt:lpstr>Referencias</vt:lpstr>
      <vt:lpstr>Control de Cambios</vt:lpstr>
      <vt:lpstr>Apartadó!Área_de_impresión</vt:lpstr>
    </vt:vector>
  </TitlesOfParts>
  <Manager/>
  <Company>sofasa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sofasa s.a</dc:creator>
  <cp:keywords/>
  <dc:description/>
  <cp:lastModifiedBy>Omar Orlando Bedoya Llanos</cp:lastModifiedBy>
  <cp:revision/>
  <dcterms:created xsi:type="dcterms:W3CDTF">2000-07-29T14:19:46Z</dcterms:created>
  <dcterms:modified xsi:type="dcterms:W3CDTF">2020-07-26T17:31:51Z</dcterms:modified>
  <cp:category/>
  <cp:contentStatus/>
</cp:coreProperties>
</file>