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4EA45F93158BBCF6837AFB7CBC293082B6A1EDC4" xr6:coauthVersionLast="45" xr6:coauthVersionMax="45" xr10:uidLastSave="{5E7CDBE3-B27B-444D-9288-1161E93393C2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MATRIZ!$W$8:$AB$61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MATRIZ!$A$1:$AF$61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41" l="1"/>
  <c r="AG12" i="41" s="1"/>
  <c r="AH12" i="41" s="1"/>
  <c r="T12" i="41"/>
  <c r="U12" i="41" s="1"/>
  <c r="V12" i="41" s="1"/>
  <c r="AF28" i="41" l="1"/>
  <c r="AG28" i="41" s="1"/>
  <c r="AH28" i="41" s="1"/>
  <c r="T28" i="41"/>
  <c r="U28" i="41" s="1"/>
  <c r="V28" i="41" s="1"/>
  <c r="G28" i="41"/>
  <c r="AF24" i="41" l="1"/>
  <c r="AG24" i="41" s="1"/>
  <c r="AH24" i="41" s="1"/>
  <c r="T24" i="41"/>
  <c r="U24" i="41" s="1"/>
  <c r="V24" i="41" s="1"/>
  <c r="G24" i="41"/>
  <c r="AF29" i="41" l="1"/>
  <c r="AG29" i="41" s="1"/>
  <c r="AH29" i="41" s="1"/>
  <c r="T29" i="41"/>
  <c r="U29" i="41" s="1"/>
  <c r="V29" i="41" s="1"/>
  <c r="G29" i="41"/>
  <c r="AF26" i="41" l="1"/>
  <c r="AG26" i="41" s="1"/>
  <c r="AH26" i="41" s="1"/>
  <c r="T26" i="41"/>
  <c r="U26" i="41" s="1"/>
  <c r="V26" i="41" s="1"/>
  <c r="T10" i="41" l="1"/>
  <c r="U10" i="41" s="1"/>
  <c r="V10" i="41" s="1"/>
  <c r="AF10" i="41"/>
  <c r="AG10" i="41" s="1"/>
  <c r="AH10" i="41" s="1"/>
  <c r="G25" i="41"/>
  <c r="AG52" i="41" l="1"/>
  <c r="AH52" i="41" s="1"/>
  <c r="AG50" i="41"/>
  <c r="AH50" i="41" s="1"/>
  <c r="U50" i="41"/>
  <c r="V50" i="41" s="1"/>
  <c r="G11" i="41" l="1"/>
  <c r="T11" i="41"/>
  <c r="U11" i="41" s="1"/>
  <c r="V11" i="41" s="1"/>
  <c r="AF11" i="41"/>
  <c r="AG11" i="41"/>
  <c r="AH11" i="41" s="1"/>
  <c r="AF23" i="41"/>
  <c r="AG23" i="41" s="1"/>
  <c r="AH23" i="41" s="1"/>
  <c r="T23" i="41"/>
  <c r="U23" i="41" s="1"/>
  <c r="V23" i="41" s="1"/>
  <c r="G23" i="41"/>
  <c r="T13" i="41"/>
  <c r="U13" i="41" s="1"/>
  <c r="V13" i="41" s="1"/>
  <c r="AF13" i="41"/>
  <c r="AG13" i="41" s="1"/>
  <c r="AH13" i="41" s="1"/>
  <c r="AG51" i="41"/>
  <c r="AH51" i="41" s="1"/>
  <c r="U52" i="41"/>
  <c r="V52" i="41" s="1"/>
  <c r="U51" i="41" l="1"/>
  <c r="V51" i="41" s="1"/>
  <c r="G16" i="41" l="1"/>
  <c r="AF58" i="41" l="1"/>
  <c r="AG58" i="41" s="1"/>
  <c r="AH58" i="41" s="1"/>
  <c r="T58" i="41"/>
  <c r="U58" i="41" s="1"/>
  <c r="V58" i="41" s="1"/>
  <c r="G58" i="41"/>
  <c r="AF56" i="41"/>
  <c r="AG56" i="41" s="1"/>
  <c r="AH56" i="41" s="1"/>
  <c r="T56" i="41"/>
  <c r="U56" i="41" s="1"/>
  <c r="V56" i="41" s="1"/>
  <c r="G56" i="41"/>
  <c r="AF14" i="41"/>
  <c r="AG14" i="41" s="1"/>
  <c r="AH14" i="41" s="1"/>
  <c r="T14" i="41"/>
  <c r="U14" i="41" s="1"/>
  <c r="V14" i="41" s="1"/>
  <c r="G14" i="41"/>
  <c r="AC6" i="41" l="1"/>
  <c r="G15" i="41" l="1"/>
  <c r="G17" i="41"/>
  <c r="G18" i="41"/>
  <c r="G19" i="41"/>
  <c r="G20" i="41"/>
  <c r="G21" i="41"/>
  <c r="G22" i="41"/>
  <c r="G27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3" i="41"/>
  <c r="G54" i="41"/>
  <c r="G55" i="41"/>
  <c r="G57" i="41"/>
  <c r="G59" i="41"/>
  <c r="G60" i="41"/>
  <c r="G61" i="41"/>
  <c r="AF59" i="41"/>
  <c r="AG59" i="41" s="1"/>
  <c r="AH59" i="41" s="1"/>
  <c r="T59" i="41"/>
  <c r="U59" i="41" s="1"/>
  <c r="V59" i="41" s="1"/>
  <c r="AF55" i="41"/>
  <c r="AG55" i="41" s="1"/>
  <c r="AH55" i="41" s="1"/>
  <c r="T55" i="41"/>
  <c r="U55" i="41" s="1"/>
  <c r="V55" i="41" s="1"/>
  <c r="AF54" i="41"/>
  <c r="AG54" i="41" s="1"/>
  <c r="AH54" i="41" s="1"/>
  <c r="T54" i="41"/>
  <c r="U54" i="41" s="1"/>
  <c r="V54" i="41" s="1"/>
  <c r="AF53" i="41"/>
  <c r="T53" i="41"/>
  <c r="U53" i="41" s="1"/>
  <c r="V53" i="41" s="1"/>
  <c r="AG53" i="41" l="1"/>
  <c r="AH53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48" i="41"/>
  <c r="AG48" i="41" s="1"/>
  <c r="AH48" i="41" s="1"/>
  <c r="AF49" i="41"/>
  <c r="AG49" i="41" s="1"/>
  <c r="AH49" i="41" s="1"/>
  <c r="AF57" i="41"/>
  <c r="AG57" i="41" s="1"/>
  <c r="AH57" i="41" s="1"/>
  <c r="AF60" i="41"/>
  <c r="AG60" i="41" s="1"/>
  <c r="AH60" i="41" s="1"/>
  <c r="AF61" i="41"/>
  <c r="AG61" i="41" s="1"/>
  <c r="AH61" i="41" s="1"/>
  <c r="AF41" i="41"/>
  <c r="AG41" i="41" s="1"/>
  <c r="AH41" i="41" s="1"/>
  <c r="T43" i="41"/>
  <c r="U43" i="41" s="1"/>
  <c r="V43" i="41" s="1"/>
  <c r="T44" i="41"/>
  <c r="U44" i="41" s="1"/>
  <c r="V44" i="41" s="1"/>
  <c r="T45" i="41"/>
  <c r="U45" i="41" s="1"/>
  <c r="V45" i="41" s="1"/>
  <c r="T46" i="41"/>
  <c r="U46" i="41" s="1"/>
  <c r="V46" i="41" s="1"/>
  <c r="T47" i="41"/>
  <c r="U47" i="41" s="1"/>
  <c r="V47" i="41" s="1"/>
  <c r="T48" i="41"/>
  <c r="U48" i="41" s="1"/>
  <c r="V48" i="41" s="1"/>
  <c r="T49" i="41"/>
  <c r="U49" i="41" s="1"/>
  <c r="V49" i="41" s="1"/>
  <c r="T57" i="41"/>
  <c r="U57" i="41" s="1"/>
  <c r="V57" i="41" s="1"/>
  <c r="T60" i="41"/>
  <c r="U60" i="41" s="1"/>
  <c r="V60" i="41" s="1"/>
  <c r="T61" i="41"/>
  <c r="U61" i="41" s="1"/>
  <c r="V61" i="41" s="1"/>
  <c r="T42" i="41"/>
  <c r="U42" i="41" s="1"/>
  <c r="V42" i="41" s="1"/>
  <c r="T41" i="41"/>
  <c r="U41" i="41" s="1"/>
  <c r="V41" i="41" s="1"/>
  <c r="AF30" i="41" l="1"/>
  <c r="AG30" i="41" s="1"/>
  <c r="AH30" i="41" s="1"/>
  <c r="T30" i="41"/>
  <c r="U30" i="41" s="1"/>
  <c r="V30" i="41" s="1"/>
  <c r="AF33" i="41" l="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39" i="41"/>
  <c r="AG39" i="41" s="1"/>
  <c r="AH39" i="41" s="1"/>
  <c r="AF40" i="41"/>
  <c r="AG40" i="41" s="1"/>
  <c r="AH40" i="41" s="1"/>
  <c r="T34" i="41"/>
  <c r="U34" i="41" s="1"/>
  <c r="V34" i="41" s="1"/>
  <c r="T35" i="41"/>
  <c r="U35" i="41" s="1"/>
  <c r="V35" i="41" s="1"/>
  <c r="T36" i="41"/>
  <c r="U36" i="41" s="1"/>
  <c r="V36" i="41" s="1"/>
  <c r="T37" i="41"/>
  <c r="U37" i="41" s="1"/>
  <c r="V37" i="41" s="1"/>
  <c r="T38" i="41"/>
  <c r="U38" i="41" s="1"/>
  <c r="V38" i="41" s="1"/>
  <c r="T39" i="41"/>
  <c r="U39" i="41" s="1"/>
  <c r="V39" i="41" s="1"/>
  <c r="T40" i="41"/>
  <c r="U40" i="41" s="1"/>
  <c r="V40" i="41" s="1"/>
  <c r="AF22" i="41" l="1"/>
  <c r="AG22" i="41" s="1"/>
  <c r="AH22" i="41" s="1"/>
  <c r="AF25" i="41"/>
  <c r="AG25" i="41" s="1"/>
  <c r="AH25" i="41" s="1"/>
  <c r="AF27" i="41"/>
  <c r="AG27" i="41" s="1"/>
  <c r="AH27" i="41" s="1"/>
  <c r="AF31" i="41"/>
  <c r="AG31" i="41" s="1"/>
  <c r="AH31" i="41" s="1"/>
  <c r="AF32" i="41"/>
  <c r="AG32" i="41" s="1"/>
  <c r="AH32" i="41" s="1"/>
  <c r="T22" i="41"/>
  <c r="U22" i="41" s="1"/>
  <c r="V22" i="41" s="1"/>
  <c r="T25" i="41"/>
  <c r="U25" i="41" s="1"/>
  <c r="V25" i="41" s="1"/>
  <c r="T27" i="41"/>
  <c r="U27" i="41" s="1"/>
  <c r="V27" i="41" s="1"/>
  <c r="T31" i="41"/>
  <c r="U31" i="41" s="1"/>
  <c r="V31" i="41" s="1"/>
  <c r="T32" i="41"/>
  <c r="U32" i="41" s="1"/>
  <c r="V32" i="41" s="1"/>
  <c r="T33" i="41"/>
  <c r="U33" i="41" s="1"/>
  <c r="V33" i="41" s="1"/>
  <c r="T20" i="41" l="1"/>
  <c r="U20" i="41" s="1"/>
  <c r="V20" i="41" s="1"/>
  <c r="T21" i="41"/>
  <c r="U21" i="41" s="1"/>
  <c r="V21" i="41" s="1"/>
  <c r="AF20" i="41"/>
  <c r="AG20" i="41" s="1"/>
  <c r="AH20" i="41" s="1"/>
  <c r="AF21" i="41"/>
  <c r="AG21" i="41" s="1"/>
  <c r="AH21" i="41" s="1"/>
  <c r="AF19" i="41" l="1"/>
  <c r="AG19" i="41" s="1"/>
  <c r="AH19" i="41" s="1"/>
  <c r="T19" i="41"/>
  <c r="U19" i="41" s="1"/>
  <c r="V19" i="41" s="1"/>
  <c r="AF18" i="41" l="1"/>
  <c r="AG18" i="41" s="1"/>
  <c r="AH18" i="41" s="1"/>
  <c r="T18" i="41"/>
  <c r="U18" i="41" s="1"/>
  <c r="V18" i="41" s="1"/>
  <c r="AF17" i="41" l="1"/>
  <c r="AG17" i="41" s="1"/>
  <c r="AH17" i="41" s="1"/>
  <c r="T17" i="41"/>
  <c r="U17" i="41" s="1"/>
  <c r="V17" i="41" s="1"/>
  <c r="AF16" i="41"/>
  <c r="AG16" i="41" s="1"/>
  <c r="AH16" i="41" s="1"/>
  <c r="T16" i="41"/>
  <c r="U16" i="41" s="1"/>
  <c r="V16" i="41" s="1"/>
  <c r="AF15" i="41"/>
  <c r="AG15" i="41" s="1"/>
  <c r="AH15" i="41" s="1"/>
  <c r="T15" i="41"/>
  <c r="U15" i="41" s="1"/>
  <c r="V15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<sst xmlns="http://schemas.openxmlformats.org/spreadsheetml/2006/main" count="811" uniqueCount="355">
  <si>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</si>
  <si>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</si>
  <si>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</si>
  <si>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</si>
  <si>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</si>
  <si>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</si>
  <si>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</si>
  <si>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</si>
  <si>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</si>
  <si>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</si>
  <si>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</si>
  <si>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</si>
  <si>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</si>
  <si>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</si>
  <si>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</si>
  <si>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</si>
  <si>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</si>
  <si>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</si>
  <si>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</si>
  <si>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</si>
  <si>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</si>
  <si>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</si>
  <si>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</si>
  <si>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</si>
  <si>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</si>
  <si>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</si>
  <si>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</si>
  <si>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</si>
  <si>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</si>
  <si>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</si>
  <si>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</si>
  <si>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</si>
  <si>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</si>
  <si>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</si>
  <si>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</si>
  <si>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</si>
  <si>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</si>
  <si>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</si>
  <si>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</si>
  <si>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</si>
  <si>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</si>
  <si>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</si>
  <si>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</si>
  <si>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</si>
  <si>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</si>
  <si>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</si>
  <si>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</si>
  <si>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</si>
  <si>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</si>
  <si>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</si>
  <si>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</si>
  <si>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</si>
  <si>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</si>
  <si>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</si>
  <si>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</si>
  <si>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</si>
  <si>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</si>
  <si>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</si>
  <si>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</si>
  <si>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</si>
  <si>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</si>
  <si>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</si>
  <si>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</si>
  <si>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</si>
  <si>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</si>
  <si>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</si>
  <si>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</si>
  <si>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</si>
  <si>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</si>
  <si>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</si>
  <si>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</si>
  <si>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</si>
  <si>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</si>
  <si>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</si>
  <si>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</si>
  <si>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</si>
  <si>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</si>
  <si>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</si>
  <si>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</si>
  <si>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</si>
  <si>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</si>
  <si>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</si>
  <si>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</si>
  <si>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</si>
  <si>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</si>
  <si>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</si>
  <si>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</si>
  <si>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</si>
  <si>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</si>
  <si>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</si>
  <si>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</si>
  <si>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</si>
  <si>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</si>
  <si>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</si>
  <si>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</si>
  <si>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</si>
  <si>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</si>
  <si>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</si>
  <si>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</si>
  <si>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</si>
  <si>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</si>
  <si>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</si>
  <si>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</si>
  <si>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</si>
  <si>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</si>
  <si>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</si>
  <si>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</si>
  <si>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</si>
  <si>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</si>
  <si>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</si>
  <si>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</si>
  <si>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</si>
  <si>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</si>
  <si>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</si>
  <si>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</si>
  <si>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</si>
  <si>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</si>
  <si>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</si>
  <si>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</si>
  <si>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</si>
  <si>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</si>
  <si>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</si>
  <si>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</si>
  <si>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</si>
  <si>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</si>
  <si>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</si>
  <si>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</si>
  <si>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</si>
  <si>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</si>
  <si>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</si>
  <si>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</si>
  <si>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</si>
  <si>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</si>
  <si>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</si>
  <si>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</si>
  <si>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</si>
  <si>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</si>
  <si>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</si>
  <si>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</si>
  <si>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</si>
  <si>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</si>
  <si>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</si>
  <si>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</si>
  <si>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</si>
  <si>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</si>
  <si>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</si>
  <si>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</si>
  <si>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</si>
  <si>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</si>
  <si>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</si>
  <si>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</si>
  <si>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</si>
  <si>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</si>
  <si>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</si>
  <si>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</si>
  <si>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</si>
  <si>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Se cuenta con señalización de sistemas de extinción y extintores</t>
  </si>
  <si>
    <t>Divulgación de plan de emergencia</t>
  </si>
  <si>
    <t>DIRECCIÓN TERRITORIAL:</t>
  </si>
  <si>
    <t>Misional y administrativo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</si>
  <si>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</si>
  <si>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</si>
  <si>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</si>
  <si>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</si>
  <si>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</si>
  <si>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</si>
  <si>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</si>
  <si>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</si>
  <si>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</si>
  <si>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</si>
  <si>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</si>
  <si>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</si>
  <si>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</si>
  <si>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Administrativas - oficinas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</si>
  <si>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</si>
  <si>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</si>
  <si>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</si>
  <si>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</si>
  <si>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</si>
  <si>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</si>
  <si>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</si>
  <si>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</si>
  <si>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Gestión organizaciona</t>
    </r>
    <r>
      <rPr>
        <sz val="9"/>
        <rFont val="Arial"/>
        <family val="2"/>
      </rPr>
      <t>l: Estilo de mando, pago, contratación, participación, inducción y capacitación, bienestar social, evaluación del desempeño y manejo de cambios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</si>
  <si>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</si>
  <si>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</si>
  <si>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</si>
  <si>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</si>
  <si>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</si>
  <si>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</si>
  <si>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</si>
  <si>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</si>
  <si>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</si>
  <si>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</si>
  <si>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</si>
  <si>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</si>
  <si>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</si>
  <si>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</si>
  <si>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</si>
  <si>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</si>
  <si>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</si>
  <si>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</si>
  <si>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</si>
  <si>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</si>
  <si>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</si>
  <si>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</si>
  <si>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de servicios generales, realización de capacitación, inventario y disponibilidad de hojas de seguridad (MSDS)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</si>
  <si>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</si>
  <si>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</si>
  <si>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</si>
  <si>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</si>
  <si>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</si>
  <si>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</si>
  <si>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</si>
  <si>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</si>
  <si>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</si>
  <si>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</si>
  <si>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</si>
  <si>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</si>
  <si>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</si>
  <si>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</si>
  <si>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</si>
  <si>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</si>
  <si>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</si>
  <si>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</si>
  <si>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</si>
  <si>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</si>
  <si>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</si>
  <si>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</si>
  <si>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</si>
  <si>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</si>
  <si>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</si>
  <si>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</si>
  <si>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</si>
  <si>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</si>
  <si>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</si>
  <si>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</si>
  <si>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</si>
  <si>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</si>
  <si>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</si>
  <si>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</si>
  <si>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</si>
  <si>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</si>
  <si>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</si>
  <si>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</si>
  <si>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</si>
  <si>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</si>
  <si>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mando de los jefes.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</si>
  <si>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</si>
  <si>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</si>
  <si>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</si>
  <si>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</si>
  <si>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</si>
  <si>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</si>
  <si>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</si>
  <si>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Golpes, lesiones, fracturas, contusiones, muerte. Generados por el uso de transporte púbico terrestre o fluvial.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</si>
  <si>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</si>
  <si>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</si>
  <si>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</si>
  <si>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</si>
  <si>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</si>
  <si>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Elaborar, actualizar, socializar y/o publicar documentos según requerimientos legales, técnicos y operativos, reuniones internas, atención al público y labores propias de los cargos.</t>
  </si>
  <si>
    <t>Visitantes:</t>
  </si>
  <si>
    <t>FISICOS</t>
  </si>
  <si>
    <t>QUIMICOS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</si>
  <si>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</si>
  <si>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</si>
  <si>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</si>
  <si>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Herramientas manuales de oficina en mal estado</t>
  </si>
  <si>
    <t>Cambios en la vía acústica, cefalea, dificultad de concentración, estrés, emociones, irritabilidad, sensaciones (zumbidos, tinitus). Generado por condiciones propias del área de trabajo (teléfonos, personal dentro de las áreas, voces).</t>
  </si>
  <si>
    <t>Iluminación (luz visible por exceso o deficiencia)</t>
  </si>
  <si>
    <t>ASESORIA ARL POSITIVA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</si>
  <si>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</si>
  <si>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</si>
  <si>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Prestar atención al usar las herramientas de oficina y notificar las que estén en mal estado</t>
  </si>
  <si>
    <t>Implementar programa de orden y aseo en todas las áreas. Asegurar la limpieza y el orden de las áreas comunes</t>
  </si>
  <si>
    <t>Campañas de sensibilización para el ajuste de volumen en teléfonos fijos y celulares</t>
  </si>
  <si>
    <t>Controles médicos periódicos</t>
  </si>
  <si>
    <t>* Tapabocas
* Guantes quirúrgicos</t>
  </si>
  <si>
    <t>Fatiga, dolor abdominal, dolor en oídos, asfixia, hipoxia, aumento de estrés. Generado por traslado a ciudades en avión.</t>
  </si>
  <si>
    <t>Enfermedades respiratorias, alergias, Sinositus, Rinitis, Asma, Neumoconiosis. Generado por dispersión de partículas sólidas suspendidas en el aire (hollín, polen, moho).</t>
  </si>
  <si>
    <t>Desarrollo de enfermedades infectocontagiosas por posibles contactos de superficies en baños sin adecuada limpieza</t>
  </si>
  <si>
    <t xml:space="preserve">Charlas de prevención para evitar choques de calor, mantener hidratación </t>
  </si>
  <si>
    <t>Aire acondicionado</t>
  </si>
  <si>
    <t>Uso de chaqueta al interior de la entidad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</si>
  <si>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</si>
  <si>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Mantenimientos periódicos a sistemas de ventilación</t>
  </si>
  <si>
    <t>Trastornos oculares, Cefaleas, Fatiga, Falta de concentración, baja atención, ocasionados por deslumbramientos o baja iluminación</t>
  </si>
  <si>
    <t>Fumigación al interior de la sede, instalación de angeo en ventanas</t>
  </si>
  <si>
    <t>Charlas y capacitaciones sobre riesgo biológico.</t>
  </si>
  <si>
    <t>Cambio de elementos de bajo costo</t>
  </si>
  <si>
    <t xml:space="preserve">Seguimiento al cumplimiento del programa de orden y aseo, inducción y reinducción en SST. </t>
  </si>
  <si>
    <t>Lesiones osteomusculares, crisis emocional. Generado por robos o atracos dentro y fuera de las instalaciones.</t>
  </si>
  <si>
    <t>Heridas, Golpes, Contusiones, Caídas al mismo nivel. Generado por recorridos en oficinas, ascenso y descenso por escaleras de forma regular, superficies lisas e irregulares</t>
  </si>
  <si>
    <t xml:space="preserve">Desarrollo de enfermedades  infecciosas y/o de origen parasitario, zoonosis, u otras infecciones caudas por picaduras de insectos, debido a cercanía a un rio que permite el aumento y presencia de especies. </t>
  </si>
  <si>
    <t>Mediciones ambientales, adecuaciones locativas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</si>
  <si>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</si>
  <si>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</si>
  <si>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Lesiones en tejidos blandos o incluso la muerte de trabajadores</t>
  </si>
  <si>
    <t>Lesiones en tejidos blandos e incluso la muerte en trabajadores</t>
  </si>
  <si>
    <t>Charlas preventivas sobre riesgos químicos y seguridad vial por material particulado</t>
  </si>
  <si>
    <t>Mantenimiento y anclaje de estanterías</t>
  </si>
  <si>
    <t xml:space="preserve">Charlas de seguridad acerca del riesgo mecánico, Métodos de almacenaje y orden y aseo </t>
  </si>
  <si>
    <t>Coordinación de actividades de prevención con la ARL; Exámenes médicos ocupacionales con énfasis osteomuscular de preingreso, periódicos y egreso a funcionarios de la entidad</t>
  </si>
  <si>
    <t>Caídas, lesiones de tejidos blandos y osteomusculares, contaminación visual. Generado por la falta de canalización de cables, orden y aseo en áreas de trabajo como oficinas, almacenes y archivo.</t>
  </si>
  <si>
    <t xml:space="preserve">Adecuación de estanterías 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</si>
  <si>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</si>
  <si>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</si>
  <si>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Programa de mantenimiento a herramientas eléctricas</t>
  </si>
  <si>
    <t>Quemaduras de diferente complejidad, lesiones osteomusculares, muerte. Generado por incendios.</t>
  </si>
  <si>
    <t>Sensibilizar a los colaboradores acerca del buen uso y cuidado para la manipulación del microondas</t>
  </si>
  <si>
    <t>Cambio de bombillas que no generen adecuada iluminación</t>
  </si>
  <si>
    <t xml:space="preserve">Exámenes médicos ocupacionales de preingreso periódicos y retiro a funcionarios 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</si>
  <si>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</si>
  <si>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</si>
  <si>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</si>
  <si>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Florencia</t>
  </si>
  <si>
    <t xml:space="preserve">Sede administrativa - Calle 15 # 4 - 45 </t>
  </si>
  <si>
    <t>Postura (prolongada mantenida, forzada,
anti gravitacional)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</si>
  <si>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</si>
  <si>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 xml:space="preserve">* Adecuación de los puestos de trabajo en las oficinas </t>
  </si>
  <si>
    <t>BIOMECANICO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</si>
  <si>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</si>
  <si>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</si>
  <si>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</si>
  <si>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</si>
  <si>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</si>
  <si>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Caquetá y Huila</t>
  </si>
  <si>
    <t xml:space="preserve">Calle 15 #  4 - 45 </t>
  </si>
  <si>
    <t>Publicaciones de prevención de enfermedades músculo esqueléticas por SUMA</t>
  </si>
  <si>
    <t>Fiebre alta, tos, dificultad para respirar, fatiga, secreciones nasales, malestar general, infección respiratoria aguda,  muerte. Generado por contagio del virus COVID-19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</si>
  <si>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</si>
  <si>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</si>
  <si>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Quemaduras, electrocución o muerte por choque o arco eléctrico, ocasionado por sobrecargas en tomas, manipulación y mantenimiento a equipos eléctricos.</t>
  </si>
  <si>
    <t>Desarrollo de enfermedades infectocontagiosas ocasionadas por patógenos tales como virus, bacterias, hongos y parásitos. Por contacto con personas contaminadas en atención al público.</t>
  </si>
  <si>
    <t>Lesión de tejidos blandos e intoxicación. Generado por derrame de productos químicos.</t>
  </si>
  <si>
    <t>Elementos de protección individual, suministrados por el contratista, capacitación en el manejo de productos químicos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</si>
  <si>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</si>
  <si>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de origen parasitario generadas por el consumo de alimentos o agua contaminada especialmente en zonas rurales.</t>
  </si>
  <si>
    <t>Desarrollo de enfermedades infecciosas o
zoonosis. Generados por mordedura de caninos, ofidios u otros animales.</t>
  </si>
  <si>
    <t>Lesiones en tejidos blandos o incluso la muerte de trabajadores y daño al ambiente.</t>
  </si>
  <si>
    <t>Enfermedades respiratorias leves o agudas. Generadas por partículas en el ambiente como polvo, humo, gases de exhostos.</t>
  </si>
  <si>
    <t>Lesiones tejidos blandos especialmente en miembros superiores. Generado por actividades realizadas en archivo.</t>
  </si>
  <si>
    <t>Desórdenes músculo-esqueléticos ocasionados por los movimientos de objetos en el área de archivo y almacén.</t>
  </si>
  <si>
    <t>Dolor de espalda y de extremidades superiores e inferiores.  Fatiga y espasmos musculares.</t>
  </si>
  <si>
    <t>Lesiones osteomusculares. Generadas por caída de objetos o caídas a mismo nivel debido a un inadecuado apilamiento de cajas,  especialmente en áreas de archivo y almacén.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</si>
  <si>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preventivas en los puestos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</si>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</sst>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2" fillId="0" borderId="0"/>
  </cellStyleXfs>
  <cellXfs count="237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29" fillId="0" borderId="0" xfId="6" applyFont="1"/>
    <xf numFmtId="0" fontId="28" fillId="0" borderId="0" xfId="6" applyFont="1"/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7" fillId="18" borderId="23" xfId="0" applyFont="1" applyFill="1" applyBorder="1" applyAlignment="1">
      <alignment horizontal="center" vertical="center" wrapText="1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18" borderId="1" xfId="7" applyFont="1" applyFill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14" fontId="28" fillId="0" borderId="1" xfId="7" applyNumberFormat="1" applyFont="1" applyBorder="1" applyAlignment="1">
      <alignment horizontal="center" vertical="center"/>
    </xf>
    <xf numFmtId="14" fontId="28" fillId="7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2704A583-CC52-4C01-B5C5-FD2231722103}"/>
  </cellStyles>
  <dxfs count="626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7501B18D-76BC-4598-BC42-7E33518E19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edellin/Medellin%20MATR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partadó"/>
      <sheetName val="Referenci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190</v>
      </c>
      <c r="G9" s="83"/>
    </row>
    <row r="10" spans="1:7" ht="25.5" x14ac:dyDescent="0.2">
      <c r="A10" s="83" t="s">
        <v>127</v>
      </c>
      <c r="F10" s="87" t="s">
        <v>196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200</v>
      </c>
      <c r="G14" s="83"/>
    </row>
    <row r="15" spans="1:7" ht="76.5" x14ac:dyDescent="0.2">
      <c r="F15" s="2" t="s">
        <v>198</v>
      </c>
      <c r="G15" s="2"/>
    </row>
    <row r="16" spans="1:7" ht="38.25" x14ac:dyDescent="0.2">
      <c r="F16" s="2" t="s">
        <v>204</v>
      </c>
      <c r="G16" s="2"/>
    </row>
    <row r="17" spans="6:7" ht="51" x14ac:dyDescent="0.2">
      <c r="F17" s="2" t="s">
        <v>199</v>
      </c>
      <c r="G17" s="2"/>
    </row>
    <row r="18" spans="6:7" ht="25.5" x14ac:dyDescent="0.2">
      <c r="F18" s="87" t="s">
        <v>203</v>
      </c>
      <c r="G18" s="83"/>
    </row>
    <row r="19" spans="6:7" x14ac:dyDescent="0.2">
      <c r="F19" s="2" t="s">
        <v>170</v>
      </c>
      <c r="G19" s="83"/>
    </row>
    <row r="20" spans="6:7" ht="25.5" x14ac:dyDescent="0.2">
      <c r="F20" s="87" t="s">
        <v>197</v>
      </c>
      <c r="G20" s="83"/>
    </row>
    <row r="21" spans="6:7" ht="25.5" x14ac:dyDescent="0.2">
      <c r="F21" s="2" t="s">
        <v>202</v>
      </c>
    </row>
    <row r="22" spans="6:7" ht="25.5" x14ac:dyDescent="0.2">
      <c r="F22" s="87" t="s">
        <v>231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191</v>
      </c>
    </row>
    <row r="29" spans="6:7" ht="25.5" x14ac:dyDescent="0.2">
      <c r="F29" s="87" t="s">
        <v>192</v>
      </c>
    </row>
    <row r="30" spans="6:7" x14ac:dyDescent="0.2">
      <c r="F30" s="87" t="s">
        <v>193</v>
      </c>
    </row>
    <row r="31" spans="6:7" x14ac:dyDescent="0.2">
      <c r="F31" s="87" t="s">
        <v>194</v>
      </c>
    </row>
    <row r="32" spans="6:7" x14ac:dyDescent="0.2">
      <c r="F32" s="87" t="s">
        <v>195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180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169</v>
      </c>
    </row>
    <row r="57" spans="6:6" ht="51" x14ac:dyDescent="0.2">
      <c r="F57" s="2" t="s">
        <v>164</v>
      </c>
    </row>
    <row r="58" spans="6:6" ht="38.25" x14ac:dyDescent="0.2">
      <c r="F58" s="2" t="s">
        <v>165</v>
      </c>
    </row>
    <row r="59" spans="6:6" ht="51" x14ac:dyDescent="0.2">
      <c r="F59" s="2" t="s">
        <v>166</v>
      </c>
    </row>
    <row r="60" spans="6:6" ht="76.5" x14ac:dyDescent="0.2">
      <c r="F60" s="2" t="s">
        <v>167</v>
      </c>
    </row>
    <row r="61" spans="6:6" ht="38.25" x14ac:dyDescent="0.2">
      <c r="F61" s="2" t="s">
        <v>168</v>
      </c>
    </row>
    <row r="63" spans="6:6" x14ac:dyDescent="0.2">
      <c r="F63" s="88" t="s">
        <v>213</v>
      </c>
    </row>
    <row r="65" spans="6:6" ht="25.5" x14ac:dyDescent="0.2">
      <c r="F65" s="87" t="s">
        <v>208</v>
      </c>
    </row>
    <row r="66" spans="6:6" ht="38.25" x14ac:dyDescent="0.2">
      <c r="F66" s="87" t="s">
        <v>210</v>
      </c>
    </row>
    <row r="67" spans="6:6" ht="25.5" x14ac:dyDescent="0.2">
      <c r="F67" s="87" t="s">
        <v>209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2"/>
  <sheetViews>
    <sheetView tabSelected="1" zoomScale="64" zoomScaleNormal="64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sqref="A1:G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24.5703125" style="87" customWidth="1"/>
    <col min="36" max="48" width="11.5703125" style="3"/>
    <col min="49" max="16384" width="11.5703125" style="1"/>
  </cols>
  <sheetData>
    <row r="1" spans="1:72" ht="12.75" customHeight="1" thickBot="1" x14ac:dyDescent="0.25">
      <c r="A1" s="208"/>
      <c r="B1" s="209"/>
      <c r="C1" s="209"/>
      <c r="D1" s="209"/>
      <c r="E1" s="209"/>
      <c r="F1" s="209"/>
      <c r="G1" s="210"/>
      <c r="H1" s="211" t="s">
        <v>346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14" t="s">
        <v>347</v>
      </c>
      <c r="AD1" s="215"/>
      <c r="AE1" s="215"/>
      <c r="AF1" s="215"/>
      <c r="AG1" s="215"/>
      <c r="AH1" s="216"/>
    </row>
    <row r="2" spans="1:72" ht="12.75" customHeight="1" thickBot="1" x14ac:dyDescent="0.25">
      <c r="A2" s="217"/>
      <c r="B2" s="176"/>
      <c r="C2" s="176"/>
      <c r="D2" s="176"/>
      <c r="E2" s="176"/>
      <c r="F2" s="176"/>
      <c r="G2" s="218"/>
      <c r="H2" s="219" t="s">
        <v>348</v>
      </c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214" t="s">
        <v>349</v>
      </c>
      <c r="AD2" s="215"/>
      <c r="AE2" s="215"/>
      <c r="AF2" s="215"/>
      <c r="AG2" s="215"/>
      <c r="AH2" s="216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17"/>
      <c r="B3" s="176"/>
      <c r="C3" s="176"/>
      <c r="D3" s="176"/>
      <c r="E3" s="176"/>
      <c r="F3" s="176"/>
      <c r="G3" s="218"/>
      <c r="H3" s="222" t="s">
        <v>350</v>
      </c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14" t="s">
        <v>351</v>
      </c>
      <c r="AD3" s="215"/>
      <c r="AE3" s="215"/>
      <c r="AF3" s="215"/>
      <c r="AG3" s="215"/>
      <c r="AH3" s="216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25"/>
      <c r="B4" s="226"/>
      <c r="C4" s="226"/>
      <c r="D4" s="226"/>
      <c r="E4" s="226"/>
      <c r="F4" s="226"/>
      <c r="G4" s="227"/>
      <c r="H4" s="228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30"/>
      <c r="AC4" s="214" t="s">
        <v>352</v>
      </c>
      <c r="AD4" s="215"/>
      <c r="AE4" s="215"/>
      <c r="AF4" s="215"/>
      <c r="AG4" s="215"/>
      <c r="AH4" s="216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41" t="s">
        <v>119</v>
      </c>
      <c r="B5" s="142"/>
      <c r="C5" s="142"/>
      <c r="D5" s="142"/>
      <c r="E5" s="142"/>
      <c r="F5" s="143"/>
      <c r="G5" s="114">
        <v>18</v>
      </c>
      <c r="H5" s="115" t="s">
        <v>120</v>
      </c>
      <c r="I5" s="144" t="s">
        <v>121</v>
      </c>
      <c r="J5" s="170"/>
      <c r="K5" s="170"/>
      <c r="L5" s="170"/>
      <c r="M5" s="170"/>
      <c r="N5" s="170"/>
      <c r="O5" s="170"/>
      <c r="P5" s="170"/>
      <c r="Q5" s="170"/>
      <c r="R5" s="145"/>
      <c r="S5" s="171" t="s">
        <v>18</v>
      </c>
      <c r="T5" s="171"/>
      <c r="U5" s="171"/>
      <c r="V5" s="172"/>
      <c r="W5" s="172"/>
      <c r="X5" s="171" t="s">
        <v>19</v>
      </c>
      <c r="Y5" s="171"/>
      <c r="Z5" s="116">
        <v>42277</v>
      </c>
      <c r="AA5" s="141" t="s">
        <v>20</v>
      </c>
      <c r="AB5" s="143"/>
      <c r="AC5" s="182">
        <v>43929</v>
      </c>
      <c r="AD5" s="176"/>
      <c r="AE5" s="176"/>
      <c r="AF5" s="171" t="s">
        <v>21</v>
      </c>
      <c r="AG5" s="171"/>
      <c r="AH5" s="123">
        <v>5</v>
      </c>
      <c r="AJ5" s="73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69"/>
      <c r="BJ5" s="169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x14ac:dyDescent="0.2">
      <c r="A6" s="141" t="s">
        <v>158</v>
      </c>
      <c r="B6" s="142"/>
      <c r="C6" s="142"/>
      <c r="D6" s="142"/>
      <c r="E6" s="142"/>
      <c r="F6" s="143"/>
      <c r="G6" s="91" t="s">
        <v>326</v>
      </c>
      <c r="H6" s="117" t="s">
        <v>232</v>
      </c>
      <c r="I6" s="146" t="s">
        <v>315</v>
      </c>
      <c r="J6" s="146"/>
      <c r="K6" s="146"/>
      <c r="L6" s="146"/>
      <c r="M6" s="146"/>
      <c r="N6" s="147" t="s">
        <v>233</v>
      </c>
      <c r="O6" s="148"/>
      <c r="P6" s="149"/>
      <c r="Q6" s="150" t="s">
        <v>327</v>
      </c>
      <c r="R6" s="151"/>
      <c r="S6" s="151"/>
      <c r="T6" s="151"/>
      <c r="U6" s="152"/>
      <c r="V6" s="119" t="s">
        <v>237</v>
      </c>
      <c r="W6" s="121">
        <v>9</v>
      </c>
      <c r="X6" s="119" t="s">
        <v>239</v>
      </c>
      <c r="Y6" s="120">
        <v>10</v>
      </c>
      <c r="Z6" s="119" t="s">
        <v>261</v>
      </c>
      <c r="AA6" s="118">
        <v>60</v>
      </c>
      <c r="AB6" s="120" t="s">
        <v>240</v>
      </c>
      <c r="AC6" s="122">
        <f>SUM(W6,Y6,AA6)</f>
        <v>79</v>
      </c>
      <c r="AD6" s="141" t="s">
        <v>238</v>
      </c>
      <c r="AE6" s="142"/>
      <c r="AF6" s="143"/>
      <c r="AG6" s="144" t="s">
        <v>270</v>
      </c>
      <c r="AH6" s="145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53" t="s">
        <v>25</v>
      </c>
      <c r="B7" s="153" t="s">
        <v>26</v>
      </c>
      <c r="C7" s="153" t="s">
        <v>27</v>
      </c>
      <c r="D7" s="153" t="s">
        <v>28</v>
      </c>
      <c r="E7" s="153" t="s">
        <v>29</v>
      </c>
      <c r="F7" s="177" t="s">
        <v>3</v>
      </c>
      <c r="G7" s="177"/>
      <c r="H7" s="177" t="s">
        <v>236</v>
      </c>
      <c r="I7" s="179" t="s">
        <v>30</v>
      </c>
      <c r="J7" s="179"/>
      <c r="K7" s="179"/>
      <c r="L7" s="180" t="s">
        <v>4</v>
      </c>
      <c r="M7" s="180"/>
      <c r="N7" s="180"/>
      <c r="O7" s="180"/>
      <c r="P7" s="180"/>
      <c r="Q7" s="173" t="s">
        <v>40</v>
      </c>
      <c r="R7" s="173"/>
      <c r="S7" s="173"/>
      <c r="T7" s="173"/>
      <c r="U7" s="173"/>
      <c r="V7" s="173"/>
      <c r="W7" s="181" t="s">
        <v>1</v>
      </c>
      <c r="X7" s="181"/>
      <c r="Y7" s="181"/>
      <c r="Z7" s="181"/>
      <c r="AA7" s="181"/>
      <c r="AB7" s="181"/>
      <c r="AC7" s="173" t="s">
        <v>2</v>
      </c>
      <c r="AD7" s="173"/>
      <c r="AE7" s="173"/>
      <c r="AF7" s="173"/>
      <c r="AG7" s="173"/>
      <c r="AH7" s="17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53"/>
      <c r="B8" s="153"/>
      <c r="C8" s="153"/>
      <c r="D8" s="153"/>
      <c r="E8" s="153"/>
      <c r="F8" s="174" t="s">
        <v>23</v>
      </c>
      <c r="G8" s="153" t="s">
        <v>24</v>
      </c>
      <c r="H8" s="177"/>
      <c r="I8" s="166" t="s">
        <v>31</v>
      </c>
      <c r="J8" s="166" t="s">
        <v>32</v>
      </c>
      <c r="K8" s="166" t="s">
        <v>33</v>
      </c>
      <c r="L8" s="153" t="s">
        <v>34</v>
      </c>
      <c r="M8" s="153" t="s">
        <v>35</v>
      </c>
      <c r="N8" s="153" t="s">
        <v>36</v>
      </c>
      <c r="O8" s="153" t="s">
        <v>17</v>
      </c>
      <c r="P8" s="153" t="s">
        <v>37</v>
      </c>
      <c r="Q8" s="158" t="s">
        <v>38</v>
      </c>
      <c r="R8" s="158" t="s">
        <v>39</v>
      </c>
      <c r="S8" s="158" t="s">
        <v>42</v>
      </c>
      <c r="T8" s="158" t="s">
        <v>41</v>
      </c>
      <c r="U8" s="160" t="s">
        <v>5</v>
      </c>
      <c r="V8" s="162" t="s">
        <v>235</v>
      </c>
      <c r="W8" s="164" t="s">
        <v>11</v>
      </c>
      <c r="X8" s="164" t="s">
        <v>13</v>
      </c>
      <c r="Y8" s="164" t="s">
        <v>6</v>
      </c>
      <c r="Z8" s="164" t="s">
        <v>22</v>
      </c>
      <c r="AA8" s="164" t="s">
        <v>16</v>
      </c>
      <c r="AB8" s="164" t="s">
        <v>12</v>
      </c>
      <c r="AC8" s="158" t="s">
        <v>38</v>
      </c>
      <c r="AD8" s="158" t="s">
        <v>39</v>
      </c>
      <c r="AE8" s="158" t="s">
        <v>42</v>
      </c>
      <c r="AF8" s="158" t="s">
        <v>41</v>
      </c>
      <c r="AG8" s="160" t="s">
        <v>5</v>
      </c>
      <c r="AH8" s="162" t="s">
        <v>235</v>
      </c>
      <c r="AI8" s="136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s="4" customFormat="1" ht="45" customHeight="1" thickBot="1" x14ac:dyDescent="0.25">
      <c r="A9" s="154"/>
      <c r="B9" s="154"/>
      <c r="C9" s="154"/>
      <c r="D9" s="154"/>
      <c r="E9" s="154"/>
      <c r="F9" s="175"/>
      <c r="G9" s="154"/>
      <c r="H9" s="178"/>
      <c r="I9" s="167"/>
      <c r="J9" s="167"/>
      <c r="K9" s="167"/>
      <c r="L9" s="154"/>
      <c r="M9" s="154"/>
      <c r="N9" s="154"/>
      <c r="O9" s="154"/>
      <c r="P9" s="154"/>
      <c r="Q9" s="159"/>
      <c r="R9" s="159"/>
      <c r="S9" s="159"/>
      <c r="T9" s="159"/>
      <c r="U9" s="161"/>
      <c r="V9" s="163"/>
      <c r="W9" s="165"/>
      <c r="X9" s="165"/>
      <c r="Y9" s="165"/>
      <c r="Z9" s="165"/>
      <c r="AA9" s="165"/>
      <c r="AB9" s="165"/>
      <c r="AC9" s="159"/>
      <c r="AD9" s="159"/>
      <c r="AE9" s="159"/>
      <c r="AF9" s="159"/>
      <c r="AG9" s="161"/>
      <c r="AH9" s="163"/>
      <c r="AI9" s="136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</row>
    <row r="10" spans="1:72" s="128" customFormat="1" ht="84" x14ac:dyDescent="0.2">
      <c r="A10" s="155" t="s">
        <v>159</v>
      </c>
      <c r="B10" s="155" t="s">
        <v>316</v>
      </c>
      <c r="C10" s="155" t="s">
        <v>173</v>
      </c>
      <c r="D10" s="155" t="s">
        <v>260</v>
      </c>
      <c r="E10" s="77" t="s">
        <v>122</v>
      </c>
      <c r="F10" s="76" t="s">
        <v>200</v>
      </c>
      <c r="G10" s="77" t="s">
        <v>84</v>
      </c>
      <c r="H10" s="76" t="s">
        <v>341</v>
      </c>
      <c r="I10" s="125"/>
      <c r="J10" s="125"/>
      <c r="K10" s="125" t="s">
        <v>0</v>
      </c>
      <c r="L10" s="125" t="s">
        <v>0</v>
      </c>
      <c r="M10" s="125"/>
      <c r="N10" s="125"/>
      <c r="O10" s="125"/>
      <c r="P10" s="125"/>
      <c r="Q10" s="126">
        <v>3</v>
      </c>
      <c r="R10" s="126">
        <v>1</v>
      </c>
      <c r="S10" s="127">
        <v>6</v>
      </c>
      <c r="T10" s="126">
        <f>(Q10*R10*S10)</f>
        <v>18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7" t="s">
        <v>267</v>
      </c>
      <c r="X10" s="77" t="s">
        <v>131</v>
      </c>
      <c r="Y10" s="77" t="s">
        <v>300</v>
      </c>
      <c r="Z10" s="77" t="s">
        <v>301</v>
      </c>
      <c r="AA10" s="77" t="s">
        <v>131</v>
      </c>
      <c r="AB10" s="77" t="s">
        <v>273</v>
      </c>
      <c r="AC10" s="126">
        <v>1</v>
      </c>
      <c r="AD10" s="126">
        <v>1</v>
      </c>
      <c r="AE10" s="127">
        <v>6</v>
      </c>
      <c r="AF10" s="126">
        <f>(AC10*AD10*AE10)</f>
        <v>6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  <c r="AI10" s="137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</row>
    <row r="11" spans="1:72" ht="72" x14ac:dyDescent="0.2">
      <c r="A11" s="156"/>
      <c r="B11" s="156"/>
      <c r="C11" s="156"/>
      <c r="D11" s="156"/>
      <c r="E11" s="77" t="s">
        <v>122</v>
      </c>
      <c r="F11" s="76" t="s">
        <v>130</v>
      </c>
      <c r="G11" s="77" t="str">
        <f t="shared" ref="G11:G61" si="0">IF(F11="Manipulación manual de cargas","BIOMECÁNICO",IF(F11="Movimientos repetitivos","BIOMECÁNICO",IF(F11="Esfuerzo","BIOMECÁNICO",IF(F11="Postura (prolongada mantenida, forzada,
antigravitacional)","BIOMECÁNICO",IF(F11="Mecánico (elementos o partes de máquinas, herramientas, equipos, piezas a trabajar, materiales proyectados sólidos o fluidos, superficies calientes)","CONDICIONES DE SEGURIDAD",IF(F11="Locativo (sistemas y medios de almacenamiento,  arrumes elevados sin estibas, muebles mal anclados en el piso o en la pared, almacenamientos inadecuados, condiciones de la estructura de trabajo)","CONDICIONES DE SEGURIDAD",IF(F11="Superficies de trabajo (irregulares, deslizantes, con diferencia del nivel, calientes)","CONDICIONES DE SEGURIDAD",IF(F11="Condiciones de orden y aseo, (caída de objetos, caída al mismo nivel o a un plano inferior, desorden en puestos de trabajo y bodegas)","CONDICIONES DE SEGURIDAD",IF(F11="Tecnológico (explosión, fuga, derrame de sustancias químicas, incendio)","CONDICIONES DE SEGURIDAD",IF(F11="Accidentes de tránsito - atropellamiento","CONDICIONES DE SEGURIDAD",IF(F11="Públicos (robos, atracos, asaltos, atentados, de orden público, etc.)","CONDICIONES DE SEGURIDAD",IF(F11="Eléctrico - (alta, media y baja tensión, estática por contacto indirecto)","CONDICIONES DE SEGURIDAD",IF(F11="Eléctrico - canalización inadecuada de cables eléctricos y de computo","CONDICIONES DE SEGURIDAD",IF(F11="Trabajo en alturas","CONDICIONES DE SEGURIDAD",IF(F11="Espacios confinados","CONDICIONES DE SEGURIDAD",IF(F11="Ruido de impacto, intermitente o continuo","FÍSICOS",IF(F11="Iluminación - luz visible por exceso o por deficiencia","FÍSICOS",IF(F11="Vibración cuerpo entero, segmentaria","FÍSICOS",IF(F11="Temperaturas extremas (calor y frío)","FÍSICOS",IF(F11="Ventilación (natural o artificial)","FÍSICOS",IF(F11="Presión admosférica (normal y ajustada)","FÍSICOS",IF(F11="Radiaciones ionizantes (rayos x, gama. beta y alfa)","FÍSICOS",IF(F11="Radiaciones no ionizantes (láser, ultravioleta, infrarroja, radiofrecuencia, microondas)","FÍSICOS",IF(F11="Gérmenes","BIOLÓGICOS",IF(F11="Parásitos","BIOLÓGICOS",IF(F11="Picaduras","BIOLÓGICOS",IF(F11="Mordeduras","BIOLÓGICOS",IF(F11="Fluidos o excrementos","BIOLÓGICOS",IF(F11="Polvos orgánicos inorgánicos","QUÍMICOS",IF(F11="Fibras","QUÍMICOS",IF(F11="Líquidos (nieblas y rocíos)","QUÍMICOS",IF(F11="Gases y vapores","QUÍMICOS",IF(F11="Humos metálicos, no metálicos","QUÍMICOS",IF(F11="Material particulado","QUÍMICOS",IF(F11="Gestión organizacional: Estilo de mando, pago, contratación, participación, inducción y capacitación, bienestar social, evaluación del desempeño y manejo de cambios","PSICOSOCIAL",IF(F11="Características de la organización del trabajo: Comunicación, tecnología, organización del trabajo y demandas cualitativas y cuantitativas de la labor","PSICOSOCIAL",IF(F11="Características del grupo social de trabajo: Relaciones, cohesión, calidad de interacciones y trabajo en equipo","PSICOSOCIAL",IF(F11="Condiciones de la tarea: Carga mental, contenido de la tarea, demandas emocionales, sistemas de control, definición de roles y monotonía","PSICOSOCIAL",IF(F11="Interface persona - tarea: Conocimientos, habilidades en relación con la demanda de la tarea, Iniciativa, autonomía y reconocimiento, identificación de la persona con la tarea y la organización","PSICOSOCIAL",IF(F11="Jornada de trabajo: Pausas, Trabajo nocturno, rotación, horas extras y descansos","PSICOSOCIAL",IF(F11="Antrópicos (inundaciones, deslizamientos, incendios forestales, sequías, aludes)","FENÓMENO NATURAL",IF(F11="Geofísicos (terremotos, volcanes, subsidencias, colapsos, inestabilidad del terreno)","FENÓMENO NATURAL",IF(F11="Meteorológicos (huracanes, tornados, granizadas, tormenta eléctrica)","FENÓMENO NATURAL")))))))))))))))))))))))))))))))))))))))))))</f>
        <v>BIOMECÁNICO</v>
      </c>
      <c r="H11" s="6" t="s">
        <v>342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24">
        <v>6</v>
      </c>
      <c r="R11" s="124">
        <v>4</v>
      </c>
      <c r="S11" s="45">
        <v>10</v>
      </c>
      <c r="T11" s="124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" t="s">
        <v>131</v>
      </c>
      <c r="X11" s="7" t="s">
        <v>131</v>
      </c>
      <c r="Y11" s="7" t="s">
        <v>131</v>
      </c>
      <c r="Z11" s="7" t="s">
        <v>302</v>
      </c>
      <c r="AA11" s="7" t="s">
        <v>132</v>
      </c>
      <c r="AB11" s="7" t="s">
        <v>328</v>
      </c>
      <c r="AC11" s="124">
        <v>3</v>
      </c>
      <c r="AD11" s="124">
        <v>4</v>
      </c>
      <c r="AE11" s="45">
        <v>10</v>
      </c>
      <c r="AF11" s="124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</row>
    <row r="12" spans="1:72" ht="312" x14ac:dyDescent="0.2">
      <c r="A12" s="156"/>
      <c r="B12" s="156"/>
      <c r="C12" s="156"/>
      <c r="D12" s="156"/>
      <c r="E12" s="77" t="s">
        <v>122</v>
      </c>
      <c r="F12" s="76" t="s">
        <v>317</v>
      </c>
      <c r="G12" s="77" t="s">
        <v>320</v>
      </c>
      <c r="H12" s="6" t="s">
        <v>343</v>
      </c>
      <c r="I12" s="5"/>
      <c r="J12" s="5"/>
      <c r="K12" s="5" t="s">
        <v>0</v>
      </c>
      <c r="L12" s="5" t="s">
        <v>0</v>
      </c>
      <c r="M12" s="5"/>
      <c r="N12" s="5"/>
      <c r="O12" s="5" t="s">
        <v>0</v>
      </c>
      <c r="P12" s="5"/>
      <c r="Q12" s="138">
        <v>6</v>
      </c>
      <c r="R12" s="138">
        <v>4</v>
      </c>
      <c r="S12" s="45">
        <v>10</v>
      </c>
      <c r="T12" s="138">
        <f t="shared" ref="T12" si="1">(Q12*R12*S12)</f>
        <v>240</v>
      </c>
      <c r="U12" s="44" t="str">
        <f t="shared" ref="U12" si="2">IF(AND(T12&gt;=1,T12&lt;=300),"BAJO",IF(AND(T12&gt;=301,T12&lt;=600),"MEDIO",IF(AND(T12&gt;=601,T12&lt;=1000),"ALTO")))</f>
        <v>BAJO</v>
      </c>
      <c r="V12" s="44" t="str">
        <f t="shared" ref="V12" si="3">IF(U12= "BAJO","ACEPTABLE",IF(U12="MEDIO","NO ACEPTABLE",IF(U12="ALTO","NO ACEPTABLE")))</f>
        <v>ACEPTABLE</v>
      </c>
      <c r="W12" s="7" t="s">
        <v>131</v>
      </c>
      <c r="X12" s="7" t="s">
        <v>131</v>
      </c>
      <c r="Y12" s="6" t="s">
        <v>319</v>
      </c>
      <c r="Z12" s="6" t="s">
        <v>345</v>
      </c>
      <c r="AA12" s="7"/>
      <c r="AB12" s="6" t="s">
        <v>318</v>
      </c>
      <c r="AC12" s="138">
        <v>3</v>
      </c>
      <c r="AD12" s="138">
        <v>4</v>
      </c>
      <c r="AE12" s="45">
        <v>10</v>
      </c>
      <c r="AF12" s="138">
        <f t="shared" ref="AF12" si="4">(AC12*AD12*AE12)</f>
        <v>120</v>
      </c>
      <c r="AG12" s="44" t="str">
        <f t="shared" ref="AG12" si="5">IF(AND(AF12&gt;=1,AF12&lt;=300),"BAJO",IF(AND(AF12&gt;=301,AF12&lt;=600),"MEDIO",IF(AND(AF12&gt;=601,AF12&lt;=1000),"ALTO")))</f>
        <v>BAJO</v>
      </c>
      <c r="AH12" s="44" t="str">
        <f t="shared" ref="AH12" si="6">IF(AG12= "BAJO","ACEPTABLE",IF(AG12="MEDIO","NO ACEPTABLE",IF(AG12="ALTO","NO ACEPTABLE")))</f>
        <v>ACEPTABLE</v>
      </c>
    </row>
    <row r="13" spans="1:72" s="128" customFormat="1" ht="78.75" customHeight="1" x14ac:dyDescent="0.2">
      <c r="A13" s="156"/>
      <c r="B13" s="156"/>
      <c r="C13" s="156"/>
      <c r="D13" s="156"/>
      <c r="E13" s="77" t="s">
        <v>122</v>
      </c>
      <c r="F13" s="76" t="s">
        <v>204</v>
      </c>
      <c r="G13" s="77" t="s">
        <v>81</v>
      </c>
      <c r="H13" s="134" t="s">
        <v>292</v>
      </c>
      <c r="I13" s="125"/>
      <c r="J13" s="125"/>
      <c r="K13" s="125" t="s">
        <v>0</v>
      </c>
      <c r="L13" s="125" t="s">
        <v>0</v>
      </c>
      <c r="M13" s="125"/>
      <c r="N13" s="125"/>
      <c r="O13" s="125" t="s">
        <v>0</v>
      </c>
      <c r="P13" s="125"/>
      <c r="Q13" s="126">
        <v>6</v>
      </c>
      <c r="R13" s="126">
        <v>4</v>
      </c>
      <c r="S13" s="127">
        <v>10</v>
      </c>
      <c r="T13" s="126">
        <f>(Q13*R13*S13)</f>
        <v>240</v>
      </c>
      <c r="U13" s="44" t="str">
        <f>IF(AND(T13&gt;=1,T13&lt;=300),"BAJO",IF(AND(T13&gt;=301,T13&lt;=600),"MEDIO",IF(AND(T13&gt;=601,T13&lt;=1000),"ALTO")))</f>
        <v>BAJO</v>
      </c>
      <c r="V13" s="44" t="str">
        <f>IF(U13= "BAJO","ACEPTABLE",IF(U13="MEDIO","NO ACEPTABLE",IF(U13="ALTO","NO ACEPTABLE")))</f>
        <v>ACEPTABLE</v>
      </c>
      <c r="W13" s="77" t="s">
        <v>131</v>
      </c>
      <c r="X13" s="77" t="s">
        <v>131</v>
      </c>
      <c r="Y13" s="77" t="s">
        <v>274</v>
      </c>
      <c r="Z13" s="77" t="s">
        <v>265</v>
      </c>
      <c r="AA13" s="77" t="s">
        <v>266</v>
      </c>
      <c r="AB13" s="77" t="s">
        <v>264</v>
      </c>
      <c r="AC13" s="126">
        <v>3</v>
      </c>
      <c r="AD13" s="126">
        <v>4</v>
      </c>
      <c r="AE13" s="127">
        <v>10</v>
      </c>
      <c r="AF13" s="126">
        <f>(AC13*AD13*AE13)</f>
        <v>120</v>
      </c>
      <c r="AG13" s="44" t="str">
        <f>IF(AND(AF13&gt;=1,AF13&lt;=300),"BAJO",IF(AND(AF13&gt;=301,AF13&lt;=600),"MEDIO",IF(AND(AF13&gt;=601,AF13&lt;=1000),"ALTO")))</f>
        <v>BAJO</v>
      </c>
      <c r="AH13" s="44" t="str">
        <f>IF(AG13= "BAJO","ACEPTABLE",IF(AG13="MEDIO","NO ACEPTABLE",IF(AG13="ALTO","NO ACEPTABLE")))</f>
        <v>ACEPTABLE</v>
      </c>
      <c r="AI13" s="137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</row>
    <row r="14" spans="1:72" ht="84" x14ac:dyDescent="0.2">
      <c r="A14" s="156"/>
      <c r="B14" s="156"/>
      <c r="C14" s="156"/>
      <c r="D14" s="156"/>
      <c r="E14" s="77" t="s">
        <v>122</v>
      </c>
      <c r="F14" s="76" t="s">
        <v>199</v>
      </c>
      <c r="G14" s="77" t="str">
        <f t="shared" ref="G14" si="7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303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10</v>
      </c>
      <c r="R14" s="124">
        <v>4</v>
      </c>
      <c r="S14" s="45">
        <v>6</v>
      </c>
      <c r="T14" s="124">
        <f t="shared" ref="T14:T17" si="8">(Q14*R14*S14)</f>
        <v>240</v>
      </c>
      <c r="U14" s="44" t="str">
        <f t="shared" ref="U14:U17" si="9">IF(AND(T14&gt;=1,T14&lt;=300),"BAJO",IF(AND(T14&gt;=301,T14&lt;=600),"MEDIO",IF(AND(T14&gt;=601,T14&lt;=1000),"ALTO")))</f>
        <v>BAJO</v>
      </c>
      <c r="V14" s="44" t="str">
        <f t="shared" ref="V14:V17" si="10">IF(U14= "BAJO","ACEPTABLE",IF(U14="MEDIO","NO ACEPTABLE",IF(U14="ALTO","NO ACEPTABLE")))</f>
        <v>ACEPTABLE</v>
      </c>
      <c r="W14" s="7" t="s">
        <v>176</v>
      </c>
      <c r="X14" s="7" t="s">
        <v>131</v>
      </c>
      <c r="Y14" s="7" t="s">
        <v>189</v>
      </c>
      <c r="Z14" s="7" t="s">
        <v>290</v>
      </c>
      <c r="AA14" s="7" t="s">
        <v>131</v>
      </c>
      <c r="AB14" s="7" t="s">
        <v>177</v>
      </c>
      <c r="AC14" s="124">
        <v>1</v>
      </c>
      <c r="AD14" s="124">
        <v>1</v>
      </c>
      <c r="AE14" s="45">
        <v>3</v>
      </c>
      <c r="AF14" s="124">
        <f t="shared" ref="AF14:AF17" si="11">(AC14*AD14*AE14)</f>
        <v>3</v>
      </c>
      <c r="AG14" s="44" t="str">
        <f t="shared" ref="AG14:AG17" si="12">IF(AND(AF14&gt;=1,AF14&lt;=300),"BAJO",IF(AND(AF14&gt;=301,AF14&lt;=600),"MEDIO",IF(AND(AF14&gt;=601,AF14&lt;=1000),"ALTO")))</f>
        <v>BAJO</v>
      </c>
      <c r="AH14" s="44" t="str">
        <f t="shared" ref="AH14:AH17" si="13">IF(AG14= "BAJO","ACEPTABLE",IF(AG14="MEDIO","NO ACEPTABLE",IF(AG14="ALTO","NO ACEPTABLE")))</f>
        <v>ACEPTABLE</v>
      </c>
    </row>
    <row r="15" spans="1:72" ht="108" x14ac:dyDescent="0.2">
      <c r="A15" s="156"/>
      <c r="B15" s="156"/>
      <c r="C15" s="156"/>
      <c r="D15" s="156"/>
      <c r="E15" s="77" t="s">
        <v>122</v>
      </c>
      <c r="F15" s="76" t="s">
        <v>198</v>
      </c>
      <c r="G15" s="77" t="str">
        <f t="shared" si="0"/>
        <v>CONDICIONES DE SEGURIDAD</v>
      </c>
      <c r="H15" s="6" t="s">
        <v>344</v>
      </c>
      <c r="I15" s="5"/>
      <c r="J15" s="5" t="s">
        <v>0</v>
      </c>
      <c r="K15" s="5" t="s">
        <v>0</v>
      </c>
      <c r="L15" s="5" t="s">
        <v>0</v>
      </c>
      <c r="M15" s="5"/>
      <c r="N15" s="5"/>
      <c r="O15" s="5"/>
      <c r="P15" s="5"/>
      <c r="Q15" s="124">
        <v>6</v>
      </c>
      <c r="R15" s="124">
        <v>4</v>
      </c>
      <c r="S15" s="45">
        <v>6</v>
      </c>
      <c r="T15" s="124">
        <f t="shared" si="8"/>
        <v>144</v>
      </c>
      <c r="U15" s="44" t="str">
        <f t="shared" si="9"/>
        <v>BAJO</v>
      </c>
      <c r="V15" s="44" t="str">
        <f t="shared" si="10"/>
        <v>ACEPTABLE</v>
      </c>
      <c r="W15" s="7" t="s">
        <v>131</v>
      </c>
      <c r="X15" s="7" t="s">
        <v>131</v>
      </c>
      <c r="Y15" s="7" t="s">
        <v>304</v>
      </c>
      <c r="Z15" s="7" t="s">
        <v>305</v>
      </c>
      <c r="AA15" s="7" t="s">
        <v>131</v>
      </c>
      <c r="AB15" s="7" t="s">
        <v>155</v>
      </c>
      <c r="AC15" s="124">
        <v>3</v>
      </c>
      <c r="AD15" s="124">
        <v>6</v>
      </c>
      <c r="AE15" s="45">
        <v>3</v>
      </c>
      <c r="AF15" s="124">
        <f t="shared" si="11"/>
        <v>54</v>
      </c>
      <c r="AG15" s="44" t="str">
        <f t="shared" si="12"/>
        <v>BAJO</v>
      </c>
      <c r="AH15" s="44" t="str">
        <f t="shared" si="13"/>
        <v>ACEPTABLE</v>
      </c>
    </row>
    <row r="16" spans="1:72" ht="84" x14ac:dyDescent="0.2">
      <c r="A16" s="156"/>
      <c r="B16" s="156"/>
      <c r="C16" s="156"/>
      <c r="D16" s="156"/>
      <c r="E16" s="77" t="s">
        <v>122</v>
      </c>
      <c r="F16" s="76" t="s">
        <v>200</v>
      </c>
      <c r="G16" s="77" t="str">
        <f>IF(F16="Manipulación manual de cargas","BIOMECÁNICO",IF(F16="Movimientos repetitivos","BIOMECÁNICO",IF(F16="Esfuerzo","BIOMECÁNICO",IF(F16="Postura (prolongada mantenida, forzada,
antigravitacional)","BIOMECÁNICO",IF(F16="Mecánico (elementos o partes de máquinas, herramientas, equipos, piezas a trabajar, materiales proyectados sólidos o fluidos, superficies calientes)","CONDICIONES DE SEGURIDAD",IF(F16="Locativo (sistemas y medios de almacenamiento,  arrumes elevados sin estibas, muebles mal anclados en el piso o en la pared, almacenamientos inadecuados, condiciones de la estructura de trabajo)","CONDICIONES DE SEGURIDAD",IF(F16="Superficies de trabajo (irregulares, deslizantes, con diferencia del nivel, calientes)","CONDICIONES DE SEGURIDAD",IF(F16="Condiciones de orden y aseo, (caída de objetos, caída al mismo nivel o a un plano inferior, desorden en puestos de trabajo y bodegas)","CONDICIONES DE SEGURIDAD",IF(F16="Tecnológico (explosión, fuga, derrame de sustancias químicas, incendio)","CONDICIONES DE SEGURIDAD",IF(F16="Accidentes de tránsito - atropellamiento","CONDICIONES DE SEGURIDAD",IF(F16="Públicos (robos, atracos, asaltos, atentados, de orden público, etc.)","CONDICIONES DE SEGURIDAD",IF(F16="Eléctrico - (alta, media y baja tensión, estática por contacto indirecto)","CONDICIONES DE SEGURIDAD",IF(F16="Eléctrico - canalización inadecuada de cables eléctricos y de computo","CONDICIONES DE SEGURIDAD",IF(F16="Trabajo en alturas","CONDICIONES DE SEGURIDAD",IF(F16="Espacios confinados","CONDICIONES DE SEGURIDAD",IF(F16="Ruido de impacto, intermitente o continuo","FÍSICOS",IF(F16="Iluminación - luz visible por exceso o por deficiencia","FÍSICOS",IF(F16="Vibración cuerpo entero, segmentaria","FÍSICOS",IF(F16="Temperaturas extremas (calor y frío)","FÍSICOS",IF(F16="Ventilación (natural o artificial)","FÍSICOS",IF(F16="Presión admosférica (normal y ajustada)","FÍSICOS",IF(F16="Radiaciones ionizantes (rayos x, gama. beta y alfa)","FÍSICOS",IF(F16="Radiaciones no ionizantes (láser, ultravioleta, infrarroja, radiofrecuencia, microondas)","FÍSICOS",IF(F16="Gérmenes","BIOLÓGICOS",IF(F16="Parásitos","BIOLÓGICOS",IF(F16="Picaduras","BIOLÓGICOS",IF(F16="Mordeduras","BIOLÓGICOS",IF(F16="Fluidos o excrementos","BIOLÓGICOS",IF(F16="Polvos orgánicos inorgánicos","QUÍMICOS",IF(F16="Fibras","QUÍMICOS",IF(F16="Líquidos (nieblas y rocíos)","QUÍMICOS",IF(F16="Gases y vapores","QUÍMICOS",IF(F16="Humos metálicos, no metálicos","QUÍMICOS",IF(F16="Material particulado","QUÍMICOS",IF(F16="Gestión organizacional: Estilo de mando, pago, contratación, participación, inducción y capacitación, bienestar social, evaluación del desempeño y manejo de cambios","PSICOSOCIAL",IF(F16="Características de la organización del trabajo: Comunicación, tecnología, organización del trabajo y demandas cualitativas y cuantitativas de la labor","PSICOSOCIAL",IF(F16="Características del grupo social de trabajo: Relaciones, cohesión, calidad de interacciones y trabajo en equipo","PSICOSOCIAL",IF(F16="Condiciones de la tarea: Carga mental, contenido de la tarea, demandas emocionales, sistemas de control, definición de roles y monotonía","PSICOSOCIAL",IF(F16="Interface persona - tarea: Conocimientos, habilidades en relación con la demanda de la tarea, Iniciativa, autonomía y reconocimiento, identificación de la persona con la tarea y la organización","PSICOSOCIAL",IF(F16="Jornada de trabajo: Pausas, Trabajo nocturno, rotación, horas extras y descansos","PSICOSOCIAL",IF(F16="Antrópicos (inundaciones, deslizamientos, incendios forestales, sequías, aludes)","FENÓMENO NATURAL",IF(F16="Geofísicos (terremotos, volcanes, subsidencias, colapsos, inestabilidad del terreno)","FENÓMENO NATURAL",IF(F16="Meteorológicos (huracanes, tornados, granizadas, tormenta eléctrica)","FENÓMENO NATURAL")))))))))))))))))))))))))))))))))))))))))))</f>
        <v>CONDICIONES DE SEGURIDAD</v>
      </c>
      <c r="H16" s="6" t="s">
        <v>306</v>
      </c>
      <c r="I16" s="5"/>
      <c r="J16" s="5"/>
      <c r="K16" s="5" t="s">
        <v>0</v>
      </c>
      <c r="L16" s="5"/>
      <c r="M16" s="5" t="s">
        <v>0</v>
      </c>
      <c r="N16" s="5"/>
      <c r="O16" s="5"/>
      <c r="P16" s="5"/>
      <c r="Q16" s="124">
        <v>6</v>
      </c>
      <c r="R16" s="124">
        <v>1</v>
      </c>
      <c r="S16" s="45">
        <v>10</v>
      </c>
      <c r="T16" s="124">
        <f t="shared" si="8"/>
        <v>60</v>
      </c>
      <c r="U16" s="44" t="str">
        <f t="shared" si="9"/>
        <v>BAJO</v>
      </c>
      <c r="V16" s="44" t="str">
        <f t="shared" si="10"/>
        <v>ACEPTABLE</v>
      </c>
      <c r="W16" s="7" t="s">
        <v>289</v>
      </c>
      <c r="X16" s="7" t="s">
        <v>131</v>
      </c>
      <c r="Y16" s="7" t="s">
        <v>307</v>
      </c>
      <c r="Z16" s="7" t="s">
        <v>201</v>
      </c>
      <c r="AA16" s="7" t="s">
        <v>131</v>
      </c>
      <c r="AB16" s="7" t="s">
        <v>155</v>
      </c>
      <c r="AC16" s="124">
        <v>3</v>
      </c>
      <c r="AD16" s="124">
        <v>1</v>
      </c>
      <c r="AE16" s="45">
        <v>10</v>
      </c>
      <c r="AF16" s="124">
        <f t="shared" si="11"/>
        <v>30</v>
      </c>
      <c r="AG16" s="44" t="str">
        <f t="shared" si="12"/>
        <v>BAJO</v>
      </c>
      <c r="AH16" s="44" t="str">
        <f t="shared" si="13"/>
        <v>ACEPTABLE</v>
      </c>
    </row>
    <row r="17" spans="1:48" ht="72" x14ac:dyDescent="0.2">
      <c r="A17" s="156"/>
      <c r="B17" s="156"/>
      <c r="C17" s="156"/>
      <c r="D17" s="156"/>
      <c r="E17" s="77" t="s">
        <v>122</v>
      </c>
      <c r="F17" s="76" t="s">
        <v>202</v>
      </c>
      <c r="G17" s="77" t="str">
        <f t="shared" si="0"/>
        <v>CONDICIONES DE SEGURIDAD</v>
      </c>
      <c r="H17" s="6" t="s">
        <v>332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24">
        <v>3</v>
      </c>
      <c r="R17" s="124">
        <v>4</v>
      </c>
      <c r="S17" s="45">
        <v>3</v>
      </c>
      <c r="T17" s="124">
        <f t="shared" si="8"/>
        <v>36</v>
      </c>
      <c r="U17" s="44" t="str">
        <f t="shared" si="9"/>
        <v>BAJO</v>
      </c>
      <c r="V17" s="44" t="str">
        <f t="shared" si="10"/>
        <v>ACEPTABLE</v>
      </c>
      <c r="W17" s="7" t="s">
        <v>131</v>
      </c>
      <c r="X17" s="7" t="s">
        <v>131</v>
      </c>
      <c r="Y17" s="7" t="s">
        <v>225</v>
      </c>
      <c r="Z17" s="7" t="s">
        <v>160</v>
      </c>
      <c r="AA17" s="7" t="s">
        <v>131</v>
      </c>
      <c r="AB17" s="7" t="s">
        <v>155</v>
      </c>
      <c r="AC17" s="124">
        <v>1</v>
      </c>
      <c r="AD17" s="124">
        <v>6</v>
      </c>
      <c r="AE17" s="45">
        <v>3</v>
      </c>
      <c r="AF17" s="124">
        <f t="shared" si="11"/>
        <v>18</v>
      </c>
      <c r="AG17" s="44" t="str">
        <f t="shared" si="12"/>
        <v>BAJO</v>
      </c>
      <c r="AH17" s="44" t="str">
        <f t="shared" si="13"/>
        <v>ACEPTABLE</v>
      </c>
    </row>
    <row r="18" spans="1:48" ht="72" x14ac:dyDescent="0.2">
      <c r="A18" s="156"/>
      <c r="B18" s="156"/>
      <c r="C18" s="156"/>
      <c r="D18" s="156"/>
      <c r="E18" s="77" t="s">
        <v>122</v>
      </c>
      <c r="F18" s="76" t="s">
        <v>203</v>
      </c>
      <c r="G18" s="77" t="str">
        <f t="shared" si="0"/>
        <v>CONDICIONES DE SEGURIDAD</v>
      </c>
      <c r="H18" s="76" t="s">
        <v>334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:T19" si="14">(Q18*R18*S18)</f>
        <v>18</v>
      </c>
      <c r="U18" s="44" t="str">
        <f t="shared" ref="U18:U19" si="15">IF(AND(T18&gt;=1,T18&lt;=300),"BAJO",IF(AND(T18&gt;=301,T18&lt;=600),"MEDIO",IF(AND(T18&gt;=601,T18&lt;=1000),"ALTO")))</f>
        <v>BAJO</v>
      </c>
      <c r="V18" s="44" t="str">
        <f t="shared" ref="V18:V19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161</v>
      </c>
      <c r="Z18" s="7" t="s">
        <v>162</v>
      </c>
      <c r="AA18" s="7" t="s">
        <v>335</v>
      </c>
      <c r="AB18" s="7" t="s">
        <v>163</v>
      </c>
      <c r="AC18" s="124">
        <v>1</v>
      </c>
      <c r="AD18" s="124">
        <v>1</v>
      </c>
      <c r="AE18" s="45">
        <v>6</v>
      </c>
      <c r="AF18" s="124">
        <f t="shared" ref="AF18:AF19" si="17">(AC18*AD18*AE18)</f>
        <v>6</v>
      </c>
      <c r="AG18" s="44" t="str">
        <f t="shared" ref="AG18:AG19" si="18">IF(AND(AF18&gt;=1,AF18&lt;=300),"BAJO",IF(AND(AF18&gt;=301,AF18&lt;=600),"MEDIO",IF(AND(AF18&gt;=601,AF18&lt;=1000),"ALTO")))</f>
        <v>BAJO</v>
      </c>
      <c r="AH18" s="44" t="str">
        <f t="shared" ref="AH18:AH19" si="19">IF(AG18= "BAJO","ACEPTABLE",IF(AG18="MEDIO","NO ACEPTABLE",IF(AG18="ALTO","NO ACEPTABLE")))</f>
        <v>ACEPTABLE</v>
      </c>
    </row>
    <row r="19" spans="1:48" ht="48" x14ac:dyDescent="0.2">
      <c r="A19" s="156"/>
      <c r="B19" s="156"/>
      <c r="C19" s="156"/>
      <c r="D19" s="156"/>
      <c r="E19" s="77" t="s">
        <v>122</v>
      </c>
      <c r="F19" s="76" t="s">
        <v>203</v>
      </c>
      <c r="G19" s="77" t="str">
        <f t="shared" si="0"/>
        <v>CONDICIONES DE SEGURIDAD</v>
      </c>
      <c r="H19" s="6" t="s">
        <v>308</v>
      </c>
      <c r="I19" s="5" t="s">
        <v>0</v>
      </c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3</v>
      </c>
      <c r="R19" s="124">
        <v>10</v>
      </c>
      <c r="S19" s="45">
        <v>1</v>
      </c>
      <c r="T19" s="124">
        <f t="shared" si="14"/>
        <v>30</v>
      </c>
      <c r="U19" s="44" t="str">
        <f t="shared" si="15"/>
        <v>BAJO</v>
      </c>
      <c r="V19" s="44" t="str">
        <f t="shared" si="16"/>
        <v>ACEPTABLE</v>
      </c>
      <c r="W19" s="7" t="s">
        <v>131</v>
      </c>
      <c r="X19" s="7" t="s">
        <v>131</v>
      </c>
      <c r="Y19" s="7" t="s">
        <v>131</v>
      </c>
      <c r="Z19" s="7" t="s">
        <v>156</v>
      </c>
      <c r="AA19" s="7" t="s">
        <v>131</v>
      </c>
      <c r="AB19" s="7" t="s">
        <v>157</v>
      </c>
      <c r="AC19" s="124">
        <v>1</v>
      </c>
      <c r="AD19" s="124">
        <v>6</v>
      </c>
      <c r="AE19" s="45">
        <v>1</v>
      </c>
      <c r="AF19" s="124">
        <f t="shared" si="17"/>
        <v>6</v>
      </c>
      <c r="AG19" s="44" t="str">
        <f t="shared" si="18"/>
        <v>BAJO</v>
      </c>
      <c r="AH19" s="44" t="str">
        <f t="shared" si="19"/>
        <v>ACEPTABLE</v>
      </c>
    </row>
    <row r="20" spans="1:48" ht="36" x14ac:dyDescent="0.2">
      <c r="A20" s="156"/>
      <c r="B20" s="156"/>
      <c r="C20" s="156"/>
      <c r="D20" s="156"/>
      <c r="E20" s="77" t="s">
        <v>122</v>
      </c>
      <c r="F20" s="76" t="s">
        <v>197</v>
      </c>
      <c r="G20" s="77" t="str">
        <f t="shared" si="0"/>
        <v>CONDICIONES DE SEGURIDAD</v>
      </c>
      <c r="H20" s="6" t="s">
        <v>241</v>
      </c>
      <c r="I20" s="5"/>
      <c r="J20" s="5" t="s">
        <v>0</v>
      </c>
      <c r="K20" s="5"/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ref="T20:T21" si="20">(Q20*R20*S20)</f>
        <v>36</v>
      </c>
      <c r="U20" s="44" t="str">
        <f t="shared" ref="U20:U21" si="21">IF(AND(T20&gt;=1,T20&lt;=300),"BAJO",IF(AND(T20&gt;=301,T20&lt;=600),"MEDIO",IF(AND(T20&gt;=601,T20&lt;=1000),"ALTO")))</f>
        <v>BAJO</v>
      </c>
      <c r="V20" s="44" t="str">
        <f t="shared" ref="V20:V21" si="22">IF(U20= "BAJO","ACEPTABLE",IF(U20="MEDIO","NO ACEPTABLE",IF(U20="ALTO","NO ACEPTABLE")))</f>
        <v>ACEPTABLE</v>
      </c>
      <c r="W20" s="7" t="s">
        <v>131</v>
      </c>
      <c r="X20" s="7" t="s">
        <v>131</v>
      </c>
      <c r="Y20" s="7" t="s">
        <v>131</v>
      </c>
      <c r="Z20" s="7" t="s">
        <v>172</v>
      </c>
      <c r="AA20" s="7" t="s">
        <v>131</v>
      </c>
      <c r="AB20" s="7" t="s">
        <v>226</v>
      </c>
      <c r="AC20" s="124">
        <v>1</v>
      </c>
      <c r="AD20" s="124">
        <v>4</v>
      </c>
      <c r="AE20" s="45">
        <v>3</v>
      </c>
      <c r="AF20" s="124">
        <f t="shared" ref="AF20:AF21" si="23">(AC20*AD20*AE20)</f>
        <v>12</v>
      </c>
      <c r="AG20" s="44" t="str">
        <f t="shared" ref="AG20:AG21" si="24">IF(AND(AF20&gt;=1,AF20&lt;=300),"BAJO",IF(AND(AF20&gt;=301,AF20&lt;=600),"MEDIO",IF(AND(AF20&gt;=601,AF20&lt;=1000),"ALTO")))</f>
        <v>BAJO</v>
      </c>
      <c r="AH20" s="44" t="str">
        <f t="shared" ref="AH20:AH21" si="25">IF(AG20= "BAJO","ACEPTABLE",IF(AG20="MEDIO","NO ACEPTABLE",IF(AG20="ALTO","NO ACEPTABLE")))</f>
        <v>ACEPTABLE</v>
      </c>
    </row>
    <row r="21" spans="1:48" ht="48" x14ac:dyDescent="0.2">
      <c r="A21" s="156"/>
      <c r="B21" s="156"/>
      <c r="C21" s="156"/>
      <c r="D21" s="156"/>
      <c r="E21" s="77" t="s">
        <v>122</v>
      </c>
      <c r="F21" s="76" t="s">
        <v>197</v>
      </c>
      <c r="G21" s="77" t="str">
        <f t="shared" si="0"/>
        <v>CONDICIONES DE SEGURIDAD</v>
      </c>
      <c r="H21" s="76" t="s">
        <v>291</v>
      </c>
      <c r="I21" s="5"/>
      <c r="J21" s="5" t="s">
        <v>0</v>
      </c>
      <c r="K21" s="5" t="s">
        <v>0</v>
      </c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1</v>
      </c>
      <c r="T21" s="124">
        <f t="shared" si="20"/>
        <v>12</v>
      </c>
      <c r="U21" s="44" t="str">
        <f t="shared" si="21"/>
        <v>BAJO</v>
      </c>
      <c r="V21" s="44" t="str">
        <f t="shared" si="22"/>
        <v>ACEPTABLE</v>
      </c>
      <c r="W21" s="7" t="s">
        <v>131</v>
      </c>
      <c r="X21" s="7" t="s">
        <v>131</v>
      </c>
      <c r="Y21" s="7" t="s">
        <v>131</v>
      </c>
      <c r="Z21" s="7" t="s">
        <v>174</v>
      </c>
      <c r="AA21" s="7" t="s">
        <v>131</v>
      </c>
      <c r="AB21" s="7" t="s">
        <v>175</v>
      </c>
      <c r="AC21" s="124">
        <v>3</v>
      </c>
      <c r="AD21" s="124">
        <v>4</v>
      </c>
      <c r="AE21" s="45">
        <v>1</v>
      </c>
      <c r="AF21" s="124">
        <f t="shared" si="23"/>
        <v>12</v>
      </c>
      <c r="AG21" s="44" t="str">
        <f t="shared" si="24"/>
        <v>BAJO</v>
      </c>
      <c r="AH21" s="44" t="str">
        <f t="shared" si="25"/>
        <v>ACEPTABLE</v>
      </c>
    </row>
    <row r="22" spans="1:48" ht="84" x14ac:dyDescent="0.2">
      <c r="A22" s="156"/>
      <c r="B22" s="156"/>
      <c r="C22" s="156"/>
      <c r="D22" s="156"/>
      <c r="E22" s="77" t="s">
        <v>122</v>
      </c>
      <c r="F22" s="76" t="s">
        <v>200</v>
      </c>
      <c r="G22" s="77" t="str">
        <f t="shared" si="0"/>
        <v>CONDICIONES DE SEGURIDAD</v>
      </c>
      <c r="H22" s="6" t="s">
        <v>242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3</v>
      </c>
      <c r="R22" s="124">
        <v>4</v>
      </c>
      <c r="S22" s="45">
        <v>6</v>
      </c>
      <c r="T22" s="124">
        <f t="shared" ref="T22:T33" si="26">(Q22*R22*S22)</f>
        <v>72</v>
      </c>
      <c r="U22" s="44" t="str">
        <f t="shared" ref="U22:U33" si="27">IF(AND(T22&gt;=1,T22&lt;=300),"BAJO",IF(AND(T22&gt;=301,T22&lt;=600),"MEDIO",IF(AND(T22&gt;=601,T22&lt;=1000),"ALTO")))</f>
        <v>BAJO</v>
      </c>
      <c r="V22" s="44" t="str">
        <f t="shared" ref="V22:V33" si="28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307</v>
      </c>
      <c r="Z22" s="7" t="s">
        <v>243</v>
      </c>
      <c r="AA22" s="7" t="s">
        <v>131</v>
      </c>
      <c r="AB22" s="7" t="s">
        <v>178</v>
      </c>
      <c r="AC22" s="124">
        <v>1</v>
      </c>
      <c r="AD22" s="124">
        <v>4</v>
      </c>
      <c r="AE22" s="45">
        <v>6</v>
      </c>
      <c r="AF22" s="124">
        <f t="shared" ref="AF22:AF32" si="29">(AC22*AD22*AE22)</f>
        <v>24</v>
      </c>
      <c r="AG22" s="44" t="str">
        <f t="shared" ref="AG22:AG32" si="30">IF(AND(AF22&gt;=1,AF22&lt;=300),"BAJO",IF(AND(AF22&gt;=301,AF22&lt;=600),"MEDIO",IF(AND(AF22&gt;=601,AF22&lt;=1000),"ALTO")))</f>
        <v>BAJO</v>
      </c>
      <c r="AH22" s="44" t="str">
        <f t="shared" ref="AH22:AH32" si="31">IF(AG22= "BAJO","ACEPTABLE",IF(AG22="MEDIO","NO ACEPTABLE",IF(AG22="ALTO","NO ACEPTABLE")))</f>
        <v>ACEPTABLE</v>
      </c>
    </row>
    <row r="23" spans="1:48" ht="72" x14ac:dyDescent="0.2">
      <c r="A23" s="156"/>
      <c r="B23" s="156"/>
      <c r="C23" s="156"/>
      <c r="D23" s="156"/>
      <c r="E23" s="77" t="s">
        <v>122</v>
      </c>
      <c r="F23" s="76" t="s">
        <v>139</v>
      </c>
      <c r="G23" s="77" t="str">
        <f t="shared" ref="G23:G24" si="32"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artificial)","FÍSICOS",IF(F23="Presión admosférica (normal y ajustada)","FÍSICOS",IF(F23="Radiaciones ionizantes (rayos x, gama. beta y alfa)","FÍSICOS",IF(F23="Radiaciones no ionizantes (láser, ultravioleta, infrarroja, radiofrecuencia, microondas)","FÍSICOS",IF(F23="Gérmenes","BIOLÓGICOS",IF(F23="Parásitos","BIOLÓGICOS",IF(F23="Picaduras","BIOLÓGICOS",IF(F23="Mordeduras","BIOLÓGICOS",IF(F23="Fluidos o excrementos","BIOLÓGICOS",IF(F23="Polvos orgánicos inorgánicos","QUÍMICOS",IF(F23="Fibras","QUÍMICOS",IF(F23="Líquidos (nieblas y rocíos)","QUÍMICOS",IF(F23="Gases y vapores","QUÍMICOS",IF(F23="Humos metálicos, no metálicos","QUÍMICOS",IF(F23="Material particulado","QUÍMICOS",IF(F23="Gestión organizacional: Estilo de mando, pago, contratación, participación, inducción y capacitación, bienestar social, evaluación del desempeño y manejo de cambios","PSICOSOCIAL",IF(F23="Características de la organización del trabajo: Comunicación, tecnología, organización del trabajo y demandas cualitativas y cuantitativas de la labor","PSICOSOCIAL",IF(F23="Características del grupo social de trabajo: Relaciones, cohesión, calidad de interacciones y trabajo en equipo","PSICOSOCIAL",IF(F23="Condiciones de la tarea: Carga mental, contenido de la tarea, demandas emocionales, sistemas de control, definición de roles y monotonía","PSICOSOCIAL",IF(F23="Interface persona - tarea: Conocimientos, habilidades en relación con la demanda de la tarea, Iniciativa, autonomía y reconocimiento, identificación de la persona con la tarea y la organización","PSICOSOCIAL",IF(F23="Jornada de trabajo: Pausas, Trabajo nocturno,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NATURAL")))))))))))))))))))))))))))))))))))))))))))</f>
        <v>FÍSICOS</v>
      </c>
      <c r="H23" s="6" t="s">
        <v>244</v>
      </c>
      <c r="I23" s="5"/>
      <c r="J23" s="5"/>
      <c r="K23" s="5"/>
      <c r="L23" s="5" t="s">
        <v>0</v>
      </c>
      <c r="M23" s="5"/>
      <c r="N23" s="5"/>
      <c r="O23" s="5"/>
      <c r="P23" s="5"/>
      <c r="Q23" s="124">
        <v>1</v>
      </c>
      <c r="R23" s="124">
        <v>4</v>
      </c>
      <c r="S23" s="45">
        <v>10</v>
      </c>
      <c r="T23" s="124">
        <f t="shared" ref="T23:T24" si="33">(Q23*R23*S23)</f>
        <v>40</v>
      </c>
      <c r="U23" s="44" t="str">
        <f t="shared" ref="U23:U24" si="34">IF(AND(T23&gt;=1,T23&lt;=300),"BAJO",IF(AND(T23&gt;=301,T23&lt;=600),"MEDIO",IF(AND(T23&gt;=601,T23&lt;=1000),"ALTO")))</f>
        <v>BAJO</v>
      </c>
      <c r="V23" s="44" t="str">
        <f t="shared" ref="V23:V24" si="35">IF(U23= "BAJO","ACEPTABLE",IF(U23="MEDIO","NO ACEPTABLE",IF(U23="ALTO","NO ACEPTABLE")))</f>
        <v>ACEPTABLE</v>
      </c>
      <c r="W23" s="7" t="s">
        <v>131</v>
      </c>
      <c r="X23" s="7" t="s">
        <v>131</v>
      </c>
      <c r="Y23" s="7" t="s">
        <v>131</v>
      </c>
      <c r="Z23" s="7" t="s">
        <v>309</v>
      </c>
      <c r="AA23" s="7" t="s">
        <v>131</v>
      </c>
      <c r="AB23" s="7" t="s">
        <v>179</v>
      </c>
      <c r="AC23" s="124">
        <v>1</v>
      </c>
      <c r="AD23" s="124">
        <v>1</v>
      </c>
      <c r="AE23" s="45">
        <v>6</v>
      </c>
      <c r="AF23" s="124">
        <f t="shared" ref="AF23:AF24" si="36">(AC23*AD23*AE23)</f>
        <v>6</v>
      </c>
      <c r="AG23" s="44" t="str">
        <f t="shared" ref="AG23:AG24" si="37">IF(AND(AF23&gt;=1,AF23&lt;=300),"BAJO",IF(AND(AF23&gt;=301,AF23&lt;=600),"MEDIO",IF(AND(AF23&gt;=601,AF23&lt;=1000),"ALTO")))</f>
        <v>BAJO</v>
      </c>
      <c r="AH23" s="44" t="str">
        <f t="shared" ref="AH23:AH24" si="38">IF(AG23= "BAJO","ACEPTABLE",IF(AG23="MEDIO","NO ACEPTABLE",IF(AG23="ALTO","NO ACEPTABLE")))</f>
        <v>ACEPTABLE</v>
      </c>
    </row>
    <row r="24" spans="1:48" ht="120" x14ac:dyDescent="0.2">
      <c r="A24" s="156"/>
      <c r="B24" s="156"/>
      <c r="C24" s="156"/>
      <c r="D24" s="156"/>
      <c r="E24" s="77" t="s">
        <v>122</v>
      </c>
      <c r="F24" s="76" t="s">
        <v>194</v>
      </c>
      <c r="G24" s="77" t="str">
        <f t="shared" si="32"/>
        <v>FÍSICOS</v>
      </c>
      <c r="H24" s="6" t="s">
        <v>284</v>
      </c>
      <c r="I24" s="5"/>
      <c r="J24" s="5"/>
      <c r="K24" s="5" t="s">
        <v>0</v>
      </c>
      <c r="L24" s="5" t="s">
        <v>0</v>
      </c>
      <c r="M24" s="5"/>
      <c r="N24" s="5"/>
      <c r="O24" s="5"/>
      <c r="P24" s="5"/>
      <c r="Q24" s="133">
        <v>3</v>
      </c>
      <c r="R24" s="133">
        <v>4</v>
      </c>
      <c r="S24" s="45">
        <v>10</v>
      </c>
      <c r="T24" s="96">
        <f t="shared" si="33"/>
        <v>120</v>
      </c>
      <c r="U24" s="98" t="str">
        <f t="shared" si="34"/>
        <v>BAJO</v>
      </c>
      <c r="V24" s="98" t="str">
        <f t="shared" si="35"/>
        <v>ACEPTABLE</v>
      </c>
      <c r="W24" s="7" t="s">
        <v>131</v>
      </c>
      <c r="X24" s="7" t="s">
        <v>282</v>
      </c>
      <c r="Y24" s="7" t="s">
        <v>285</v>
      </c>
      <c r="Z24" s="7" t="s">
        <v>281</v>
      </c>
      <c r="AA24" s="7" t="s">
        <v>283</v>
      </c>
      <c r="AB24" s="7" t="s">
        <v>171</v>
      </c>
      <c r="AC24" s="133">
        <v>1</v>
      </c>
      <c r="AD24" s="133">
        <v>1</v>
      </c>
      <c r="AE24" s="45">
        <v>3</v>
      </c>
      <c r="AF24" s="133">
        <f t="shared" si="36"/>
        <v>3</v>
      </c>
      <c r="AG24" s="44" t="str">
        <f t="shared" si="37"/>
        <v>BAJO</v>
      </c>
      <c r="AH24" s="44" t="str">
        <f t="shared" si="38"/>
        <v>ACEPTABLE</v>
      </c>
    </row>
    <row r="25" spans="1:48" s="128" customFormat="1" ht="108" x14ac:dyDescent="0.2">
      <c r="A25" s="156"/>
      <c r="B25" s="156"/>
      <c r="C25" s="156"/>
      <c r="D25" s="156"/>
      <c r="E25" s="77" t="s">
        <v>122</v>
      </c>
      <c r="F25" s="76" t="s">
        <v>191</v>
      </c>
      <c r="G25" s="77" t="str">
        <f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H26artificial)","FÍSICOS",IF(F25="Presión F29,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</f>
        <v>FÍSICOS</v>
      </c>
      <c r="H25" s="76" t="s">
        <v>268</v>
      </c>
      <c r="I25" s="125"/>
      <c r="J25" s="125" t="s">
        <v>0</v>
      </c>
      <c r="K25" s="125"/>
      <c r="L25" s="125"/>
      <c r="M25" s="125"/>
      <c r="N25" s="125"/>
      <c r="O25" s="125"/>
      <c r="P25" s="125"/>
      <c r="Q25" s="126">
        <v>1</v>
      </c>
      <c r="R25" s="126">
        <v>4</v>
      </c>
      <c r="S25" s="127">
        <v>6</v>
      </c>
      <c r="T25" s="126">
        <f t="shared" si="26"/>
        <v>24</v>
      </c>
      <c r="U25" s="44" t="str">
        <f t="shared" si="27"/>
        <v>BAJO</v>
      </c>
      <c r="V25" s="44" t="str">
        <f t="shared" si="28"/>
        <v>ACEPTABLE</v>
      </c>
      <c r="W25" s="77" t="s">
        <v>131</v>
      </c>
      <c r="X25" s="77" t="s">
        <v>131</v>
      </c>
      <c r="Y25" s="77" t="s">
        <v>131</v>
      </c>
      <c r="Z25" s="77" t="s">
        <v>275</v>
      </c>
      <c r="AA25" s="77" t="s">
        <v>131</v>
      </c>
      <c r="AB25" s="77" t="s">
        <v>171</v>
      </c>
      <c r="AC25" s="126">
        <v>1</v>
      </c>
      <c r="AD25" s="126">
        <v>1</v>
      </c>
      <c r="AE25" s="127">
        <v>6</v>
      </c>
      <c r="AF25" s="126">
        <f t="shared" si="29"/>
        <v>6</v>
      </c>
      <c r="AG25" s="44" t="str">
        <f t="shared" si="30"/>
        <v>BAJO</v>
      </c>
      <c r="AH25" s="44" t="str">
        <f t="shared" si="31"/>
        <v>ACEPTABLE</v>
      </c>
      <c r="AI25" s="137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</row>
    <row r="26" spans="1:48" s="128" customFormat="1" ht="60" x14ac:dyDescent="0.2">
      <c r="A26" s="156"/>
      <c r="B26" s="156"/>
      <c r="C26" s="156"/>
      <c r="D26" s="156"/>
      <c r="E26" s="77" t="s">
        <v>122</v>
      </c>
      <c r="F26" s="135" t="s">
        <v>269</v>
      </c>
      <c r="G26" s="77" t="s">
        <v>262</v>
      </c>
      <c r="H26" s="76" t="s">
        <v>286</v>
      </c>
      <c r="I26" s="125" t="s">
        <v>0</v>
      </c>
      <c r="J26" s="125"/>
      <c r="K26" s="125"/>
      <c r="L26" s="125" t="s">
        <v>0</v>
      </c>
      <c r="M26" s="125"/>
      <c r="N26" s="125"/>
      <c r="O26" s="125"/>
      <c r="P26" s="125"/>
      <c r="Q26" s="126">
        <v>3</v>
      </c>
      <c r="R26" s="126">
        <v>4</v>
      </c>
      <c r="S26" s="127">
        <v>10</v>
      </c>
      <c r="T26" s="126">
        <f t="shared" ref="T26" si="39">(Q26*R26*S26)</f>
        <v>120</v>
      </c>
      <c r="U26" s="44" t="str">
        <f t="shared" ref="U26" si="40">IF(AND(T26&gt;=1,T26&lt;=300),"BAJO",IF(AND(T26&gt;=301,T26&lt;=600),"MEDIO",IF(AND(T26&gt;=601,T26&lt;=1000),"ALTO")))</f>
        <v>BAJO</v>
      </c>
      <c r="V26" s="44" t="str">
        <f t="shared" ref="V26" si="41">IF(U26= "BAJO","ACEPTABLE",IF(U26="MEDIO","NO ACEPTABLE",IF(U26="ALTO","NO ACEPTABLE")))</f>
        <v>ACEPTABLE</v>
      </c>
      <c r="W26" s="77" t="s">
        <v>310</v>
      </c>
      <c r="X26" s="77" t="s">
        <v>131</v>
      </c>
      <c r="Y26" s="77" t="s">
        <v>294</v>
      </c>
      <c r="Z26" s="77" t="s">
        <v>311</v>
      </c>
      <c r="AA26" s="77" t="s">
        <v>131</v>
      </c>
      <c r="AB26" s="77" t="s">
        <v>276</v>
      </c>
      <c r="AC26" s="126">
        <v>3</v>
      </c>
      <c r="AD26" s="126">
        <v>4</v>
      </c>
      <c r="AE26" s="127">
        <v>3</v>
      </c>
      <c r="AF26" s="126">
        <f t="shared" si="29"/>
        <v>36</v>
      </c>
      <c r="AG26" s="44" t="str">
        <f t="shared" ref="AG26" si="42">IF(AND(AF26&gt;=1,AF26&lt;=300),"BAJO",IF(AND(AF26&gt;=301,AF26&lt;=600),"MEDIO",IF(AND(AF26&gt;=601,AF26&lt;=1000),"ALTO")))</f>
        <v>BAJO</v>
      </c>
      <c r="AH26" s="44" t="str">
        <f t="shared" ref="AH26" si="43">IF(AG26= "BAJO","ACEPTABLE",IF(AG26="MEDIO","NO ACEPTABLE",IF(AG26="ALTO","NO ACEPTABLE")))</f>
        <v>ACEPTABLE</v>
      </c>
      <c r="AI26" s="137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</row>
    <row r="27" spans="1:48" ht="96" x14ac:dyDescent="0.2">
      <c r="A27" s="156"/>
      <c r="B27" s="156"/>
      <c r="C27" s="156"/>
      <c r="D27" s="156"/>
      <c r="E27" s="77" t="s">
        <v>122</v>
      </c>
      <c r="F27" s="76" t="s">
        <v>180</v>
      </c>
      <c r="G27" s="77" t="str">
        <f t="shared" si="0"/>
        <v>BIOLÓGICOS</v>
      </c>
      <c r="H27" s="6" t="s">
        <v>333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10</v>
      </c>
      <c r="T27" s="124">
        <f t="shared" si="26"/>
        <v>240</v>
      </c>
      <c r="U27" s="44" t="str">
        <f t="shared" si="27"/>
        <v>BAJO</v>
      </c>
      <c r="V27" s="44" t="str">
        <f t="shared" si="28"/>
        <v>ACEPTABLE</v>
      </c>
      <c r="W27" s="7" t="s">
        <v>181</v>
      </c>
      <c r="X27" s="7" t="s">
        <v>131</v>
      </c>
      <c r="Y27" s="7" t="s">
        <v>131</v>
      </c>
      <c r="Z27" s="7" t="s">
        <v>183</v>
      </c>
      <c r="AA27" s="7" t="s">
        <v>131</v>
      </c>
      <c r="AB27" s="7" t="s">
        <v>171</v>
      </c>
      <c r="AC27" s="124">
        <v>3</v>
      </c>
      <c r="AD27" s="124">
        <v>4</v>
      </c>
      <c r="AE27" s="45">
        <v>3</v>
      </c>
      <c r="AF27" s="124">
        <f t="shared" si="29"/>
        <v>36</v>
      </c>
      <c r="AG27" s="44" t="str">
        <f t="shared" si="30"/>
        <v>BAJO</v>
      </c>
      <c r="AH27" s="44" t="str">
        <f t="shared" si="31"/>
        <v>ACEPTABLE</v>
      </c>
    </row>
    <row r="28" spans="1:48" ht="96" x14ac:dyDescent="0.2">
      <c r="A28" s="156"/>
      <c r="B28" s="156"/>
      <c r="C28" s="156"/>
      <c r="D28" s="156"/>
      <c r="E28" s="77" t="s">
        <v>122</v>
      </c>
      <c r="F28" s="76" t="s">
        <v>142</v>
      </c>
      <c r="G28" s="77" t="str">
        <f t="shared" ref="G28" si="44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BIOLÓGICOS</v>
      </c>
      <c r="H28" s="6" t="s">
        <v>293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33">
        <v>6</v>
      </c>
      <c r="R28" s="133">
        <v>4</v>
      </c>
      <c r="S28" s="45">
        <v>10</v>
      </c>
      <c r="T28" s="133">
        <f t="shared" si="26"/>
        <v>240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287</v>
      </c>
      <c r="Z28" s="7" t="s">
        <v>288</v>
      </c>
      <c r="AA28" s="7" t="s">
        <v>131</v>
      </c>
      <c r="AB28" s="7" t="s">
        <v>171</v>
      </c>
      <c r="AC28" s="133">
        <v>3</v>
      </c>
      <c r="AD28" s="133">
        <v>4</v>
      </c>
      <c r="AE28" s="45">
        <v>10</v>
      </c>
      <c r="AF28" s="133">
        <f t="shared" si="29"/>
        <v>120</v>
      </c>
      <c r="AG28" s="44" t="str">
        <f t="shared" si="30"/>
        <v>BAJO</v>
      </c>
      <c r="AH28" s="44" t="str">
        <f t="shared" si="31"/>
        <v>ACEPTABLE</v>
      </c>
    </row>
    <row r="29" spans="1:48" ht="228" x14ac:dyDescent="0.2">
      <c r="A29" s="156"/>
      <c r="B29" s="156"/>
      <c r="C29" s="156"/>
      <c r="D29" s="156"/>
      <c r="E29" s="77" t="s">
        <v>122</v>
      </c>
      <c r="F29" s="76" t="s">
        <v>180</v>
      </c>
      <c r="G29" s="77" t="str">
        <f t="shared" si="0"/>
        <v>BIOLÓGICOS</v>
      </c>
      <c r="H29" s="6" t="s">
        <v>329</v>
      </c>
      <c r="I29" s="5"/>
      <c r="J29" s="5"/>
      <c r="K29" s="5" t="s">
        <v>0</v>
      </c>
      <c r="L29" s="5" t="s">
        <v>0</v>
      </c>
      <c r="M29" s="5"/>
      <c r="N29" s="5"/>
      <c r="O29" s="5"/>
      <c r="P29" s="5"/>
      <c r="Q29" s="132">
        <v>6</v>
      </c>
      <c r="R29" s="132">
        <v>10</v>
      </c>
      <c r="S29" s="45">
        <v>10</v>
      </c>
      <c r="T29" s="132">
        <f t="shared" si="26"/>
        <v>600</v>
      </c>
      <c r="U29" s="44" t="str">
        <f t="shared" si="27"/>
        <v>MEDIO</v>
      </c>
      <c r="V29" s="44" t="str">
        <f t="shared" si="28"/>
        <v>NO ACEPTABLE</v>
      </c>
      <c r="W29" s="76" t="s">
        <v>271</v>
      </c>
      <c r="X29" s="7" t="s">
        <v>131</v>
      </c>
      <c r="Y29" s="6" t="s">
        <v>272</v>
      </c>
      <c r="Z29" s="6" t="s">
        <v>330</v>
      </c>
      <c r="AA29" s="6" t="s">
        <v>277</v>
      </c>
      <c r="AB29" s="6" t="s">
        <v>331</v>
      </c>
      <c r="AC29" s="132">
        <v>3</v>
      </c>
      <c r="AD29" s="132">
        <v>10</v>
      </c>
      <c r="AE29" s="45">
        <v>3</v>
      </c>
      <c r="AF29" s="132">
        <f t="shared" si="29"/>
        <v>90</v>
      </c>
      <c r="AG29" s="44" t="str">
        <f>IF(AND(AF29&gt;=1,AF29&lt;=300),"BAJO",IF(AND(AF29&gt;=301,AF29&lt;=600),"MEDIO",IF(AND(AF29&gt;=601,AF29&lt;=1000),"ALTO")))</f>
        <v>BAJO</v>
      </c>
      <c r="AH29" s="44" t="str">
        <f t="shared" si="31"/>
        <v>ACEPTABLE</v>
      </c>
    </row>
    <row r="30" spans="1:48" ht="48" x14ac:dyDescent="0.2">
      <c r="A30" s="156"/>
      <c r="B30" s="156"/>
      <c r="C30" s="156"/>
      <c r="D30" s="156"/>
      <c r="E30" s="77" t="s">
        <v>122</v>
      </c>
      <c r="F30" s="76" t="s">
        <v>144</v>
      </c>
      <c r="G30" s="77" t="str">
        <f t="shared" si="0"/>
        <v>BIOLÓGICOS</v>
      </c>
      <c r="H30" s="6" t="s">
        <v>280</v>
      </c>
      <c r="I30" s="5"/>
      <c r="J30" s="5" t="s">
        <v>0</v>
      </c>
      <c r="K30" s="5"/>
      <c r="L30" s="5" t="s">
        <v>0</v>
      </c>
      <c r="M30" s="5"/>
      <c r="N30" s="5"/>
      <c r="O30" s="5"/>
      <c r="P30" s="5"/>
      <c r="Q30" s="124">
        <v>6</v>
      </c>
      <c r="R30" s="124">
        <v>4</v>
      </c>
      <c r="S30" s="45">
        <v>6</v>
      </c>
      <c r="T30" s="124">
        <f t="shared" ref="T30" si="45">(Q30*R30*S30)</f>
        <v>144</v>
      </c>
      <c r="U30" s="44" t="str">
        <f t="shared" ref="U30" si="46">IF(AND(T30&gt;=1,T30&lt;=300),"BAJO",IF(AND(T30&gt;=301,T30&lt;=600),"MEDIO",IF(AND(T30&gt;=601,T30&lt;=1000),"ALTO")))</f>
        <v>BAJO</v>
      </c>
      <c r="V30" s="44" t="str">
        <f t="shared" ref="V30" si="47">IF(U30= "BAJO","ACEPTABLE",IF(U30="MEDIO","NO ACEPTABLE",IF(U30="ALTO","NO ACEPTABLE")))</f>
        <v>ACEPTABLE</v>
      </c>
      <c r="W30" s="7" t="s">
        <v>181</v>
      </c>
      <c r="X30" s="7" t="s">
        <v>131</v>
      </c>
      <c r="Y30" s="7" t="s">
        <v>131</v>
      </c>
      <c r="Z30" s="7" t="s">
        <v>183</v>
      </c>
      <c r="AA30" s="7" t="s">
        <v>131</v>
      </c>
      <c r="AB30" s="7" t="s">
        <v>171</v>
      </c>
      <c r="AC30" s="124">
        <v>3</v>
      </c>
      <c r="AD30" s="124">
        <v>4</v>
      </c>
      <c r="AE30" s="45">
        <v>6</v>
      </c>
      <c r="AF30" s="124">
        <f t="shared" ref="AF30" si="48">(AC30*AD30*AE30)</f>
        <v>72</v>
      </c>
      <c r="AG30" s="44" t="str">
        <f t="shared" ref="AG30" si="49">IF(AND(AF30&gt;=1,AF30&lt;=300),"BAJO",IF(AND(AF30&gt;=301,AF30&lt;=600),"MEDIO",IF(AND(AF30&gt;=601,AF30&lt;=1000),"ALTO")))</f>
        <v>BAJO</v>
      </c>
      <c r="AH30" s="44" t="str">
        <f t="shared" ref="AH30" si="50">IF(AG30= "BAJO","ACEPTABLE",IF(AG30="MEDIO","NO ACEPTABLE",IF(AG30="ALTO","NO ACEPTABLE")))</f>
        <v>ACEPTABLE</v>
      </c>
    </row>
    <row r="31" spans="1:48" ht="108" x14ac:dyDescent="0.2">
      <c r="A31" s="156"/>
      <c r="B31" s="156"/>
      <c r="C31" s="156"/>
      <c r="D31" s="156"/>
      <c r="E31" s="77" t="s">
        <v>122</v>
      </c>
      <c r="F31" s="76" t="s">
        <v>148</v>
      </c>
      <c r="G31" s="77" t="str">
        <f t="shared" si="0"/>
        <v>QUÍMICOS</v>
      </c>
      <c r="H31" s="6" t="s">
        <v>245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6</v>
      </c>
      <c r="R31" s="124">
        <v>4</v>
      </c>
      <c r="S31" s="45">
        <v>6</v>
      </c>
      <c r="T31" s="124">
        <f t="shared" si="26"/>
        <v>144</v>
      </c>
      <c r="U31" s="44" t="str">
        <f t="shared" si="27"/>
        <v>BAJO</v>
      </c>
      <c r="V31" s="44" t="str">
        <f t="shared" si="28"/>
        <v>ACEPTABLE</v>
      </c>
      <c r="W31" s="7" t="s">
        <v>131</v>
      </c>
      <c r="X31" s="7" t="s">
        <v>131</v>
      </c>
      <c r="Y31" s="7" t="s">
        <v>131</v>
      </c>
      <c r="Z31" s="7" t="s">
        <v>205</v>
      </c>
      <c r="AA31" s="7" t="s">
        <v>206</v>
      </c>
      <c r="AB31" s="7" t="s">
        <v>171</v>
      </c>
      <c r="AC31" s="124">
        <v>3</v>
      </c>
      <c r="AD31" s="124">
        <v>4</v>
      </c>
      <c r="AE31" s="45">
        <v>6</v>
      </c>
      <c r="AF31" s="124">
        <f t="shared" si="29"/>
        <v>72</v>
      </c>
      <c r="AG31" s="44" t="str">
        <f t="shared" si="30"/>
        <v>BAJO</v>
      </c>
      <c r="AH31" s="44" t="str">
        <f t="shared" si="31"/>
        <v>ACEPTABLE</v>
      </c>
    </row>
    <row r="32" spans="1:48" ht="108" x14ac:dyDescent="0.2">
      <c r="A32" s="156"/>
      <c r="B32" s="156"/>
      <c r="C32" s="156"/>
      <c r="D32" s="156"/>
      <c r="E32" s="77" t="s">
        <v>122</v>
      </c>
      <c r="F32" s="76" t="s">
        <v>149</v>
      </c>
      <c r="G32" s="77" t="str">
        <f t="shared" si="0"/>
        <v>QUÍMICOS</v>
      </c>
      <c r="H32" s="6" t="s">
        <v>245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6</v>
      </c>
      <c r="R32" s="124">
        <v>4</v>
      </c>
      <c r="S32" s="45">
        <v>6</v>
      </c>
      <c r="T32" s="124">
        <f t="shared" si="26"/>
        <v>144</v>
      </c>
      <c r="U32" s="44" t="str">
        <f t="shared" si="27"/>
        <v>BAJO</v>
      </c>
      <c r="V32" s="44" t="str">
        <f t="shared" si="28"/>
        <v>ACEPTABLE</v>
      </c>
      <c r="W32" s="7" t="s">
        <v>131</v>
      </c>
      <c r="X32" s="7" t="s">
        <v>131</v>
      </c>
      <c r="Y32" s="7" t="s">
        <v>131</v>
      </c>
      <c r="Z32" s="7" t="s">
        <v>207</v>
      </c>
      <c r="AA32" s="7" t="s">
        <v>206</v>
      </c>
      <c r="AB32" s="7" t="s">
        <v>171</v>
      </c>
      <c r="AC32" s="124">
        <v>3</v>
      </c>
      <c r="AD32" s="124">
        <v>4</v>
      </c>
      <c r="AE32" s="45">
        <v>6</v>
      </c>
      <c r="AF32" s="124">
        <f t="shared" si="29"/>
        <v>72</v>
      </c>
      <c r="AG32" s="44" t="str">
        <f t="shared" si="30"/>
        <v>BAJO</v>
      </c>
      <c r="AH32" s="44" t="str">
        <f t="shared" si="31"/>
        <v>ACEPTABLE</v>
      </c>
    </row>
    <row r="33" spans="1:35" ht="108" x14ac:dyDescent="0.2">
      <c r="A33" s="156"/>
      <c r="B33" s="156"/>
      <c r="C33" s="156"/>
      <c r="D33" s="156"/>
      <c r="E33" s="77" t="s">
        <v>122</v>
      </c>
      <c r="F33" s="76" t="s">
        <v>182</v>
      </c>
      <c r="G33" s="77" t="str">
        <f t="shared" si="0"/>
        <v>PSICOSOCIAL</v>
      </c>
      <c r="H33" s="6" t="s">
        <v>246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26"/>
        <v>400</v>
      </c>
      <c r="U33" s="44" t="str">
        <f t="shared" si="27"/>
        <v>MEDIO</v>
      </c>
      <c r="V33" s="44" t="str">
        <f t="shared" si="28"/>
        <v>NO ACEPTABLE</v>
      </c>
      <c r="W33" s="7" t="s">
        <v>131</v>
      </c>
      <c r="X33" s="7" t="s">
        <v>131</v>
      </c>
      <c r="Y33" s="7" t="s">
        <v>131</v>
      </c>
      <c r="Z33" s="7" t="s">
        <v>188</v>
      </c>
      <c r="AA33" s="7" t="s">
        <v>131</v>
      </c>
      <c r="AB33" s="7" t="s">
        <v>171</v>
      </c>
      <c r="AC33" s="124">
        <v>3</v>
      </c>
      <c r="AD33" s="124">
        <v>4</v>
      </c>
      <c r="AE33" s="45">
        <v>10</v>
      </c>
      <c r="AF33" s="124">
        <f t="shared" ref="AF33:AF40" si="51">(AC33*AD33*AE33)</f>
        <v>120</v>
      </c>
      <c r="AG33" s="44" t="str">
        <f t="shared" ref="AG33:AG40" si="52">IF(AND(AF33&gt;=1,AF33&lt;=300),"BAJO",IF(AND(AF33&gt;=301,AF33&lt;=600),"MEDIO",IF(AND(AF33&gt;=601,AF33&lt;=1000),"ALTO")))</f>
        <v>BAJO</v>
      </c>
      <c r="AH33" s="44" t="str">
        <f t="shared" ref="AH33:AH40" si="53">IF(AG33= "BAJO","ACEPTABLE",IF(AG33="MEDIO","NO ACEPTABLE",IF(AG33="ALTO","NO ACEPTABLE")))</f>
        <v>ACEPTABLE</v>
      </c>
    </row>
    <row r="34" spans="1:35" ht="108" x14ac:dyDescent="0.2">
      <c r="A34" s="156"/>
      <c r="B34" s="156"/>
      <c r="C34" s="156"/>
      <c r="D34" s="156"/>
      <c r="E34" s="77" t="s">
        <v>122</v>
      </c>
      <c r="F34" s="76" t="s">
        <v>184</v>
      </c>
      <c r="G34" s="77" t="str">
        <f t="shared" si="0"/>
        <v>PSICOSOCIAL</v>
      </c>
      <c r="H34" s="6" t="s">
        <v>247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ref="T34:T40" si="54">(Q34*R34*S34)</f>
        <v>400</v>
      </c>
      <c r="U34" s="44" t="str">
        <f t="shared" ref="U34:U40" si="55">IF(AND(T34&gt;=1,T34&lt;=300),"BAJO",IF(AND(T34&gt;=301,T34&lt;=600),"MEDIO",IF(AND(T34&gt;=601,T34&lt;=1000),"ALTO")))</f>
        <v>MEDIO</v>
      </c>
      <c r="V34" s="44" t="str">
        <f t="shared" ref="V34:V40" si="56">IF(U34= "BAJO","ACEPTABLE",IF(U34="MEDIO","NO ACEPTABLE",IF(U34="ALTO","NO ACEPTABLE")))</f>
        <v>NO ACEPTABLE</v>
      </c>
      <c r="W34" s="7" t="s">
        <v>131</v>
      </c>
      <c r="X34" s="7" t="s">
        <v>131</v>
      </c>
      <c r="Y34" s="7" t="s">
        <v>131</v>
      </c>
      <c r="Z34" s="7" t="s">
        <v>188</v>
      </c>
      <c r="AA34" s="7" t="s">
        <v>131</v>
      </c>
      <c r="AB34" s="7" t="s">
        <v>171</v>
      </c>
      <c r="AC34" s="124">
        <v>3</v>
      </c>
      <c r="AD34" s="124">
        <v>4</v>
      </c>
      <c r="AE34" s="45">
        <v>10</v>
      </c>
      <c r="AF34" s="124">
        <f t="shared" si="51"/>
        <v>120</v>
      </c>
      <c r="AG34" s="44" t="str">
        <f t="shared" si="52"/>
        <v>BAJO</v>
      </c>
      <c r="AH34" s="44" t="str">
        <f t="shared" si="53"/>
        <v>ACEPTABLE</v>
      </c>
    </row>
    <row r="35" spans="1:35" ht="132" x14ac:dyDescent="0.2">
      <c r="A35" s="156"/>
      <c r="B35" s="156"/>
      <c r="C35" s="156"/>
      <c r="D35" s="156"/>
      <c r="E35" s="77" t="s">
        <v>122</v>
      </c>
      <c r="F35" s="76" t="s">
        <v>185</v>
      </c>
      <c r="G35" s="77" t="str">
        <f t="shared" si="0"/>
        <v>PSICOSOCIAL</v>
      </c>
      <c r="H35" s="6" t="s">
        <v>258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10</v>
      </c>
      <c r="R35" s="124">
        <v>4</v>
      </c>
      <c r="S35" s="45">
        <v>10</v>
      </c>
      <c r="T35" s="124">
        <f t="shared" si="54"/>
        <v>400</v>
      </c>
      <c r="U35" s="44" t="str">
        <f t="shared" si="55"/>
        <v>MEDIO</v>
      </c>
      <c r="V35" s="44" t="str">
        <f t="shared" si="56"/>
        <v>NO ACEPTABLE</v>
      </c>
      <c r="W35" s="7" t="s">
        <v>131</v>
      </c>
      <c r="X35" s="7" t="s">
        <v>131</v>
      </c>
      <c r="Y35" s="7" t="s">
        <v>131</v>
      </c>
      <c r="Z35" s="7" t="s">
        <v>188</v>
      </c>
      <c r="AA35" s="7" t="s">
        <v>131</v>
      </c>
      <c r="AB35" s="7" t="s">
        <v>171</v>
      </c>
      <c r="AC35" s="124">
        <v>3</v>
      </c>
      <c r="AD35" s="124">
        <v>4</v>
      </c>
      <c r="AE35" s="45">
        <v>10</v>
      </c>
      <c r="AF35" s="124">
        <f t="shared" si="51"/>
        <v>120</v>
      </c>
      <c r="AG35" s="44" t="str">
        <f t="shared" si="52"/>
        <v>BAJO</v>
      </c>
      <c r="AH35" s="44" t="str">
        <f t="shared" si="53"/>
        <v>ACEPTABLE</v>
      </c>
    </row>
    <row r="36" spans="1:35" ht="96" x14ac:dyDescent="0.2">
      <c r="A36" s="156"/>
      <c r="B36" s="156"/>
      <c r="C36" s="156"/>
      <c r="D36" s="156"/>
      <c r="E36" s="77" t="s">
        <v>122</v>
      </c>
      <c r="F36" s="76" t="s">
        <v>257</v>
      </c>
      <c r="G36" s="77" t="str">
        <f t="shared" si="0"/>
        <v>PSICOSOCIAL</v>
      </c>
      <c r="H36" s="6" t="s">
        <v>248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10</v>
      </c>
      <c r="R36" s="124">
        <v>4</v>
      </c>
      <c r="S36" s="45">
        <v>10</v>
      </c>
      <c r="T36" s="124">
        <f t="shared" si="54"/>
        <v>400</v>
      </c>
      <c r="U36" s="44" t="str">
        <f t="shared" si="55"/>
        <v>MEDIO</v>
      </c>
      <c r="V36" s="44" t="str">
        <f t="shared" si="56"/>
        <v>NO ACEPTABLE</v>
      </c>
      <c r="W36" s="7" t="s">
        <v>131</v>
      </c>
      <c r="X36" s="7" t="s">
        <v>131</v>
      </c>
      <c r="Y36" s="7" t="s">
        <v>131</v>
      </c>
      <c r="Z36" s="7" t="s">
        <v>188</v>
      </c>
      <c r="AA36" s="7" t="s">
        <v>131</v>
      </c>
      <c r="AB36" s="7" t="s">
        <v>171</v>
      </c>
      <c r="AC36" s="124">
        <v>3</v>
      </c>
      <c r="AD36" s="124">
        <v>4</v>
      </c>
      <c r="AE36" s="45">
        <v>10</v>
      </c>
      <c r="AF36" s="124">
        <f t="shared" si="51"/>
        <v>120</v>
      </c>
      <c r="AG36" s="44" t="str">
        <f t="shared" si="52"/>
        <v>BAJO</v>
      </c>
      <c r="AH36" s="44" t="str">
        <f t="shared" si="53"/>
        <v>ACEPTABLE</v>
      </c>
    </row>
    <row r="37" spans="1:35" ht="108" x14ac:dyDescent="0.2">
      <c r="A37" s="156"/>
      <c r="B37" s="156"/>
      <c r="C37" s="156"/>
      <c r="D37" s="156"/>
      <c r="E37" s="77" t="s">
        <v>122</v>
      </c>
      <c r="F37" s="76" t="s">
        <v>186</v>
      </c>
      <c r="G37" s="77" t="str">
        <f t="shared" si="0"/>
        <v>PSICOSOCIAL</v>
      </c>
      <c r="H37" s="6" t="s">
        <v>249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10</v>
      </c>
      <c r="R37" s="124">
        <v>4</v>
      </c>
      <c r="S37" s="45">
        <v>10</v>
      </c>
      <c r="T37" s="124">
        <f t="shared" si="54"/>
        <v>400</v>
      </c>
      <c r="U37" s="44" t="str">
        <f t="shared" si="55"/>
        <v>MEDIO</v>
      </c>
      <c r="V37" s="44" t="str">
        <f t="shared" si="56"/>
        <v>NO ACEPTABLE</v>
      </c>
      <c r="W37" s="7" t="s">
        <v>131</v>
      </c>
      <c r="X37" s="7" t="s">
        <v>131</v>
      </c>
      <c r="Y37" s="7" t="s">
        <v>131</v>
      </c>
      <c r="Z37" s="7" t="s">
        <v>188</v>
      </c>
      <c r="AA37" s="7" t="s">
        <v>131</v>
      </c>
      <c r="AB37" s="7" t="s">
        <v>171</v>
      </c>
      <c r="AC37" s="124">
        <v>3</v>
      </c>
      <c r="AD37" s="124">
        <v>4</v>
      </c>
      <c r="AE37" s="45">
        <v>10</v>
      </c>
      <c r="AF37" s="124">
        <f t="shared" si="51"/>
        <v>120</v>
      </c>
      <c r="AG37" s="44" t="str">
        <f t="shared" si="52"/>
        <v>BAJO</v>
      </c>
      <c r="AH37" s="44" t="str">
        <f t="shared" si="53"/>
        <v>ACEPTABLE</v>
      </c>
    </row>
    <row r="38" spans="1:35" ht="120" x14ac:dyDescent="0.2">
      <c r="A38" s="156"/>
      <c r="B38" s="156"/>
      <c r="C38" s="156"/>
      <c r="D38" s="156"/>
      <c r="E38" s="77" t="s">
        <v>122</v>
      </c>
      <c r="F38" s="76" t="s">
        <v>187</v>
      </c>
      <c r="G38" s="77" t="str">
        <f t="shared" si="0"/>
        <v>PSICOSOCIAL</v>
      </c>
      <c r="H38" s="6" t="s">
        <v>250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4</v>
      </c>
      <c r="S38" s="45">
        <v>6</v>
      </c>
      <c r="T38" s="124">
        <f t="shared" si="54"/>
        <v>72</v>
      </c>
      <c r="U38" s="44" t="str">
        <f t="shared" si="55"/>
        <v>BAJO</v>
      </c>
      <c r="V38" s="44" t="str">
        <f t="shared" si="56"/>
        <v>ACEPTABLE</v>
      </c>
      <c r="W38" s="7" t="s">
        <v>131</v>
      </c>
      <c r="X38" s="7" t="s">
        <v>131</v>
      </c>
      <c r="Y38" s="7" t="s">
        <v>131</v>
      </c>
      <c r="Z38" s="7" t="s">
        <v>188</v>
      </c>
      <c r="AA38" s="7" t="s">
        <v>131</v>
      </c>
      <c r="AB38" s="7" t="s">
        <v>171</v>
      </c>
      <c r="AC38" s="124">
        <v>3</v>
      </c>
      <c r="AD38" s="124">
        <v>1</v>
      </c>
      <c r="AE38" s="45">
        <v>6</v>
      </c>
      <c r="AF38" s="124">
        <f t="shared" si="51"/>
        <v>18</v>
      </c>
      <c r="AG38" s="44" t="str">
        <f t="shared" si="52"/>
        <v>BAJO</v>
      </c>
      <c r="AH38" s="44" t="str">
        <f t="shared" si="53"/>
        <v>ACEPTABLE</v>
      </c>
      <c r="AI38" s="136"/>
    </row>
    <row r="39" spans="1:35" ht="60" x14ac:dyDescent="0.2">
      <c r="A39" s="156"/>
      <c r="B39" s="156"/>
      <c r="C39" s="156"/>
      <c r="D39" s="156"/>
      <c r="E39" s="77" t="s">
        <v>154</v>
      </c>
      <c r="F39" s="76" t="s">
        <v>210</v>
      </c>
      <c r="G39" s="77" t="str">
        <f t="shared" si="0"/>
        <v>FENÓMENO NATURAL</v>
      </c>
      <c r="H39" s="6" t="s">
        <v>227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3</v>
      </c>
      <c r="R39" s="124">
        <v>4</v>
      </c>
      <c r="S39" s="45">
        <v>3</v>
      </c>
      <c r="T39" s="124">
        <f t="shared" si="54"/>
        <v>36</v>
      </c>
      <c r="U39" s="44" t="str">
        <f t="shared" si="55"/>
        <v>BAJO</v>
      </c>
      <c r="V39" s="44" t="str">
        <f t="shared" si="56"/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212</v>
      </c>
      <c r="AB39" s="7" t="s">
        <v>228</v>
      </c>
      <c r="AC39" s="124">
        <v>3</v>
      </c>
      <c r="AD39" s="124">
        <v>4</v>
      </c>
      <c r="AE39" s="45">
        <v>1</v>
      </c>
      <c r="AF39" s="124">
        <f t="shared" si="51"/>
        <v>12</v>
      </c>
      <c r="AG39" s="44" t="str">
        <f t="shared" si="52"/>
        <v>BAJO</v>
      </c>
      <c r="AH39" s="44" t="str">
        <f t="shared" si="53"/>
        <v>ACEPTABLE</v>
      </c>
    </row>
    <row r="40" spans="1:35" ht="48.75" thickBot="1" x14ac:dyDescent="0.25">
      <c r="A40" s="156"/>
      <c r="B40" s="157"/>
      <c r="C40" s="157"/>
      <c r="D40" s="157"/>
      <c r="E40" s="100" t="s">
        <v>154</v>
      </c>
      <c r="F40" s="101" t="s">
        <v>209</v>
      </c>
      <c r="G40" s="100" t="str">
        <f t="shared" si="0"/>
        <v>FENÓMENO NATURAL</v>
      </c>
      <c r="H40" s="102" t="s">
        <v>312</v>
      </c>
      <c r="I40" s="103"/>
      <c r="J40" s="103"/>
      <c r="K40" s="103" t="s">
        <v>0</v>
      </c>
      <c r="L40" s="103" t="s">
        <v>0</v>
      </c>
      <c r="M40" s="103"/>
      <c r="N40" s="103"/>
      <c r="O40" s="103"/>
      <c r="P40" s="103"/>
      <c r="Q40" s="104">
        <v>3</v>
      </c>
      <c r="R40" s="104">
        <v>6</v>
      </c>
      <c r="S40" s="105">
        <v>1</v>
      </c>
      <c r="T40" s="104">
        <f t="shared" si="54"/>
        <v>18</v>
      </c>
      <c r="U40" s="106" t="str">
        <f t="shared" si="55"/>
        <v>BAJO</v>
      </c>
      <c r="V40" s="106" t="str">
        <f t="shared" si="56"/>
        <v>ACEPTABLE</v>
      </c>
      <c r="W40" s="107" t="s">
        <v>131</v>
      </c>
      <c r="X40" s="107" t="s">
        <v>131</v>
      </c>
      <c r="Y40" s="107" t="s">
        <v>131</v>
      </c>
      <c r="Z40" s="107" t="s">
        <v>211</v>
      </c>
      <c r="AA40" s="107" t="s">
        <v>212</v>
      </c>
      <c r="AB40" s="107" t="s">
        <v>228</v>
      </c>
      <c r="AC40" s="104">
        <v>3</v>
      </c>
      <c r="AD40" s="104">
        <v>1</v>
      </c>
      <c r="AE40" s="105">
        <v>1</v>
      </c>
      <c r="AF40" s="104">
        <f t="shared" si="51"/>
        <v>3</v>
      </c>
      <c r="AG40" s="106" t="str">
        <f t="shared" si="52"/>
        <v>BAJO</v>
      </c>
      <c r="AH40" s="106" t="str">
        <f t="shared" si="53"/>
        <v>ACEPTABLE</v>
      </c>
    </row>
    <row r="41" spans="1:35" ht="84" x14ac:dyDescent="0.2">
      <c r="A41" s="156"/>
      <c r="B41" s="155" t="s">
        <v>215</v>
      </c>
      <c r="C41" s="155" t="s">
        <v>259</v>
      </c>
      <c r="D41" s="155" t="s">
        <v>214</v>
      </c>
      <c r="E41" s="92" t="s">
        <v>122</v>
      </c>
      <c r="F41" s="93" t="s">
        <v>190</v>
      </c>
      <c r="G41" s="92" t="str">
        <f t="shared" si="0"/>
        <v>BIOMECÁNICO</v>
      </c>
      <c r="H41" s="94" t="s">
        <v>251</v>
      </c>
      <c r="I41" s="95"/>
      <c r="J41" s="95"/>
      <c r="K41" s="95" t="s">
        <v>0</v>
      </c>
      <c r="L41" s="95" t="s">
        <v>0</v>
      </c>
      <c r="M41" s="95"/>
      <c r="N41" s="95"/>
      <c r="O41" s="95"/>
      <c r="P41" s="95"/>
      <c r="Q41" s="96">
        <v>3</v>
      </c>
      <c r="R41" s="96">
        <v>4</v>
      </c>
      <c r="S41" s="97">
        <v>3</v>
      </c>
      <c r="T41" s="108">
        <f t="shared" ref="T41" si="57">(Q41*R41*S41)</f>
        <v>36</v>
      </c>
      <c r="U41" s="109" t="str">
        <f t="shared" ref="U41" si="58">IF(AND(T41&gt;=1,T41&lt;=300),"BAJO",IF(AND(T41&gt;=301,T41&lt;=600),"MEDIO",IF(AND(T41&gt;=601,T41&lt;=1000),"ALTO")))</f>
        <v>BAJO</v>
      </c>
      <c r="V41" s="109" t="str">
        <f t="shared" ref="V41" si="59">IF(U41= "BAJO","ACEPTABLE",IF(U41="MEDIO","NO ACEPTABLE",IF(U41="ALTO","NO ACEPTABLE")))</f>
        <v>ACEPTABLE</v>
      </c>
      <c r="W41" s="99" t="s">
        <v>131</v>
      </c>
      <c r="X41" s="99" t="s">
        <v>131</v>
      </c>
      <c r="Y41" s="99" t="s">
        <v>131</v>
      </c>
      <c r="Z41" s="99" t="s">
        <v>313</v>
      </c>
      <c r="AA41" s="99" t="s">
        <v>131</v>
      </c>
      <c r="AB41" s="99" t="s">
        <v>216</v>
      </c>
      <c r="AC41" s="96">
        <v>1</v>
      </c>
      <c r="AD41" s="96">
        <v>1</v>
      </c>
      <c r="AE41" s="97">
        <v>3</v>
      </c>
      <c r="AF41" s="108">
        <f t="shared" ref="AF41" si="60">(AC41*AD41*AE41)</f>
        <v>3</v>
      </c>
      <c r="AG41" s="109" t="str">
        <f t="shared" ref="AG41" si="61">IF(AND(AF41&gt;=1,AF41&lt;=300),"BAJO",IF(AND(AF41&gt;=301,AF41&lt;=600),"MEDIO",IF(AND(AF41&gt;=601,AF41&lt;=1000),"ALTO")))</f>
        <v>BAJO</v>
      </c>
      <c r="AH41" s="109" t="str">
        <f t="shared" ref="AH41" si="62">IF(AG41= "BAJO","ACEPTABLE",IF(AG41="MEDIO","NO ACEPTABLE",IF(AG41="ALTO","NO ACEPTABLE")))</f>
        <v>ACEPTABLE</v>
      </c>
    </row>
    <row r="42" spans="1:35" ht="84" x14ac:dyDescent="0.2">
      <c r="A42" s="156"/>
      <c r="B42" s="156"/>
      <c r="C42" s="156"/>
      <c r="D42" s="156"/>
      <c r="E42" s="77" t="s">
        <v>122</v>
      </c>
      <c r="F42" s="76" t="s">
        <v>200</v>
      </c>
      <c r="G42" s="77" t="str">
        <f t="shared" si="0"/>
        <v>CONDICIONES DE SEGURIDAD</v>
      </c>
      <c r="H42" s="6" t="s">
        <v>252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3</v>
      </c>
      <c r="R42" s="124">
        <v>1</v>
      </c>
      <c r="S42" s="45">
        <v>6</v>
      </c>
      <c r="T42" s="124">
        <f t="shared" ref="T42" si="63">(Q42*R42*S42)</f>
        <v>18</v>
      </c>
      <c r="U42" s="44" t="str">
        <f t="shared" ref="U42" si="64">IF(AND(T42&gt;=1,T42&lt;=300),"BAJO",IF(AND(T42&gt;=301,T42&lt;=600),"MEDIO",IF(AND(T42&gt;=601,T42&lt;=1000),"ALTO")))</f>
        <v>BAJO</v>
      </c>
      <c r="V42" s="44" t="str">
        <f t="shared" ref="V42" si="65">IF(U42= "BAJO","ACEPTABLE",IF(U42="MEDIO","NO ACEPTABLE",IF(U42="ALTO","NO ACEPTABLE")))</f>
        <v>ACEPTABLE</v>
      </c>
      <c r="W42" s="7" t="s">
        <v>289</v>
      </c>
      <c r="X42" s="7" t="s">
        <v>131</v>
      </c>
      <c r="Y42" s="7" t="s">
        <v>131</v>
      </c>
      <c r="Z42" s="7" t="s">
        <v>201</v>
      </c>
      <c r="AA42" s="7" t="s">
        <v>131</v>
      </c>
      <c r="AB42" s="7" t="s">
        <v>155</v>
      </c>
      <c r="AC42" s="124">
        <v>1</v>
      </c>
      <c r="AD42" s="124">
        <v>1</v>
      </c>
      <c r="AE42" s="45">
        <v>6</v>
      </c>
      <c r="AF42" s="124">
        <f t="shared" ref="AF42:AF61" si="66">(AC42*AD42*AE42)</f>
        <v>6</v>
      </c>
      <c r="AG42" s="44" t="str">
        <f t="shared" ref="AG42:AG61" si="67">IF(AND(AF42&gt;=1,AF42&lt;=300),"BAJO",IF(AND(AF42&gt;=301,AF42&lt;=600),"MEDIO",IF(AND(AF42&gt;=601,AF42&lt;=1000),"ALTO")))</f>
        <v>BAJO</v>
      </c>
      <c r="AH42" s="44" t="str">
        <f t="shared" ref="AH42:AH61" si="68">IF(AG42= "BAJO","ACEPTABLE",IF(AG42="MEDIO","NO ACEPTABLE",IF(AG42="ALTO","NO ACEPTABLE")))</f>
        <v>ACEPTABLE</v>
      </c>
    </row>
    <row r="43" spans="1:35" ht="111" customHeight="1" x14ac:dyDescent="0.2">
      <c r="A43" s="156"/>
      <c r="B43" s="156"/>
      <c r="C43" s="156"/>
      <c r="D43" s="156"/>
      <c r="E43" s="77" t="s">
        <v>122</v>
      </c>
      <c r="F43" s="76" t="s">
        <v>198</v>
      </c>
      <c r="G43" s="77" t="str">
        <f t="shared" si="0"/>
        <v>CONDICIONES DE SEGURIDAD</v>
      </c>
      <c r="H43" s="6" t="s">
        <v>314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4</v>
      </c>
      <c r="S43" s="45">
        <v>3</v>
      </c>
      <c r="T43" s="96">
        <f t="shared" ref="T43:T61" si="69">(Q43*R43*S43)</f>
        <v>72</v>
      </c>
      <c r="U43" s="98" t="str">
        <f t="shared" ref="U43:U61" si="70">IF(AND(T43&gt;=1,T43&lt;=300),"BAJO",IF(AND(T43&gt;=301,T43&lt;=600),"MEDIO",IF(AND(T43&gt;=601,T43&lt;=1000),"ALTO")))</f>
        <v>BAJO</v>
      </c>
      <c r="V43" s="98" t="str">
        <f t="shared" ref="V43:V61" si="71">IF(U43= "BAJO","ACEPTABLE",IF(U43="MEDIO","NO ACEPTABLE",IF(U43="ALTO","NO ACEPTABLE")))</f>
        <v>ACEPTABLE</v>
      </c>
      <c r="W43" s="7" t="s">
        <v>131</v>
      </c>
      <c r="X43" s="7" t="s">
        <v>131</v>
      </c>
      <c r="Y43" s="7" t="s">
        <v>131</v>
      </c>
      <c r="Z43" s="7" t="s">
        <v>217</v>
      </c>
      <c r="AA43" s="7" t="s">
        <v>131</v>
      </c>
      <c r="AB43" s="7" t="s">
        <v>171</v>
      </c>
      <c r="AC43" s="124">
        <v>3</v>
      </c>
      <c r="AD43" s="124">
        <v>4</v>
      </c>
      <c r="AE43" s="45">
        <v>3</v>
      </c>
      <c r="AF43" s="124">
        <f t="shared" si="66"/>
        <v>36</v>
      </c>
      <c r="AG43" s="44" t="str">
        <f t="shared" si="67"/>
        <v>BAJO</v>
      </c>
      <c r="AH43" s="44" t="str">
        <f t="shared" si="68"/>
        <v>ACEPTABLE</v>
      </c>
    </row>
    <row r="44" spans="1:35" ht="60" x14ac:dyDescent="0.2">
      <c r="A44" s="156"/>
      <c r="B44" s="156"/>
      <c r="C44" s="156"/>
      <c r="D44" s="156"/>
      <c r="E44" s="77" t="s">
        <v>122</v>
      </c>
      <c r="F44" s="76" t="s">
        <v>204</v>
      </c>
      <c r="G44" s="77" t="str">
        <f t="shared" si="0"/>
        <v>CONDICIONES DE SEGURIDAD</v>
      </c>
      <c r="H44" s="6" t="s">
        <v>253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6</v>
      </c>
      <c r="S44" s="45">
        <v>3</v>
      </c>
      <c r="T44" s="96">
        <f t="shared" si="69"/>
        <v>108</v>
      </c>
      <c r="U44" s="98" t="str">
        <f t="shared" si="70"/>
        <v>BAJO</v>
      </c>
      <c r="V44" s="98" t="str">
        <f t="shared" si="71"/>
        <v>ACEPTABLE</v>
      </c>
      <c r="W44" s="7" t="s">
        <v>131</v>
      </c>
      <c r="X44" s="7" t="s">
        <v>131</v>
      </c>
      <c r="Y44" s="7" t="s">
        <v>131</v>
      </c>
      <c r="Z44" s="7" t="s">
        <v>218</v>
      </c>
      <c r="AA44" s="7" t="s">
        <v>131</v>
      </c>
      <c r="AB44" s="7" t="s">
        <v>171</v>
      </c>
      <c r="AC44" s="124">
        <v>3</v>
      </c>
      <c r="AD44" s="124">
        <v>6</v>
      </c>
      <c r="AE44" s="45">
        <v>3</v>
      </c>
      <c r="AF44" s="124">
        <f t="shared" si="66"/>
        <v>54</v>
      </c>
      <c r="AG44" s="44" t="str">
        <f t="shared" si="67"/>
        <v>BAJO</v>
      </c>
      <c r="AH44" s="44" t="str">
        <f t="shared" si="68"/>
        <v>ACEPTABLE</v>
      </c>
    </row>
    <row r="45" spans="1:35" ht="72" x14ac:dyDescent="0.2">
      <c r="A45" s="156"/>
      <c r="B45" s="156"/>
      <c r="C45" s="156"/>
      <c r="D45" s="156"/>
      <c r="E45" s="77" t="s">
        <v>122</v>
      </c>
      <c r="F45" s="76" t="s">
        <v>199</v>
      </c>
      <c r="G45" s="77" t="str">
        <f t="shared" si="0"/>
        <v>CONDICIONES DE SEGURIDAD</v>
      </c>
      <c r="H45" s="6" t="s">
        <v>295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1</v>
      </c>
      <c r="S45" s="45">
        <v>3</v>
      </c>
      <c r="T45" s="96">
        <f t="shared" si="69"/>
        <v>9</v>
      </c>
      <c r="U45" s="98" t="str">
        <f t="shared" si="70"/>
        <v>BAJO</v>
      </c>
      <c r="V45" s="98" t="str">
        <f t="shared" si="71"/>
        <v>ACEPTABLE</v>
      </c>
      <c r="W45" s="7" t="s">
        <v>131</v>
      </c>
      <c r="X45" s="7" t="s">
        <v>131</v>
      </c>
      <c r="Y45" s="7" t="s">
        <v>131</v>
      </c>
      <c r="Z45" s="7" t="s">
        <v>218</v>
      </c>
      <c r="AA45" s="7" t="s">
        <v>131</v>
      </c>
      <c r="AB45" s="7" t="s">
        <v>171</v>
      </c>
      <c r="AC45" s="124">
        <v>1</v>
      </c>
      <c r="AD45" s="124">
        <v>1</v>
      </c>
      <c r="AE45" s="45">
        <v>3</v>
      </c>
      <c r="AF45" s="124">
        <f t="shared" si="66"/>
        <v>3</v>
      </c>
      <c r="AG45" s="44" t="str">
        <f t="shared" si="67"/>
        <v>BAJO</v>
      </c>
      <c r="AH45" s="44" t="str">
        <f t="shared" si="68"/>
        <v>ACEPTABLE</v>
      </c>
    </row>
    <row r="46" spans="1:35" ht="60" x14ac:dyDescent="0.2">
      <c r="A46" s="156"/>
      <c r="B46" s="156"/>
      <c r="C46" s="156"/>
      <c r="D46" s="156"/>
      <c r="E46" s="77" t="s">
        <v>122</v>
      </c>
      <c r="F46" s="76" t="s">
        <v>170</v>
      </c>
      <c r="G46" s="77" t="str">
        <f t="shared" si="0"/>
        <v>CONDICIONES DE SEGURIDAD</v>
      </c>
      <c r="H46" s="6" t="s">
        <v>254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6</v>
      </c>
      <c r="R46" s="124">
        <v>10</v>
      </c>
      <c r="S46" s="45">
        <v>3</v>
      </c>
      <c r="T46" s="96">
        <f t="shared" si="69"/>
        <v>180</v>
      </c>
      <c r="U46" s="98" t="str">
        <f t="shared" si="70"/>
        <v>BAJO</v>
      </c>
      <c r="V46" s="98" t="str">
        <f t="shared" si="71"/>
        <v>ACEPTABLE</v>
      </c>
      <c r="W46" s="7" t="s">
        <v>131</v>
      </c>
      <c r="X46" s="7" t="s">
        <v>131</v>
      </c>
      <c r="Y46" s="7" t="s">
        <v>131</v>
      </c>
      <c r="Z46" s="7" t="s">
        <v>219</v>
      </c>
      <c r="AA46" s="7" t="s">
        <v>131</v>
      </c>
      <c r="AB46" s="7" t="s">
        <v>171</v>
      </c>
      <c r="AC46" s="124">
        <v>3</v>
      </c>
      <c r="AD46" s="124">
        <v>6</v>
      </c>
      <c r="AE46" s="45">
        <v>3</v>
      </c>
      <c r="AF46" s="124">
        <f t="shared" si="66"/>
        <v>54</v>
      </c>
      <c r="AG46" s="44" t="str">
        <f t="shared" si="67"/>
        <v>BAJO</v>
      </c>
      <c r="AH46" s="44" t="str">
        <f t="shared" si="68"/>
        <v>ACEPTABLE</v>
      </c>
    </row>
    <row r="47" spans="1:35" ht="60" x14ac:dyDescent="0.2">
      <c r="A47" s="156"/>
      <c r="B47" s="156"/>
      <c r="C47" s="156"/>
      <c r="D47" s="156"/>
      <c r="E47" s="77" t="s">
        <v>122</v>
      </c>
      <c r="F47" s="76" t="s">
        <v>197</v>
      </c>
      <c r="G47" s="77" t="str">
        <f t="shared" si="0"/>
        <v>CONDICIONES DE SEGURIDAD</v>
      </c>
      <c r="H47" s="6" t="s">
        <v>296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4">
        <v>3</v>
      </c>
      <c r="R47" s="124">
        <v>4</v>
      </c>
      <c r="S47" s="45">
        <v>3</v>
      </c>
      <c r="T47" s="96">
        <f t="shared" si="69"/>
        <v>36</v>
      </c>
      <c r="U47" s="98" t="str">
        <f t="shared" si="70"/>
        <v>BAJO</v>
      </c>
      <c r="V47" s="98" t="str">
        <f t="shared" si="71"/>
        <v>ACEPTABLE</v>
      </c>
      <c r="W47" s="7" t="s">
        <v>131</v>
      </c>
      <c r="X47" s="7" t="s">
        <v>131</v>
      </c>
      <c r="Y47" s="7" t="s">
        <v>131</v>
      </c>
      <c r="Z47" s="7" t="s">
        <v>220</v>
      </c>
      <c r="AA47" s="7" t="s">
        <v>131</v>
      </c>
      <c r="AB47" s="7"/>
      <c r="AC47" s="124">
        <v>1</v>
      </c>
      <c r="AD47" s="124">
        <v>1</v>
      </c>
      <c r="AE47" s="45">
        <v>3</v>
      </c>
      <c r="AF47" s="124">
        <f t="shared" si="66"/>
        <v>3</v>
      </c>
      <c r="AG47" s="44" t="str">
        <f t="shared" si="67"/>
        <v>BAJO</v>
      </c>
      <c r="AH47" s="44" t="str">
        <f t="shared" si="68"/>
        <v>ACEPTABLE</v>
      </c>
    </row>
    <row r="48" spans="1:35" ht="84" x14ac:dyDescent="0.2">
      <c r="A48" s="156"/>
      <c r="B48" s="156"/>
      <c r="C48" s="156"/>
      <c r="D48" s="156"/>
      <c r="E48" s="77" t="s">
        <v>122</v>
      </c>
      <c r="F48" s="76" t="s">
        <v>191</v>
      </c>
      <c r="G48" s="77" t="str">
        <f t="shared" si="0"/>
        <v>FÍSICOS</v>
      </c>
      <c r="H48" s="6" t="s">
        <v>255</v>
      </c>
      <c r="I48" s="5"/>
      <c r="J48" s="5"/>
      <c r="K48" s="5" t="s">
        <v>0</v>
      </c>
      <c r="L48" s="5" t="s">
        <v>0</v>
      </c>
      <c r="M48" s="5"/>
      <c r="N48" s="5"/>
      <c r="O48" s="5"/>
      <c r="P48" s="5"/>
      <c r="Q48" s="124">
        <v>6</v>
      </c>
      <c r="R48" s="124">
        <v>1</v>
      </c>
      <c r="S48" s="45">
        <v>3</v>
      </c>
      <c r="T48" s="96">
        <f t="shared" si="69"/>
        <v>18</v>
      </c>
      <c r="U48" s="98" t="str">
        <f t="shared" si="70"/>
        <v>BAJO</v>
      </c>
      <c r="V48" s="98" t="str">
        <f t="shared" si="71"/>
        <v>ACEPTABLE</v>
      </c>
      <c r="W48" s="7" t="s">
        <v>131</v>
      </c>
      <c r="X48" s="7" t="s">
        <v>131</v>
      </c>
      <c r="Y48" s="7" t="s">
        <v>131</v>
      </c>
      <c r="Z48" s="7" t="s">
        <v>221</v>
      </c>
      <c r="AA48" s="7" t="s">
        <v>131</v>
      </c>
      <c r="AB48" s="7" t="s">
        <v>171</v>
      </c>
      <c r="AC48" s="124">
        <v>3</v>
      </c>
      <c r="AD48" s="124">
        <v>1</v>
      </c>
      <c r="AE48" s="45">
        <v>3</v>
      </c>
      <c r="AF48" s="124">
        <f t="shared" si="66"/>
        <v>9</v>
      </c>
      <c r="AG48" s="44" t="str">
        <f t="shared" si="67"/>
        <v>BAJO</v>
      </c>
      <c r="AH48" s="44" t="str">
        <f t="shared" si="68"/>
        <v>ACEPTABLE</v>
      </c>
    </row>
    <row r="49" spans="1:48" ht="96" x14ac:dyDescent="0.2">
      <c r="A49" s="156"/>
      <c r="B49" s="156"/>
      <c r="C49" s="156"/>
      <c r="D49" s="156"/>
      <c r="E49" s="77" t="s">
        <v>122</v>
      </c>
      <c r="F49" s="76" t="s">
        <v>194</v>
      </c>
      <c r="G49" s="77" t="str">
        <f t="shared" si="0"/>
        <v>FÍSICOS</v>
      </c>
      <c r="H49" s="6" t="s">
        <v>256</v>
      </c>
      <c r="I49" s="5"/>
      <c r="J49" s="5"/>
      <c r="K49" s="5" t="s">
        <v>0</v>
      </c>
      <c r="L49" s="5" t="s">
        <v>0</v>
      </c>
      <c r="M49" s="5"/>
      <c r="N49" s="5"/>
      <c r="O49" s="5"/>
      <c r="P49" s="5"/>
      <c r="Q49" s="124">
        <v>3</v>
      </c>
      <c r="R49" s="124">
        <v>4</v>
      </c>
      <c r="S49" s="45">
        <v>6</v>
      </c>
      <c r="T49" s="96">
        <f t="shared" si="69"/>
        <v>72</v>
      </c>
      <c r="U49" s="98" t="str">
        <f t="shared" si="70"/>
        <v>BAJO</v>
      </c>
      <c r="V49" s="98" t="str">
        <f t="shared" si="71"/>
        <v>ACEPTABLE</v>
      </c>
      <c r="W49" s="7" t="s">
        <v>131</v>
      </c>
      <c r="X49" s="7" t="s">
        <v>131</v>
      </c>
      <c r="Y49" s="7" t="s">
        <v>131</v>
      </c>
      <c r="Z49" s="7" t="s">
        <v>234</v>
      </c>
      <c r="AA49" s="7" t="s">
        <v>229</v>
      </c>
      <c r="AB49" s="7" t="s">
        <v>171</v>
      </c>
      <c r="AC49" s="124">
        <v>1</v>
      </c>
      <c r="AD49" s="124">
        <v>1</v>
      </c>
      <c r="AE49" s="45">
        <v>3</v>
      </c>
      <c r="AF49" s="124">
        <f t="shared" si="66"/>
        <v>3</v>
      </c>
      <c r="AG49" s="44" t="str">
        <f t="shared" si="67"/>
        <v>BAJO</v>
      </c>
      <c r="AH49" s="44" t="str">
        <f t="shared" si="68"/>
        <v>ACEPTABLE</v>
      </c>
      <c r="AI49" s="3"/>
    </row>
    <row r="50" spans="1:48" s="128" customFormat="1" ht="72" x14ac:dyDescent="0.2">
      <c r="A50" s="156"/>
      <c r="B50" s="156"/>
      <c r="C50" s="156"/>
      <c r="D50" s="156"/>
      <c r="E50" s="77" t="s">
        <v>122</v>
      </c>
      <c r="F50" s="76" t="s">
        <v>146</v>
      </c>
      <c r="G50" s="77" t="s">
        <v>263</v>
      </c>
      <c r="H50" s="76" t="s">
        <v>279</v>
      </c>
      <c r="I50" s="125"/>
      <c r="J50" s="125"/>
      <c r="K50" s="125" t="s">
        <v>0</v>
      </c>
      <c r="L50" s="125"/>
      <c r="M50" s="125"/>
      <c r="N50" s="125"/>
      <c r="O50" s="125"/>
      <c r="P50" s="125"/>
      <c r="Q50" s="126">
        <v>3</v>
      </c>
      <c r="R50" s="126">
        <v>4</v>
      </c>
      <c r="S50" s="127">
        <v>6</v>
      </c>
      <c r="T50" s="130">
        <v>72</v>
      </c>
      <c r="U50" s="98" t="str">
        <f t="shared" si="70"/>
        <v>BAJO</v>
      </c>
      <c r="V50" s="98" t="str">
        <f t="shared" si="71"/>
        <v>ACEPTABLE</v>
      </c>
      <c r="W50" s="77" t="s">
        <v>131</v>
      </c>
      <c r="X50" s="77" t="s">
        <v>131</v>
      </c>
      <c r="Y50" s="77" t="s">
        <v>131</v>
      </c>
      <c r="Z50" s="77" t="s">
        <v>131</v>
      </c>
      <c r="AA50" s="77" t="s">
        <v>131</v>
      </c>
      <c r="AB50" s="77" t="s">
        <v>171</v>
      </c>
      <c r="AC50" s="126">
        <v>3</v>
      </c>
      <c r="AD50" s="126">
        <v>4</v>
      </c>
      <c r="AE50" s="127">
        <v>3</v>
      </c>
      <c r="AF50" s="126">
        <v>36</v>
      </c>
      <c r="AG50" s="44" t="str">
        <f t="shared" ref="AG50" si="72">IF(AND(AF50&gt;=1,AF50&lt;=300),"BAJO",IF(AND(AF50&gt;=301,AF50&lt;=600),"MEDIO",IF(AND(AF50&gt;=601,AF50&lt;=1000),"ALTO")))</f>
        <v>BAJO</v>
      </c>
      <c r="AH50" s="44" t="str">
        <f t="shared" ref="AH50" si="73">IF(AG50= "BAJO","ACEPTABLE",IF(AG50="MEDIO","NO ACEPTABLE",IF(AG50="ALTO","NO ACEPTABLE")))</f>
        <v>ACEPTABLE</v>
      </c>
      <c r="AI50" s="137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</row>
    <row r="51" spans="1:48" s="128" customFormat="1" ht="60" x14ac:dyDescent="0.2">
      <c r="A51" s="156"/>
      <c r="B51" s="156"/>
      <c r="C51" s="156"/>
      <c r="D51" s="156"/>
      <c r="E51" s="77" t="s">
        <v>122</v>
      </c>
      <c r="F51" s="76" t="s">
        <v>151</v>
      </c>
      <c r="G51" s="77" t="s">
        <v>263</v>
      </c>
      <c r="H51" s="76" t="s">
        <v>340</v>
      </c>
      <c r="I51" s="125"/>
      <c r="J51" s="125"/>
      <c r="K51" s="125" t="s">
        <v>0</v>
      </c>
      <c r="L51" s="125"/>
      <c r="M51" s="125"/>
      <c r="N51" s="125"/>
      <c r="O51" s="125"/>
      <c r="P51" s="125"/>
      <c r="Q51" s="126">
        <v>6</v>
      </c>
      <c r="R51" s="126">
        <v>4</v>
      </c>
      <c r="S51" s="127">
        <v>10</v>
      </c>
      <c r="T51" s="130">
        <v>240</v>
      </c>
      <c r="U51" s="98" t="str">
        <f t="shared" si="70"/>
        <v>BAJO</v>
      </c>
      <c r="V51" s="98" t="str">
        <f t="shared" si="71"/>
        <v>ACEPTABLE</v>
      </c>
      <c r="W51" s="77" t="s">
        <v>131</v>
      </c>
      <c r="X51" s="77" t="s">
        <v>131</v>
      </c>
      <c r="Y51" s="77" t="s">
        <v>131</v>
      </c>
      <c r="Z51" s="77" t="s">
        <v>299</v>
      </c>
      <c r="AA51" s="77" t="s">
        <v>131</v>
      </c>
      <c r="AB51" s="77" t="s">
        <v>131</v>
      </c>
      <c r="AC51" s="126">
        <v>3</v>
      </c>
      <c r="AD51" s="126">
        <v>4</v>
      </c>
      <c r="AE51" s="127">
        <v>10</v>
      </c>
      <c r="AF51" s="126">
        <v>120</v>
      </c>
      <c r="AG51" s="44" t="str">
        <f t="shared" si="67"/>
        <v>BAJO</v>
      </c>
      <c r="AH51" s="44" t="str">
        <f t="shared" si="68"/>
        <v>ACEPTABLE</v>
      </c>
      <c r="AI51" s="137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</row>
    <row r="52" spans="1:48" s="128" customFormat="1" ht="60" x14ac:dyDescent="0.2">
      <c r="A52" s="156"/>
      <c r="B52" s="156"/>
      <c r="C52" s="156"/>
      <c r="D52" s="156"/>
      <c r="E52" s="77" t="s">
        <v>122</v>
      </c>
      <c r="F52" s="76" t="s">
        <v>137</v>
      </c>
      <c r="G52" s="77" t="s">
        <v>262</v>
      </c>
      <c r="H52" s="131" t="s">
        <v>278</v>
      </c>
      <c r="I52" s="125"/>
      <c r="J52" s="125"/>
      <c r="K52" s="125" t="s">
        <v>0</v>
      </c>
      <c r="L52" s="125"/>
      <c r="M52" s="125"/>
      <c r="N52" s="125"/>
      <c r="O52" s="125"/>
      <c r="P52" s="125"/>
      <c r="Q52" s="126">
        <v>6</v>
      </c>
      <c r="R52" s="126">
        <v>4</v>
      </c>
      <c r="S52" s="127">
        <v>3</v>
      </c>
      <c r="T52" s="130">
        <v>72</v>
      </c>
      <c r="U52" s="98" t="str">
        <f t="shared" ref="U52" si="74">IF(AND(T52&gt;=1,T52&lt;=300),"BAJO",IF(AND(T52&gt;=301,T52&lt;=600),"MEDIO",IF(AND(T52&gt;=601,T52&lt;=1000),"ALTO")))</f>
        <v>BAJO</v>
      </c>
      <c r="V52" s="98" t="str">
        <f t="shared" ref="V52" si="75">IF(U52= "BAJO","ACEPTABLE",IF(U52="MEDIO","NO ACEPTABLE",IF(U52="ALTO","NO ACEPTABLE")))</f>
        <v>ACEPTABLE</v>
      </c>
      <c r="W52" s="77" t="s">
        <v>131</v>
      </c>
      <c r="X52" s="77" t="s">
        <v>131</v>
      </c>
      <c r="Y52" s="77" t="s">
        <v>131</v>
      </c>
      <c r="Z52" s="77" t="s">
        <v>221</v>
      </c>
      <c r="AA52" s="77" t="s">
        <v>131</v>
      </c>
      <c r="AB52" s="77" t="s">
        <v>131</v>
      </c>
      <c r="AC52" s="126">
        <v>3</v>
      </c>
      <c r="AD52" s="126">
        <v>6</v>
      </c>
      <c r="AE52" s="127">
        <v>3</v>
      </c>
      <c r="AF52" s="126">
        <v>54</v>
      </c>
      <c r="AG52" s="44" t="str">
        <f t="shared" ref="AG52" si="76">IF(AND(AF52&gt;=1,AF52&lt;=300),"BAJO",IF(AND(AF52&gt;=301,AF52&lt;=600),"MEDIO",IF(AND(AF52&gt;=601,AF52&lt;=1000),"ALTO")))</f>
        <v>BAJO</v>
      </c>
      <c r="AH52" s="44" t="str">
        <f t="shared" ref="AH52" si="77">IF(AG52= "BAJO","ACEPTABLE",IF(AG52="MEDIO","NO ACEPTABLE",IF(AG52="ALTO","NO ACEPTABLE")))</f>
        <v>ACEPTABLE</v>
      </c>
      <c r="AI52" s="137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</row>
    <row r="53" spans="1:48" s="128" customFormat="1" ht="72" x14ac:dyDescent="0.2">
      <c r="A53" s="156"/>
      <c r="B53" s="156"/>
      <c r="C53" s="156"/>
      <c r="D53" s="156"/>
      <c r="E53" s="77" t="s">
        <v>122</v>
      </c>
      <c r="F53" s="76" t="s">
        <v>141</v>
      </c>
      <c r="G53" s="77" t="str">
        <f t="shared" si="0"/>
        <v>BIOLÓGICOS</v>
      </c>
      <c r="H53" s="76" t="s">
        <v>337</v>
      </c>
      <c r="I53" s="125"/>
      <c r="J53" s="125"/>
      <c r="K53" s="125" t="s">
        <v>0</v>
      </c>
      <c r="L53" s="125" t="s">
        <v>0</v>
      </c>
      <c r="M53" s="125"/>
      <c r="N53" s="125"/>
      <c r="O53" s="125"/>
      <c r="P53" s="125"/>
      <c r="Q53" s="126">
        <v>6</v>
      </c>
      <c r="R53" s="126">
        <v>4</v>
      </c>
      <c r="S53" s="127">
        <v>10</v>
      </c>
      <c r="T53" s="126">
        <f t="shared" ref="T53" si="78">(Q53*R53*S53)</f>
        <v>240</v>
      </c>
      <c r="U53" s="44" t="str">
        <f t="shared" ref="U53" si="79">IF(AND(T53&gt;=1,T53&lt;=300),"BAJO",IF(AND(T53&gt;=301,T53&lt;=600),"MEDIO",IF(AND(T53&gt;=601,T53&lt;=1000),"ALTO")))</f>
        <v>BAJO</v>
      </c>
      <c r="V53" s="44" t="str">
        <f t="shared" ref="V53" si="80">IF(U53= "BAJO","ACEPTABLE",IF(U53="MEDIO","NO ACEPTABLE",IF(U53="ALTO","NO ACEPTABLE")))</f>
        <v>ACEPTABLE</v>
      </c>
      <c r="W53" s="77" t="s">
        <v>131</v>
      </c>
      <c r="X53" s="77" t="s">
        <v>131</v>
      </c>
      <c r="Y53" s="77" t="s">
        <v>131</v>
      </c>
      <c r="Z53" s="77" t="s">
        <v>230</v>
      </c>
      <c r="AA53" s="77" t="s">
        <v>131</v>
      </c>
      <c r="AB53" s="77" t="s">
        <v>171</v>
      </c>
      <c r="AC53" s="126">
        <v>3</v>
      </c>
      <c r="AD53" s="126">
        <v>4</v>
      </c>
      <c r="AE53" s="127">
        <v>10</v>
      </c>
      <c r="AF53" s="126">
        <f t="shared" ref="AF53" si="81">(AC53*AD53*AE53)</f>
        <v>120</v>
      </c>
      <c r="AG53" s="44" t="str">
        <f>IF(AND(AF53&gt;=1,AF53&lt;=300),"BAJO",IF(AND(AF53&gt;=301,AF53&lt;=600),"MEDIO",IF(AND(AF53&gt;AI49AF49&lt;=1000),"ALTO")))</f>
        <v>BAJO</v>
      </c>
      <c r="AH53" s="44" t="str">
        <f t="shared" ref="AH53" si="82">IF(AG53= "BAJO","ACEPTABLE",IF(AG53="MEDIO","NO ACEPTABLE",IF(AG53="ALTO","NO ACEPTABLE")))</f>
        <v>ACEPTABLE</v>
      </c>
      <c r="AI53" s="137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</row>
    <row r="54" spans="1:48" ht="120" x14ac:dyDescent="0.2">
      <c r="A54" s="156"/>
      <c r="B54" s="156"/>
      <c r="C54" s="156"/>
      <c r="D54" s="156"/>
      <c r="E54" s="77" t="s">
        <v>122</v>
      </c>
      <c r="F54" s="76" t="s">
        <v>142</v>
      </c>
      <c r="G54" s="77" t="str">
        <f t="shared" si="0"/>
        <v>BIOLÓGICOS</v>
      </c>
      <c r="H54" s="6" t="s">
        <v>336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6</v>
      </c>
      <c r="R54" s="124">
        <v>4</v>
      </c>
      <c r="S54" s="45">
        <v>10</v>
      </c>
      <c r="T54" s="124">
        <f t="shared" ref="T54" si="83">(Q54*R54*S54)</f>
        <v>240</v>
      </c>
      <c r="U54" s="44" t="str">
        <f t="shared" ref="U54" si="84">IF(AND(T54&gt;=1,T54&lt;=300),"BAJO",IF(AND(T54&gt;=301,T54&lt;=600),"MEDIO",IF(AND(T54&gt;=601,T54&lt;=1000),"ALTO")))</f>
        <v>BAJO</v>
      </c>
      <c r="V54" s="44" t="str">
        <f t="shared" ref="V54" si="85">IF(U54= "BAJO","ACEPTABLE",IF(U54="MEDIO","NO ACEPTABLE",IF(U54="ALTO","NO ACEPTABLE")))</f>
        <v>ACEPTABLE</v>
      </c>
      <c r="W54" s="7" t="s">
        <v>131</v>
      </c>
      <c r="X54" s="7" t="s">
        <v>131</v>
      </c>
      <c r="Y54" s="7" t="s">
        <v>131</v>
      </c>
      <c r="Z54" s="7" t="s">
        <v>222</v>
      </c>
      <c r="AA54" s="7" t="s">
        <v>131</v>
      </c>
      <c r="AB54" s="7" t="s">
        <v>171</v>
      </c>
      <c r="AC54" s="124">
        <v>3</v>
      </c>
      <c r="AD54" s="124">
        <v>4</v>
      </c>
      <c r="AE54" s="45">
        <v>10</v>
      </c>
      <c r="AF54" s="124">
        <f t="shared" ref="AF54" si="86">(AC54*AD54*AE54)</f>
        <v>120</v>
      </c>
      <c r="AG54" s="44" t="str">
        <f t="shared" ref="AG54" si="87">IF(AND(AF54&gt;=1,AF54&lt;=300),"BAJO",IF(AND(AF54&gt;=301,AF54&lt;=600),"MEDIO",IF(AND(AF54&gt;=601,AF54&lt;=1000),"ALTO")))</f>
        <v>BAJO</v>
      </c>
      <c r="AH54" s="44" t="str">
        <f t="shared" ref="AH54" si="88">IF(AG54= "BAJO","ACEPTABLE",IF(AG54="MEDIO","NO ACEPTABLE",IF(AG54="ALTO","NO ACEPTABLE")))</f>
        <v>ACEPTABLE</v>
      </c>
    </row>
    <row r="55" spans="1:48" ht="60" x14ac:dyDescent="0.2">
      <c r="A55" s="156"/>
      <c r="B55" s="156"/>
      <c r="C55" s="156"/>
      <c r="D55" s="156"/>
      <c r="E55" s="77" t="s">
        <v>122</v>
      </c>
      <c r="F55" s="76" t="s">
        <v>143</v>
      </c>
      <c r="G55" s="77" t="str">
        <f t="shared" si="0"/>
        <v>BIOLÓGICOS</v>
      </c>
      <c r="H55" s="6" t="s">
        <v>338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6</v>
      </c>
      <c r="R55" s="124">
        <v>4</v>
      </c>
      <c r="S55" s="45">
        <v>10</v>
      </c>
      <c r="T55" s="124">
        <f t="shared" ref="T55:T56" si="89">(Q55*R55*S55)</f>
        <v>240</v>
      </c>
      <c r="U55" s="44" t="str">
        <f t="shared" ref="U55:U56" si="90">IF(AND(T55&gt;=1,T55&lt;=300),"BAJO",IF(AND(T55&gt;=301,T55&lt;=600),"MEDIO",IF(AND(T55&gt;=601,T55&lt;=1000),"ALTO")))</f>
        <v>BAJO</v>
      </c>
      <c r="V55" s="44" t="str">
        <f t="shared" ref="V55:V56" si="91">IF(U55= "BAJO","ACEPTABLE",IF(U55="MEDIO","NO ACEPTABLE",IF(U55="ALTO","NO ACEPTABLE")))</f>
        <v>ACEPTABLE</v>
      </c>
      <c r="W55" s="7" t="s">
        <v>131</v>
      </c>
      <c r="X55" s="7" t="s">
        <v>131</v>
      </c>
      <c r="Y55" s="7" t="s">
        <v>131</v>
      </c>
      <c r="Z55" s="7" t="s">
        <v>223</v>
      </c>
      <c r="AA55" s="7" t="s">
        <v>131</v>
      </c>
      <c r="AB55" s="7" t="s">
        <v>171</v>
      </c>
      <c r="AC55" s="124">
        <v>3</v>
      </c>
      <c r="AD55" s="124">
        <v>4</v>
      </c>
      <c r="AE55" s="45">
        <v>10</v>
      </c>
      <c r="AF55" s="124">
        <f t="shared" ref="AF55:AF56" si="92">(AC55*AD55*AE55)</f>
        <v>120</v>
      </c>
      <c r="AG55" s="44" t="str">
        <f t="shared" ref="AG55:AG56" si="93">IF(AND(AF55&gt;=1,AF55&lt;=300),"BAJO",IF(AND(AF55&gt;=301,AF55&lt;=600),"MEDIO",IF(AND(AF55&gt;=601,AF55&lt;=1000),"ALTO")))</f>
        <v>BAJO</v>
      </c>
      <c r="AH55" s="44" t="str">
        <f t="shared" ref="AH55:AH56" si="94">IF(AG55= "BAJO","ACEPTABLE",IF(AG55="MEDIO","NO ACEPTABLE",IF(AG55="ALTO","NO ACEPTABLE")))</f>
        <v>ACEPTABLE</v>
      </c>
    </row>
    <row r="56" spans="1:48" ht="111" customHeight="1" x14ac:dyDescent="0.2">
      <c r="A56" s="156"/>
      <c r="B56" s="156"/>
      <c r="C56" s="156"/>
      <c r="D56" s="156"/>
      <c r="E56" s="77" t="s">
        <v>122</v>
      </c>
      <c r="F56" s="76" t="s">
        <v>257</v>
      </c>
      <c r="G56" s="77" t="str">
        <f t="shared" ref="G56" si="95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248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10</v>
      </c>
      <c r="R56" s="124">
        <v>4</v>
      </c>
      <c r="S56" s="45">
        <v>10</v>
      </c>
      <c r="T56" s="124">
        <f t="shared" si="89"/>
        <v>400</v>
      </c>
      <c r="U56" s="44" t="str">
        <f t="shared" si="90"/>
        <v>MEDIO</v>
      </c>
      <c r="V56" s="44" t="str">
        <f t="shared" si="91"/>
        <v>NO ACEPTABLE</v>
      </c>
      <c r="W56" s="7" t="s">
        <v>131</v>
      </c>
      <c r="X56" s="7" t="s">
        <v>131</v>
      </c>
      <c r="Y56" s="7" t="s">
        <v>131</v>
      </c>
      <c r="Z56" s="7" t="s">
        <v>188</v>
      </c>
      <c r="AA56" s="7" t="s">
        <v>131</v>
      </c>
      <c r="AB56" s="7" t="s">
        <v>171</v>
      </c>
      <c r="AC56" s="124">
        <v>3</v>
      </c>
      <c r="AD56" s="124">
        <v>4</v>
      </c>
      <c r="AE56" s="45">
        <v>10</v>
      </c>
      <c r="AF56" s="124">
        <f t="shared" si="92"/>
        <v>120</v>
      </c>
      <c r="AG56" s="44" t="str">
        <f t="shared" si="93"/>
        <v>BAJO</v>
      </c>
      <c r="AH56" s="44" t="str">
        <f t="shared" si="94"/>
        <v>ACEPTABLE</v>
      </c>
    </row>
    <row r="57" spans="1:48" ht="108" x14ac:dyDescent="0.2">
      <c r="A57" s="156"/>
      <c r="B57" s="156"/>
      <c r="C57" s="156"/>
      <c r="D57" s="156"/>
      <c r="E57" s="77" t="s">
        <v>122</v>
      </c>
      <c r="F57" s="76" t="s">
        <v>184</v>
      </c>
      <c r="G57" s="77" t="str">
        <f t="shared" si="0"/>
        <v>PSICOSOCIAL</v>
      </c>
      <c r="H57" s="6" t="s">
        <v>247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10</v>
      </c>
      <c r="R57" s="124">
        <v>4</v>
      </c>
      <c r="S57" s="45">
        <v>10</v>
      </c>
      <c r="T57" s="96">
        <f t="shared" si="69"/>
        <v>400</v>
      </c>
      <c r="U57" s="98" t="str">
        <f t="shared" si="70"/>
        <v>MEDIO</v>
      </c>
      <c r="V57" s="98" t="str">
        <f t="shared" si="71"/>
        <v>NO ACEPTABLE</v>
      </c>
      <c r="W57" s="7" t="s">
        <v>131</v>
      </c>
      <c r="X57" s="7" t="s">
        <v>131</v>
      </c>
      <c r="Y57" s="7" t="s">
        <v>131</v>
      </c>
      <c r="Z57" s="7" t="s">
        <v>188</v>
      </c>
      <c r="AA57" s="7" t="s">
        <v>131</v>
      </c>
      <c r="AB57" s="7" t="s">
        <v>171</v>
      </c>
      <c r="AC57" s="124">
        <v>3</v>
      </c>
      <c r="AD57" s="124">
        <v>4</v>
      </c>
      <c r="AE57" s="45">
        <v>10</v>
      </c>
      <c r="AF57" s="124">
        <f t="shared" si="66"/>
        <v>120</v>
      </c>
      <c r="AG57" s="44" t="str">
        <f t="shared" si="67"/>
        <v>BAJO</v>
      </c>
      <c r="AH57" s="44" t="str">
        <f t="shared" si="68"/>
        <v>ACEPTABLE</v>
      </c>
    </row>
    <row r="58" spans="1:48" ht="132" x14ac:dyDescent="0.2">
      <c r="A58" s="156"/>
      <c r="B58" s="156"/>
      <c r="C58" s="156"/>
      <c r="D58" s="156"/>
      <c r="E58" s="77" t="s">
        <v>122</v>
      </c>
      <c r="F58" s="76" t="s">
        <v>185</v>
      </c>
      <c r="G58" s="77" t="str">
        <f t="shared" ref="G58" si="96">IF(F58="Manipulación manual de cargas","BIOMECÁNICO",IF(F58="Movimientos repetitivos","BIOMECÁNICO",IF(F58="Esfuerzo","BIOMECÁNICO",IF(F58="Postura (prolongada mantenida, forzada,
antigravitacional)","BIOMECÁNICO",IF(F58="Mecánico (elementos o partes de máquinas, herramientas, equipos, piezas a trabajar, materiales proyectados sólidos o fluidos, superficies calientes)","CONDICIONES DE SEGURIDAD",IF(F58="Locativo (sistemas y medios de almacenamiento,  arrumes elevados sin estibas, muebles mal anclados en el piso o en la pared, almacenamientos inadecuados, condiciones de la estructura de trabajo)","CONDICIONES DE SEGURIDAD",IF(F58="Superficies de trabajo (irregulares, deslizantes, con diferencia del nivel, calientes)","CONDICIONES DE SEGURIDAD",IF(F58="Condiciones de orden y aseo, (caída de objetos, caída al mismo nivel o a un plano inferior, desorden en puestos de trabajo y bodegas)","CONDICIONES DE SEGURIDAD",IF(F58="Tecnológico (explosión, fuga, derrame de sustancias químicas, incendio)","CONDICIONES DE SEGURIDAD",IF(F58="Accidentes de tránsito - atropellamiento","CONDICIONES DE SEGURIDAD",IF(F58="Públicos (robos, atracos, asaltos, atentados, de orden público, etc.)","CONDICIONES DE SEGURIDAD",IF(F58="Eléctrico - (alta, media y baja tensión, estática por contacto indirecto)","CONDICIONES DE SEGURIDAD",IF(F58="Eléctrico - canalización inadecuada de cables eléctricos y de computo","CONDICIONES DE SEGURIDAD",IF(F58="Trabajo en alturas","CONDICIONES DE SEGURIDAD",IF(F58="Espacios confinados","CONDICIONES DE SEGURIDAD",IF(F58="Ruido de impacto, intermitente o continuo","FÍSICOS",IF(F58="Iluminación - luz visible por exceso o por deficiencia","FÍSICOS",IF(F58="Vibración cuerpo entero, segmentaria","FÍSICOS",IF(F58="Temperaturas extremas (calor y frío)","FÍSICOS",IF(F58="Ventilación (natural o artificial)","FÍSICOS",IF(F58="Presión admosférica (normal y ajustada)","FÍSICOS",IF(F58="Radiaciones ionizantes (rayos x, gama. beta y alfa)","FÍSICOS",IF(F58="Radiaciones no ionizantes (láser, ultravioleta, infrarroja, radiofrecuencia, microondas)","FÍSICOS",IF(F58="Gérmenes","BIOLÓGICOS",IF(F58="Parásitos","BIOLÓGICOS",IF(F58="Picaduras","BIOLÓGICOS",IF(F58="Mordeduras","BIOLÓGICOS",IF(F58="Fluidos o excrementos","BIOLÓGICOS",IF(F58="Polvos orgánicos inorgánicos","QUÍMICOS",IF(F58="Fibras","QUÍMICOS",IF(F58="Líquidos (nieblas y rocíos)","QUÍMICOS",IF(F58="Gases y vapores","QUÍMICOS",IF(F58="Humos metálicos, no metálicos","QUÍMICOS",IF(F58="Material particulado","QUÍMICOS",IF(F58="Gestión organizacional: Estilo de mando, pago, contratación, participación, inducción y capacitación, bienestar social, evaluación del desempeño y manejo de cambios","PSICOSOCIAL",IF(F58="Características de la organización del trabajo: Comunicación, tecnología, organización del trabajo y demandas cualitativas y cuantitativas de la labor","PSICOSOCIAL",IF(F58="Características del grupo social de trabajo: Relaciones, cohesión, calidad de interacciones y trabajo en equipo","PSICOSOCIAL",IF(F58="Condiciones de la tarea: Carga mental, contenido de la tarea, demandas emocionales, sistemas de control, definición de roles y monotonía","PSICOSOCIAL",IF(F58="Interface persona - tarea: Conocimientos, habilidades en relación con la demanda de la tarea, Iniciativa, autonomía y reconocimiento, identificación de la persona con la tarea y la organización","PSICOSOCIAL",IF(F58="Jornada de trabajo: Pausas, Trabajo nocturno, rotación, horas extras y descansos","PSICOSOCIAL",IF(F58="Antrópicos (inundaciones, deslizamientos, incendios forestales, sequías, aludes)","FENÓMENO NATURAL",IF(F58="Geofísicos (terremotos, volcanes, subsidencias, colapsos, inestabilidad del terreno)","FENÓMENO NATURAL",IF(F58="Meteorológicos (huracanes, tornados, granizadas, tormenta eléctrica)","FENÓMENO NATURAL")))))))))))))))))))))))))))))))))))))))))))</f>
        <v>PSICOSOCIAL</v>
      </c>
      <c r="H58" s="6" t="s">
        <v>258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4">
        <v>10</v>
      </c>
      <c r="R58" s="124">
        <v>4</v>
      </c>
      <c r="S58" s="45">
        <v>10</v>
      </c>
      <c r="T58" s="124">
        <f t="shared" si="69"/>
        <v>400</v>
      </c>
      <c r="U58" s="44" t="str">
        <f t="shared" si="70"/>
        <v>MEDIO</v>
      </c>
      <c r="V58" s="44" t="str">
        <f t="shared" si="71"/>
        <v>NO ACEPTABLE</v>
      </c>
      <c r="W58" s="7" t="s">
        <v>131</v>
      </c>
      <c r="X58" s="7" t="s">
        <v>131</v>
      </c>
      <c r="Y58" s="7" t="s">
        <v>131</v>
      </c>
      <c r="Z58" s="7" t="s">
        <v>188</v>
      </c>
      <c r="AA58" s="7" t="s">
        <v>131</v>
      </c>
      <c r="AB58" s="7" t="s">
        <v>171</v>
      </c>
      <c r="AC58" s="124">
        <v>3</v>
      </c>
      <c r="AD58" s="124">
        <v>4</v>
      </c>
      <c r="AE58" s="45">
        <v>10</v>
      </c>
      <c r="AF58" s="124">
        <f t="shared" si="66"/>
        <v>120</v>
      </c>
      <c r="AG58" s="44" t="str">
        <f t="shared" si="67"/>
        <v>BAJO</v>
      </c>
      <c r="AH58" s="44" t="str">
        <f t="shared" si="68"/>
        <v>ACEPTABLE</v>
      </c>
    </row>
    <row r="59" spans="1:48" ht="48" x14ac:dyDescent="0.2">
      <c r="A59" s="156"/>
      <c r="B59" s="156"/>
      <c r="C59" s="156"/>
      <c r="D59" s="156"/>
      <c r="E59" s="77" t="s">
        <v>154</v>
      </c>
      <c r="F59" s="76" t="s">
        <v>208</v>
      </c>
      <c r="G59" s="77" t="str">
        <f t="shared" si="0"/>
        <v>FENÓMENO NATURAL</v>
      </c>
      <c r="H59" s="6" t="s">
        <v>297</v>
      </c>
      <c r="I59" s="5"/>
      <c r="J59" s="5"/>
      <c r="K59" s="5" t="s">
        <v>0</v>
      </c>
      <c r="L59" s="5" t="s">
        <v>0</v>
      </c>
      <c r="M59" s="5"/>
      <c r="N59" s="5"/>
      <c r="O59" s="5"/>
      <c r="P59" s="5"/>
      <c r="Q59" s="124">
        <v>3</v>
      </c>
      <c r="R59" s="124">
        <v>6</v>
      </c>
      <c r="S59" s="45">
        <v>1</v>
      </c>
      <c r="T59" s="124">
        <f t="shared" si="69"/>
        <v>18</v>
      </c>
      <c r="U59" s="44" t="str">
        <f t="shared" si="70"/>
        <v>BAJO</v>
      </c>
      <c r="V59" s="44" t="str">
        <f t="shared" si="71"/>
        <v>ACEPTABLE</v>
      </c>
      <c r="W59" s="7" t="s">
        <v>131</v>
      </c>
      <c r="X59" s="7" t="s">
        <v>131</v>
      </c>
      <c r="Y59" s="7" t="s">
        <v>131</v>
      </c>
      <c r="Z59" s="7" t="s">
        <v>224</v>
      </c>
      <c r="AA59" s="7" t="s">
        <v>131</v>
      </c>
      <c r="AB59" s="7" t="s">
        <v>171</v>
      </c>
      <c r="AC59" s="124">
        <v>3</v>
      </c>
      <c r="AD59" s="124">
        <v>4</v>
      </c>
      <c r="AE59" s="45">
        <v>1</v>
      </c>
      <c r="AF59" s="124">
        <f t="shared" si="66"/>
        <v>12</v>
      </c>
      <c r="AG59" s="44" t="str">
        <f t="shared" si="67"/>
        <v>BAJO</v>
      </c>
      <c r="AH59" s="44" t="str">
        <f t="shared" si="68"/>
        <v>ACEPTABLE</v>
      </c>
    </row>
    <row r="60" spans="1:48" ht="48" x14ac:dyDescent="0.2">
      <c r="A60" s="156"/>
      <c r="B60" s="156"/>
      <c r="C60" s="156"/>
      <c r="D60" s="156"/>
      <c r="E60" s="77" t="s">
        <v>154</v>
      </c>
      <c r="F60" s="76" t="s">
        <v>210</v>
      </c>
      <c r="G60" s="77" t="str">
        <f t="shared" si="0"/>
        <v>FENÓMENO NATURAL</v>
      </c>
      <c r="H60" s="6" t="s">
        <v>339</v>
      </c>
      <c r="I60" s="5"/>
      <c r="J60" s="5"/>
      <c r="K60" s="5" t="s">
        <v>0</v>
      </c>
      <c r="L60" s="5" t="s">
        <v>0</v>
      </c>
      <c r="M60" s="5"/>
      <c r="N60" s="5"/>
      <c r="O60" s="5"/>
      <c r="P60" s="5"/>
      <c r="Q60" s="124">
        <v>3</v>
      </c>
      <c r="R60" s="124">
        <v>6</v>
      </c>
      <c r="S60" s="45">
        <v>1</v>
      </c>
      <c r="T60" s="96">
        <f t="shared" si="69"/>
        <v>18</v>
      </c>
      <c r="U60" s="98" t="str">
        <f t="shared" si="70"/>
        <v>BAJO</v>
      </c>
      <c r="V60" s="98" t="str">
        <f t="shared" si="71"/>
        <v>ACEPTABLE</v>
      </c>
      <c r="W60" s="7" t="s">
        <v>131</v>
      </c>
      <c r="X60" s="7" t="s">
        <v>131</v>
      </c>
      <c r="Y60" s="7" t="s">
        <v>131</v>
      </c>
      <c r="Z60" s="7" t="s">
        <v>211</v>
      </c>
      <c r="AA60" s="7" t="s">
        <v>212</v>
      </c>
      <c r="AB60" s="7" t="s">
        <v>228</v>
      </c>
      <c r="AC60" s="124">
        <v>3</v>
      </c>
      <c r="AD60" s="124">
        <v>4</v>
      </c>
      <c r="AE60" s="45">
        <v>1</v>
      </c>
      <c r="AF60" s="124">
        <f t="shared" si="66"/>
        <v>12</v>
      </c>
      <c r="AG60" s="44" t="str">
        <f t="shared" si="67"/>
        <v>BAJO</v>
      </c>
      <c r="AH60" s="44" t="str">
        <f t="shared" si="68"/>
        <v>ACEPTABLE</v>
      </c>
    </row>
    <row r="61" spans="1:48" ht="48.75" thickBot="1" x14ac:dyDescent="0.25">
      <c r="A61" s="157"/>
      <c r="B61" s="157"/>
      <c r="C61" s="157"/>
      <c r="D61" s="157"/>
      <c r="E61" s="100" t="s">
        <v>154</v>
      </c>
      <c r="F61" s="101" t="s">
        <v>209</v>
      </c>
      <c r="G61" s="100" t="str">
        <f t="shared" si="0"/>
        <v>FENÓMENO NATURAL</v>
      </c>
      <c r="H61" s="102" t="s">
        <v>298</v>
      </c>
      <c r="I61" s="103"/>
      <c r="J61" s="103"/>
      <c r="K61" s="103" t="s">
        <v>0</v>
      </c>
      <c r="L61" s="103" t="s">
        <v>0</v>
      </c>
      <c r="M61" s="103"/>
      <c r="N61" s="103"/>
      <c r="O61" s="103"/>
      <c r="P61" s="103"/>
      <c r="Q61" s="104">
        <v>6</v>
      </c>
      <c r="R61" s="104">
        <v>4</v>
      </c>
      <c r="S61" s="105">
        <v>6</v>
      </c>
      <c r="T61" s="110">
        <f t="shared" si="69"/>
        <v>144</v>
      </c>
      <c r="U61" s="111" t="str">
        <f t="shared" si="70"/>
        <v>BAJO</v>
      </c>
      <c r="V61" s="111" t="str">
        <f t="shared" si="71"/>
        <v>ACEPTABLE</v>
      </c>
      <c r="W61" s="107" t="s">
        <v>131</v>
      </c>
      <c r="X61" s="107" t="s">
        <v>131</v>
      </c>
      <c r="Y61" s="107" t="s">
        <v>131</v>
      </c>
      <c r="Z61" s="107" t="s">
        <v>211</v>
      </c>
      <c r="AA61" s="107" t="s">
        <v>212</v>
      </c>
      <c r="AB61" s="107" t="s">
        <v>228</v>
      </c>
      <c r="AC61" s="104">
        <v>6</v>
      </c>
      <c r="AD61" s="104">
        <v>1</v>
      </c>
      <c r="AE61" s="105">
        <v>6</v>
      </c>
      <c r="AF61" s="104">
        <f t="shared" si="66"/>
        <v>36</v>
      </c>
      <c r="AG61" s="106" t="str">
        <f t="shared" si="67"/>
        <v>BAJO</v>
      </c>
      <c r="AH61" s="106" t="str">
        <f t="shared" si="68"/>
        <v>ACEPTABLE</v>
      </c>
    </row>
    <row r="62" spans="1:48" ht="15" thickBot="1" x14ac:dyDescent="0.25">
      <c r="F62" s="101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61"/>
    <mergeCell ref="AF8:AF9"/>
    <mergeCell ref="T8:T9"/>
    <mergeCell ref="U8:U9"/>
    <mergeCell ref="V8:V9"/>
    <mergeCell ref="W8:W9"/>
    <mergeCell ref="X8:X9"/>
    <mergeCell ref="C10:C40"/>
    <mergeCell ref="G8:G9"/>
    <mergeCell ref="I8:I9"/>
    <mergeCell ref="J8:J9"/>
    <mergeCell ref="K8:K9"/>
    <mergeCell ref="L8:L9"/>
    <mergeCell ref="O8:O9"/>
    <mergeCell ref="B10:B40"/>
    <mergeCell ref="D10:D40"/>
    <mergeCell ref="B41:B61"/>
    <mergeCell ref="C41:C61"/>
    <mergeCell ref="D41:D61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7:V57 AG57:AH57 AG60:AH61 U60:V61 AG15:AH17 U15:V17 U25:V25 AG19:AH22 U19:V22 U27:V27 AG25:AH27">
    <cfRule type="cellIs" dxfId="625" priority="841" operator="equal">
      <formula>FALSE</formula>
    </cfRule>
    <cfRule type="cellIs" dxfId="624" priority="842" operator="equal">
      <formula>"IMPORTANTE"</formula>
    </cfRule>
    <cfRule type="cellIs" dxfId="623" priority="843" operator="equal">
      <formula>"MODERADO"</formula>
    </cfRule>
    <cfRule type="cellIs" dxfId="622" priority="844" operator="equal">
      <formula>"TOLERABLE"</formula>
    </cfRule>
    <cfRule type="cellIs" dxfId="621" priority="845" operator="equal">
      <formula>"TRIVIAL"</formula>
    </cfRule>
    <cfRule type="cellIs" dxfId="620" priority="846" operator="equal">
      <formula>"T'Sede AVIANCA'!"</formula>
    </cfRule>
    <cfRule type="cellIs" dxfId="619" priority="853" operator="equal">
      <formula>"MEDIANAMENTE ACEPTABLE"</formula>
    </cfRule>
    <cfRule type="cellIs" dxfId="618" priority="854" operator="equal">
      <formula>"ACEPTABLE"</formula>
    </cfRule>
    <cfRule type="cellIs" dxfId="617" priority="855" operator="equal">
      <formula>"NO ACEPTABLE"</formula>
    </cfRule>
    <cfRule type="cellIs" dxfId="616" priority="856" stopIfTrue="1" operator="equal">
      <formula>"BAJO"</formula>
    </cfRule>
    <cfRule type="cellIs" dxfId="615" priority="857" stopIfTrue="1" operator="equal">
      <formula>"MEDIO"</formula>
    </cfRule>
    <cfRule type="cellIs" dxfId="614" priority="858" stopIfTrue="1" operator="equal">
      <formula>"ALTO"</formula>
    </cfRule>
  </conditionalFormatting>
  <conditionalFormatting sqref="U57:V57 AG57:AH57 AG60:AH61 U60:V61 AG15:AH17 U15:V17 U25:V25 AG19:AH22 U19:V22 U27:V27 AG25:AH27">
    <cfRule type="cellIs" dxfId="613" priority="851" operator="equal">
      <formula>"MEDIO"</formula>
    </cfRule>
    <cfRule type="cellIs" dxfId="612" priority="852" operator="equal">
      <formula>"MEDIO"</formula>
    </cfRule>
  </conditionalFormatting>
  <conditionalFormatting sqref="U57:V57 AG57:AH57 AG60:AH61 U60:V61 AG15:AH17 U15:V17 U25:V25 AG19:AH22 U19:V22 U27:V27 AG25:AH27">
    <cfRule type="cellIs" dxfId="611" priority="849" operator="equal">
      <formula>"ALTO"</formula>
    </cfRule>
    <cfRule type="cellIs" dxfId="610" priority="850" operator="equal">
      <formula>"MEDIO"</formula>
    </cfRule>
  </conditionalFormatting>
  <conditionalFormatting sqref="U57:V57 AG57:AH57 AG60:AH61 U60:V61 AG15:AH17 U15:V17 U25:V25 AG19:AH22 U19:V22 U27:V27 AG25:AH27">
    <cfRule type="cellIs" dxfId="609" priority="848" operator="equal">
      <formula>"BAJO"</formula>
    </cfRule>
  </conditionalFormatting>
  <conditionalFormatting sqref="U57:V57 AG57:AH57 AG60:AH61 U60:V61 AG15:AH17 U15:V17 U25:V25 AG19:AH22 U19:V22 U27:V27 AG25:AH27">
    <cfRule type="cellIs" dxfId="608" priority="847" operator="equal">
      <formula>"MEDIO"</formula>
    </cfRule>
  </conditionalFormatting>
  <conditionalFormatting sqref="U57:V57 AG57:AH57 AG60:AH61 U60:V61 AG15:AH17 U15:V17 U25:V25 AG19:AH22 U19:V22 U27:V27 AG25:AH27">
    <cfRule type="cellIs" dxfId="607" priority="859" operator="equal">
      <formula>#REF!</formula>
    </cfRule>
  </conditionalFormatting>
  <conditionalFormatting sqref="T57 AF57 AF60:AF61 T60:T61 AF15:AF17 T15:T17 T25 AF19:AF22 T19:T22 T27 AF25:AF27">
    <cfRule type="cellIs" dxfId="606" priority="840" operator="equal">
      <formula>0</formula>
    </cfRule>
  </conditionalFormatting>
  <conditionalFormatting sqref="U18:V18 AG18:AH18">
    <cfRule type="cellIs" dxfId="605" priority="795" operator="equal">
      <formula>FALSE</formula>
    </cfRule>
    <cfRule type="cellIs" dxfId="604" priority="796" operator="equal">
      <formula>"IMPORTANTE"</formula>
    </cfRule>
    <cfRule type="cellIs" dxfId="603" priority="797" operator="equal">
      <formula>"MODERADO"</formula>
    </cfRule>
    <cfRule type="cellIs" dxfId="602" priority="798" operator="equal">
      <formula>"TOLERABLE"</formula>
    </cfRule>
    <cfRule type="cellIs" dxfId="601" priority="799" operator="equal">
      <formula>"TRIVIAL"</formula>
    </cfRule>
    <cfRule type="cellIs" dxfId="600" priority="800" operator="equal">
      <formula>"T'Sede AVIANCA'!"</formula>
    </cfRule>
    <cfRule type="cellIs" dxfId="599" priority="807" operator="equal">
      <formula>"MEDIANAMENTE ACEPTABLE"</formula>
    </cfRule>
    <cfRule type="cellIs" dxfId="598" priority="808" operator="equal">
      <formula>"ACEPTABLE"</formula>
    </cfRule>
    <cfRule type="cellIs" dxfId="597" priority="809" operator="equal">
      <formula>"NO ACEPTABLE"</formula>
    </cfRule>
    <cfRule type="cellIs" dxfId="596" priority="810" stopIfTrue="1" operator="equal">
      <formula>"BAJO"</formula>
    </cfRule>
    <cfRule type="cellIs" dxfId="595" priority="811" stopIfTrue="1" operator="equal">
      <formula>"MEDIO"</formula>
    </cfRule>
    <cfRule type="cellIs" dxfId="594" priority="812" stopIfTrue="1" operator="equal">
      <formula>"ALTO"</formula>
    </cfRule>
  </conditionalFormatting>
  <conditionalFormatting sqref="U18:V18 AG18:AH18">
    <cfRule type="cellIs" dxfId="593" priority="805" operator="equal">
      <formula>"MEDIO"</formula>
    </cfRule>
    <cfRule type="cellIs" dxfId="592" priority="806" operator="equal">
      <formula>"MEDIO"</formula>
    </cfRule>
  </conditionalFormatting>
  <conditionalFormatting sqref="U18:V18 AG18:AH18">
    <cfRule type="cellIs" dxfId="591" priority="803" operator="equal">
      <formula>"ALTO"</formula>
    </cfRule>
    <cfRule type="cellIs" dxfId="590" priority="804" operator="equal">
      <formula>"MEDIO"</formula>
    </cfRule>
  </conditionalFormatting>
  <conditionalFormatting sqref="U18:V18 AG18:AH18">
    <cfRule type="cellIs" dxfId="589" priority="802" operator="equal">
      <formula>"BAJO"</formula>
    </cfRule>
  </conditionalFormatting>
  <conditionalFormatting sqref="U18:V18 AG18:AH18">
    <cfRule type="cellIs" dxfId="588" priority="801" operator="equal">
      <formula>"MEDIO"</formula>
    </cfRule>
  </conditionalFormatting>
  <conditionalFormatting sqref="U18:V18 AG18:AH18">
    <cfRule type="cellIs" dxfId="587" priority="813" operator="equal">
      <formula>#REF!</formula>
    </cfRule>
  </conditionalFormatting>
  <conditionalFormatting sqref="T18 AF18">
    <cfRule type="cellIs" dxfId="586" priority="794" operator="equal">
      <formula>0</formula>
    </cfRule>
  </conditionalFormatting>
  <conditionalFormatting sqref="U18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49 U31:V51">
    <cfRule type="cellIs" dxfId="585" priority="772" operator="equal">
      <formula>FALSE</formula>
    </cfRule>
    <cfRule type="cellIs" dxfId="584" priority="773" operator="equal">
      <formula>"IMPORTANTE"</formula>
    </cfRule>
    <cfRule type="cellIs" dxfId="583" priority="774" operator="equal">
      <formula>"MODERADO"</formula>
    </cfRule>
    <cfRule type="cellIs" dxfId="582" priority="775" operator="equal">
      <formula>"TOLERABLE"</formula>
    </cfRule>
    <cfRule type="cellIs" dxfId="581" priority="776" operator="equal">
      <formula>"TRIVIAL"</formula>
    </cfRule>
    <cfRule type="cellIs" dxfId="580" priority="777" operator="equal">
      <formula>"T'Sede AVIANCA'!"</formula>
    </cfRule>
    <cfRule type="cellIs" dxfId="579" priority="784" operator="equal">
      <formula>"MEDIANAMENTE ACEPTABLE"</formula>
    </cfRule>
    <cfRule type="cellIs" dxfId="578" priority="785" operator="equal">
      <formula>"ACEPTABLE"</formula>
    </cfRule>
    <cfRule type="cellIs" dxfId="577" priority="786" operator="equal">
      <formula>"NO ACEPTABLE"</formula>
    </cfRule>
    <cfRule type="cellIs" dxfId="576" priority="787" stopIfTrue="1" operator="equal">
      <formula>"BAJO"</formula>
    </cfRule>
    <cfRule type="cellIs" dxfId="575" priority="788" stopIfTrue="1" operator="equal">
      <formula>"MEDIO"</formula>
    </cfRule>
    <cfRule type="cellIs" dxfId="574" priority="789" stopIfTrue="1" operator="equal">
      <formula>"ALTO"</formula>
    </cfRule>
  </conditionalFormatting>
  <conditionalFormatting sqref="AG31:AH49 U31:V51">
    <cfRule type="cellIs" dxfId="573" priority="782" operator="equal">
      <formula>"MEDIO"</formula>
    </cfRule>
    <cfRule type="cellIs" dxfId="572" priority="783" operator="equal">
      <formula>"MEDIO"</formula>
    </cfRule>
  </conditionalFormatting>
  <conditionalFormatting sqref="AG31:AH49 U31:V51">
    <cfRule type="cellIs" dxfId="571" priority="780" operator="equal">
      <formula>"ALTO"</formula>
    </cfRule>
    <cfRule type="cellIs" dxfId="570" priority="781" operator="equal">
      <formula>"MEDIO"</formula>
    </cfRule>
  </conditionalFormatting>
  <conditionalFormatting sqref="AG31:AH49 U31:V51">
    <cfRule type="cellIs" dxfId="569" priority="779" operator="equal">
      <formula>"BAJO"</formula>
    </cfRule>
  </conditionalFormatting>
  <conditionalFormatting sqref="AG31:AH49 U31:V51">
    <cfRule type="cellIs" dxfId="568" priority="778" operator="equal">
      <formula>"MEDIO"</formula>
    </cfRule>
  </conditionalFormatting>
  <conditionalFormatting sqref="AG31:AH49 U31:V51">
    <cfRule type="cellIs" dxfId="567" priority="790" operator="equal">
      <formula>#REF!</formula>
    </cfRule>
  </conditionalFormatting>
  <conditionalFormatting sqref="T31:T51 AF31:AF51">
    <cfRule type="cellIs" dxfId="566" priority="771" operator="equal">
      <formula>0</formula>
    </cfRule>
  </conditionalFormatting>
  <conditionalFormatting sqref="G11 G57 G59:G61 G53:G55 G25:G27 G30:G51 G15:G22">
    <cfRule type="cellIs" dxfId="565" priority="770" operator="equal">
      <formula>FALSE</formula>
    </cfRule>
  </conditionalFormatting>
  <conditionalFormatting sqref="AG11:AH11 U11:V11">
    <cfRule type="cellIs" dxfId="564" priority="724" operator="equal">
      <formula>FALSE</formula>
    </cfRule>
    <cfRule type="cellIs" dxfId="563" priority="725" operator="equal">
      <formula>"IMPORTANTE"</formula>
    </cfRule>
    <cfRule type="cellIs" dxfId="562" priority="726" operator="equal">
      <formula>"MODERADO"</formula>
    </cfRule>
    <cfRule type="cellIs" dxfId="561" priority="727" operator="equal">
      <formula>"TOLERABLE"</formula>
    </cfRule>
    <cfRule type="cellIs" dxfId="560" priority="728" operator="equal">
      <formula>"TRIVIAL"</formula>
    </cfRule>
    <cfRule type="cellIs" dxfId="559" priority="729" operator="equal">
      <formula>"T'Sede AVIANCA'!"</formula>
    </cfRule>
    <cfRule type="cellIs" dxfId="558" priority="736" operator="equal">
      <formula>"MEDIANAMENTE ACEPTABLE"</formula>
    </cfRule>
    <cfRule type="cellIs" dxfId="557" priority="737" operator="equal">
      <formula>"ACEPTABLE"</formula>
    </cfRule>
    <cfRule type="cellIs" dxfId="556" priority="738" operator="equal">
      <formula>"NO ACEPTABLE"</formula>
    </cfRule>
    <cfRule type="cellIs" dxfId="555" priority="739" stopIfTrue="1" operator="equal">
      <formula>"BAJO"</formula>
    </cfRule>
    <cfRule type="cellIs" dxfId="554" priority="740" stopIfTrue="1" operator="equal">
      <formula>"MEDIO"</formula>
    </cfRule>
    <cfRule type="cellIs" dxfId="553" priority="741" stopIfTrue="1" operator="equal">
      <formula>"ALTO"</formula>
    </cfRule>
  </conditionalFormatting>
  <conditionalFormatting sqref="AG11:AH11 U11:V11">
    <cfRule type="cellIs" dxfId="552" priority="734" operator="equal">
      <formula>"MEDIO"</formula>
    </cfRule>
    <cfRule type="cellIs" dxfId="551" priority="735" operator="equal">
      <formula>"MEDIO"</formula>
    </cfRule>
  </conditionalFormatting>
  <conditionalFormatting sqref="AG11:AH11 U11:V11">
    <cfRule type="cellIs" dxfId="550" priority="732" operator="equal">
      <formula>"ALTO"</formula>
    </cfRule>
    <cfRule type="cellIs" dxfId="549" priority="733" operator="equal">
      <formula>"MEDIO"</formula>
    </cfRule>
  </conditionalFormatting>
  <conditionalFormatting sqref="AG11:AH11 U11:V11">
    <cfRule type="cellIs" dxfId="548" priority="731" operator="equal">
      <formula>"BAJO"</formula>
    </cfRule>
  </conditionalFormatting>
  <conditionalFormatting sqref="AG11:AH11 U11:V11">
    <cfRule type="cellIs" dxfId="547" priority="730" operator="equal">
      <formula>"MEDIO"</formula>
    </cfRule>
  </conditionalFormatting>
  <conditionalFormatting sqref="AG11:AH11 U11:V11">
    <cfRule type="cellIs" dxfId="546" priority="742" operator="equal">
      <formula>#REF!</formula>
    </cfRule>
  </conditionalFormatting>
  <conditionalFormatting sqref="AF11 T11">
    <cfRule type="cellIs" dxfId="545" priority="723" operator="equal">
      <formula>0</formula>
    </cfRule>
  </conditionalFormatting>
  <conditionalFormatting sqref="U11">
    <cfRule type="colorScale" priority="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30 AG30:AH30">
    <cfRule type="cellIs" dxfId="544" priority="700" operator="equal">
      <formula>FALSE</formula>
    </cfRule>
    <cfRule type="cellIs" dxfId="543" priority="701" operator="equal">
      <formula>"IMPORTANTE"</formula>
    </cfRule>
    <cfRule type="cellIs" dxfId="542" priority="702" operator="equal">
      <formula>"MODERADO"</formula>
    </cfRule>
    <cfRule type="cellIs" dxfId="541" priority="703" operator="equal">
      <formula>"TOLERABLE"</formula>
    </cfRule>
    <cfRule type="cellIs" dxfId="540" priority="704" operator="equal">
      <formula>"TRIVIAL"</formula>
    </cfRule>
    <cfRule type="cellIs" dxfId="539" priority="705" operator="equal">
      <formula>"T'Sede AVIANCA'!"</formula>
    </cfRule>
    <cfRule type="cellIs" dxfId="538" priority="712" operator="equal">
      <formula>"MEDIANAMENTE ACEPTABLE"</formula>
    </cfRule>
    <cfRule type="cellIs" dxfId="537" priority="713" operator="equal">
      <formula>"ACEPTABLE"</formula>
    </cfRule>
    <cfRule type="cellIs" dxfId="536" priority="714" operator="equal">
      <formula>"NO ACEPTABLE"</formula>
    </cfRule>
    <cfRule type="cellIs" dxfId="535" priority="715" stopIfTrue="1" operator="equal">
      <formula>"BAJO"</formula>
    </cfRule>
    <cfRule type="cellIs" dxfId="534" priority="716" stopIfTrue="1" operator="equal">
      <formula>"MEDIO"</formula>
    </cfRule>
    <cfRule type="cellIs" dxfId="533" priority="717" stopIfTrue="1" operator="equal">
      <formula>"ALTO"</formula>
    </cfRule>
  </conditionalFormatting>
  <conditionalFormatting sqref="U30:V30 AG30:AH30">
    <cfRule type="cellIs" dxfId="532" priority="710" operator="equal">
      <formula>"MEDIO"</formula>
    </cfRule>
    <cfRule type="cellIs" dxfId="531" priority="711" operator="equal">
      <formula>"MEDIO"</formula>
    </cfRule>
  </conditionalFormatting>
  <conditionalFormatting sqref="U30:V30 AG30:AH30">
    <cfRule type="cellIs" dxfId="530" priority="708" operator="equal">
      <formula>"ALTO"</formula>
    </cfRule>
    <cfRule type="cellIs" dxfId="529" priority="709" operator="equal">
      <formula>"MEDIO"</formula>
    </cfRule>
  </conditionalFormatting>
  <conditionalFormatting sqref="U30:V30 AG30:AH30">
    <cfRule type="cellIs" dxfId="528" priority="707" operator="equal">
      <formula>"BAJO"</formula>
    </cfRule>
  </conditionalFormatting>
  <conditionalFormatting sqref="U30:V30 AG30:AH30">
    <cfRule type="cellIs" dxfId="527" priority="706" operator="equal">
      <formula>"MEDIO"</formula>
    </cfRule>
  </conditionalFormatting>
  <conditionalFormatting sqref="U30:V30 AG30:AH30">
    <cfRule type="cellIs" dxfId="526" priority="718" operator="equal">
      <formula>#REF!</formula>
    </cfRule>
  </conditionalFormatting>
  <conditionalFormatting sqref="T30 AF30">
    <cfRule type="cellIs" dxfId="525" priority="699" operator="equal">
      <formula>0</formula>
    </cfRule>
  </conditionalFormatting>
  <conditionalFormatting sqref="U30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30">
    <cfRule type="colorScale" priority="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0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U17">
    <cfRule type="colorScale" priority="2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H17">
    <cfRule type="colorScale" priority="2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V17">
    <cfRule type="colorScale" priority="2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5">
    <cfRule type="cellIs" dxfId="524" priority="499" operator="equal">
      <formula>0</formula>
    </cfRule>
  </conditionalFormatting>
  <conditionalFormatting sqref="AG53:AH53">
    <cfRule type="cellIs" dxfId="523" priority="608" operator="equal">
      <formula>FALSE</formula>
    </cfRule>
    <cfRule type="cellIs" dxfId="522" priority="609" operator="equal">
      <formula>"IMPORTANTE"</formula>
    </cfRule>
    <cfRule type="cellIs" dxfId="521" priority="610" operator="equal">
      <formula>"MODERADO"</formula>
    </cfRule>
    <cfRule type="cellIs" dxfId="520" priority="611" operator="equal">
      <formula>"TOLERABLE"</formula>
    </cfRule>
    <cfRule type="cellIs" dxfId="519" priority="612" operator="equal">
      <formula>"TRIVIAL"</formula>
    </cfRule>
    <cfRule type="cellIs" dxfId="518" priority="613" operator="equal">
      <formula>"T'Sede AVIANCA'!"</formula>
    </cfRule>
    <cfRule type="cellIs" dxfId="517" priority="620" operator="equal">
      <formula>"MEDIANAMENTE ACEPTABLE"</formula>
    </cfRule>
    <cfRule type="cellIs" dxfId="516" priority="621" operator="equal">
      <formula>"ACEPTABLE"</formula>
    </cfRule>
    <cfRule type="cellIs" dxfId="515" priority="622" operator="equal">
      <formula>"NO ACEPTABLE"</formula>
    </cfRule>
    <cfRule type="cellIs" dxfId="514" priority="623" stopIfTrue="1" operator="equal">
      <formula>"BAJO"</formula>
    </cfRule>
    <cfRule type="cellIs" dxfId="513" priority="624" stopIfTrue="1" operator="equal">
      <formula>"MEDIO"</formula>
    </cfRule>
    <cfRule type="cellIs" dxfId="512" priority="625" stopIfTrue="1" operator="equal">
      <formula>"ALTO"</formula>
    </cfRule>
  </conditionalFormatting>
  <conditionalFormatting sqref="AG53:AH53">
    <cfRule type="cellIs" dxfId="511" priority="618" operator="equal">
      <formula>"MEDIO"</formula>
    </cfRule>
    <cfRule type="cellIs" dxfId="510" priority="619" operator="equal">
      <formula>"MEDIO"</formula>
    </cfRule>
  </conditionalFormatting>
  <conditionalFormatting sqref="AG53:AH53">
    <cfRule type="cellIs" dxfId="509" priority="616" operator="equal">
      <formula>"ALTO"</formula>
    </cfRule>
    <cfRule type="cellIs" dxfId="508" priority="617" operator="equal">
      <formula>"MEDIO"</formula>
    </cfRule>
  </conditionalFormatting>
  <conditionalFormatting sqref="AG53:AH53">
    <cfRule type="cellIs" dxfId="507" priority="615" operator="equal">
      <formula>"BAJO"</formula>
    </cfRule>
  </conditionalFormatting>
  <conditionalFormatting sqref="AG53:AH53">
    <cfRule type="cellIs" dxfId="506" priority="614" operator="equal">
      <formula>"MEDIO"</formula>
    </cfRule>
  </conditionalFormatting>
  <conditionalFormatting sqref="AG53:AH53">
    <cfRule type="cellIs" dxfId="505" priority="626" operator="equal">
      <formula>#REF!</formula>
    </cfRule>
  </conditionalFormatting>
  <conditionalFormatting sqref="AF53">
    <cfRule type="cellIs" dxfId="504" priority="607" operator="equal">
      <formula>0</formula>
    </cfRule>
  </conditionalFormatting>
  <conditionalFormatting sqref="AG53:AH53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503" priority="586" operator="equal">
      <formula>FALSE</formula>
    </cfRule>
    <cfRule type="cellIs" dxfId="502" priority="587" operator="equal">
      <formula>"IMPORTANTE"</formula>
    </cfRule>
    <cfRule type="cellIs" dxfId="501" priority="588" operator="equal">
      <formula>"MODERADO"</formula>
    </cfRule>
    <cfRule type="cellIs" dxfId="500" priority="589" operator="equal">
      <formula>"TOLERABLE"</formula>
    </cfRule>
    <cfRule type="cellIs" dxfId="499" priority="590" operator="equal">
      <formula>"TRIVIAL"</formula>
    </cfRule>
    <cfRule type="cellIs" dxfId="498" priority="591" operator="equal">
      <formula>"T'Sede AVIANCA'!"</formula>
    </cfRule>
    <cfRule type="cellIs" dxfId="497" priority="598" operator="equal">
      <formula>"MEDIANAMENTE ACEPTABLE"</formula>
    </cfRule>
    <cfRule type="cellIs" dxfId="496" priority="599" operator="equal">
      <formula>"ACEPTABLE"</formula>
    </cfRule>
    <cfRule type="cellIs" dxfId="495" priority="600" operator="equal">
      <formula>"NO ACEPTABLE"</formula>
    </cfRule>
    <cfRule type="cellIs" dxfId="494" priority="601" stopIfTrue="1" operator="equal">
      <formula>"BAJO"</formula>
    </cfRule>
    <cfRule type="cellIs" dxfId="493" priority="602" stopIfTrue="1" operator="equal">
      <formula>"MEDIO"</formula>
    </cfRule>
    <cfRule type="cellIs" dxfId="492" priority="603" stopIfTrue="1" operator="equal">
      <formula>"ALTO"</formula>
    </cfRule>
  </conditionalFormatting>
  <conditionalFormatting sqref="U53:V53">
    <cfRule type="cellIs" dxfId="491" priority="596" operator="equal">
      <formula>"MEDIO"</formula>
    </cfRule>
    <cfRule type="cellIs" dxfId="490" priority="597" operator="equal">
      <formula>"MEDIO"</formula>
    </cfRule>
  </conditionalFormatting>
  <conditionalFormatting sqref="U53:V53">
    <cfRule type="cellIs" dxfId="489" priority="594" operator="equal">
      <formula>"ALTO"</formula>
    </cfRule>
    <cfRule type="cellIs" dxfId="488" priority="595" operator="equal">
      <formula>"MEDIO"</formula>
    </cfRule>
  </conditionalFormatting>
  <conditionalFormatting sqref="U53:V53">
    <cfRule type="cellIs" dxfId="487" priority="593" operator="equal">
      <formula>"BAJO"</formula>
    </cfRule>
  </conditionalFormatting>
  <conditionalFormatting sqref="U53:V53">
    <cfRule type="cellIs" dxfId="486" priority="592" operator="equal">
      <formula>"MEDIO"</formula>
    </cfRule>
  </conditionalFormatting>
  <conditionalFormatting sqref="U53:V53">
    <cfRule type="cellIs" dxfId="485" priority="604" operator="equal">
      <formula>#REF!</formula>
    </cfRule>
  </conditionalFormatting>
  <conditionalFormatting sqref="T53">
    <cfRule type="cellIs" dxfId="484" priority="585" operator="equal">
      <formula>0</formula>
    </cfRule>
  </conditionalFormatting>
  <conditionalFormatting sqref="U53"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ellIs" dxfId="483" priority="565" operator="equal">
      <formula>FALSE</formula>
    </cfRule>
    <cfRule type="cellIs" dxfId="482" priority="566" operator="equal">
      <formula>"IMPORTANTE"</formula>
    </cfRule>
    <cfRule type="cellIs" dxfId="481" priority="567" operator="equal">
      <formula>"MODERADO"</formula>
    </cfRule>
    <cfRule type="cellIs" dxfId="480" priority="568" operator="equal">
      <formula>"TOLERABLE"</formula>
    </cfRule>
    <cfRule type="cellIs" dxfId="479" priority="569" operator="equal">
      <formula>"TRIVIAL"</formula>
    </cfRule>
    <cfRule type="cellIs" dxfId="478" priority="570" operator="equal">
      <formula>"T'Sede AVIANCA'!"</formula>
    </cfRule>
    <cfRule type="cellIs" dxfId="477" priority="577" operator="equal">
      <formula>"MEDIANAMENTE ACEPTABLE"</formula>
    </cfRule>
    <cfRule type="cellIs" dxfId="476" priority="578" operator="equal">
      <formula>"ACEPTABLE"</formula>
    </cfRule>
    <cfRule type="cellIs" dxfId="475" priority="579" operator="equal">
      <formula>"NO ACEPTABLE"</formula>
    </cfRule>
    <cfRule type="cellIs" dxfId="474" priority="580" stopIfTrue="1" operator="equal">
      <formula>"BAJO"</formula>
    </cfRule>
    <cfRule type="cellIs" dxfId="473" priority="581" stopIfTrue="1" operator="equal">
      <formula>"MEDIO"</formula>
    </cfRule>
    <cfRule type="cellIs" dxfId="472" priority="582" stopIfTrue="1" operator="equal">
      <formula>"ALTO"</formula>
    </cfRule>
  </conditionalFormatting>
  <conditionalFormatting sqref="AG54:AH54">
    <cfRule type="cellIs" dxfId="471" priority="575" operator="equal">
      <formula>"MEDIO"</formula>
    </cfRule>
    <cfRule type="cellIs" dxfId="470" priority="576" operator="equal">
      <formula>"MEDIO"</formula>
    </cfRule>
  </conditionalFormatting>
  <conditionalFormatting sqref="AG54:AH54">
    <cfRule type="cellIs" dxfId="469" priority="573" operator="equal">
      <formula>"ALTO"</formula>
    </cfRule>
    <cfRule type="cellIs" dxfId="468" priority="574" operator="equal">
      <formula>"MEDIO"</formula>
    </cfRule>
  </conditionalFormatting>
  <conditionalFormatting sqref="AG54:AH54">
    <cfRule type="cellIs" dxfId="467" priority="572" operator="equal">
      <formula>"BAJO"</formula>
    </cfRule>
  </conditionalFormatting>
  <conditionalFormatting sqref="AG54:AH54">
    <cfRule type="cellIs" dxfId="466" priority="571" operator="equal">
      <formula>"MEDIO"</formula>
    </cfRule>
  </conditionalFormatting>
  <conditionalFormatting sqref="AG54:AH54">
    <cfRule type="cellIs" dxfId="465" priority="583" operator="equal">
      <formula>#REF!</formula>
    </cfRule>
  </conditionalFormatting>
  <conditionalFormatting sqref="AF54">
    <cfRule type="cellIs" dxfId="464" priority="564" operator="equal">
      <formula>0</formula>
    </cfRule>
  </conditionalFormatting>
  <conditionalFormatting sqref="AG54:AH54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">
    <cfRule type="cellIs" dxfId="463" priority="543" operator="equal">
      <formula>FALSE</formula>
    </cfRule>
    <cfRule type="cellIs" dxfId="462" priority="544" operator="equal">
      <formula>"IMPORTANTE"</formula>
    </cfRule>
    <cfRule type="cellIs" dxfId="461" priority="545" operator="equal">
      <formula>"MODERADO"</formula>
    </cfRule>
    <cfRule type="cellIs" dxfId="460" priority="546" operator="equal">
      <formula>"TOLERABLE"</formula>
    </cfRule>
    <cfRule type="cellIs" dxfId="459" priority="547" operator="equal">
      <formula>"TRIVIAL"</formula>
    </cfRule>
    <cfRule type="cellIs" dxfId="458" priority="548" operator="equal">
      <formula>"T'Sede AVIANCA'!"</formula>
    </cfRule>
    <cfRule type="cellIs" dxfId="457" priority="555" operator="equal">
      <formula>"MEDIANAMENTE ACEPTABLE"</formula>
    </cfRule>
    <cfRule type="cellIs" dxfId="456" priority="556" operator="equal">
      <formula>"ACEPTABLE"</formula>
    </cfRule>
    <cfRule type="cellIs" dxfId="455" priority="557" operator="equal">
      <formula>"NO ACEPTABLE"</formula>
    </cfRule>
    <cfRule type="cellIs" dxfId="454" priority="558" stopIfTrue="1" operator="equal">
      <formula>"BAJO"</formula>
    </cfRule>
    <cfRule type="cellIs" dxfId="453" priority="559" stopIfTrue="1" operator="equal">
      <formula>"MEDIO"</formula>
    </cfRule>
    <cfRule type="cellIs" dxfId="452" priority="560" stopIfTrue="1" operator="equal">
      <formula>"ALTO"</formula>
    </cfRule>
  </conditionalFormatting>
  <conditionalFormatting sqref="U54:V54">
    <cfRule type="cellIs" dxfId="451" priority="553" operator="equal">
      <formula>"MEDIO"</formula>
    </cfRule>
    <cfRule type="cellIs" dxfId="450" priority="554" operator="equal">
      <formula>"MEDIO"</formula>
    </cfRule>
  </conditionalFormatting>
  <conditionalFormatting sqref="U54:V54">
    <cfRule type="cellIs" dxfId="449" priority="551" operator="equal">
      <formula>"ALTO"</formula>
    </cfRule>
    <cfRule type="cellIs" dxfId="448" priority="552" operator="equal">
      <formula>"MEDIO"</formula>
    </cfRule>
  </conditionalFormatting>
  <conditionalFormatting sqref="U54:V54">
    <cfRule type="cellIs" dxfId="447" priority="550" operator="equal">
      <formula>"BAJO"</formula>
    </cfRule>
  </conditionalFormatting>
  <conditionalFormatting sqref="U54:V54">
    <cfRule type="cellIs" dxfId="446" priority="549" operator="equal">
      <formula>"MEDIO"</formula>
    </cfRule>
  </conditionalFormatting>
  <conditionalFormatting sqref="U54:V54">
    <cfRule type="cellIs" dxfId="445" priority="561" operator="equal">
      <formula>#REF!</formula>
    </cfRule>
  </conditionalFormatting>
  <conditionalFormatting sqref="T54">
    <cfRule type="cellIs" dxfId="444" priority="542" operator="equal">
      <formula>0</formula>
    </cfRule>
  </conditionalFormatting>
  <conditionalFormatting sqref="U54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ellIs" dxfId="443" priority="522" operator="equal">
      <formula>FALSE</formula>
    </cfRule>
    <cfRule type="cellIs" dxfId="442" priority="523" operator="equal">
      <formula>"IMPORTANTE"</formula>
    </cfRule>
    <cfRule type="cellIs" dxfId="441" priority="524" operator="equal">
      <formula>"MODERADO"</formula>
    </cfRule>
    <cfRule type="cellIs" dxfId="440" priority="525" operator="equal">
      <formula>"TOLERABLE"</formula>
    </cfRule>
    <cfRule type="cellIs" dxfId="439" priority="526" operator="equal">
      <formula>"TRIVIAL"</formula>
    </cfRule>
    <cfRule type="cellIs" dxfId="438" priority="527" operator="equal">
      <formula>"T'Sede AVIANCA'!"</formula>
    </cfRule>
    <cfRule type="cellIs" dxfId="437" priority="534" operator="equal">
      <formula>"MEDIANAMENTE ACEPTABLE"</formula>
    </cfRule>
    <cfRule type="cellIs" dxfId="436" priority="535" operator="equal">
      <formula>"ACEPTABLE"</formula>
    </cfRule>
    <cfRule type="cellIs" dxfId="435" priority="536" operator="equal">
      <formula>"NO ACEPTABLE"</formula>
    </cfRule>
    <cfRule type="cellIs" dxfId="434" priority="537" stopIfTrue="1" operator="equal">
      <formula>"BAJO"</formula>
    </cfRule>
    <cfRule type="cellIs" dxfId="433" priority="538" stopIfTrue="1" operator="equal">
      <formula>"MEDIO"</formula>
    </cfRule>
    <cfRule type="cellIs" dxfId="432" priority="539" stopIfTrue="1" operator="equal">
      <formula>"ALTO"</formula>
    </cfRule>
  </conditionalFormatting>
  <conditionalFormatting sqref="AG55:AH55">
    <cfRule type="cellIs" dxfId="431" priority="532" operator="equal">
      <formula>"MEDIO"</formula>
    </cfRule>
    <cfRule type="cellIs" dxfId="430" priority="533" operator="equal">
      <formula>"MEDIO"</formula>
    </cfRule>
  </conditionalFormatting>
  <conditionalFormatting sqref="AG55:AH55">
    <cfRule type="cellIs" dxfId="429" priority="530" operator="equal">
      <formula>"ALTO"</formula>
    </cfRule>
    <cfRule type="cellIs" dxfId="428" priority="531" operator="equal">
      <formula>"MEDIO"</formula>
    </cfRule>
  </conditionalFormatting>
  <conditionalFormatting sqref="AG55:AH55">
    <cfRule type="cellIs" dxfId="427" priority="529" operator="equal">
      <formula>"BAJO"</formula>
    </cfRule>
  </conditionalFormatting>
  <conditionalFormatting sqref="AG55:AH55">
    <cfRule type="cellIs" dxfId="426" priority="528" operator="equal">
      <formula>"MEDIO"</formula>
    </cfRule>
  </conditionalFormatting>
  <conditionalFormatting sqref="AG55:AH55">
    <cfRule type="cellIs" dxfId="425" priority="540" operator="equal">
      <formula>#REF!</formula>
    </cfRule>
  </conditionalFormatting>
  <conditionalFormatting sqref="AF55">
    <cfRule type="cellIs" dxfId="424" priority="521" operator="equal">
      <formula>0</formula>
    </cfRule>
  </conditionalFormatting>
  <conditionalFormatting sqref="AG55:AH55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">
    <cfRule type="cellIs" dxfId="423" priority="500" operator="equal">
      <formula>FALSE</formula>
    </cfRule>
    <cfRule type="cellIs" dxfId="422" priority="501" operator="equal">
      <formula>"IMPORTANTE"</formula>
    </cfRule>
    <cfRule type="cellIs" dxfId="421" priority="502" operator="equal">
      <formula>"MODERADO"</formula>
    </cfRule>
    <cfRule type="cellIs" dxfId="420" priority="503" operator="equal">
      <formula>"TOLERABLE"</formula>
    </cfRule>
    <cfRule type="cellIs" dxfId="419" priority="504" operator="equal">
      <formula>"TRIVIAL"</formula>
    </cfRule>
    <cfRule type="cellIs" dxfId="418" priority="505" operator="equal">
      <formula>"T'Sede AVIANCA'!"</formula>
    </cfRule>
    <cfRule type="cellIs" dxfId="417" priority="512" operator="equal">
      <formula>"MEDIANAMENTE ACEPTABLE"</formula>
    </cfRule>
    <cfRule type="cellIs" dxfId="416" priority="513" operator="equal">
      <formula>"ACEPTABLE"</formula>
    </cfRule>
    <cfRule type="cellIs" dxfId="415" priority="514" operator="equal">
      <formula>"NO ACEPTABLE"</formula>
    </cfRule>
    <cfRule type="cellIs" dxfId="414" priority="515" stopIfTrue="1" operator="equal">
      <formula>"BAJO"</formula>
    </cfRule>
    <cfRule type="cellIs" dxfId="413" priority="516" stopIfTrue="1" operator="equal">
      <formula>"MEDIO"</formula>
    </cfRule>
    <cfRule type="cellIs" dxfId="412" priority="517" stopIfTrue="1" operator="equal">
      <formula>"ALTO"</formula>
    </cfRule>
  </conditionalFormatting>
  <conditionalFormatting sqref="U55:V55">
    <cfRule type="cellIs" dxfId="411" priority="510" operator="equal">
      <formula>"MEDIO"</formula>
    </cfRule>
    <cfRule type="cellIs" dxfId="410" priority="511" operator="equal">
      <formula>"MEDIO"</formula>
    </cfRule>
  </conditionalFormatting>
  <conditionalFormatting sqref="U55:V55">
    <cfRule type="cellIs" dxfId="409" priority="508" operator="equal">
      <formula>"ALTO"</formula>
    </cfRule>
    <cfRule type="cellIs" dxfId="408" priority="509" operator="equal">
      <formula>"MEDIO"</formula>
    </cfRule>
  </conditionalFormatting>
  <conditionalFormatting sqref="U55:V55">
    <cfRule type="cellIs" dxfId="407" priority="507" operator="equal">
      <formula>"BAJO"</formula>
    </cfRule>
  </conditionalFormatting>
  <conditionalFormatting sqref="U55:V55">
    <cfRule type="cellIs" dxfId="406" priority="506" operator="equal">
      <formula>"MEDIO"</formula>
    </cfRule>
  </conditionalFormatting>
  <conditionalFormatting sqref="U55:V55">
    <cfRule type="cellIs" dxfId="405" priority="518" operator="equal">
      <formula>#REF!</formula>
    </cfRule>
  </conditionalFormatting>
  <conditionalFormatting sqref="U55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0:U61 U57 U19:U22 U25 U31:U51 U27">
    <cfRule type="colorScale" priority="2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0:AH61 AG31:AH49 AG57:AH57 AG19:AH22 AG25:AH27">
    <cfRule type="colorScale" priority="2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0:V61 V57 V19:V22 V25 V31:V51 V27">
    <cfRule type="colorScale" priority="2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V59 AG59:AH59">
    <cfRule type="cellIs" dxfId="404" priority="477" operator="equal">
      <formula>FALSE</formula>
    </cfRule>
    <cfRule type="cellIs" dxfId="403" priority="478" operator="equal">
      <formula>"IMPORTANTE"</formula>
    </cfRule>
    <cfRule type="cellIs" dxfId="402" priority="479" operator="equal">
      <formula>"MODERADO"</formula>
    </cfRule>
    <cfRule type="cellIs" dxfId="401" priority="480" operator="equal">
      <formula>"TOLERABLE"</formula>
    </cfRule>
    <cfRule type="cellIs" dxfId="400" priority="481" operator="equal">
      <formula>"TRIVIAL"</formula>
    </cfRule>
    <cfRule type="cellIs" dxfId="399" priority="482" operator="equal">
      <formula>"T'Sede AVIANCA'!"</formula>
    </cfRule>
    <cfRule type="cellIs" dxfId="398" priority="489" operator="equal">
      <formula>"MEDIANAMENTE ACEPTABLE"</formula>
    </cfRule>
    <cfRule type="cellIs" dxfId="397" priority="490" operator="equal">
      <formula>"ACEPTABLE"</formula>
    </cfRule>
    <cfRule type="cellIs" dxfId="396" priority="491" operator="equal">
      <formula>"NO ACEPTABLE"</formula>
    </cfRule>
    <cfRule type="cellIs" dxfId="395" priority="492" stopIfTrue="1" operator="equal">
      <formula>"BAJO"</formula>
    </cfRule>
    <cfRule type="cellIs" dxfId="394" priority="493" stopIfTrue="1" operator="equal">
      <formula>"MEDIO"</formula>
    </cfRule>
    <cfRule type="cellIs" dxfId="393" priority="494" stopIfTrue="1" operator="equal">
      <formula>"ALTO"</formula>
    </cfRule>
  </conditionalFormatting>
  <conditionalFormatting sqref="U59:V59 AG59:AH59">
    <cfRule type="cellIs" dxfId="392" priority="487" operator="equal">
      <formula>"MEDIO"</formula>
    </cfRule>
    <cfRule type="cellIs" dxfId="391" priority="488" operator="equal">
      <formula>"MEDIO"</formula>
    </cfRule>
  </conditionalFormatting>
  <conditionalFormatting sqref="U59:V59 AG59:AH59">
    <cfRule type="cellIs" dxfId="390" priority="485" operator="equal">
      <formula>"ALTO"</formula>
    </cfRule>
    <cfRule type="cellIs" dxfId="389" priority="486" operator="equal">
      <formula>"MEDIO"</formula>
    </cfRule>
  </conditionalFormatting>
  <conditionalFormatting sqref="U59:V59 AG59:AH59">
    <cfRule type="cellIs" dxfId="388" priority="484" operator="equal">
      <formula>"BAJO"</formula>
    </cfRule>
  </conditionalFormatting>
  <conditionalFormatting sqref="U59:V59 AG59:AH59">
    <cfRule type="cellIs" dxfId="387" priority="483" operator="equal">
      <formula>"MEDIO"</formula>
    </cfRule>
  </conditionalFormatting>
  <conditionalFormatting sqref="U59:V59 AG59:AH59">
    <cfRule type="cellIs" dxfId="386" priority="495" operator="equal">
      <formula>#REF!</formula>
    </cfRule>
  </conditionalFormatting>
  <conditionalFormatting sqref="T59 AF59">
    <cfRule type="cellIs" dxfId="385" priority="476" operator="equal">
      <formula>0</formula>
    </cfRule>
  </conditionalFormatting>
  <conditionalFormatting sqref="U59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9:AH59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V14 AG14:AH14">
    <cfRule type="cellIs" dxfId="384" priority="454" operator="equal">
      <formula>FALSE</formula>
    </cfRule>
    <cfRule type="cellIs" dxfId="383" priority="455" operator="equal">
      <formula>"IMPORTANTE"</formula>
    </cfRule>
    <cfRule type="cellIs" dxfId="382" priority="456" operator="equal">
      <formula>"MODERADO"</formula>
    </cfRule>
    <cfRule type="cellIs" dxfId="381" priority="457" operator="equal">
      <formula>"TOLERABLE"</formula>
    </cfRule>
    <cfRule type="cellIs" dxfId="380" priority="458" operator="equal">
      <formula>"TRIVIAL"</formula>
    </cfRule>
    <cfRule type="cellIs" dxfId="379" priority="459" operator="equal">
      <formula>"T'Sede AVIANCA'!"</formula>
    </cfRule>
    <cfRule type="cellIs" dxfId="378" priority="466" operator="equal">
      <formula>"MEDIANAMENTE ACEPTABLE"</formula>
    </cfRule>
    <cfRule type="cellIs" dxfId="377" priority="467" operator="equal">
      <formula>"ACEPTABLE"</formula>
    </cfRule>
    <cfRule type="cellIs" dxfId="376" priority="468" operator="equal">
      <formula>"NO ACEPTABLE"</formula>
    </cfRule>
    <cfRule type="cellIs" dxfId="375" priority="469" stopIfTrue="1" operator="equal">
      <formula>"BAJO"</formula>
    </cfRule>
    <cfRule type="cellIs" dxfId="374" priority="470" stopIfTrue="1" operator="equal">
      <formula>"MEDIO"</formula>
    </cfRule>
    <cfRule type="cellIs" dxfId="373" priority="471" stopIfTrue="1" operator="equal">
      <formula>"ALTO"</formula>
    </cfRule>
  </conditionalFormatting>
  <conditionalFormatting sqref="U14:V14 AG14:AH14">
    <cfRule type="cellIs" dxfId="372" priority="464" operator="equal">
      <formula>"MEDIO"</formula>
    </cfRule>
    <cfRule type="cellIs" dxfId="371" priority="465" operator="equal">
      <formula>"MEDIO"</formula>
    </cfRule>
  </conditionalFormatting>
  <conditionalFormatting sqref="U14:V14 AG14:AH14">
    <cfRule type="cellIs" dxfId="370" priority="462" operator="equal">
      <formula>"ALTO"</formula>
    </cfRule>
    <cfRule type="cellIs" dxfId="369" priority="463" operator="equal">
      <formula>"MEDIO"</formula>
    </cfRule>
  </conditionalFormatting>
  <conditionalFormatting sqref="U14:V14 AG14:AH14">
    <cfRule type="cellIs" dxfId="368" priority="461" operator="equal">
      <formula>"BAJO"</formula>
    </cfRule>
  </conditionalFormatting>
  <conditionalFormatting sqref="U14:V14 AG14:AH14">
    <cfRule type="cellIs" dxfId="367" priority="460" operator="equal">
      <formula>"MEDIO"</formula>
    </cfRule>
  </conditionalFormatting>
  <conditionalFormatting sqref="U14:V14 AG14:AH14">
    <cfRule type="cellIs" dxfId="366" priority="472" operator="equal">
      <formula>#REF!</formula>
    </cfRule>
  </conditionalFormatting>
  <conditionalFormatting sqref="T14 AF14">
    <cfRule type="cellIs" dxfId="365" priority="453" operator="equal">
      <formula>0</formula>
    </cfRule>
  </conditionalFormatting>
  <conditionalFormatting sqref="G14">
    <cfRule type="cellIs" dxfId="364" priority="452" operator="equal">
      <formula>FALSE</formula>
    </cfRule>
  </conditionalFormatting>
  <conditionalFormatting sqref="U14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4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363" priority="430" operator="equal">
      <formula>FALSE</formula>
    </cfRule>
    <cfRule type="cellIs" dxfId="362" priority="431" operator="equal">
      <formula>"IMPORTANTE"</formula>
    </cfRule>
    <cfRule type="cellIs" dxfId="361" priority="432" operator="equal">
      <formula>"MODERADO"</formula>
    </cfRule>
    <cfRule type="cellIs" dxfId="360" priority="433" operator="equal">
      <formula>"TOLERABLE"</formula>
    </cfRule>
    <cfRule type="cellIs" dxfId="359" priority="434" operator="equal">
      <formula>"TRIVIAL"</formula>
    </cfRule>
    <cfRule type="cellIs" dxfId="358" priority="435" operator="equal">
      <formula>"T'Sede AVIANCA'!"</formula>
    </cfRule>
    <cfRule type="cellIs" dxfId="357" priority="442" operator="equal">
      <formula>"MEDIANAMENTE ACEPTABLE"</formula>
    </cfRule>
    <cfRule type="cellIs" dxfId="356" priority="443" operator="equal">
      <formula>"ACEPTABLE"</formula>
    </cfRule>
    <cfRule type="cellIs" dxfId="355" priority="444" operator="equal">
      <formula>"NO ACEPTABLE"</formula>
    </cfRule>
    <cfRule type="cellIs" dxfId="354" priority="445" stopIfTrue="1" operator="equal">
      <formula>"BAJO"</formula>
    </cfRule>
    <cfRule type="cellIs" dxfId="353" priority="446" stopIfTrue="1" operator="equal">
      <formula>"MEDIO"</formula>
    </cfRule>
    <cfRule type="cellIs" dxfId="352" priority="447" stopIfTrue="1" operator="equal">
      <formula>"ALTO"</formula>
    </cfRule>
  </conditionalFormatting>
  <conditionalFormatting sqref="U56:V56 AG56:AH56">
    <cfRule type="cellIs" dxfId="351" priority="440" operator="equal">
      <formula>"MEDIO"</formula>
    </cfRule>
    <cfRule type="cellIs" dxfId="350" priority="441" operator="equal">
      <formula>"MEDIO"</formula>
    </cfRule>
  </conditionalFormatting>
  <conditionalFormatting sqref="U56:V56 AG56:AH56">
    <cfRule type="cellIs" dxfId="349" priority="438" operator="equal">
      <formula>"ALTO"</formula>
    </cfRule>
    <cfRule type="cellIs" dxfId="348" priority="439" operator="equal">
      <formula>"MEDIO"</formula>
    </cfRule>
  </conditionalFormatting>
  <conditionalFormatting sqref="U56:V56 AG56:AH56">
    <cfRule type="cellIs" dxfId="347" priority="437" operator="equal">
      <formula>"BAJO"</formula>
    </cfRule>
  </conditionalFormatting>
  <conditionalFormatting sqref="U56:V56 AG56:AH56">
    <cfRule type="cellIs" dxfId="346" priority="436" operator="equal">
      <formula>"MEDIO"</formula>
    </cfRule>
  </conditionalFormatting>
  <conditionalFormatting sqref="U56:V56 AG56:AH56">
    <cfRule type="cellIs" dxfId="345" priority="448" operator="equal">
      <formula>#REF!</formula>
    </cfRule>
  </conditionalFormatting>
  <conditionalFormatting sqref="T56 AF56">
    <cfRule type="cellIs" dxfId="344" priority="429" operator="equal">
      <formula>0</formula>
    </cfRule>
  </conditionalFormatting>
  <conditionalFormatting sqref="G56">
    <cfRule type="cellIs" dxfId="343" priority="428" operator="equal">
      <formula>FALSE</formula>
    </cfRule>
  </conditionalFormatting>
  <conditionalFormatting sqref="U56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V58 AG58:AH58">
    <cfRule type="cellIs" dxfId="342" priority="406" operator="equal">
      <formula>FALSE</formula>
    </cfRule>
    <cfRule type="cellIs" dxfId="341" priority="407" operator="equal">
      <formula>"IMPORTANTE"</formula>
    </cfRule>
    <cfRule type="cellIs" dxfId="340" priority="408" operator="equal">
      <formula>"MODERADO"</formula>
    </cfRule>
    <cfRule type="cellIs" dxfId="339" priority="409" operator="equal">
      <formula>"TOLERABLE"</formula>
    </cfRule>
    <cfRule type="cellIs" dxfId="338" priority="410" operator="equal">
      <formula>"TRIVIAL"</formula>
    </cfRule>
    <cfRule type="cellIs" dxfId="337" priority="411" operator="equal">
      <formula>"T'Sede AVIANCA'!"</formula>
    </cfRule>
    <cfRule type="cellIs" dxfId="336" priority="418" operator="equal">
      <formula>"MEDIANAMENTE ACEPTABLE"</formula>
    </cfRule>
    <cfRule type="cellIs" dxfId="335" priority="419" operator="equal">
      <formula>"ACEPTABLE"</formula>
    </cfRule>
    <cfRule type="cellIs" dxfId="334" priority="420" operator="equal">
      <formula>"NO ACEPTABLE"</formula>
    </cfRule>
    <cfRule type="cellIs" dxfId="333" priority="421" stopIfTrue="1" operator="equal">
      <formula>"BAJO"</formula>
    </cfRule>
    <cfRule type="cellIs" dxfId="332" priority="422" stopIfTrue="1" operator="equal">
      <formula>"MEDIO"</formula>
    </cfRule>
    <cfRule type="cellIs" dxfId="331" priority="423" stopIfTrue="1" operator="equal">
      <formula>"ALTO"</formula>
    </cfRule>
  </conditionalFormatting>
  <conditionalFormatting sqref="U58:V58 AG58:AH58">
    <cfRule type="cellIs" dxfId="330" priority="416" operator="equal">
      <formula>"MEDIO"</formula>
    </cfRule>
    <cfRule type="cellIs" dxfId="329" priority="417" operator="equal">
      <formula>"MEDIO"</formula>
    </cfRule>
  </conditionalFormatting>
  <conditionalFormatting sqref="U58:V58 AG58:AH58">
    <cfRule type="cellIs" dxfId="328" priority="414" operator="equal">
      <formula>"ALTO"</formula>
    </cfRule>
    <cfRule type="cellIs" dxfId="327" priority="415" operator="equal">
      <formula>"MEDIO"</formula>
    </cfRule>
  </conditionalFormatting>
  <conditionalFormatting sqref="U58:V58 AG58:AH58">
    <cfRule type="cellIs" dxfId="326" priority="413" operator="equal">
      <formula>"BAJO"</formula>
    </cfRule>
  </conditionalFormatting>
  <conditionalFormatting sqref="U58:V58 AG58:AH58">
    <cfRule type="cellIs" dxfId="325" priority="412" operator="equal">
      <formula>"MEDIO"</formula>
    </cfRule>
  </conditionalFormatting>
  <conditionalFormatting sqref="U58:V58 AG58:AH58">
    <cfRule type="cellIs" dxfId="324" priority="424" operator="equal">
      <formula>#REF!</formula>
    </cfRule>
  </conditionalFormatting>
  <conditionalFormatting sqref="T58 AF58">
    <cfRule type="cellIs" dxfId="323" priority="405" operator="equal">
      <formula>0</formula>
    </cfRule>
  </conditionalFormatting>
  <conditionalFormatting sqref="G58">
    <cfRule type="cellIs" dxfId="322" priority="404" operator="equal">
      <formula>FALSE</formula>
    </cfRule>
  </conditionalFormatting>
  <conditionalFormatting sqref="U58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8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 T10">
    <cfRule type="cellIs" dxfId="321" priority="244" operator="equal">
      <formula>0</formula>
    </cfRule>
  </conditionalFormatting>
  <conditionalFormatting sqref="U52:V52">
    <cfRule type="cellIs" dxfId="320" priority="334" operator="equal">
      <formula>FALSE</formula>
    </cfRule>
    <cfRule type="cellIs" dxfId="319" priority="335" operator="equal">
      <formula>"IMPORTANTE"</formula>
    </cfRule>
    <cfRule type="cellIs" dxfId="318" priority="336" operator="equal">
      <formula>"MODERADO"</formula>
    </cfRule>
    <cfRule type="cellIs" dxfId="317" priority="337" operator="equal">
      <formula>"TOLERABLE"</formula>
    </cfRule>
    <cfRule type="cellIs" dxfId="316" priority="338" operator="equal">
      <formula>"TRIVIAL"</formula>
    </cfRule>
    <cfRule type="cellIs" dxfId="315" priority="339" operator="equal">
      <formula>"T'Sede AVIANCA'!"</formula>
    </cfRule>
    <cfRule type="cellIs" dxfId="314" priority="346" operator="equal">
      <formula>"MEDIANAMENTE ACEPTABLE"</formula>
    </cfRule>
    <cfRule type="cellIs" dxfId="313" priority="347" operator="equal">
      <formula>"ACEPTABLE"</formula>
    </cfRule>
    <cfRule type="cellIs" dxfId="312" priority="348" operator="equal">
      <formula>"NO ACEPTABLE"</formula>
    </cfRule>
    <cfRule type="cellIs" dxfId="311" priority="349" stopIfTrue="1" operator="equal">
      <formula>"BAJO"</formula>
    </cfRule>
    <cfRule type="cellIs" dxfId="310" priority="350" stopIfTrue="1" operator="equal">
      <formula>"MEDIO"</formula>
    </cfRule>
    <cfRule type="cellIs" dxfId="309" priority="351" stopIfTrue="1" operator="equal">
      <formula>"ALTO"</formula>
    </cfRule>
  </conditionalFormatting>
  <conditionalFormatting sqref="U52:V52">
    <cfRule type="cellIs" dxfId="308" priority="344" operator="equal">
      <formula>"MEDIO"</formula>
    </cfRule>
    <cfRule type="cellIs" dxfId="307" priority="345" operator="equal">
      <formula>"MEDIO"</formula>
    </cfRule>
  </conditionalFormatting>
  <conditionalFormatting sqref="U52:V52">
    <cfRule type="cellIs" dxfId="306" priority="342" operator="equal">
      <formula>"ALTO"</formula>
    </cfRule>
    <cfRule type="cellIs" dxfId="305" priority="343" operator="equal">
      <formula>"MEDIO"</formula>
    </cfRule>
  </conditionalFormatting>
  <conditionalFormatting sqref="U52:V52">
    <cfRule type="cellIs" dxfId="304" priority="341" operator="equal">
      <formula>"BAJO"</formula>
    </cfRule>
  </conditionalFormatting>
  <conditionalFormatting sqref="U52:V52">
    <cfRule type="cellIs" dxfId="303" priority="340" operator="equal">
      <formula>"MEDIO"</formula>
    </cfRule>
  </conditionalFormatting>
  <conditionalFormatting sqref="U52:V52">
    <cfRule type="cellIs" dxfId="302" priority="352" operator="equal">
      <formula>#REF!</formula>
    </cfRule>
  </conditionalFormatting>
  <conditionalFormatting sqref="T52 AF52">
    <cfRule type="cellIs" dxfId="301" priority="333" operator="equal">
      <formula>0</formula>
    </cfRule>
  </conditionalFormatting>
  <conditionalFormatting sqref="G52">
    <cfRule type="cellIs" dxfId="300" priority="332" operator="equal">
      <formula>FALSE</formula>
    </cfRule>
  </conditionalFormatting>
  <conditionalFormatting sqref="U52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1">
    <cfRule type="cellIs" dxfId="299" priority="312" operator="equal">
      <formula>FALSE</formula>
    </cfRule>
    <cfRule type="cellIs" dxfId="298" priority="313" operator="equal">
      <formula>"IMPORTANTE"</formula>
    </cfRule>
    <cfRule type="cellIs" dxfId="297" priority="314" operator="equal">
      <formula>"MODERADO"</formula>
    </cfRule>
    <cfRule type="cellIs" dxfId="296" priority="315" operator="equal">
      <formula>"TOLERABLE"</formula>
    </cfRule>
    <cfRule type="cellIs" dxfId="295" priority="316" operator="equal">
      <formula>"TRIVIAL"</formula>
    </cfRule>
    <cfRule type="cellIs" dxfId="294" priority="317" operator="equal">
      <formula>"T'Sede AVIANCA'!"</formula>
    </cfRule>
    <cfRule type="cellIs" dxfId="293" priority="324" operator="equal">
      <formula>"MEDIANAMENTE ACEPTABLE"</formula>
    </cfRule>
    <cfRule type="cellIs" dxfId="292" priority="325" operator="equal">
      <formula>"ACEPTABLE"</formula>
    </cfRule>
    <cfRule type="cellIs" dxfId="291" priority="326" operator="equal">
      <formula>"NO ACEPTABLE"</formula>
    </cfRule>
    <cfRule type="cellIs" dxfId="290" priority="327" stopIfTrue="1" operator="equal">
      <formula>"BAJO"</formula>
    </cfRule>
    <cfRule type="cellIs" dxfId="289" priority="328" stopIfTrue="1" operator="equal">
      <formula>"MEDIO"</formula>
    </cfRule>
    <cfRule type="cellIs" dxfId="288" priority="329" stopIfTrue="1" operator="equal">
      <formula>"ALTO"</formula>
    </cfRule>
  </conditionalFormatting>
  <conditionalFormatting sqref="AH51">
    <cfRule type="cellIs" dxfId="287" priority="322" operator="equal">
      <formula>"MEDIO"</formula>
    </cfRule>
    <cfRule type="cellIs" dxfId="286" priority="323" operator="equal">
      <formula>"MEDIO"</formula>
    </cfRule>
  </conditionalFormatting>
  <conditionalFormatting sqref="AH51">
    <cfRule type="cellIs" dxfId="285" priority="320" operator="equal">
      <formula>"ALTO"</formula>
    </cfRule>
    <cfRule type="cellIs" dxfId="284" priority="321" operator="equal">
      <formula>"MEDIO"</formula>
    </cfRule>
  </conditionalFormatting>
  <conditionalFormatting sqref="AH51">
    <cfRule type="cellIs" dxfId="283" priority="319" operator="equal">
      <formula>"BAJO"</formula>
    </cfRule>
  </conditionalFormatting>
  <conditionalFormatting sqref="AH51">
    <cfRule type="cellIs" dxfId="282" priority="318" operator="equal">
      <formula>"MEDIO"</formula>
    </cfRule>
  </conditionalFormatting>
  <conditionalFormatting sqref="AH51">
    <cfRule type="cellIs" dxfId="281" priority="330" operator="equal">
      <formula>#REF!</formula>
    </cfRule>
  </conditionalFormatting>
  <conditionalFormatting sqref="AH5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">
    <cfRule type="cellIs" dxfId="280" priority="292" operator="equal">
      <formula>FALSE</formula>
    </cfRule>
    <cfRule type="cellIs" dxfId="279" priority="293" operator="equal">
      <formula>"IMPORTANTE"</formula>
    </cfRule>
    <cfRule type="cellIs" dxfId="278" priority="294" operator="equal">
      <formula>"MODERADO"</formula>
    </cfRule>
    <cfRule type="cellIs" dxfId="277" priority="295" operator="equal">
      <formula>"TOLERABLE"</formula>
    </cfRule>
    <cfRule type="cellIs" dxfId="276" priority="296" operator="equal">
      <formula>"TRIVIAL"</formula>
    </cfRule>
    <cfRule type="cellIs" dxfId="275" priority="297" operator="equal">
      <formula>"T'Sede AVIANCA'!"</formula>
    </cfRule>
    <cfRule type="cellIs" dxfId="274" priority="304" operator="equal">
      <formula>"MEDIANAMENTE ACEPTABLE"</formula>
    </cfRule>
    <cfRule type="cellIs" dxfId="273" priority="305" operator="equal">
      <formula>"ACEPTABLE"</formula>
    </cfRule>
    <cfRule type="cellIs" dxfId="272" priority="306" operator="equal">
      <formula>"NO ACEPTABLE"</formula>
    </cfRule>
    <cfRule type="cellIs" dxfId="271" priority="307" stopIfTrue="1" operator="equal">
      <formula>"BAJO"</formula>
    </cfRule>
    <cfRule type="cellIs" dxfId="270" priority="308" stopIfTrue="1" operator="equal">
      <formula>"MEDIO"</formula>
    </cfRule>
    <cfRule type="cellIs" dxfId="269" priority="309" stopIfTrue="1" operator="equal">
      <formula>"ALTO"</formula>
    </cfRule>
  </conditionalFormatting>
  <conditionalFormatting sqref="AG51">
    <cfRule type="cellIs" dxfId="268" priority="302" operator="equal">
      <formula>"MEDIO"</formula>
    </cfRule>
    <cfRule type="cellIs" dxfId="267" priority="303" operator="equal">
      <formula>"MEDIO"</formula>
    </cfRule>
  </conditionalFormatting>
  <conditionalFormatting sqref="AG51">
    <cfRule type="cellIs" dxfId="266" priority="300" operator="equal">
      <formula>"ALTO"</formula>
    </cfRule>
    <cfRule type="cellIs" dxfId="265" priority="301" operator="equal">
      <formula>"MEDIO"</formula>
    </cfRule>
  </conditionalFormatting>
  <conditionalFormatting sqref="AG51">
    <cfRule type="cellIs" dxfId="264" priority="299" operator="equal">
      <formula>"BAJO"</formula>
    </cfRule>
  </conditionalFormatting>
  <conditionalFormatting sqref="AG51">
    <cfRule type="cellIs" dxfId="263" priority="298" operator="equal">
      <formula>"MEDIO"</formula>
    </cfRule>
  </conditionalFormatting>
  <conditionalFormatting sqref="AG51">
    <cfRule type="cellIs" dxfId="262" priority="310" operator="equal">
      <formula>#REF!</formula>
    </cfRule>
  </conditionalFormatting>
  <conditionalFormatting sqref="AG51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">
    <cfRule type="cellIs" dxfId="261" priority="291" operator="equal">
      <formula>FALSE</formula>
    </cfRule>
  </conditionalFormatting>
  <conditionalFormatting sqref="AG13:AH13 U13:V13">
    <cfRule type="cellIs" dxfId="260" priority="269" operator="equal">
      <formula>FALSE</formula>
    </cfRule>
    <cfRule type="cellIs" dxfId="259" priority="270" operator="equal">
      <formula>"IMPORTANTE"</formula>
    </cfRule>
    <cfRule type="cellIs" dxfId="258" priority="271" operator="equal">
      <formula>"MODERADO"</formula>
    </cfRule>
    <cfRule type="cellIs" dxfId="257" priority="272" operator="equal">
      <formula>"TOLERABLE"</formula>
    </cfRule>
    <cfRule type="cellIs" dxfId="256" priority="273" operator="equal">
      <formula>"TRIVIAL"</formula>
    </cfRule>
    <cfRule type="cellIs" dxfId="255" priority="274" operator="equal">
      <formula>"T'Sede AVIANCA'!"</formula>
    </cfRule>
    <cfRule type="cellIs" dxfId="254" priority="281" operator="equal">
      <formula>"MEDIANAMENTE ACEPTABLE"</formula>
    </cfRule>
    <cfRule type="cellIs" dxfId="253" priority="282" operator="equal">
      <formula>"ACEPTABLE"</formula>
    </cfRule>
    <cfRule type="cellIs" dxfId="252" priority="283" operator="equal">
      <formula>"NO ACEPTABLE"</formula>
    </cfRule>
    <cfRule type="cellIs" dxfId="251" priority="284" stopIfTrue="1" operator="equal">
      <formula>"BAJO"</formula>
    </cfRule>
    <cfRule type="cellIs" dxfId="250" priority="285" stopIfTrue="1" operator="equal">
      <formula>"MEDIO"</formula>
    </cfRule>
    <cfRule type="cellIs" dxfId="249" priority="286" stopIfTrue="1" operator="equal">
      <formula>"ALTO"</formula>
    </cfRule>
  </conditionalFormatting>
  <conditionalFormatting sqref="AG13:AH13 U13:V13">
    <cfRule type="cellIs" dxfId="248" priority="279" operator="equal">
      <formula>"MEDIO"</formula>
    </cfRule>
    <cfRule type="cellIs" dxfId="247" priority="280" operator="equal">
      <formula>"MEDIO"</formula>
    </cfRule>
  </conditionalFormatting>
  <conditionalFormatting sqref="AG13:AH13 U13:V13">
    <cfRule type="cellIs" dxfId="246" priority="277" operator="equal">
      <formula>"ALTO"</formula>
    </cfRule>
    <cfRule type="cellIs" dxfId="245" priority="278" operator="equal">
      <formula>"MEDIO"</formula>
    </cfRule>
  </conditionalFormatting>
  <conditionalFormatting sqref="AG13:AH13 U13:V13">
    <cfRule type="cellIs" dxfId="244" priority="276" operator="equal">
      <formula>"BAJO"</formula>
    </cfRule>
  </conditionalFormatting>
  <conditionalFormatting sqref="AG13:AH13 U13:V13">
    <cfRule type="cellIs" dxfId="243" priority="275" operator="equal">
      <formula>"MEDIO"</formula>
    </cfRule>
  </conditionalFormatting>
  <conditionalFormatting sqref="AG13:AH13 U13:V13">
    <cfRule type="cellIs" dxfId="242" priority="287" operator="equal">
      <formula>#REF!</formula>
    </cfRule>
  </conditionalFormatting>
  <conditionalFormatting sqref="AF13 T13">
    <cfRule type="cellIs" dxfId="241" priority="268" operator="equal">
      <formula>0</formula>
    </cfRule>
  </conditionalFormatting>
  <conditionalFormatting sqref="U13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240" priority="267" operator="equal">
      <formula>FALSE</formula>
    </cfRule>
  </conditionalFormatting>
  <conditionalFormatting sqref="AG10:AH10 U10:V10">
    <cfRule type="cellIs" dxfId="239" priority="245" operator="equal">
      <formula>FALSE</formula>
    </cfRule>
    <cfRule type="cellIs" dxfId="238" priority="246" operator="equal">
      <formula>"IMPORTANTE"</formula>
    </cfRule>
    <cfRule type="cellIs" dxfId="237" priority="247" operator="equal">
      <formula>"MODERADO"</formula>
    </cfRule>
    <cfRule type="cellIs" dxfId="236" priority="248" operator="equal">
      <formula>"TOLERABLE"</formula>
    </cfRule>
    <cfRule type="cellIs" dxfId="235" priority="249" operator="equal">
      <formula>"TRIVIAL"</formula>
    </cfRule>
    <cfRule type="cellIs" dxfId="234" priority="250" operator="equal">
      <formula>"T'Sede AVIANCA'!"</formula>
    </cfRule>
    <cfRule type="cellIs" dxfId="233" priority="257" operator="equal">
      <formula>"MEDIANAMENTE ACEPTABLE"</formula>
    </cfRule>
    <cfRule type="cellIs" dxfId="232" priority="258" operator="equal">
      <formula>"ACEPTABLE"</formula>
    </cfRule>
    <cfRule type="cellIs" dxfId="231" priority="259" operator="equal">
      <formula>"NO ACEPTABLE"</formula>
    </cfRule>
    <cfRule type="cellIs" dxfId="230" priority="260" stopIfTrue="1" operator="equal">
      <formula>"BAJO"</formula>
    </cfRule>
    <cfRule type="cellIs" dxfId="229" priority="261" stopIfTrue="1" operator="equal">
      <formula>"MEDIO"</formula>
    </cfRule>
    <cfRule type="cellIs" dxfId="228" priority="262" stopIfTrue="1" operator="equal">
      <formula>"ALTO"</formula>
    </cfRule>
  </conditionalFormatting>
  <conditionalFormatting sqref="AG10:AH10 U10:V10">
    <cfRule type="cellIs" dxfId="227" priority="255" operator="equal">
      <formula>"MEDIO"</formula>
    </cfRule>
    <cfRule type="cellIs" dxfId="226" priority="256" operator="equal">
      <formula>"MEDIO"</formula>
    </cfRule>
  </conditionalFormatting>
  <conditionalFormatting sqref="AG10:AH10 U10:V10">
    <cfRule type="cellIs" dxfId="225" priority="253" operator="equal">
      <formula>"ALTO"</formula>
    </cfRule>
    <cfRule type="cellIs" dxfId="224" priority="254" operator="equal">
      <formula>"MEDIO"</formula>
    </cfRule>
  </conditionalFormatting>
  <conditionalFormatting sqref="AG10:AH10 U10:V10">
    <cfRule type="cellIs" dxfId="223" priority="252" operator="equal">
      <formula>"BAJO"</formula>
    </cfRule>
  </conditionalFormatting>
  <conditionalFormatting sqref="AG10:AH10 U10:V10">
    <cfRule type="cellIs" dxfId="222" priority="251" operator="equal">
      <formula>"MEDIO"</formula>
    </cfRule>
  </conditionalFormatting>
  <conditionalFormatting sqref="AG10:AH10 U10:V10">
    <cfRule type="cellIs" dxfId="221" priority="263" operator="equal">
      <formula>#REF!</formula>
    </cfRule>
  </conditionalFormatting>
  <conditionalFormatting sqref="U10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:V23 AG23:AH23">
    <cfRule type="cellIs" dxfId="220" priority="222" operator="equal">
      <formula>FALSE</formula>
    </cfRule>
    <cfRule type="cellIs" dxfId="219" priority="223" operator="equal">
      <formula>"IMPORTANTE"</formula>
    </cfRule>
    <cfRule type="cellIs" dxfId="218" priority="224" operator="equal">
      <formula>"MODERADO"</formula>
    </cfRule>
    <cfRule type="cellIs" dxfId="217" priority="225" operator="equal">
      <formula>"TOLERABLE"</formula>
    </cfRule>
    <cfRule type="cellIs" dxfId="216" priority="226" operator="equal">
      <formula>"TRIVIAL"</formula>
    </cfRule>
    <cfRule type="cellIs" dxfId="215" priority="227" operator="equal">
      <formula>"T'Sede AVIANCA'!"</formula>
    </cfRule>
    <cfRule type="cellIs" dxfId="214" priority="234" operator="equal">
      <formula>"MEDIANAMENTE ACEPTABLE"</formula>
    </cfRule>
    <cfRule type="cellIs" dxfId="213" priority="235" operator="equal">
      <formula>"ACEPTABLE"</formula>
    </cfRule>
    <cfRule type="cellIs" dxfId="212" priority="236" operator="equal">
      <formula>"NO ACEPTABLE"</formula>
    </cfRule>
    <cfRule type="cellIs" dxfId="211" priority="237" stopIfTrue="1" operator="equal">
      <formula>"BAJO"</formula>
    </cfRule>
    <cfRule type="cellIs" dxfId="210" priority="238" stopIfTrue="1" operator="equal">
      <formula>"MEDIO"</formula>
    </cfRule>
    <cfRule type="cellIs" dxfId="209" priority="239" stopIfTrue="1" operator="equal">
      <formula>"ALTO"</formula>
    </cfRule>
  </conditionalFormatting>
  <conditionalFormatting sqref="U23:V23 AG23:AH23">
    <cfRule type="cellIs" dxfId="208" priority="232" operator="equal">
      <formula>"MEDIO"</formula>
    </cfRule>
    <cfRule type="cellIs" dxfId="207" priority="233" operator="equal">
      <formula>"MEDIO"</formula>
    </cfRule>
  </conditionalFormatting>
  <conditionalFormatting sqref="U23:V23 AG23:AH23">
    <cfRule type="cellIs" dxfId="206" priority="230" operator="equal">
      <formula>"ALTO"</formula>
    </cfRule>
    <cfRule type="cellIs" dxfId="205" priority="231" operator="equal">
      <formula>"MEDIO"</formula>
    </cfRule>
  </conditionalFormatting>
  <conditionalFormatting sqref="U23:V23 AG23:AH23">
    <cfRule type="cellIs" dxfId="204" priority="229" operator="equal">
      <formula>"BAJO"</formula>
    </cfRule>
  </conditionalFormatting>
  <conditionalFormatting sqref="U23:V23 AG23:AH23">
    <cfRule type="cellIs" dxfId="203" priority="228" operator="equal">
      <formula>"MEDIO"</formula>
    </cfRule>
  </conditionalFormatting>
  <conditionalFormatting sqref="U23:V23 AG23:AH23">
    <cfRule type="cellIs" dxfId="202" priority="240" operator="equal">
      <formula>#REF!</formula>
    </cfRule>
  </conditionalFormatting>
  <conditionalFormatting sqref="T23 AF23">
    <cfRule type="cellIs" dxfId="201" priority="221" operator="equal">
      <formula>0</formula>
    </cfRule>
  </conditionalFormatting>
  <conditionalFormatting sqref="G23">
    <cfRule type="cellIs" dxfId="200" priority="220" operator="equal">
      <formula>FALSE</formula>
    </cfRule>
  </conditionalFormatting>
  <conditionalFormatting sqref="U23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199" priority="200" operator="equal">
      <formula>FALSE</formula>
    </cfRule>
    <cfRule type="cellIs" dxfId="198" priority="201" operator="equal">
      <formula>"IMPORTANTE"</formula>
    </cfRule>
    <cfRule type="cellIs" dxfId="197" priority="202" operator="equal">
      <formula>"MODERADO"</formula>
    </cfRule>
    <cfRule type="cellIs" dxfId="196" priority="203" operator="equal">
      <formula>"TOLERABLE"</formula>
    </cfRule>
    <cfRule type="cellIs" dxfId="195" priority="204" operator="equal">
      <formula>"TRIVIAL"</formula>
    </cfRule>
    <cfRule type="cellIs" dxfId="194" priority="205" operator="equal">
      <formula>"T'Sede AVIANCA'!"</formula>
    </cfRule>
    <cfRule type="cellIs" dxfId="193" priority="212" operator="equal">
      <formula>"MEDIANAMENTE ACEPTABLE"</formula>
    </cfRule>
    <cfRule type="cellIs" dxfId="192" priority="213" operator="equal">
      <formula>"ACEPTABLE"</formula>
    </cfRule>
    <cfRule type="cellIs" dxfId="191" priority="214" operator="equal">
      <formula>"NO ACEPTABLE"</formula>
    </cfRule>
    <cfRule type="cellIs" dxfId="190" priority="215" stopIfTrue="1" operator="equal">
      <formula>"BAJO"</formula>
    </cfRule>
    <cfRule type="cellIs" dxfId="189" priority="216" stopIfTrue="1" operator="equal">
      <formula>"MEDIO"</formula>
    </cfRule>
    <cfRule type="cellIs" dxfId="188" priority="217" stopIfTrue="1" operator="equal">
      <formula>"ALTO"</formula>
    </cfRule>
  </conditionalFormatting>
  <conditionalFormatting sqref="AH50">
    <cfRule type="cellIs" dxfId="187" priority="210" operator="equal">
      <formula>"MEDIO"</formula>
    </cfRule>
    <cfRule type="cellIs" dxfId="186" priority="211" operator="equal">
      <formula>"MEDIO"</formula>
    </cfRule>
  </conditionalFormatting>
  <conditionalFormatting sqref="AH50">
    <cfRule type="cellIs" dxfId="185" priority="208" operator="equal">
      <formula>"ALTO"</formula>
    </cfRule>
    <cfRule type="cellIs" dxfId="184" priority="209" operator="equal">
      <formula>"MEDIO"</formula>
    </cfRule>
  </conditionalFormatting>
  <conditionalFormatting sqref="AH50">
    <cfRule type="cellIs" dxfId="183" priority="207" operator="equal">
      <formula>"BAJO"</formula>
    </cfRule>
  </conditionalFormatting>
  <conditionalFormatting sqref="AH50">
    <cfRule type="cellIs" dxfId="182" priority="206" operator="equal">
      <formula>"MEDIO"</formula>
    </cfRule>
  </conditionalFormatting>
  <conditionalFormatting sqref="AH50">
    <cfRule type="cellIs" dxfId="181" priority="218" operator="equal">
      <formula>#REF!</formula>
    </cfRule>
  </conditionalFormatting>
  <conditionalFormatting sqref="AH50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180" priority="180" operator="equal">
      <formula>FALSE</formula>
    </cfRule>
    <cfRule type="cellIs" dxfId="179" priority="181" operator="equal">
      <formula>"IMPORTANTE"</formula>
    </cfRule>
    <cfRule type="cellIs" dxfId="178" priority="182" operator="equal">
      <formula>"MODERADO"</formula>
    </cfRule>
    <cfRule type="cellIs" dxfId="177" priority="183" operator="equal">
      <formula>"TOLERABLE"</formula>
    </cfRule>
    <cfRule type="cellIs" dxfId="176" priority="184" operator="equal">
      <formula>"TRIVIAL"</formula>
    </cfRule>
    <cfRule type="cellIs" dxfId="175" priority="185" operator="equal">
      <formula>"T'Sede AVIANCA'!"</formula>
    </cfRule>
    <cfRule type="cellIs" dxfId="174" priority="192" operator="equal">
      <formula>"MEDIANAMENTE ACEPTABLE"</formula>
    </cfRule>
    <cfRule type="cellIs" dxfId="173" priority="193" operator="equal">
      <formula>"ACEPTABLE"</formula>
    </cfRule>
    <cfRule type="cellIs" dxfId="172" priority="194" operator="equal">
      <formula>"NO ACEPTABLE"</formula>
    </cfRule>
    <cfRule type="cellIs" dxfId="171" priority="195" stopIfTrue="1" operator="equal">
      <formula>"BAJO"</formula>
    </cfRule>
    <cfRule type="cellIs" dxfId="170" priority="196" stopIfTrue="1" operator="equal">
      <formula>"MEDIO"</formula>
    </cfRule>
    <cfRule type="cellIs" dxfId="169" priority="197" stopIfTrue="1" operator="equal">
      <formula>"ALTO"</formula>
    </cfRule>
  </conditionalFormatting>
  <conditionalFormatting sqref="AG50">
    <cfRule type="cellIs" dxfId="168" priority="190" operator="equal">
      <formula>"MEDIO"</formula>
    </cfRule>
    <cfRule type="cellIs" dxfId="167" priority="191" operator="equal">
      <formula>"MEDIO"</formula>
    </cfRule>
  </conditionalFormatting>
  <conditionalFormatting sqref="AG50">
    <cfRule type="cellIs" dxfId="166" priority="188" operator="equal">
      <formula>"ALTO"</formula>
    </cfRule>
    <cfRule type="cellIs" dxfId="165" priority="189" operator="equal">
      <formula>"MEDIO"</formula>
    </cfRule>
  </conditionalFormatting>
  <conditionalFormatting sqref="AG50">
    <cfRule type="cellIs" dxfId="164" priority="187" operator="equal">
      <formula>"BAJO"</formula>
    </cfRule>
  </conditionalFormatting>
  <conditionalFormatting sqref="AG50">
    <cfRule type="cellIs" dxfId="163" priority="186" operator="equal">
      <formula>"MEDIO"</formula>
    </cfRule>
  </conditionalFormatting>
  <conditionalFormatting sqref="AG50">
    <cfRule type="cellIs" dxfId="162" priority="198" operator="equal">
      <formula>#REF!</formula>
    </cfRule>
  </conditionalFormatting>
  <conditionalFormatting sqref="AG50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2">
    <cfRule type="cellIs" dxfId="161" priority="160" operator="equal">
      <formula>FALSE</formula>
    </cfRule>
    <cfRule type="cellIs" dxfId="160" priority="161" operator="equal">
      <formula>"IMPORTANTE"</formula>
    </cfRule>
    <cfRule type="cellIs" dxfId="159" priority="162" operator="equal">
      <formula>"MODERADO"</formula>
    </cfRule>
    <cfRule type="cellIs" dxfId="158" priority="163" operator="equal">
      <formula>"TOLERABLE"</formula>
    </cfRule>
    <cfRule type="cellIs" dxfId="157" priority="164" operator="equal">
      <formula>"TRIVIAL"</formula>
    </cfRule>
    <cfRule type="cellIs" dxfId="156" priority="165" operator="equal">
      <formula>"T'Sede AVIANCA'!"</formula>
    </cfRule>
    <cfRule type="cellIs" dxfId="155" priority="172" operator="equal">
      <formula>"MEDIANAMENTE ACEPTABLE"</formula>
    </cfRule>
    <cfRule type="cellIs" dxfId="154" priority="173" operator="equal">
      <formula>"ACEPTABLE"</formula>
    </cfRule>
    <cfRule type="cellIs" dxfId="153" priority="174" operator="equal">
      <formula>"NO ACEPTABLE"</formula>
    </cfRule>
    <cfRule type="cellIs" dxfId="152" priority="175" stopIfTrue="1" operator="equal">
      <formula>"BAJO"</formula>
    </cfRule>
    <cfRule type="cellIs" dxfId="151" priority="176" stopIfTrue="1" operator="equal">
      <formula>"MEDIO"</formula>
    </cfRule>
    <cfRule type="cellIs" dxfId="150" priority="177" stopIfTrue="1" operator="equal">
      <formula>"ALTO"</formula>
    </cfRule>
  </conditionalFormatting>
  <conditionalFormatting sqref="AH52">
    <cfRule type="cellIs" dxfId="149" priority="170" operator="equal">
      <formula>"MEDIO"</formula>
    </cfRule>
    <cfRule type="cellIs" dxfId="148" priority="171" operator="equal">
      <formula>"MEDIO"</formula>
    </cfRule>
  </conditionalFormatting>
  <conditionalFormatting sqref="AH52">
    <cfRule type="cellIs" dxfId="147" priority="168" operator="equal">
      <formula>"ALTO"</formula>
    </cfRule>
    <cfRule type="cellIs" dxfId="146" priority="169" operator="equal">
      <formula>"MEDIO"</formula>
    </cfRule>
  </conditionalFormatting>
  <conditionalFormatting sqref="AH52">
    <cfRule type="cellIs" dxfId="145" priority="167" operator="equal">
      <formula>"BAJO"</formula>
    </cfRule>
  </conditionalFormatting>
  <conditionalFormatting sqref="AH52">
    <cfRule type="cellIs" dxfId="144" priority="166" operator="equal">
      <formula>"MEDIO"</formula>
    </cfRule>
  </conditionalFormatting>
  <conditionalFormatting sqref="AH52">
    <cfRule type="cellIs" dxfId="143" priority="178" operator="equal">
      <formula>#REF!</formula>
    </cfRule>
  </conditionalFormatting>
  <conditionalFormatting sqref="AH52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">
    <cfRule type="cellIs" dxfId="142" priority="140" operator="equal">
      <formula>FALSE</formula>
    </cfRule>
    <cfRule type="cellIs" dxfId="141" priority="141" operator="equal">
      <formula>"IMPORTANTE"</formula>
    </cfRule>
    <cfRule type="cellIs" dxfId="140" priority="142" operator="equal">
      <formula>"MODERADO"</formula>
    </cfRule>
    <cfRule type="cellIs" dxfId="139" priority="143" operator="equal">
      <formula>"TOLERABLE"</formula>
    </cfRule>
    <cfRule type="cellIs" dxfId="138" priority="144" operator="equal">
      <formula>"TRIVIAL"</formula>
    </cfRule>
    <cfRule type="cellIs" dxfId="137" priority="145" operator="equal">
      <formula>"T'Sede AVIANCA'!"</formula>
    </cfRule>
    <cfRule type="cellIs" dxfId="136" priority="152" operator="equal">
      <formula>"MEDIANAMENTE ACEPTABLE"</formula>
    </cfRule>
    <cfRule type="cellIs" dxfId="135" priority="153" operator="equal">
      <formula>"ACEPTABLE"</formula>
    </cfRule>
    <cfRule type="cellIs" dxfId="134" priority="154" operator="equal">
      <formula>"NO ACEPTABLE"</formula>
    </cfRule>
    <cfRule type="cellIs" dxfId="133" priority="155" stopIfTrue="1" operator="equal">
      <formula>"BAJO"</formula>
    </cfRule>
    <cfRule type="cellIs" dxfId="132" priority="156" stopIfTrue="1" operator="equal">
      <formula>"MEDIO"</formula>
    </cfRule>
    <cfRule type="cellIs" dxfId="131" priority="157" stopIfTrue="1" operator="equal">
      <formula>"ALTO"</formula>
    </cfRule>
  </conditionalFormatting>
  <conditionalFormatting sqref="AG52">
    <cfRule type="cellIs" dxfId="130" priority="150" operator="equal">
      <formula>"MEDIO"</formula>
    </cfRule>
    <cfRule type="cellIs" dxfId="129" priority="151" operator="equal">
      <formula>"MEDIO"</formula>
    </cfRule>
  </conditionalFormatting>
  <conditionalFormatting sqref="AG52">
    <cfRule type="cellIs" dxfId="128" priority="148" operator="equal">
      <formula>"ALTO"</formula>
    </cfRule>
    <cfRule type="cellIs" dxfId="127" priority="149" operator="equal">
      <formula>"MEDIO"</formula>
    </cfRule>
  </conditionalFormatting>
  <conditionalFormatting sqref="AG52">
    <cfRule type="cellIs" dxfId="126" priority="147" operator="equal">
      <formula>"BAJO"</formula>
    </cfRule>
  </conditionalFormatting>
  <conditionalFormatting sqref="AG52">
    <cfRule type="cellIs" dxfId="125" priority="146" operator="equal">
      <formula>"MEDIO"</formula>
    </cfRule>
  </conditionalFormatting>
  <conditionalFormatting sqref="AG52">
    <cfRule type="cellIs" dxfId="124" priority="158" operator="equal">
      <formula>#REF!</formula>
    </cfRule>
  </conditionalFormatting>
  <conditionalFormatting sqref="AG52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">
    <cfRule type="cellIs" dxfId="123" priority="119" operator="equal">
      <formula>FALSE</formula>
    </cfRule>
    <cfRule type="cellIs" dxfId="122" priority="120" operator="equal">
      <formula>"IMPORTANTE"</formula>
    </cfRule>
    <cfRule type="cellIs" dxfId="121" priority="121" operator="equal">
      <formula>"MODERADO"</formula>
    </cfRule>
    <cfRule type="cellIs" dxfId="120" priority="122" operator="equal">
      <formula>"TOLERABLE"</formula>
    </cfRule>
    <cfRule type="cellIs" dxfId="119" priority="123" operator="equal">
      <formula>"TRIVIAL"</formula>
    </cfRule>
    <cfRule type="cellIs" dxfId="118" priority="124" operator="equal">
      <formula>"T'Sede AVIANCA'!"</formula>
    </cfRule>
    <cfRule type="cellIs" dxfId="117" priority="131" operator="equal">
      <formula>"MEDIANAMENTE ACEPTABLE"</formula>
    </cfRule>
    <cfRule type="cellIs" dxfId="116" priority="132" operator="equal">
      <formula>"ACEPTABLE"</formula>
    </cfRule>
    <cfRule type="cellIs" dxfId="115" priority="133" operator="equal">
      <formula>"NO ACEPTABLE"</formula>
    </cfRule>
    <cfRule type="cellIs" dxfId="114" priority="134" stopIfTrue="1" operator="equal">
      <formula>"BAJO"</formula>
    </cfRule>
    <cfRule type="cellIs" dxfId="113" priority="135" stopIfTrue="1" operator="equal">
      <formula>"MEDIO"</formula>
    </cfRule>
    <cfRule type="cellIs" dxfId="112" priority="136" stopIfTrue="1" operator="equal">
      <formula>"ALTO"</formula>
    </cfRule>
  </conditionalFormatting>
  <conditionalFormatting sqref="U26:V26">
    <cfRule type="cellIs" dxfId="111" priority="129" operator="equal">
      <formula>"MEDIO"</formula>
    </cfRule>
    <cfRule type="cellIs" dxfId="110" priority="130" operator="equal">
      <formula>"MEDIO"</formula>
    </cfRule>
  </conditionalFormatting>
  <conditionalFormatting sqref="U26:V26">
    <cfRule type="cellIs" dxfId="109" priority="127" operator="equal">
      <formula>"ALTO"</formula>
    </cfRule>
    <cfRule type="cellIs" dxfId="108" priority="128" operator="equal">
      <formula>"MEDIO"</formula>
    </cfRule>
  </conditionalFormatting>
  <conditionalFormatting sqref="U26:V26">
    <cfRule type="cellIs" dxfId="107" priority="126" operator="equal">
      <formula>"BAJO"</formula>
    </cfRule>
  </conditionalFormatting>
  <conditionalFormatting sqref="U26:V26">
    <cfRule type="cellIs" dxfId="106" priority="125" operator="equal">
      <formula>"MEDIO"</formula>
    </cfRule>
  </conditionalFormatting>
  <conditionalFormatting sqref="U26:V26">
    <cfRule type="cellIs" dxfId="105" priority="137" operator="equal">
      <formula>#REF!</formula>
    </cfRule>
  </conditionalFormatting>
  <conditionalFormatting sqref="T26">
    <cfRule type="cellIs" dxfId="104" priority="118" operator="equal">
      <formula>0</formula>
    </cfRule>
  </conditionalFormatting>
  <conditionalFormatting sqref="U26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103" priority="96" operator="equal">
      <formula>FALSE</formula>
    </cfRule>
    <cfRule type="cellIs" dxfId="102" priority="97" operator="equal">
      <formula>"IMPORTANTE"</formula>
    </cfRule>
    <cfRule type="cellIs" dxfId="101" priority="98" operator="equal">
      <formula>"MODERADO"</formula>
    </cfRule>
    <cfRule type="cellIs" dxfId="100" priority="99" operator="equal">
      <formula>"TOLERABLE"</formula>
    </cfRule>
    <cfRule type="cellIs" dxfId="99" priority="100" operator="equal">
      <formula>"TRIVIAL"</formula>
    </cfRule>
    <cfRule type="cellIs" dxfId="98" priority="101" operator="equal">
      <formula>"T'Sede AVIANCA'!"</formula>
    </cfRule>
    <cfRule type="cellIs" dxfId="97" priority="108" operator="equal">
      <formula>"MEDIANAMENTE ACEPTABLE"</formula>
    </cfRule>
    <cfRule type="cellIs" dxfId="96" priority="109" operator="equal">
      <formula>"ACEPTABLE"</formula>
    </cfRule>
    <cfRule type="cellIs" dxfId="95" priority="110" operator="equal">
      <formula>"NO ACEPTABLE"</formula>
    </cfRule>
    <cfRule type="cellIs" dxfId="94" priority="111" stopIfTrue="1" operator="equal">
      <formula>"BAJO"</formula>
    </cfRule>
    <cfRule type="cellIs" dxfId="93" priority="112" stopIfTrue="1" operator="equal">
      <formula>"MEDIO"</formula>
    </cfRule>
    <cfRule type="cellIs" dxfId="92" priority="113" stopIfTrue="1" operator="equal">
      <formula>"ALTO"</formula>
    </cfRule>
  </conditionalFormatting>
  <conditionalFormatting sqref="U29:V29 AG29:AH29">
    <cfRule type="cellIs" dxfId="91" priority="106" operator="equal">
      <formula>"MEDIO"</formula>
    </cfRule>
    <cfRule type="cellIs" dxfId="90" priority="107" operator="equal">
      <formula>"MEDIO"</formula>
    </cfRule>
  </conditionalFormatting>
  <conditionalFormatting sqref="U29:V29 AG29:AH29">
    <cfRule type="cellIs" dxfId="89" priority="104" operator="equal">
      <formula>"ALTO"</formula>
    </cfRule>
    <cfRule type="cellIs" dxfId="88" priority="105" operator="equal">
      <formula>"MEDIO"</formula>
    </cfRule>
  </conditionalFormatting>
  <conditionalFormatting sqref="U29:V29 AG29:AH29">
    <cfRule type="cellIs" dxfId="87" priority="103" operator="equal">
      <formula>"BAJO"</formula>
    </cfRule>
  </conditionalFormatting>
  <conditionalFormatting sqref="U29:V29 AG29:AH29">
    <cfRule type="cellIs" dxfId="86" priority="102" operator="equal">
      <formula>"MEDIO"</formula>
    </cfRule>
  </conditionalFormatting>
  <conditionalFormatting sqref="U29:V29 AG29:AH29">
    <cfRule type="cellIs" dxfId="85" priority="114" operator="equal">
      <formula>#REF!</formula>
    </cfRule>
  </conditionalFormatting>
  <conditionalFormatting sqref="T29 AF29">
    <cfRule type="cellIs" dxfId="84" priority="95" operator="equal">
      <formula>0</formula>
    </cfRule>
  </conditionalFormatting>
  <conditionalFormatting sqref="G29">
    <cfRule type="cellIs" dxfId="83" priority="94" operator="equal">
      <formula>FALSE</formula>
    </cfRule>
  </conditionalFormatting>
  <conditionalFormatting sqref="U29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 U24:V24">
    <cfRule type="cellIs" dxfId="82" priority="72" operator="equal">
      <formula>FALSE</formula>
    </cfRule>
    <cfRule type="cellIs" dxfId="81" priority="73" operator="equal">
      <formula>"IMPORTANTE"</formula>
    </cfRule>
    <cfRule type="cellIs" dxfId="80" priority="74" operator="equal">
      <formula>"MODERADO"</formula>
    </cfRule>
    <cfRule type="cellIs" dxfId="79" priority="75" operator="equal">
      <formula>"TOLERABLE"</formula>
    </cfRule>
    <cfRule type="cellIs" dxfId="78" priority="76" operator="equal">
      <formula>"TRIVIAL"</formula>
    </cfRule>
    <cfRule type="cellIs" dxfId="77" priority="77" operator="equal">
      <formula>"T'Sede AVIANCA'!"</formula>
    </cfRule>
    <cfRule type="cellIs" dxfId="76" priority="84" operator="equal">
      <formula>"MEDIANAMENTE ACEPTABLE"</formula>
    </cfRule>
    <cfRule type="cellIs" dxfId="75" priority="85" operator="equal">
      <formula>"ACEPTABLE"</formula>
    </cfRule>
    <cfRule type="cellIs" dxfId="74" priority="86" operator="equal">
      <formula>"NO ACEPTABLE"</formula>
    </cfRule>
    <cfRule type="cellIs" dxfId="73" priority="87" stopIfTrue="1" operator="equal">
      <formula>"BAJO"</formula>
    </cfRule>
    <cfRule type="cellIs" dxfId="72" priority="88" stopIfTrue="1" operator="equal">
      <formula>"MEDIO"</formula>
    </cfRule>
    <cfRule type="cellIs" dxfId="71" priority="89" stopIfTrue="1" operator="equal">
      <formula>"ALTO"</formula>
    </cfRule>
  </conditionalFormatting>
  <conditionalFormatting sqref="AG24:AH24 U24:V24">
    <cfRule type="cellIs" dxfId="70" priority="82" operator="equal">
      <formula>"MEDIO"</formula>
    </cfRule>
    <cfRule type="cellIs" dxfId="69" priority="83" operator="equal">
      <formula>"MEDIO"</formula>
    </cfRule>
  </conditionalFormatting>
  <conditionalFormatting sqref="AG24:AH24 U24:V24">
    <cfRule type="cellIs" dxfId="68" priority="80" operator="equal">
      <formula>"ALTO"</formula>
    </cfRule>
    <cfRule type="cellIs" dxfId="67" priority="81" operator="equal">
      <formula>"MEDIO"</formula>
    </cfRule>
  </conditionalFormatting>
  <conditionalFormatting sqref="AG24:AH24 U24:V24">
    <cfRule type="cellIs" dxfId="66" priority="79" operator="equal">
      <formula>"BAJO"</formula>
    </cfRule>
  </conditionalFormatting>
  <conditionalFormatting sqref="AG24:AH24 U24:V24">
    <cfRule type="cellIs" dxfId="65" priority="78" operator="equal">
      <formula>"MEDIO"</formula>
    </cfRule>
  </conditionalFormatting>
  <conditionalFormatting sqref="AG24:AH24 U24:V24">
    <cfRule type="cellIs" dxfId="64" priority="90" operator="equal">
      <formula>#REF!</formula>
    </cfRule>
  </conditionalFormatting>
  <conditionalFormatting sqref="T24 AF24">
    <cfRule type="cellIs" dxfId="63" priority="71" operator="equal">
      <formula>0</formula>
    </cfRule>
  </conditionalFormatting>
  <conditionalFormatting sqref="G24">
    <cfRule type="cellIs" dxfId="62" priority="70" operator="equal">
      <formula>FALSE</formula>
    </cfRule>
  </conditionalFormatting>
  <conditionalFormatting sqref="U2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">
    <cfRule type="cellIs" dxfId="61" priority="69" operator="equal">
      <formula>FALSE</formula>
    </cfRule>
  </conditionalFormatting>
  <conditionalFormatting sqref="AG28:AH28">
    <cfRule type="cellIs" dxfId="60" priority="49" operator="equal">
      <formula>FALSE</formula>
    </cfRule>
    <cfRule type="cellIs" dxfId="59" priority="50" operator="equal">
      <formula>"IMPORTANTE"</formula>
    </cfRule>
    <cfRule type="cellIs" dxfId="58" priority="51" operator="equal">
      <formula>"MODERADO"</formula>
    </cfRule>
    <cfRule type="cellIs" dxfId="57" priority="52" operator="equal">
      <formula>"TOLERABLE"</formula>
    </cfRule>
    <cfRule type="cellIs" dxfId="56" priority="53" operator="equal">
      <formula>"TRIVIAL"</formula>
    </cfRule>
    <cfRule type="cellIs" dxfId="55" priority="54" operator="equal">
      <formula>"T'Sede AVIANCA'!"</formula>
    </cfRule>
    <cfRule type="cellIs" dxfId="54" priority="61" operator="equal">
      <formula>"MEDIANAMENTE ACEPTABLE"</formula>
    </cfRule>
    <cfRule type="cellIs" dxfId="53" priority="62" operator="equal">
      <formula>"ACEPTABLE"</formula>
    </cfRule>
    <cfRule type="cellIs" dxfId="52" priority="63" operator="equal">
      <formula>"NO ACEPTABLE"</formula>
    </cfRule>
    <cfRule type="cellIs" dxfId="51" priority="64" stopIfTrue="1" operator="equal">
      <formula>"BAJO"</formula>
    </cfRule>
    <cfRule type="cellIs" dxfId="50" priority="65" stopIfTrue="1" operator="equal">
      <formula>"MEDIO"</formula>
    </cfRule>
    <cfRule type="cellIs" dxfId="49" priority="66" stopIfTrue="1" operator="equal">
      <formula>"ALTO"</formula>
    </cfRule>
  </conditionalFormatting>
  <conditionalFormatting sqref="AG28:AH28">
    <cfRule type="cellIs" dxfId="48" priority="59" operator="equal">
      <formula>"MEDIO"</formula>
    </cfRule>
    <cfRule type="cellIs" dxfId="47" priority="60" operator="equal">
      <formula>"MEDIO"</formula>
    </cfRule>
  </conditionalFormatting>
  <conditionalFormatting sqref="AG28:AH28">
    <cfRule type="cellIs" dxfId="46" priority="57" operator="equal">
      <formula>"ALTO"</formula>
    </cfRule>
    <cfRule type="cellIs" dxfId="45" priority="58" operator="equal">
      <formula>"MEDIO"</formula>
    </cfRule>
  </conditionalFormatting>
  <conditionalFormatting sqref="AG28:AH28">
    <cfRule type="cellIs" dxfId="44" priority="56" operator="equal">
      <formula>"BAJO"</formula>
    </cfRule>
  </conditionalFormatting>
  <conditionalFormatting sqref="AG28:AH28">
    <cfRule type="cellIs" dxfId="43" priority="55" operator="equal">
      <formula>"MEDIO"</formula>
    </cfRule>
  </conditionalFormatting>
  <conditionalFormatting sqref="AG28:AH28">
    <cfRule type="cellIs" dxfId="42" priority="67" operator="equal">
      <formula>#REF!</formula>
    </cfRule>
  </conditionalFormatting>
  <conditionalFormatting sqref="AF28">
    <cfRule type="cellIs" dxfId="41" priority="48" operator="equal">
      <formula>0</formula>
    </cfRule>
  </conditionalFormatting>
  <conditionalFormatting sqref="AG28:AH2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">
    <cfRule type="cellIs" dxfId="40" priority="27" operator="equal">
      <formula>FALSE</formula>
    </cfRule>
    <cfRule type="cellIs" dxfId="39" priority="28" operator="equal">
      <formula>"IMPORTANTE"</formula>
    </cfRule>
    <cfRule type="cellIs" dxfId="38" priority="29" operator="equal">
      <formula>"MODERADO"</formula>
    </cfRule>
    <cfRule type="cellIs" dxfId="37" priority="30" operator="equal">
      <formula>"TOLERABLE"</formula>
    </cfRule>
    <cfRule type="cellIs" dxfId="36" priority="31" operator="equal">
      <formula>"TRIVIAL"</formula>
    </cfRule>
    <cfRule type="cellIs" dxfId="35" priority="32" operator="equal">
      <formula>"T'Sede AVIANCA'!"</formula>
    </cfRule>
    <cfRule type="cellIs" dxfId="34" priority="39" operator="equal">
      <formula>"MEDIANAMENTE ACEPTABLE"</formula>
    </cfRule>
    <cfRule type="cellIs" dxfId="33" priority="40" operator="equal">
      <formula>"ACEPTABLE"</formula>
    </cfRule>
    <cfRule type="cellIs" dxfId="32" priority="41" operator="equal">
      <formula>"NO ACEPTABLE"</formula>
    </cfRule>
    <cfRule type="cellIs" dxfId="31" priority="42" stopIfTrue="1" operator="equal">
      <formula>"BAJO"</formula>
    </cfRule>
    <cfRule type="cellIs" dxfId="30" priority="43" stopIfTrue="1" operator="equal">
      <formula>"MEDIO"</formula>
    </cfRule>
    <cfRule type="cellIs" dxfId="29" priority="44" stopIfTrue="1" operator="equal">
      <formula>"ALTO"</formula>
    </cfRule>
  </conditionalFormatting>
  <conditionalFormatting sqref="U28:V28">
    <cfRule type="cellIs" dxfId="28" priority="37" operator="equal">
      <formula>"MEDIO"</formula>
    </cfRule>
    <cfRule type="cellIs" dxfId="27" priority="38" operator="equal">
      <formula>"MEDIO"</formula>
    </cfRule>
  </conditionalFormatting>
  <conditionalFormatting sqref="U28:V28">
    <cfRule type="cellIs" dxfId="26" priority="35" operator="equal">
      <formula>"ALTO"</formula>
    </cfRule>
    <cfRule type="cellIs" dxfId="25" priority="36" operator="equal">
      <formula>"MEDIO"</formula>
    </cfRule>
  </conditionalFormatting>
  <conditionalFormatting sqref="U28:V28">
    <cfRule type="cellIs" dxfId="24" priority="34" operator="equal">
      <formula>"BAJO"</formula>
    </cfRule>
  </conditionalFormatting>
  <conditionalFormatting sqref="U28:V28">
    <cfRule type="cellIs" dxfId="23" priority="33" operator="equal">
      <formula>"MEDIO"</formula>
    </cfRule>
  </conditionalFormatting>
  <conditionalFormatting sqref="U28:V28">
    <cfRule type="cellIs" dxfId="22" priority="45" operator="equal">
      <formula>#REF!</formula>
    </cfRule>
  </conditionalFormatting>
  <conditionalFormatting sqref="T28">
    <cfRule type="cellIs" dxfId="21" priority="26" operator="equal">
      <formula>0</formula>
    </cfRule>
  </conditionalFormatting>
  <conditionalFormatting sqref="U2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 U12:V12">
    <cfRule type="cellIs" dxfId="20" priority="3" operator="equal">
      <formula>FALSE</formula>
    </cfRule>
    <cfRule type="cellIs" dxfId="19" priority="4" operator="equal">
      <formula>"IMPORTANTE"</formula>
    </cfRule>
    <cfRule type="cellIs" dxfId="18" priority="5" operator="equal">
      <formula>"MODERADO"</formula>
    </cfRule>
    <cfRule type="cellIs" dxfId="17" priority="6" operator="equal">
      <formula>"TOLERABLE"</formula>
    </cfRule>
    <cfRule type="cellIs" dxfId="16" priority="7" operator="equal">
      <formula>"TRIVIAL"</formula>
    </cfRule>
    <cfRule type="cellIs" dxfId="15" priority="8" operator="equal">
      <formula>"T'Sede AVIANCA'!"</formula>
    </cfRule>
    <cfRule type="cellIs" dxfId="14" priority="15" operator="equal">
      <formula>"MEDIANAMENTE ACEPTABLE"</formula>
    </cfRule>
    <cfRule type="cellIs" dxfId="13" priority="16" operator="equal">
      <formula>"ACEPTABLE"</formula>
    </cfRule>
    <cfRule type="cellIs" dxfId="12" priority="17" operator="equal">
      <formula>"NO ACEPTABLE"</formula>
    </cfRule>
    <cfRule type="cellIs" dxfId="11" priority="18" stopIfTrue="1" operator="equal">
      <formula>"BAJO"</formula>
    </cfRule>
    <cfRule type="cellIs" dxfId="10" priority="19" stopIfTrue="1" operator="equal">
      <formula>"MEDIO"</formula>
    </cfRule>
    <cfRule type="cellIs" dxfId="9" priority="20" stopIfTrue="1" operator="equal">
      <formula>"ALTO"</formula>
    </cfRule>
  </conditionalFormatting>
  <conditionalFormatting sqref="AG12:AH12 U12:V12">
    <cfRule type="cellIs" dxfId="8" priority="13" operator="equal">
      <formula>"MEDIO"</formula>
    </cfRule>
    <cfRule type="cellIs" dxfId="7" priority="14" operator="equal">
      <formula>"MEDIO"</formula>
    </cfRule>
  </conditionalFormatting>
  <conditionalFormatting sqref="AG12:AH12 U12:V12">
    <cfRule type="cellIs" dxfId="6" priority="11" operator="equal">
      <formula>"ALTO"</formula>
    </cfRule>
    <cfRule type="cellIs" dxfId="5" priority="12" operator="equal">
      <formula>"MEDIO"</formula>
    </cfRule>
  </conditionalFormatting>
  <conditionalFormatting sqref="AG12:AH12 U12:V12">
    <cfRule type="cellIs" dxfId="4" priority="10" operator="equal">
      <formula>"BAJO"</formula>
    </cfRule>
  </conditionalFormatting>
  <conditionalFormatting sqref="AG12:AH12 U12:V12">
    <cfRule type="cellIs" dxfId="3" priority="9" operator="equal">
      <formula>"MEDIO"</formula>
    </cfRule>
  </conditionalFormatting>
  <conditionalFormatting sqref="AG12:AH12 U12:V12">
    <cfRule type="cellIs" dxfId="2" priority="21" operator="equal">
      <formula>#REF!</formula>
    </cfRule>
  </conditionalFormatting>
  <conditionalFormatting sqref="AF12 T12">
    <cfRule type="cellIs" dxfId="1" priority="2" operator="equal">
      <formula>0</formula>
    </cfRule>
  </conditionalFormatting>
  <conditionalFormatting sqref="U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0" priority="1" operator="equal">
      <formula>FALSE</formula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F27:F62 F10:F11 F13:F25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Q30:Q61 AC30:AC61 AC13:AC28 AC10:AC11 Q10:Q11 Q13:Q28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R30:R61 AD30:AD61 AD13:AD28 AD10:AD11 R10:R11 R13:R28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S30:S61 AE30:AE61 AE13:AE28 AE10:AE11 S10:S11 S13:S28</xm:sqref>
        </x14:dataValidation>
        <x14:dataValidation type="list" allowBlank="1" showInputMessage="1" showErrorMessage="1" xr:uid="{00000000-0002-0000-0100-000004000000}">
          <x14:formula1>
            <xm:f>Hoja1!$G$6:$G$7</xm:f>
          </x14:formula1>
          <xm:sqref>E30:E61 E10:E11 E13:E28</xm:sqref>
        </x14:dataValidation>
        <x14:dataValidation type="list" allowBlank="1" showInputMessage="1" showErrorMessage="1" xr:uid="{00000000-0002-0000-0100-000005000000}">
          <x14:formula1>
            <xm:f>'https://unidadvictimas-my.sharepoint.com/Users/User/Desktop/Asesoria/Unidad de Victimas/Medellin/[Medellin MATRIZ.xlsx]Hoja1'!#REF!</xm:f>
          </x14:formula1>
          <xm:sqref>E29 Q29:S29 AC29:AE29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AC12:AE12 Q12:S12 E12:F12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1" t="s">
        <v>321</v>
      </c>
      <c r="B1" s="231" t="s">
        <v>322</v>
      </c>
      <c r="C1" s="231" t="s">
        <v>323</v>
      </c>
    </row>
    <row r="2" spans="1:3" x14ac:dyDescent="0.2">
      <c r="A2" s="231"/>
      <c r="B2" s="231"/>
      <c r="C2" s="231"/>
    </row>
    <row r="3" spans="1:3" x14ac:dyDescent="0.2">
      <c r="A3" s="232">
        <v>1</v>
      </c>
      <c r="B3" s="233">
        <v>42271</v>
      </c>
      <c r="C3" s="232" t="s">
        <v>324</v>
      </c>
    </row>
    <row r="4" spans="1:3" ht="96.75" customHeight="1" x14ac:dyDescent="0.2">
      <c r="A4" s="232">
        <v>2</v>
      </c>
      <c r="B4" s="234">
        <v>43636</v>
      </c>
      <c r="C4" s="235" t="s">
        <v>353</v>
      </c>
    </row>
    <row r="5" spans="1:3" ht="45" x14ac:dyDescent="0.2">
      <c r="A5" s="236">
        <v>3</v>
      </c>
      <c r="B5" s="234">
        <v>44032</v>
      </c>
      <c r="C5" s="235" t="s">
        <v>354</v>
      </c>
    </row>
    <row r="7" spans="1:3" x14ac:dyDescent="0.2">
      <c r="A7" s="139" t="s">
        <v>325</v>
      </c>
      <c r="B7" s="140"/>
      <c r="C7" s="14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G53" sqref="G5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87" t="s">
        <v>45</v>
      </c>
      <c r="D2" s="187"/>
      <c r="E2" s="8" t="s">
        <v>46</v>
      </c>
      <c r="O2" s="186" t="s">
        <v>68</v>
      </c>
      <c r="P2" s="186"/>
      <c r="Q2" s="186"/>
      <c r="R2" s="186"/>
      <c r="S2" s="186"/>
      <c r="T2" s="186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86" t="s">
        <v>73</v>
      </c>
      <c r="P4" s="186"/>
      <c r="Q4" s="186"/>
      <c r="R4" s="186"/>
      <c r="S4" s="186"/>
      <c r="T4" s="186"/>
      <c r="U4" s="186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2" t="s">
        <v>61</v>
      </c>
      <c r="B10" s="192"/>
      <c r="C10" s="192" t="s">
        <v>62</v>
      </c>
      <c r="D10" s="192"/>
      <c r="E10" s="192" t="s">
        <v>63</v>
      </c>
      <c r="F10" s="192"/>
    </row>
    <row r="11" spans="1:25" x14ac:dyDescent="0.2">
      <c r="A11" s="193"/>
      <c r="B11" s="193"/>
      <c r="C11" s="194"/>
      <c r="D11" s="194"/>
      <c r="E11" s="195"/>
      <c r="F11" s="195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90" t="s">
        <v>64</v>
      </c>
      <c r="G13" s="190"/>
      <c r="H13" s="190"/>
      <c r="I13" s="190"/>
      <c r="J13" s="190"/>
      <c r="K13" s="190"/>
      <c r="L13" s="190"/>
      <c r="M13" s="190"/>
      <c r="N13" s="190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90"/>
      <c r="G14" s="190"/>
      <c r="H14" s="190"/>
      <c r="I14" s="190"/>
      <c r="J14" s="190"/>
      <c r="K14" s="190"/>
      <c r="L14" s="190"/>
      <c r="M14" s="190"/>
      <c r="N14" s="190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90"/>
      <c r="G15" s="190"/>
      <c r="H15" s="190"/>
      <c r="I15" s="190"/>
      <c r="J15" s="190"/>
      <c r="K15" s="190"/>
      <c r="L15" s="190"/>
      <c r="M15" s="190"/>
      <c r="N15" s="190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91"/>
      <c r="D16" s="191"/>
      <c r="F16" s="19"/>
      <c r="P16" s="183" t="s">
        <v>14</v>
      </c>
      <c r="Q16" s="183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196" t="s">
        <v>66</v>
      </c>
      <c r="B17" s="20" t="s">
        <v>67</v>
      </c>
      <c r="C17" s="188" t="s">
        <v>7</v>
      </c>
      <c r="D17" s="188"/>
      <c r="F17" s="19"/>
      <c r="Q17" s="186"/>
      <c r="R17" s="186"/>
      <c r="S17" s="186"/>
      <c r="T17" s="186"/>
      <c r="U17" s="186"/>
      <c r="V17" s="186"/>
      <c r="W17" s="21"/>
      <c r="X17" s="22"/>
      <c r="Y17" s="16"/>
    </row>
    <row r="18" spans="1:25" ht="18" x14ac:dyDescent="0.25">
      <c r="A18" s="197"/>
      <c r="B18" s="20" t="s">
        <v>69</v>
      </c>
      <c r="C18" s="188" t="s">
        <v>70</v>
      </c>
      <c r="D18" s="188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197"/>
      <c r="B19" s="20" t="s">
        <v>71</v>
      </c>
      <c r="C19" s="188" t="s">
        <v>72</v>
      </c>
      <c r="D19" s="188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197"/>
      <c r="B20" s="25" t="s">
        <v>74</v>
      </c>
      <c r="C20" s="188" t="s">
        <v>75</v>
      </c>
      <c r="D20" s="188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197"/>
      <c r="B21" s="25" t="s">
        <v>76</v>
      </c>
      <c r="C21" s="189"/>
      <c r="D21" s="189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197"/>
      <c r="B22" s="25" t="s">
        <v>77</v>
      </c>
      <c r="C22" s="189"/>
      <c r="D22" s="189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197"/>
      <c r="B23" s="25" t="s">
        <v>78</v>
      </c>
      <c r="C23" s="189"/>
      <c r="D23" s="189"/>
      <c r="P23" s="184" t="s">
        <v>117</v>
      </c>
      <c r="Q23" s="184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197"/>
      <c r="B24" s="25" t="s">
        <v>79</v>
      </c>
      <c r="C24" s="189"/>
      <c r="D24" s="189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197"/>
      <c r="B25" s="25" t="s">
        <v>80</v>
      </c>
      <c r="C25" s="189"/>
      <c r="D25" s="189"/>
      <c r="P25" s="184" t="s">
        <v>118</v>
      </c>
      <c r="Q25" s="184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198"/>
      <c r="B26" s="25" t="s">
        <v>81</v>
      </c>
      <c r="C26" s="189"/>
      <c r="D26" s="189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9" t="s">
        <v>82</v>
      </c>
      <c r="B27" s="25" t="s">
        <v>83</v>
      </c>
      <c r="C27" s="189"/>
      <c r="D27" s="189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9"/>
      <c r="B28" s="25" t="s">
        <v>84</v>
      </c>
      <c r="C28" s="189"/>
      <c r="D28" s="189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9"/>
      <c r="B29" s="25" t="s">
        <v>83</v>
      </c>
      <c r="C29" s="189"/>
      <c r="D29" s="189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9"/>
      <c r="B30" s="25" t="s">
        <v>85</v>
      </c>
      <c r="C30" s="189"/>
      <c r="D30" s="189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9"/>
      <c r="B31" s="25" t="s">
        <v>86</v>
      </c>
      <c r="C31" s="189"/>
      <c r="D31" s="189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00" t="s">
        <v>87</v>
      </c>
      <c r="B32" s="25" t="s">
        <v>88</v>
      </c>
      <c r="C32" s="189"/>
      <c r="D32" s="189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01"/>
      <c r="B33" s="25" t="s">
        <v>89</v>
      </c>
      <c r="C33" s="189"/>
      <c r="D33" s="189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02" t="s">
        <v>90</v>
      </c>
      <c r="B34" s="25" t="s">
        <v>91</v>
      </c>
      <c r="C34" s="189"/>
      <c r="D34" s="189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3"/>
      <c r="B35" s="25" t="s">
        <v>92</v>
      </c>
      <c r="C35" s="189"/>
      <c r="D35" s="189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3"/>
      <c r="B36" s="25" t="s">
        <v>84</v>
      </c>
      <c r="C36" s="189"/>
      <c r="D36" s="189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3"/>
      <c r="B37" s="25" t="s">
        <v>83</v>
      </c>
      <c r="C37" s="189"/>
      <c r="D37" s="189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3"/>
      <c r="B38" s="25" t="s">
        <v>93</v>
      </c>
      <c r="C38" s="189"/>
      <c r="D38" s="189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89"/>
      <c r="D39" s="189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89"/>
      <c r="D40" s="189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89"/>
      <c r="B41" s="189"/>
      <c r="C41" s="189"/>
      <c r="D41" s="189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89"/>
      <c r="B42" s="189"/>
      <c r="C42" s="189"/>
      <c r="D42" s="189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89"/>
      <c r="B43" s="189"/>
      <c r="C43" s="189"/>
      <c r="D43" s="189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89"/>
      <c r="B44" s="189"/>
      <c r="C44" s="189"/>
      <c r="D44" s="189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89"/>
      <c r="B45" s="189"/>
      <c r="C45" s="189"/>
      <c r="D45" s="189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07"/>
      <c r="B46" s="207"/>
      <c r="C46" s="207"/>
      <c r="D46" s="207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05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06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04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04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85" t="s">
        <v>106</v>
      </c>
      <c r="E56" s="185"/>
      <c r="F56" s="185"/>
      <c r="G56" s="185"/>
      <c r="H56" s="185" t="s">
        <v>111</v>
      </c>
      <c r="I56" s="185"/>
      <c r="J56" s="185"/>
      <c r="K56" s="185"/>
      <c r="L56" s="185"/>
      <c r="M56" s="185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85"/>
      <c r="I58" s="185"/>
      <c r="J58" s="185"/>
      <c r="K58" s="185"/>
      <c r="L58" s="185"/>
      <c r="M58" s="185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85"/>
      <c r="I59" s="185"/>
      <c r="J59" s="185"/>
      <c r="K59" s="185"/>
      <c r="L59" s="185"/>
      <c r="M59" s="185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85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85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85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85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031874F-D686-456F-8837-993DCFA2E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C913E3-4CAC-44DB-860D-52C89E115B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E92338-3221-4734-AF59-5793329227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5CD11D-8695-446D-BCDC-6B9AAFC95DF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