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3" documentId="11_4ACA3F1B7EFCDFC35B181FC92BA6A9A3598E6111" xr6:coauthVersionLast="45" xr6:coauthVersionMax="45" xr10:uidLastSave="{80CDC509-1A21-47AD-A577-2087E6826AB1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Control de Cambios" sheetId="42" r:id="rId3"/>
    <sheet name="Referencias" sheetId="3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MATRIZ!$A$9:$AH$58</definedName>
    <definedName name="Actividad" localSheetId="3">[1]Hoja1!$E$5:$E$7</definedName>
    <definedName name="Actividad">[2]Hoja1!$E$5:$E$7</definedName>
    <definedName name="Actividad.">[3]Hoja4!$D$7:$D$9</definedName>
    <definedName name="_xlnm.Print_Area" localSheetId="1">MATRIZ!$A$1:$AF$58</definedName>
    <definedName name="Incidencia" localSheetId="3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1" i="41" l="1"/>
  <c r="AG11" i="41" s="1"/>
  <c r="AH11" i="41" s="1"/>
  <c r="T11" i="41"/>
  <c r="U11" i="41" s="1"/>
  <c r="V11" i="41" s="1"/>
  <c r="AF25" i="41" l="1"/>
  <c r="AG25" i="41" s="1"/>
  <c r="AH25" i="41" s="1"/>
  <c r="T25" i="41"/>
  <c r="U25" i="41" s="1"/>
  <c r="V25" i="41" s="1"/>
  <c r="AF23" i="41" l="1"/>
  <c r="AG23" i="41" s="1"/>
  <c r="AH23" i="41" s="1"/>
  <c r="T23" i="41"/>
  <c r="U23" i="41" s="1"/>
  <c r="V23" i="41" s="1"/>
  <c r="G23" i="41"/>
  <c r="AF17" i="41"/>
  <c r="AG17" i="41" s="1"/>
  <c r="AH17" i="41" s="1"/>
  <c r="T17" i="41"/>
  <c r="U17" i="41" s="1"/>
  <c r="V17" i="41" s="1"/>
  <c r="G17" i="41"/>
  <c r="AF30" i="41" l="1"/>
  <c r="AG30" i="41" s="1"/>
  <c r="AH30" i="41" s="1"/>
  <c r="T30" i="41"/>
  <c r="U30" i="41" s="1"/>
  <c r="V30" i="41" s="1"/>
  <c r="G30" i="41"/>
  <c r="G10" i="41" l="1"/>
  <c r="T10" i="41"/>
  <c r="U10" i="41" s="1"/>
  <c r="V10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G29" i="41"/>
  <c r="T29" i="41"/>
  <c r="U29" i="41" s="1"/>
  <c r="V29" i="41" s="1"/>
  <c r="G31" i="41"/>
  <c r="T31" i="41"/>
  <c r="U31" i="41" s="1"/>
  <c r="V31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G46" i="41"/>
  <c r="T46" i="41"/>
  <c r="U46" i="41" s="1"/>
  <c r="V46" i="41" s="1"/>
  <c r="U47" i="41"/>
  <c r="V47" i="41" s="1"/>
  <c r="U48" i="41"/>
  <c r="V48" i="41" s="1"/>
  <c r="U49" i="41"/>
  <c r="V49" i="41" s="1"/>
  <c r="G50" i="41"/>
  <c r="T50" i="41"/>
  <c r="U50" i="41" s="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G58" i="41"/>
  <c r="T58" i="41"/>
  <c r="U58" i="41" s="1"/>
  <c r="V58" i="41" s="1"/>
  <c r="AF26" i="41"/>
  <c r="AG26" i="41" s="1"/>
  <c r="AH26" i="41" s="1"/>
  <c r="AG24" i="41"/>
  <c r="AH24" i="41" s="1"/>
  <c r="AG49" i="41" l="1"/>
  <c r="AH49" i="41" s="1"/>
  <c r="AG47" i="41"/>
  <c r="AH47" i="41" s="1"/>
  <c r="AF10" i="41" l="1"/>
  <c r="AG10" i="41" s="1"/>
  <c r="AH10" i="41" s="1"/>
  <c r="AF22" i="41"/>
  <c r="AG22" i="41" s="1"/>
  <c r="AH22" i="41" s="1"/>
  <c r="AF12" i="41"/>
  <c r="AG12" i="41" s="1"/>
  <c r="AH12" i="41" s="1"/>
  <c r="AG48" i="41"/>
  <c r="AH48" i="41" s="1"/>
  <c r="AF55" i="41" l="1"/>
  <c r="AG55" i="41" s="1"/>
  <c r="AH55" i="41" s="1"/>
  <c r="AF53" i="41"/>
  <c r="AG53" i="41" s="1"/>
  <c r="AH53" i="41" s="1"/>
  <c r="AF13" i="41"/>
  <c r="AG13" i="41" s="1"/>
  <c r="AH13" i="41" s="1"/>
  <c r="AC6" i="41" l="1"/>
  <c r="AF56" i="41" l="1"/>
  <c r="AG56" i="41" s="1"/>
  <c r="AH56" i="41" s="1"/>
  <c r="AF52" i="41"/>
  <c r="AG52" i="41" s="1"/>
  <c r="AH52" i="41" s="1"/>
  <c r="AF51" i="41"/>
  <c r="AG51" i="41" s="1"/>
  <c r="AH51" i="41" s="1"/>
  <c r="AF50" i="41"/>
  <c r="AG50" i="41" l="1"/>
  <c r="AH50" i="41" s="1"/>
  <c r="AF39" i="41"/>
  <c r="AG39" i="41" s="1"/>
  <c r="AH39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54" i="41"/>
  <c r="AG54" i="41" s="1"/>
  <c r="AH54" i="41" s="1"/>
  <c r="AF57" i="41"/>
  <c r="AG57" i="41" s="1"/>
  <c r="AH57" i="41" s="1"/>
  <c r="AF58" i="41"/>
  <c r="AG58" i="41" s="1"/>
  <c r="AH58" i="41" s="1"/>
  <c r="AF38" i="41"/>
  <c r="AG38" i="41" s="1"/>
  <c r="AH38" i="41" s="1"/>
  <c r="AF28" i="41" l="1"/>
  <c r="AG28" i="41" s="1"/>
  <c r="AH28" i="41" s="1"/>
  <c r="AF31" i="41" l="1"/>
  <c r="AG31" i="41" s="1"/>
  <c r="AH31" i="41" s="1"/>
  <c r="AF32" i="4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21" i="41" l="1"/>
  <c r="AG21" i="41" s="1"/>
  <c r="AH21" i="41" s="1"/>
  <c r="AF27" i="41"/>
  <c r="AG27" i="41" s="1"/>
  <c r="AH27" i="41" s="1"/>
  <c r="AF29" i="41"/>
  <c r="AG29" i="41" s="1"/>
  <c r="AH29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<sst xmlns="http://schemas.openxmlformats.org/spreadsheetml/2006/main" count="779" uniqueCount="351">
  <si>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</si>
  <si>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</si>
  <si>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</si>
  <si>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</si>
  <si>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</si>
  <si>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</si>
  <si>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</si>
  <si>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</si>
  <si>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</si>
  <si>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</si>
  <si>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</si>
  <si>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</si>
  <si>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</si>
  <si>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</si>
  <si>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</si>
  <si>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</si>
  <si>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</si>
  <si>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</si>
  <si>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</si>
  <si>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</si>
  <si>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</si>
  <si>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</si>
  <si>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</si>
  <si>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</si>
  <si>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</si>
  <si>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</si>
  <si>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</si>
  <si>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</si>
  <si>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</si>
  <si>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</si>
  <si>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</si>
  <si>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</si>
  <si>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</si>
  <si>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</si>
  <si>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</si>
  <si>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</si>
  <si>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</si>
  <si>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</si>
  <si>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</si>
  <si>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</si>
  <si>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</si>
  <si>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</si>
  <si>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</si>
  <si>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</si>
  <si>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</si>
  <si>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</si>
  <si>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</si>
  <si>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</si>
  <si>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</si>
  <si>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</si>
  <si>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</si>
  <si>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</si>
  <si>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</si>
  <si>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</si>
  <si>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</si>
  <si>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</si>
  <si>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</si>
  <si>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</si>
  <si>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</si>
  <si>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</si>
  <si>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</si>
  <si>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</si>
  <si>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</si>
  <si>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</si>
  <si>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</si>
  <si>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</si>
  <si>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</si>
  <si>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</si>
  <si>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</si>
  <si>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</si>
  <si>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</si>
  <si>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</si>
  <si>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</si>
  <si>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</si>
  <si>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</si>
  <si>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</si>
  <si>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</si>
  <si>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</si>
  <si>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</si>
  <si>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</si>
  <si>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</si>
  <si>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</si>
  <si>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</si>
  <si>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</si>
  <si>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</si>
  <si>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</si>
  <si>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</si>
  <si>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</si>
  <si>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</si>
  <si>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</si>
  <si>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</si>
  <si>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</si>
  <si>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</si>
  <si>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</si>
  <si>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</si>
  <si>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</si>
  <si>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</si>
  <si>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</si>
  <si>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</si>
  <si>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</si>
  <si>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</si>
  <si>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</si>
  <si>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</si>
  <si>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</si>
  <si>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</si>
  <si>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</si>
  <si>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</si>
  <si>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</si>
  <si>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</si>
  <si>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</si>
  <si>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</si>
  <si>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</si>
  <si>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</si>
  <si>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</si>
  <si>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</si>
  <si>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</si>
  <si>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</si>
  <si>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</si>
  <si>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</si>
  <si>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</si>
  <si>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</si>
  <si>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</si>
  <si>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</si>
  <si>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</si>
  <si>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</si>
  <si>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</si>
  <si>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</si>
  <si>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</si>
  <si>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</si>
  <si>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</si>
  <si>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</si>
  <si>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</si>
  <si>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</si>
  <si>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</si>
  <si>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</si>
  <si>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</si>
  <si>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</si>
  <si>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</si>
  <si>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</si>
  <si>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</si>
  <si>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</si>
  <si>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</si>
  <si>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</si>
  <si>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</si>
  <si>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</si>
  <si>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</si>
  <si>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</si>
  <si>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</si>
  <si>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</si>
  <si>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</si>
  <si>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</si>
  <si>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</si>
  <si>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</si>
  <si>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</si>
  <si>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</si>
  <si>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</si>
  <si>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</si>
  <si>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</si>
  <si>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</si>
  <si>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</si>
  <si>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</si>
  <si>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</si>
  <si>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</si>
  <si>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</si>
  <si>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</si>
  <si>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</si>
  <si>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</si>
  <si>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</si>
  <si>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</si>
  <si>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</si>
  <si>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</si>
  <si>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</si>
  <si>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</si>
  <si>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</si>
  <si>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</si>
  <si>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</si>
  <si>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</si>
  <si>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</si>
  <si>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</si>
  <si>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</si>
  <si>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</si>
  <si>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</si>
  <si>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</si>
  <si>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</si>
  <si>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</si>
  <si>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</si>
  <si>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</si>
  <si>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</si>
  <si>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</si>
  <si>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</si>
  <si>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</si>
  <si>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</si>
  <si>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</si>
  <si>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</si>
  <si>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</si>
  <si>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</si>
  <si>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</si>
  <si>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</si>
  <si>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</si>
  <si>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</si>
  <si>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</si>
  <si>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</si>
  <si>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</si>
  <si>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</si>
  <si>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</si>
  <si>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</si>
  <si>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</si>
  <si>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</si>
  <si>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</si>
  <si>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</si>
  <si>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</si>
  <si>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</si>
  <si>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</si>
  <si>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</si>
  <si>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</si>
  <si>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</si>
  <si>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</si>
  <si>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</si>
  <si>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</si>
  <si>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</si>
  <si>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</si>
  <si>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</si>
  <si>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</si>
  <si>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</si>
  <si>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</si>
  <si>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</si>
  <si>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</si>
  <si>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</si>
  <si>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</si>
  <si>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</si>
  <si>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</si>
  <si>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</si>
  <si>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</si>
  <si>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</si>
  <si>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</si>
  <si>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</si>
  <si>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</si>
  <si>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</si>
  <si>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</si>
  <si>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</si>
  <si>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</si>
  <si>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</si>
  <si>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</si>
  <si>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</si>
  <si>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</si>
  <si>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</si>
  <si>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</si>
  <si>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</si>
  <si>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</si>
  <si>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</si>
  <si>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</si>
  <si>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</si>
  <si>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</si>
  <si>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</si>
  <si>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</si>
  <si>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</si>
  <si>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</si>
  <si>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</si>
  <si>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</si>
  <si>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</si>
  <si>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</si>
  <si>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Fomentar el no uso de celular mientras se camina (subir o bajar escaleras)</t>
  </si>
  <si>
    <t>Señalización de áreas con desnivel y antideslizantes</t>
  </si>
  <si>
    <t>Conservar el calzado amarrado y prestar atención al bajar escaleras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</si>
  <si>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</si>
  <si>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</si>
  <si>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</si>
  <si>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</si>
  <si>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</si>
  <si>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</si>
  <si>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</si>
  <si>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Heridas, Golpes, Contusiones, Caídas al mismo nivel. Generado por recorridos en oficinas, ascenso y descenso por escaleras de forma regular, superficies lisas e irregulares</t>
  </si>
  <si>
    <t>Caídas, lesiones de tejidos blandos y osteomusculares, contaminación visual. Generado por la falta de canalización de cables, orden y aseo en áreas de trabajo como oficinas, almacenes y archivo.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</si>
  <si>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</si>
  <si>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</si>
  <si>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</si>
  <si>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</si>
  <si>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</si>
  <si>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</si>
  <si>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</si>
  <si>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</si>
  <si>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</si>
  <si>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</si>
  <si>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</si>
  <si>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</si>
  <si>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</si>
  <si>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</si>
  <si>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</si>
  <si>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</si>
  <si>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</si>
  <si>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</si>
  <si>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</si>
  <si>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</si>
  <si>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</si>
  <si>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</si>
  <si>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</si>
  <si>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Lesiones en tejidos blandos o incluso la muerte de trabajadores</t>
  </si>
  <si>
    <t>Lesiones en tejidos blandos e incluso la muerte en trabajadores</t>
  </si>
  <si>
    <t>ASESORIA ARL POSITIVA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</si>
  <si>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</si>
  <si>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</si>
  <si>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</si>
  <si>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Cefalea, irritabilidad, estrés, dificultad de concentración, emociones. Generado por  tráfico vehicular.</t>
  </si>
  <si>
    <t>Iluminación (luz visible por exceso o deficiencia)</t>
  </si>
  <si>
    <t>Trastornos oculares, Cefaleas, Fatiga, Falta de concentración, baja atención, ocasionados por deslumbramientos o baja iluminación</t>
  </si>
  <si>
    <t xml:space="preserve">Exámenes médicos ocupacionales de preingreso periódicos y retiro a funcionarios </t>
  </si>
  <si>
    <t>Controles médicos periódicos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</si>
  <si>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</si>
  <si>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</si>
  <si>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</si>
  <si>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</si>
  <si>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>BIOMECÁNICO</t>
  </si>
  <si>
    <t>Enfermedades respiratorias, alergias, Sinositus, Rinitis, Asma, Neumoconiosis. Generado por dispersión de partículas sólidas suspendidas en el aire (hollín, polen, moho).</t>
  </si>
  <si>
    <t>Resfriado Común, Sinositus, Rinitis, Neumonía, Neumoconiosis, Cefaleas. Generado por partículas en el ambiente como polvo, humo, gases de exostos.</t>
  </si>
  <si>
    <t>Fatiga, dolor abdominal, dolor en oídos, asfixia, hipoxia, aumento de estrés. Generado por traslado a ciudades en avión.</t>
  </si>
  <si>
    <t>Instalación de cinta antideslizante y barandas en ambos costados de la escalera</t>
  </si>
  <si>
    <t xml:space="preserve">Adecuación de estanterías, reparación y mantenimientos de techos y paredes </t>
  </si>
  <si>
    <t>Arauca</t>
  </si>
  <si>
    <t>Sede administrativa - CALLE 15 No 26-21</t>
  </si>
  <si>
    <t>Desordenes músculo-esqueléticos ocasionados por los movimientos de objetos en el área de archivo y almacén</t>
  </si>
  <si>
    <t>Publicaciones de prevención de enfermedades músculo esqueléticas por SUMA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</si>
  <si>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</si>
  <si>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Lesiones osteomusculares. Generadas por caída de objetos o caídas a mismo nivel debido a un inadecuado apilamiento de cajas,  especialmente en áreas de archivo y almacén</t>
  </si>
  <si>
    <t>Quemaduras, electrocución o muerte por choque o arco eléctrico, ocasionado por sobrecargas en tomas, cables descubiertos, manipulación y mantenimiento a equipos eléctricos</t>
  </si>
  <si>
    <t>Elementos de protección individual, suministrados por el contratista, capacitación en el manejo de productos químicos</t>
  </si>
  <si>
    <t>Mediciones ambientales, adecuaciones locativas, instalación de persianas o protector en ventanas</t>
  </si>
  <si>
    <t>Desarrollo de enfermedades infectocontagiosas ocasionadas por patógenos tales como virus, bacterias, hongos y parásitos. Por contacto con personas contaminadas en atención al público.</t>
  </si>
  <si>
    <t>Fiebre alta, tos, dificultad para respirar, fatiga, secreciones nasales, malestar general, infección respiratoria aguda,  muerte. Generado por contagio del virus COVID-19</t>
  </si>
  <si>
    <t>Autocuidado - no proporcionar la oportunidad para el ladrón y reporte de situaciones adversas de orden público</t>
  </si>
  <si>
    <t>Desarrollo de enfermedades de origen parasitario generadas por el consumo de alimentos o agua contaminada especialmente en zonas rurales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</si>
  <si>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</si>
  <si>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infecciosas o
zoonosis. Generados por mordedura de caninos, ofidios u otros animales.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</si>
  <si>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</t>
    </r>
  </si>
  <si>
    <t>Lesiones en tejidos blandos o incluso la muerte de trabajadores y daño al ambiente.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</si>
  <si>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</si>
  <si>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</si>
  <si>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</si>
  <si>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</si>
  <si>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</si>
  <si>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Edward Vicente Ramírez Amaya</t>
  </si>
  <si>
    <t>NORTE DE SANTANDER Y ARAUCA</t>
  </si>
  <si>
    <t>CALLE 15 No 26-21(27)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</si>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</sst>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sz val="9"/>
      <color theme="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6" fillId="0" borderId="0"/>
  </cellStyleXfs>
  <cellXfs count="24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3" fillId="0" borderId="0" xfId="6" applyFont="1"/>
    <xf numFmtId="0" fontId="32" fillId="0" borderId="0" xfId="6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7" fontId="3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1" fillId="18" borderId="23" xfId="0" applyFont="1" applyFill="1" applyBorder="1" applyAlignment="1">
      <alignment horizontal="center" vertical="center" wrapText="1"/>
    </xf>
    <xf numFmtId="0" fontId="31" fillId="18" borderId="24" xfId="0" applyFont="1" applyFill="1" applyBorder="1" applyAlignment="1">
      <alignment horizontal="center" vertical="center" wrapText="1"/>
    </xf>
    <xf numFmtId="0" fontId="31" fillId="18" borderId="16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18" borderId="1" xfId="7" applyFont="1" applyFill="1" applyBorder="1" applyAlignment="1">
      <alignment horizontal="center" vertical="center" wrapText="1"/>
    </xf>
    <xf numFmtId="0" fontId="32" fillId="0" borderId="1" xfId="7" applyFont="1" applyBorder="1" applyAlignment="1">
      <alignment horizontal="center" vertical="center"/>
    </xf>
    <xf numFmtId="14" fontId="32" fillId="0" borderId="1" xfId="7" applyNumberFormat="1" applyFont="1" applyBorder="1" applyAlignment="1">
      <alignment horizontal="center" vertical="center"/>
    </xf>
    <xf numFmtId="14" fontId="32" fillId="7" borderId="1" xfId="7" applyNumberFormat="1" applyFont="1" applyFill="1" applyBorder="1" applyAlignment="1">
      <alignment horizontal="center" vertical="center"/>
    </xf>
    <xf numFmtId="0" fontId="32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6B197CE2-4C6C-4A1F-912C-003FF03FEA1C}"/>
  </cellStyles>
  <dxfs count="688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84CE30BD-1C8C-4309-97F8-72E90F38AA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sesoria/Unidad%20de%20Victimas/Mocoa/Mocoa%20MATRI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ocoa"/>
      <sheetName val="Referenci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187</v>
      </c>
      <c r="G9" s="83"/>
    </row>
    <row r="10" spans="1:7" ht="25.5" x14ac:dyDescent="0.2">
      <c r="A10" s="83" t="s">
        <v>127</v>
      </c>
      <c r="F10" s="87" t="s">
        <v>193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197</v>
      </c>
      <c r="G14" s="83"/>
    </row>
    <row r="15" spans="1:7" ht="76.5" x14ac:dyDescent="0.2">
      <c r="F15" s="2" t="s">
        <v>195</v>
      </c>
      <c r="G15" s="2"/>
    </row>
    <row r="16" spans="1:7" ht="38.25" x14ac:dyDescent="0.2">
      <c r="F16" s="2" t="s">
        <v>201</v>
      </c>
      <c r="G16" s="2"/>
    </row>
    <row r="17" spans="6:7" ht="51" x14ac:dyDescent="0.2">
      <c r="F17" s="2" t="s">
        <v>196</v>
      </c>
      <c r="G17" s="2"/>
    </row>
    <row r="18" spans="6:7" ht="25.5" x14ac:dyDescent="0.2">
      <c r="F18" s="87" t="s">
        <v>200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194</v>
      </c>
      <c r="G20" s="83"/>
    </row>
    <row r="21" spans="6:7" ht="25.5" x14ac:dyDescent="0.2">
      <c r="F21" s="2" t="s">
        <v>199</v>
      </c>
    </row>
    <row r="22" spans="6:7" ht="25.5" x14ac:dyDescent="0.2">
      <c r="F22" s="87" t="s">
        <v>227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188</v>
      </c>
    </row>
    <row r="29" spans="6:7" ht="25.5" x14ac:dyDescent="0.2">
      <c r="F29" s="87" t="s">
        <v>189</v>
      </c>
    </row>
    <row r="30" spans="6:7" x14ac:dyDescent="0.2">
      <c r="F30" s="87" t="s">
        <v>190</v>
      </c>
    </row>
    <row r="31" spans="6:7" x14ac:dyDescent="0.2">
      <c r="F31" s="87" t="s">
        <v>191</v>
      </c>
    </row>
    <row r="32" spans="6:7" x14ac:dyDescent="0.2">
      <c r="F32" s="87" t="s">
        <v>192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177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209</v>
      </c>
    </row>
    <row r="65" spans="6:6" ht="25.5" x14ac:dyDescent="0.2">
      <c r="F65" s="87" t="s">
        <v>204</v>
      </c>
    </row>
    <row r="66" spans="6:6" ht="38.25" x14ac:dyDescent="0.2">
      <c r="F66" s="87" t="s">
        <v>206</v>
      </c>
    </row>
    <row r="67" spans="6:6" ht="25.5" x14ac:dyDescent="0.2">
      <c r="F67" s="87" t="s">
        <v>205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8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sqref="A1:G4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4"/>
      <c r="B1" s="215"/>
      <c r="C1" s="215"/>
      <c r="D1" s="215"/>
      <c r="E1" s="215"/>
      <c r="F1" s="215"/>
      <c r="G1" s="216"/>
      <c r="H1" s="217" t="s">
        <v>342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220" t="s">
        <v>343</v>
      </c>
      <c r="AD1" s="221"/>
      <c r="AE1" s="221"/>
      <c r="AF1" s="221"/>
      <c r="AG1" s="221"/>
      <c r="AH1" s="222"/>
    </row>
    <row r="2" spans="1:72" ht="12.75" customHeight="1" thickBot="1" x14ac:dyDescent="0.25">
      <c r="A2" s="223"/>
      <c r="B2" s="155"/>
      <c r="C2" s="155"/>
      <c r="D2" s="155"/>
      <c r="E2" s="155"/>
      <c r="F2" s="155"/>
      <c r="G2" s="224"/>
      <c r="H2" s="225" t="s">
        <v>344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220" t="s">
        <v>345</v>
      </c>
      <c r="AD2" s="221"/>
      <c r="AE2" s="221"/>
      <c r="AF2" s="221"/>
      <c r="AG2" s="221"/>
      <c r="AH2" s="22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3"/>
      <c r="B3" s="155"/>
      <c r="C3" s="155"/>
      <c r="D3" s="155"/>
      <c r="E3" s="155"/>
      <c r="F3" s="155"/>
      <c r="G3" s="224"/>
      <c r="H3" s="228" t="s">
        <v>346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220" t="s">
        <v>347</v>
      </c>
      <c r="AD3" s="221"/>
      <c r="AE3" s="221"/>
      <c r="AF3" s="221"/>
      <c r="AG3" s="221"/>
      <c r="AH3" s="22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31"/>
      <c r="B4" s="232"/>
      <c r="C4" s="232"/>
      <c r="D4" s="232"/>
      <c r="E4" s="232"/>
      <c r="F4" s="232"/>
      <c r="G4" s="233"/>
      <c r="H4" s="234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20" t="s">
        <v>348</v>
      </c>
      <c r="AD4" s="221"/>
      <c r="AE4" s="221"/>
      <c r="AF4" s="221"/>
      <c r="AG4" s="221"/>
      <c r="AH4" s="222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82" t="s">
        <v>119</v>
      </c>
      <c r="B5" s="183"/>
      <c r="C5" s="183"/>
      <c r="D5" s="183"/>
      <c r="E5" s="183"/>
      <c r="F5" s="184"/>
      <c r="G5" s="114">
        <v>18</v>
      </c>
      <c r="H5" s="115" t="s">
        <v>120</v>
      </c>
      <c r="I5" s="171" t="s">
        <v>121</v>
      </c>
      <c r="J5" s="172"/>
      <c r="K5" s="172"/>
      <c r="L5" s="172"/>
      <c r="M5" s="172"/>
      <c r="N5" s="172"/>
      <c r="O5" s="172"/>
      <c r="P5" s="172"/>
      <c r="Q5" s="172"/>
      <c r="R5" s="173"/>
      <c r="S5" s="154" t="s">
        <v>18</v>
      </c>
      <c r="T5" s="154"/>
      <c r="U5" s="154"/>
      <c r="V5" s="174" t="s">
        <v>339</v>
      </c>
      <c r="W5" s="174"/>
      <c r="X5" s="154" t="s">
        <v>19</v>
      </c>
      <c r="Y5" s="154"/>
      <c r="Z5" s="116">
        <v>42277</v>
      </c>
      <c r="AA5" s="182" t="s">
        <v>20</v>
      </c>
      <c r="AB5" s="184"/>
      <c r="AC5" s="166">
        <v>43950</v>
      </c>
      <c r="AD5" s="155"/>
      <c r="AE5" s="155"/>
      <c r="AF5" s="154" t="s">
        <v>21</v>
      </c>
      <c r="AG5" s="154"/>
      <c r="AH5" s="123">
        <v>5</v>
      </c>
      <c r="AJ5" s="73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0"/>
      <c r="BJ5" s="170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82" t="s">
        <v>156</v>
      </c>
      <c r="B6" s="183"/>
      <c r="C6" s="183"/>
      <c r="D6" s="183"/>
      <c r="E6" s="183"/>
      <c r="F6" s="184"/>
      <c r="G6" s="91" t="s">
        <v>340</v>
      </c>
      <c r="H6" s="117" t="s">
        <v>228</v>
      </c>
      <c r="I6" s="185" t="s">
        <v>317</v>
      </c>
      <c r="J6" s="185"/>
      <c r="K6" s="185"/>
      <c r="L6" s="185"/>
      <c r="M6" s="185"/>
      <c r="N6" s="186" t="s">
        <v>229</v>
      </c>
      <c r="O6" s="187"/>
      <c r="P6" s="188"/>
      <c r="Q6" s="171" t="s">
        <v>341</v>
      </c>
      <c r="R6" s="172"/>
      <c r="S6" s="172"/>
      <c r="T6" s="172"/>
      <c r="U6" s="173"/>
      <c r="V6" s="119" t="s">
        <v>233</v>
      </c>
      <c r="W6" s="121">
        <v>9</v>
      </c>
      <c r="X6" s="119" t="s">
        <v>235</v>
      </c>
      <c r="Y6" s="120">
        <v>10</v>
      </c>
      <c r="Z6" s="119" t="s">
        <v>255</v>
      </c>
      <c r="AA6" s="118">
        <v>50</v>
      </c>
      <c r="AB6" s="120" t="s">
        <v>236</v>
      </c>
      <c r="AC6" s="122">
        <f>SUM(W6,Y6,AA6)</f>
        <v>69</v>
      </c>
      <c r="AD6" s="182" t="s">
        <v>234</v>
      </c>
      <c r="AE6" s="183"/>
      <c r="AF6" s="184"/>
      <c r="AG6" s="171" t="s">
        <v>298</v>
      </c>
      <c r="AH6" s="173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2" t="s">
        <v>25</v>
      </c>
      <c r="B7" s="162" t="s">
        <v>26</v>
      </c>
      <c r="C7" s="162" t="s">
        <v>27</v>
      </c>
      <c r="D7" s="162" t="s">
        <v>28</v>
      </c>
      <c r="E7" s="162" t="s">
        <v>29</v>
      </c>
      <c r="F7" s="156" t="s">
        <v>3</v>
      </c>
      <c r="G7" s="156"/>
      <c r="H7" s="156" t="s">
        <v>232</v>
      </c>
      <c r="I7" s="158" t="s">
        <v>30</v>
      </c>
      <c r="J7" s="158"/>
      <c r="K7" s="158"/>
      <c r="L7" s="159" t="s">
        <v>4</v>
      </c>
      <c r="M7" s="159"/>
      <c r="N7" s="159"/>
      <c r="O7" s="159"/>
      <c r="P7" s="159"/>
      <c r="Q7" s="160" t="s">
        <v>40</v>
      </c>
      <c r="R7" s="160"/>
      <c r="S7" s="160"/>
      <c r="T7" s="160"/>
      <c r="U7" s="160"/>
      <c r="V7" s="160"/>
      <c r="W7" s="161" t="s">
        <v>1</v>
      </c>
      <c r="X7" s="161"/>
      <c r="Y7" s="161"/>
      <c r="Z7" s="161"/>
      <c r="AA7" s="161"/>
      <c r="AB7" s="161"/>
      <c r="AC7" s="160" t="s">
        <v>2</v>
      </c>
      <c r="AD7" s="160"/>
      <c r="AE7" s="160"/>
      <c r="AF7" s="160"/>
      <c r="AG7" s="160"/>
      <c r="AH7" s="160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2"/>
      <c r="B8" s="162"/>
      <c r="C8" s="162"/>
      <c r="D8" s="162"/>
      <c r="E8" s="162"/>
      <c r="F8" s="175" t="s">
        <v>23</v>
      </c>
      <c r="G8" s="162" t="s">
        <v>24</v>
      </c>
      <c r="H8" s="156"/>
      <c r="I8" s="179" t="s">
        <v>31</v>
      </c>
      <c r="J8" s="179" t="s">
        <v>32</v>
      </c>
      <c r="K8" s="179" t="s">
        <v>33</v>
      </c>
      <c r="L8" s="162" t="s">
        <v>34</v>
      </c>
      <c r="M8" s="162" t="s">
        <v>35</v>
      </c>
      <c r="N8" s="162" t="s">
        <v>36</v>
      </c>
      <c r="O8" s="162" t="s">
        <v>17</v>
      </c>
      <c r="P8" s="162" t="s">
        <v>37</v>
      </c>
      <c r="Q8" s="164" t="s">
        <v>38</v>
      </c>
      <c r="R8" s="164" t="s">
        <v>39</v>
      </c>
      <c r="S8" s="164" t="s">
        <v>42</v>
      </c>
      <c r="T8" s="164" t="s">
        <v>41</v>
      </c>
      <c r="U8" s="150" t="s">
        <v>5</v>
      </c>
      <c r="V8" s="152" t="s">
        <v>231</v>
      </c>
      <c r="W8" s="167" t="s">
        <v>11</v>
      </c>
      <c r="X8" s="167" t="s">
        <v>13</v>
      </c>
      <c r="Y8" s="167" t="s">
        <v>6</v>
      </c>
      <c r="Z8" s="167" t="s">
        <v>22</v>
      </c>
      <c r="AA8" s="167" t="s">
        <v>16</v>
      </c>
      <c r="AB8" s="167" t="s">
        <v>12</v>
      </c>
      <c r="AC8" s="164" t="s">
        <v>38</v>
      </c>
      <c r="AD8" s="164" t="s">
        <v>39</v>
      </c>
      <c r="AE8" s="164" t="s">
        <v>42</v>
      </c>
      <c r="AF8" s="164" t="s">
        <v>41</v>
      </c>
      <c r="AG8" s="150" t="s">
        <v>5</v>
      </c>
      <c r="AH8" s="152" t="s">
        <v>231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3"/>
      <c r="B9" s="163"/>
      <c r="C9" s="163"/>
      <c r="D9" s="163"/>
      <c r="E9" s="163"/>
      <c r="F9" s="176"/>
      <c r="G9" s="163"/>
      <c r="H9" s="157"/>
      <c r="I9" s="180"/>
      <c r="J9" s="180"/>
      <c r="K9" s="180"/>
      <c r="L9" s="163"/>
      <c r="M9" s="163"/>
      <c r="N9" s="163"/>
      <c r="O9" s="163"/>
      <c r="P9" s="163"/>
      <c r="Q9" s="165"/>
      <c r="R9" s="165"/>
      <c r="S9" s="165"/>
      <c r="T9" s="165"/>
      <c r="U9" s="151"/>
      <c r="V9" s="153"/>
      <c r="W9" s="168"/>
      <c r="X9" s="168"/>
      <c r="Y9" s="168"/>
      <c r="Z9" s="168"/>
      <c r="AA9" s="168"/>
      <c r="AB9" s="168"/>
      <c r="AC9" s="165"/>
      <c r="AD9" s="165"/>
      <c r="AE9" s="165"/>
      <c r="AF9" s="165"/>
      <c r="AG9" s="151"/>
      <c r="AH9" s="153"/>
    </row>
    <row r="10" spans="1:72" ht="72" x14ac:dyDescent="0.2">
      <c r="A10" s="177" t="s">
        <v>267</v>
      </c>
      <c r="B10" s="177" t="s">
        <v>318</v>
      </c>
      <c r="C10" s="177" t="s">
        <v>268</v>
      </c>
      <c r="D10" s="177" t="s">
        <v>269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319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270</v>
      </c>
      <c r="AA10" s="7" t="s">
        <v>132</v>
      </c>
      <c r="AB10" s="7" t="s">
        <v>320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12" x14ac:dyDescent="0.2">
      <c r="A11" s="177"/>
      <c r="B11" s="177"/>
      <c r="C11" s="177"/>
      <c r="D11" s="177"/>
      <c r="E11" s="77" t="s">
        <v>122</v>
      </c>
      <c r="F11" s="76" t="s">
        <v>307</v>
      </c>
      <c r="G11" s="77" t="s">
        <v>311</v>
      </c>
      <c r="H11" s="6" t="s">
        <v>308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6">
        <v>6</v>
      </c>
      <c r="R11" s="146">
        <v>4</v>
      </c>
      <c r="S11" s="45">
        <v>10</v>
      </c>
      <c r="T11" s="146">
        <f t="shared" ref="T11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309</v>
      </c>
      <c r="Z11" s="6" t="s">
        <v>321</v>
      </c>
      <c r="AA11" s="7"/>
      <c r="AB11" s="6" t="s">
        <v>310</v>
      </c>
      <c r="AC11" s="146">
        <v>3</v>
      </c>
      <c r="AD11" s="146">
        <v>4</v>
      </c>
      <c r="AE11" s="45">
        <v>10</v>
      </c>
      <c r="AF11" s="146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9" customFormat="1" ht="72" x14ac:dyDescent="0.2">
      <c r="A12" s="177"/>
      <c r="B12" s="177"/>
      <c r="C12" s="177"/>
      <c r="D12" s="177"/>
      <c r="E12" s="77" t="s">
        <v>122</v>
      </c>
      <c r="F12" s="76" t="s">
        <v>201</v>
      </c>
      <c r="G12" s="77" t="s">
        <v>81</v>
      </c>
      <c r="H12" s="145" t="s">
        <v>271</v>
      </c>
      <c r="I12" s="126"/>
      <c r="J12" s="126"/>
      <c r="K12" s="126" t="s">
        <v>0</v>
      </c>
      <c r="L12" s="126" t="s">
        <v>0</v>
      </c>
      <c r="M12" s="126"/>
      <c r="N12" s="126"/>
      <c r="O12" s="126" t="s">
        <v>0</v>
      </c>
      <c r="P12" s="126"/>
      <c r="Q12" s="127">
        <v>6</v>
      </c>
      <c r="R12" s="127">
        <v>4</v>
      </c>
      <c r="S12" s="128">
        <v>10</v>
      </c>
      <c r="T12" s="127">
        <f>(Q12*R12*S12)</f>
        <v>240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 t="s">
        <v>131</v>
      </c>
      <c r="X12" s="77" t="s">
        <v>131</v>
      </c>
      <c r="Y12" s="7" t="s">
        <v>315</v>
      </c>
      <c r="Z12" s="77" t="s">
        <v>262</v>
      </c>
      <c r="AA12" s="77" t="s">
        <v>263</v>
      </c>
      <c r="AB12" s="77" t="s">
        <v>261</v>
      </c>
      <c r="AC12" s="127">
        <v>3</v>
      </c>
      <c r="AD12" s="127">
        <v>4</v>
      </c>
      <c r="AE12" s="128">
        <v>10</v>
      </c>
      <c r="AF12" s="127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</row>
    <row r="13" spans="1:72" ht="84" x14ac:dyDescent="0.2">
      <c r="A13" s="177"/>
      <c r="B13" s="177"/>
      <c r="C13" s="177"/>
      <c r="D13" s="177"/>
      <c r="E13" s="77" t="s">
        <v>122</v>
      </c>
      <c r="F13" s="76" t="s">
        <v>196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272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10</v>
      </c>
      <c r="T13" s="124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172</v>
      </c>
      <c r="X13" s="7" t="s">
        <v>131</v>
      </c>
      <c r="Y13" s="7" t="s">
        <v>186</v>
      </c>
      <c r="Z13" s="7" t="s">
        <v>174</v>
      </c>
      <c r="AA13" s="7" t="s">
        <v>131</v>
      </c>
      <c r="AB13" s="7" t="s">
        <v>173</v>
      </c>
      <c r="AC13" s="124">
        <v>1</v>
      </c>
      <c r="AD13" s="124">
        <v>1</v>
      </c>
      <c r="AE13" s="45">
        <v>3</v>
      </c>
      <c r="AF13" s="124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177"/>
      <c r="B14" s="177"/>
      <c r="C14" s="177"/>
      <c r="D14" s="177"/>
      <c r="E14" s="77" t="s">
        <v>122</v>
      </c>
      <c r="F14" s="76" t="s">
        <v>195</v>
      </c>
      <c r="G14" s="77" t="str">
        <f t="shared" ref="G14:G58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322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6</v>
      </c>
      <c r="R14" s="124">
        <v>4</v>
      </c>
      <c r="S14" s="45">
        <v>10</v>
      </c>
      <c r="T14" s="124">
        <f t="shared" si="7"/>
        <v>240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316</v>
      </c>
      <c r="Z14" s="7" t="s">
        <v>273</v>
      </c>
      <c r="AA14" s="7" t="s">
        <v>131</v>
      </c>
      <c r="AB14" s="7" t="s">
        <v>155</v>
      </c>
      <c r="AC14" s="124">
        <v>3</v>
      </c>
      <c r="AD14" s="124">
        <v>6</v>
      </c>
      <c r="AE14" s="45">
        <v>3</v>
      </c>
      <c r="AF14" s="124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177"/>
      <c r="B15" s="177"/>
      <c r="C15" s="177"/>
      <c r="D15" s="177"/>
      <c r="E15" s="77" t="s">
        <v>122</v>
      </c>
      <c r="F15" s="76" t="s">
        <v>197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274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4">
        <v>6</v>
      </c>
      <c r="R15" s="124">
        <v>1</v>
      </c>
      <c r="S15" s="45">
        <v>10</v>
      </c>
      <c r="T15" s="124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275</v>
      </c>
      <c r="X15" s="7" t="s">
        <v>131</v>
      </c>
      <c r="Y15" s="7" t="s">
        <v>276</v>
      </c>
      <c r="Z15" s="7" t="s">
        <v>198</v>
      </c>
      <c r="AA15" s="7" t="s">
        <v>131</v>
      </c>
      <c r="AB15" s="7" t="s">
        <v>155</v>
      </c>
      <c r="AC15" s="124">
        <v>3</v>
      </c>
      <c r="AD15" s="124">
        <v>1</v>
      </c>
      <c r="AE15" s="45">
        <v>10</v>
      </c>
      <c r="AF15" s="124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177"/>
      <c r="B16" s="177"/>
      <c r="C16" s="177"/>
      <c r="D16" s="177"/>
      <c r="E16" s="77" t="s">
        <v>122</v>
      </c>
      <c r="F16" s="76" t="s">
        <v>199</v>
      </c>
      <c r="G16" s="77" t="str">
        <f t="shared" si="13"/>
        <v>CONDICIONES DE SEGURIDAD</v>
      </c>
      <c r="H16" s="6" t="s">
        <v>323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4">
        <v>3</v>
      </c>
      <c r="R16" s="124">
        <v>4</v>
      </c>
      <c r="S16" s="45">
        <v>6</v>
      </c>
      <c r="T16" s="124">
        <f t="shared" si="7"/>
        <v>72</v>
      </c>
      <c r="U16" s="44" t="str">
        <f t="shared" si="8"/>
        <v>BAJO</v>
      </c>
      <c r="V16" s="44" t="str">
        <f t="shared" si="9"/>
        <v>ACEPTABLE</v>
      </c>
      <c r="W16" s="7" t="s">
        <v>131</v>
      </c>
      <c r="X16" s="7" t="s">
        <v>131</v>
      </c>
      <c r="Y16" s="7" t="s">
        <v>221</v>
      </c>
      <c r="Z16" s="7" t="s">
        <v>157</v>
      </c>
      <c r="AA16" s="7" t="s">
        <v>131</v>
      </c>
      <c r="AB16" s="7" t="s">
        <v>155</v>
      </c>
      <c r="AC16" s="124">
        <v>1</v>
      </c>
      <c r="AD16" s="124">
        <v>6</v>
      </c>
      <c r="AE16" s="45">
        <v>3</v>
      </c>
      <c r="AF16" s="124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177"/>
      <c r="B17" s="177"/>
      <c r="C17" s="177"/>
      <c r="D17" s="177"/>
      <c r="E17" s="77" t="s">
        <v>122</v>
      </c>
      <c r="F17" s="76" t="s">
        <v>200</v>
      </c>
      <c r="G17" s="77" t="str">
        <f t="shared" si="13"/>
        <v>CONDICIONES DE SEGURIDAD</v>
      </c>
      <c r="H17" s="6" t="s">
        <v>277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4">
        <v>3</v>
      </c>
      <c r="R17" s="144">
        <v>10</v>
      </c>
      <c r="S17" s="45">
        <v>1</v>
      </c>
      <c r="T17" s="144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278</v>
      </c>
      <c r="AA17" s="7" t="s">
        <v>131</v>
      </c>
      <c r="AB17" s="7" t="s">
        <v>279</v>
      </c>
      <c r="AC17" s="144">
        <v>1</v>
      </c>
      <c r="AD17" s="144">
        <v>6</v>
      </c>
      <c r="AE17" s="45">
        <v>1</v>
      </c>
      <c r="AF17" s="144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82.5" customHeight="1" x14ac:dyDescent="0.2">
      <c r="A18" s="177"/>
      <c r="B18" s="177"/>
      <c r="C18" s="177"/>
      <c r="D18" s="177"/>
      <c r="E18" s="77" t="s">
        <v>122</v>
      </c>
      <c r="F18" s="76" t="s">
        <v>200</v>
      </c>
      <c r="G18" s="77" t="str">
        <f t="shared" si="13"/>
        <v>CONDICIONES DE SEGURIDAD</v>
      </c>
      <c r="H18" s="76" t="s">
        <v>264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3</v>
      </c>
      <c r="R18" s="124">
        <v>1</v>
      </c>
      <c r="S18" s="45">
        <v>6</v>
      </c>
      <c r="T18" s="124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158</v>
      </c>
      <c r="Z18" s="7" t="s">
        <v>159</v>
      </c>
      <c r="AA18" s="7" t="s">
        <v>324</v>
      </c>
      <c r="AB18" s="7" t="s">
        <v>160</v>
      </c>
      <c r="AC18" s="124">
        <v>1</v>
      </c>
      <c r="AD18" s="124">
        <v>1</v>
      </c>
      <c r="AE18" s="45">
        <v>6</v>
      </c>
      <c r="AF18" s="124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177"/>
      <c r="B19" s="177"/>
      <c r="C19" s="177"/>
      <c r="D19" s="177"/>
      <c r="E19" s="77" t="s">
        <v>122</v>
      </c>
      <c r="F19" s="76" t="s">
        <v>194</v>
      </c>
      <c r="G19" s="77" t="str">
        <f t="shared" si="13"/>
        <v>CONDICIONES DE SEGURIDAD</v>
      </c>
      <c r="H19" s="6" t="s">
        <v>237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3</v>
      </c>
      <c r="R19" s="124">
        <v>4</v>
      </c>
      <c r="S19" s="45">
        <v>6</v>
      </c>
      <c r="T19" s="124">
        <f t="shared" ref="T19:T20" si="20">(Q19*R19*S19)</f>
        <v>72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222</v>
      </c>
      <c r="AC19" s="124">
        <v>1</v>
      </c>
      <c r="AD19" s="124">
        <v>4</v>
      </c>
      <c r="AE19" s="45">
        <v>3</v>
      </c>
      <c r="AF19" s="124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177"/>
      <c r="B20" s="177"/>
      <c r="C20" s="177"/>
      <c r="D20" s="177"/>
      <c r="E20" s="77" t="s">
        <v>122</v>
      </c>
      <c r="F20" s="76" t="s">
        <v>194</v>
      </c>
      <c r="G20" s="77" t="str">
        <f t="shared" si="13"/>
        <v>CONDICIONES DE SEGURIDAD</v>
      </c>
      <c r="H20" s="76" t="s">
        <v>238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3</v>
      </c>
      <c r="T20" s="124">
        <f t="shared" si="20"/>
        <v>36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4">
        <v>1</v>
      </c>
      <c r="AD20" s="124">
        <v>4</v>
      </c>
      <c r="AE20" s="45">
        <v>1</v>
      </c>
      <c r="AF20" s="124">
        <f t="shared" si="23"/>
        <v>4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177"/>
      <c r="B21" s="177"/>
      <c r="C21" s="177"/>
      <c r="D21" s="177"/>
      <c r="E21" s="77" t="s">
        <v>122</v>
      </c>
      <c r="F21" s="76" t="s">
        <v>197</v>
      </c>
      <c r="G21" s="77" t="str">
        <f t="shared" si="13"/>
        <v>CONDICIONES DE SEGURIDAD</v>
      </c>
      <c r="H21" s="6" t="s">
        <v>239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29" si="26">(Q21*R21*S21)</f>
        <v>72</v>
      </c>
      <c r="U21" s="44" t="str">
        <f t="shared" ref="U21:U29" si="27">IF(AND(T21&gt;=1,T21&lt;=300),"BAJO",IF(AND(T21&gt;=301,T21&lt;=600),"MEDIO",IF(AND(T21&gt;=601,T21&lt;=1000),"ALTO")))</f>
        <v>BAJO</v>
      </c>
      <c r="V21" s="44" t="str">
        <f t="shared" ref="V21:V29" si="28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276</v>
      </c>
      <c r="Z21" s="7" t="s">
        <v>240</v>
      </c>
      <c r="AA21" s="7" t="s">
        <v>131</v>
      </c>
      <c r="AB21" s="7" t="s">
        <v>175</v>
      </c>
      <c r="AC21" s="124">
        <v>1</v>
      </c>
      <c r="AD21" s="124">
        <v>4</v>
      </c>
      <c r="AE21" s="45">
        <v>6</v>
      </c>
      <c r="AF21" s="124">
        <f t="shared" ref="AF21:AF27" si="29">(AC21*AD21*AE21)</f>
        <v>24</v>
      </c>
      <c r="AG21" s="44" t="str">
        <f t="shared" ref="AG21:AG29" si="30">IF(AND(AF21&gt;=1,AF21&lt;=300),"BAJO",IF(AND(AF21&gt;=301,AF21&lt;=600),"MEDIO",IF(AND(AF21&gt;=601,AF21&lt;=1000),"ALTO")))</f>
        <v>BAJO</v>
      </c>
      <c r="AH21" s="44" t="str">
        <f t="shared" ref="AH21:AH29" si="31">IF(AG21= "BAJO","ACEPTABLE",IF(AG21="MEDIO","NO ACEPTABLE",IF(AG21="ALTO","NO ACEPTABLE")))</f>
        <v>ACEPTABLE</v>
      </c>
    </row>
    <row r="22" spans="1:48" ht="72" x14ac:dyDescent="0.2">
      <c r="A22" s="177"/>
      <c r="B22" s="177"/>
      <c r="C22" s="177"/>
      <c r="D22" s="177"/>
      <c r="E22" s="77" t="s">
        <v>122</v>
      </c>
      <c r="F22" s="76" t="s">
        <v>139</v>
      </c>
      <c r="G22" s="77" t="str">
        <f t="shared" ref="G22:G23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241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1</v>
      </c>
      <c r="R22" s="124">
        <v>4</v>
      </c>
      <c r="S22" s="45">
        <v>10</v>
      </c>
      <c r="T22" s="124">
        <f t="shared" ref="T22:T26" si="33">(Q22*R22*S22)</f>
        <v>40</v>
      </c>
      <c r="U22" s="44" t="str">
        <f t="shared" ref="U22:U26" si="34">IF(AND(T22&gt;=1,T22&lt;=300),"BAJO",IF(AND(T22&gt;=301,T22&lt;=600),"MEDIO",IF(AND(T22&gt;=601,T22&lt;=1000),"ALTO")))</f>
        <v>BAJO</v>
      </c>
      <c r="V22" s="44" t="str">
        <f t="shared" ref="V22:V26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280</v>
      </c>
      <c r="AA22" s="7" t="s">
        <v>131</v>
      </c>
      <c r="AB22" s="7" t="s">
        <v>176</v>
      </c>
      <c r="AC22" s="124">
        <v>1</v>
      </c>
      <c r="AD22" s="124">
        <v>1</v>
      </c>
      <c r="AE22" s="45">
        <v>6</v>
      </c>
      <c r="AF22" s="124">
        <f t="shared" ref="AF22:AF23" si="36">(AC22*AD22*AE22)</f>
        <v>6</v>
      </c>
      <c r="AG22" s="44" t="str">
        <f t="shared" ref="AG22:AG26" si="37">IF(AND(AF22&gt;=1,AF22&lt;=300),"BAJO",IF(AND(AF22&gt;=301,AF22&lt;=600),"MEDIO",IF(AND(AF22&gt;=601,AF22&lt;=1000),"ALTO")))</f>
        <v>BAJO</v>
      </c>
      <c r="AH22" s="44" t="str">
        <f t="shared" ref="AH22:AH26" si="38">IF(AG22= "BAJO","ACEPTABLE",IF(AG22="MEDIO","NO ACEPTABLE",IF(AG22="ALTO","NO ACEPTABLE")))</f>
        <v>ACEPTABLE</v>
      </c>
    </row>
    <row r="23" spans="1:48" ht="135" customHeight="1" x14ac:dyDescent="0.2">
      <c r="A23" s="177"/>
      <c r="B23" s="177"/>
      <c r="C23" s="177"/>
      <c r="D23" s="177"/>
      <c r="E23" s="77" t="s">
        <v>122</v>
      </c>
      <c r="F23" s="76" t="s">
        <v>191</v>
      </c>
      <c r="G23" s="77" t="str">
        <f t="shared" si="32"/>
        <v>FÍSICOS</v>
      </c>
      <c r="H23" s="6" t="s">
        <v>281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44">
        <v>3</v>
      </c>
      <c r="R23" s="144">
        <v>4</v>
      </c>
      <c r="S23" s="45">
        <v>10</v>
      </c>
      <c r="T23" s="96">
        <f t="shared" si="33"/>
        <v>120</v>
      </c>
      <c r="U23" s="98" t="str">
        <f t="shared" si="34"/>
        <v>BAJO</v>
      </c>
      <c r="V23" s="98" t="str">
        <f t="shared" si="35"/>
        <v>ACEPTABLE</v>
      </c>
      <c r="W23" s="7" t="s">
        <v>131</v>
      </c>
      <c r="X23" s="7" t="s">
        <v>282</v>
      </c>
      <c r="Y23" s="7" t="s">
        <v>283</v>
      </c>
      <c r="Z23" s="7" t="s">
        <v>284</v>
      </c>
      <c r="AA23" s="7" t="s">
        <v>285</v>
      </c>
      <c r="AB23" s="7" t="s">
        <v>168</v>
      </c>
      <c r="AC23" s="144">
        <v>1</v>
      </c>
      <c r="AD23" s="144">
        <v>1</v>
      </c>
      <c r="AE23" s="45">
        <v>3</v>
      </c>
      <c r="AF23" s="144">
        <f t="shared" si="36"/>
        <v>3</v>
      </c>
      <c r="AG23" s="44" t="str">
        <f t="shared" si="37"/>
        <v>BAJO</v>
      </c>
      <c r="AH23" s="44" t="str">
        <f t="shared" si="38"/>
        <v>ACEPTABLE</v>
      </c>
    </row>
    <row r="24" spans="1:48" s="141" customFormat="1" ht="48" x14ac:dyDescent="0.2">
      <c r="A24" s="177"/>
      <c r="B24" s="177"/>
      <c r="C24" s="177"/>
      <c r="D24" s="177"/>
      <c r="E24" s="135" t="s">
        <v>122</v>
      </c>
      <c r="F24" s="136" t="s">
        <v>188</v>
      </c>
      <c r="G24" s="135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36" t="s">
        <v>302</v>
      </c>
      <c r="I24" s="137"/>
      <c r="J24" s="137" t="s">
        <v>0</v>
      </c>
      <c r="K24" s="137"/>
      <c r="L24" s="137"/>
      <c r="M24" s="137"/>
      <c r="N24" s="137"/>
      <c r="O24" s="137"/>
      <c r="P24" s="137"/>
      <c r="Q24" s="138">
        <v>3</v>
      </c>
      <c r="R24" s="138">
        <v>4</v>
      </c>
      <c r="S24" s="139">
        <v>3</v>
      </c>
      <c r="T24" s="138">
        <f t="shared" si="33"/>
        <v>36</v>
      </c>
      <c r="U24" s="140" t="str">
        <f t="shared" si="34"/>
        <v>BAJO</v>
      </c>
      <c r="V24" s="140" t="str">
        <f t="shared" si="35"/>
        <v>ACEPTABLE</v>
      </c>
      <c r="W24" s="135" t="s">
        <v>131</v>
      </c>
      <c r="X24" s="135" t="s">
        <v>131</v>
      </c>
      <c r="Y24" s="135" t="s">
        <v>131</v>
      </c>
      <c r="Z24" s="135" t="s">
        <v>131</v>
      </c>
      <c r="AA24" s="135" t="s">
        <v>131</v>
      </c>
      <c r="AB24" s="135" t="s">
        <v>168</v>
      </c>
      <c r="AC24" s="138">
        <v>1</v>
      </c>
      <c r="AD24" s="138">
        <v>4</v>
      </c>
      <c r="AE24" s="139">
        <v>3</v>
      </c>
      <c r="AF24" s="138">
        <v>12</v>
      </c>
      <c r="AG24" s="140" t="str">
        <f t="shared" si="37"/>
        <v>BAJO</v>
      </c>
      <c r="AH24" s="140" t="str">
        <f t="shared" si="38"/>
        <v>ACEPTABLE</v>
      </c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1:48" s="141" customFormat="1" ht="72" x14ac:dyDescent="0.2">
      <c r="A25" s="177"/>
      <c r="B25" s="177"/>
      <c r="C25" s="177"/>
      <c r="D25" s="177"/>
      <c r="E25" s="77" t="s">
        <v>122</v>
      </c>
      <c r="F25" s="147" t="s">
        <v>303</v>
      </c>
      <c r="G25" s="77" t="s">
        <v>256</v>
      </c>
      <c r="H25" s="76" t="s">
        <v>304</v>
      </c>
      <c r="I25" s="126" t="s">
        <v>0</v>
      </c>
      <c r="J25" s="126"/>
      <c r="K25" s="126"/>
      <c r="L25" s="126" t="s">
        <v>0</v>
      </c>
      <c r="M25" s="126"/>
      <c r="N25" s="126"/>
      <c r="O25" s="126"/>
      <c r="P25" s="126"/>
      <c r="Q25" s="138">
        <v>6</v>
      </c>
      <c r="R25" s="127">
        <v>4</v>
      </c>
      <c r="S25" s="128">
        <v>10</v>
      </c>
      <c r="T25" s="127">
        <f t="shared" si="33"/>
        <v>240</v>
      </c>
      <c r="U25" s="44" t="str">
        <f t="shared" si="34"/>
        <v>BAJO</v>
      </c>
      <c r="V25" s="44" t="str">
        <f t="shared" si="35"/>
        <v>ACEPTABLE</v>
      </c>
      <c r="W25" s="77" t="s">
        <v>131</v>
      </c>
      <c r="X25" s="77" t="s">
        <v>131</v>
      </c>
      <c r="Y25" s="77" t="s">
        <v>325</v>
      </c>
      <c r="Z25" s="77" t="s">
        <v>305</v>
      </c>
      <c r="AA25" s="77" t="s">
        <v>131</v>
      </c>
      <c r="AB25" s="77" t="s">
        <v>306</v>
      </c>
      <c r="AC25" s="127">
        <v>3</v>
      </c>
      <c r="AD25" s="127">
        <v>4</v>
      </c>
      <c r="AE25" s="128">
        <v>3</v>
      </c>
      <c r="AF25" s="127">
        <f t="shared" ref="AF25" si="39">(AC25*AD25*AE25)</f>
        <v>36</v>
      </c>
      <c r="AG25" s="44" t="str">
        <f t="shared" si="37"/>
        <v>BAJO</v>
      </c>
      <c r="AH25" s="44" t="str">
        <f t="shared" si="38"/>
        <v>ACEPTABLE</v>
      </c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</row>
    <row r="26" spans="1:48" ht="96" x14ac:dyDescent="0.2">
      <c r="A26" s="177"/>
      <c r="B26" s="177"/>
      <c r="C26" s="177"/>
      <c r="D26" s="177"/>
      <c r="E26" s="77" t="s">
        <v>122</v>
      </c>
      <c r="F26" s="76" t="s">
        <v>177</v>
      </c>
      <c r="G26" s="77" t="str">
        <f t="shared" ref="G26" si="40"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ultravioleta, infrarroja, radiofrecuencia,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326</v>
      </c>
      <c r="I26" s="5"/>
      <c r="J26" s="5" t="s">
        <v>0</v>
      </c>
      <c r="K26" s="5"/>
      <c r="L26" s="5" t="s">
        <v>0</v>
      </c>
      <c r="M26" s="5"/>
      <c r="N26" s="5"/>
      <c r="O26" s="5"/>
      <c r="P26" s="5"/>
      <c r="Q26" s="125">
        <v>6</v>
      </c>
      <c r="R26" s="125">
        <v>4</v>
      </c>
      <c r="S26" s="45">
        <v>10</v>
      </c>
      <c r="T26" s="125">
        <f t="shared" si="33"/>
        <v>240</v>
      </c>
      <c r="U26" s="44" t="str">
        <f t="shared" si="34"/>
        <v>BAJO</v>
      </c>
      <c r="V26" s="44" t="str">
        <f t="shared" si="35"/>
        <v>ACEPTABLE</v>
      </c>
      <c r="W26" s="7" t="s">
        <v>178</v>
      </c>
      <c r="X26" s="7" t="s">
        <v>131</v>
      </c>
      <c r="Y26" s="7" t="s">
        <v>131</v>
      </c>
      <c r="Z26" s="7" t="s">
        <v>180</v>
      </c>
      <c r="AA26" s="7" t="s">
        <v>131</v>
      </c>
      <c r="AB26" s="7" t="s">
        <v>168</v>
      </c>
      <c r="AC26" s="125">
        <v>3</v>
      </c>
      <c r="AD26" s="125">
        <v>4</v>
      </c>
      <c r="AE26" s="45">
        <v>3</v>
      </c>
      <c r="AF26" s="125">
        <f t="shared" ref="AF26" si="41">(AC26*AD26*AE26)</f>
        <v>36</v>
      </c>
      <c r="AG26" s="44" t="str">
        <f t="shared" si="37"/>
        <v>BAJO</v>
      </c>
      <c r="AH26" s="44" t="str">
        <f t="shared" si="38"/>
        <v>ACEPTABLE</v>
      </c>
    </row>
    <row r="27" spans="1:48" s="141" customFormat="1" ht="228" x14ac:dyDescent="0.2">
      <c r="A27" s="177"/>
      <c r="B27" s="177"/>
      <c r="C27" s="177"/>
      <c r="D27" s="177"/>
      <c r="E27" s="135" t="s">
        <v>122</v>
      </c>
      <c r="F27" s="136" t="s">
        <v>177</v>
      </c>
      <c r="G27" s="135" t="str">
        <f>IF(F27="Manipulación manual de cargas","BIOMECÁNICO",IF(F27="Movimientos repetitivos","BIOMECÁNICO",IF(F27="Esfuerzo","BIOMECÁNICO",IF(F27="Postura (prolongada mantenida, forzada,
antigravitacional)","BIOMECÁNICO",IF(F27="Mecánico (elementos o partes de máquinas, herramientas, equipos, piezas a trabajar, materiales proyectados sólidos o fluidos, superficies calientes)","CONDICIONES DE SEGURIDAD",IF(F27="Locativo (sistemas y medios de almacenamiento,  arrumes elevados sin estibas, muebles mal anclados en el piso o en la pared, almacenamientos inadecuados, condiciones de la estructura de trabajo)","CONDICIONES DE SEGURIDAD",IF(F27="Superficies de trabajo (irregulares, deslizantes, con diferencia del nivel, calientes)","CONDICIONES DE SEGURIDAD",IF(F27="Condiciones de orden y aseo, (caída de objetos, caída al mismo nivel o a un plano inferior, desorden en puestos de trabajo y bodegas)","CONDICIONES DE SEGURIDAD",IF(F27="Tecnológico (explosión, fuga, derrame de sustancias químicas, incendio)","CONDICIONES DE SEGURIDAD",IF(F27="Accidentes de tránsito - atropellamiento","CONDICIONES DE SEGURIDAD",IF(F27="Públicos (robos, atracos, asaltos, atentados, de orden público, etc.)","CONDICIONES DE SEGURIDAD",IF(F27="Eléctrico - (alta, media y baja tensión, estática por contacto indirecto)","CONDICIONES DE SEGURIDAD",IF(F27="Eléctrico - canalización inadecuada de cables eléctricos y de computo","CONDICIONES DE SEGURIDAD",IF(F27="Trabajo en alturas","CONDICIONES DE SEGURIDAD",IF(F27="Espacios confinados","CONDICIONES DE SEGURIDAD",IF(F27="Ruido de impacto, intermitente o continuo","FÍSICOS",IF(F27="Iluminación - luz visible por exceso o por deficiencia","FÍSICOS",IF(F27="Vibración cuerpo entero, segmentaria","FÍSICOS",IF(F27="Temperaturas extremas (calor y frío)","FÍSICOS",IF(F27="Ventilación (natural o artificial)","FÍSICOS",IF(F27="Presión admosférica (normal y ajustada)","FÍSICOS",IF(F27="Radiaciones ionizantes (rayos x, gama. beta y alfa)","FÍSICOS",IF(F27="Radiaciones no ionizantes (láser, H27ecuencia, microondas)","FÍSICOS",IF(F27="Gérmenes","BIOLÓGICOS",IF(F27="Parásitos","BIOLÓGICOS",IF(F27="Picaduras","BIOLÓGICOS",IF(F27="Mordeduras","BIOLÓGICOS",IF(F27="Fluidos o excrementos","BIOLÓGICOS",IF(F27="Polvos orgánicos inorgánicos","QUÍMICOS",IF(F27="Fibras","QUÍMICOS",IF(F27="Líquidos (nieblas y rocíos)","QUÍMICOS",IF(F27="Gases y vapores","QUÍMICOS",IF(F27="Humos metálicos, no metálicos","QUÍMICOS",IF(F27="Material particulado","QUÍMICOS",IF(F27="Gestión organizacional: Estilo de mando, pago, contratación, participación, inducción y capacitación, bienestar social, evaluación del desempeño y manejo de cambios","PSICOSOCIAL",IF(F27="Características de la organización del trabajo: Comunicación, tecnología, organización del trabajo y demandas cualitativas y cuantitativas de la labor","PSICOSOCIAL",IF(F27="Características del grupo social de trabajo: Relaciones, cohesión, calidad de interacciones y trabajo en equipo","PSICOSOCIAL",IF(F27="Condiciones de la tarea: Carga mental, contenido de la tarea, demandas emocionales, sistemas de control, definición de roles y monotonía","PSICOSOCIAL",IF(F27="Interface persona - tarea: Conocimientos, habilidades en relación con la demanda de la tarea, Iniciativa, autonomía y reconocimiento, identificación de la persona con la tarea y la organización","PSICOSOCIAL",IF(F27="Jornada de trabajo: Pausas, Trabajo nocturno, rotación, horas extras y descansos","PSICOSOCIAL",IF(F27="Antrópicos (inundaciones, deslizamientos, incendios forestales, sequías, aludes)","FENÓMENO NATURAL",IF(F27="Geofísicos (terremotos, volcanes, subsidencias, colapsos, inestabilidad del terreno)","FENÓMENO NATURAL",IF(F27="Meteorológicos (huracanes, tornados, granizadas, tormenta eléctrica)","FENÓMENO NATURAL")))))))))))))))))))))))))))))))))))))))))))</f>
        <v>BIOLÓGICOS</v>
      </c>
      <c r="H27" s="6" t="s">
        <v>327</v>
      </c>
      <c r="I27" s="137"/>
      <c r="J27" s="137" t="s">
        <v>0</v>
      </c>
      <c r="K27" s="137" t="s">
        <v>0</v>
      </c>
      <c r="L27" s="137"/>
      <c r="M27" s="137"/>
      <c r="N27" s="137"/>
      <c r="O27" s="137"/>
      <c r="P27" s="137"/>
      <c r="Q27" s="138">
        <v>10</v>
      </c>
      <c r="R27" s="138">
        <v>10</v>
      </c>
      <c r="S27" s="139">
        <v>6</v>
      </c>
      <c r="T27" s="138">
        <f t="shared" si="26"/>
        <v>600</v>
      </c>
      <c r="U27" s="140" t="str">
        <f t="shared" si="27"/>
        <v>MEDIO</v>
      </c>
      <c r="V27" s="140" t="str">
        <f t="shared" si="28"/>
        <v>NO ACEPTABLE</v>
      </c>
      <c r="W27" s="76" t="s">
        <v>286</v>
      </c>
      <c r="X27" s="7" t="s">
        <v>131</v>
      </c>
      <c r="Y27" s="6" t="s">
        <v>287</v>
      </c>
      <c r="Z27" s="6" t="s">
        <v>299</v>
      </c>
      <c r="AA27" s="6" t="s">
        <v>288</v>
      </c>
      <c r="AB27" s="6" t="s">
        <v>300</v>
      </c>
      <c r="AC27" s="138">
        <v>6</v>
      </c>
      <c r="AD27" s="138">
        <v>4</v>
      </c>
      <c r="AE27" s="139">
        <v>6</v>
      </c>
      <c r="AF27" s="138">
        <f t="shared" si="29"/>
        <v>144</v>
      </c>
      <c r="AG27" s="140" t="str">
        <f t="shared" si="30"/>
        <v>BAJO</v>
      </c>
      <c r="AH27" s="140" t="str">
        <f t="shared" si="31"/>
        <v>ACEPTABLE</v>
      </c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</row>
    <row r="28" spans="1:48" ht="70.5" customHeight="1" x14ac:dyDescent="0.2">
      <c r="A28" s="177"/>
      <c r="B28" s="177"/>
      <c r="C28" s="177"/>
      <c r="D28" s="177"/>
      <c r="E28" s="77" t="s">
        <v>122</v>
      </c>
      <c r="F28" s="76" t="s">
        <v>144</v>
      </c>
      <c r="G28" s="77" t="str">
        <f t="shared" si="13"/>
        <v>BIOLÓGICOS</v>
      </c>
      <c r="H28" s="6" t="s">
        <v>289</v>
      </c>
      <c r="I28" s="5"/>
      <c r="J28" s="5" t="s">
        <v>0</v>
      </c>
      <c r="K28" s="5"/>
      <c r="L28" s="5" t="s">
        <v>0</v>
      </c>
      <c r="M28" s="5"/>
      <c r="N28" s="5"/>
      <c r="O28" s="5"/>
      <c r="P28" s="5"/>
      <c r="Q28" s="124">
        <v>6</v>
      </c>
      <c r="R28" s="124">
        <v>4</v>
      </c>
      <c r="S28" s="45">
        <v>6</v>
      </c>
      <c r="T28" s="124">
        <f t="shared" ref="T28" si="42">(Q28*R28*S28)</f>
        <v>144</v>
      </c>
      <c r="U28" s="44" t="str">
        <f t="shared" ref="U28" si="43">IF(AND(T28&gt;=1,T28&lt;=300),"BAJO",IF(AND(T28&gt;=301,T28&lt;=600),"MEDIO",IF(AND(T28&gt;=601,T28&lt;=1000),"ALTO")))</f>
        <v>BAJO</v>
      </c>
      <c r="V28" s="44" t="str">
        <f t="shared" ref="V28" si="44">IF(U28= "BAJO","ACEPTABLE",IF(U28="MEDIO","NO ACEPTABLE",IF(U28="ALTO","NO ACEPTABLE")))</f>
        <v>ACEPTABLE</v>
      </c>
      <c r="W28" s="7" t="s">
        <v>178</v>
      </c>
      <c r="X28" s="7" t="s">
        <v>131</v>
      </c>
      <c r="Y28" s="7" t="s">
        <v>131</v>
      </c>
      <c r="Z28" s="7" t="s">
        <v>180</v>
      </c>
      <c r="AA28" s="7" t="s">
        <v>131</v>
      </c>
      <c r="AB28" s="7" t="s">
        <v>168</v>
      </c>
      <c r="AC28" s="124">
        <v>3</v>
      </c>
      <c r="AD28" s="124">
        <v>4</v>
      </c>
      <c r="AE28" s="45">
        <v>6</v>
      </c>
      <c r="AF28" s="124">
        <f t="shared" ref="AF28:AF46" si="45">(AC28*AD28*AE28)</f>
        <v>72</v>
      </c>
      <c r="AG28" s="44" t="str">
        <f t="shared" ref="AG28" si="46">IF(AND(AF28&gt;=1,AF28&lt;=300),"BAJO",IF(AND(AF28&gt;=301,AF28&lt;=600),"MEDIO",IF(AND(AF28&gt;=601,AF28&lt;=1000),"ALTO")))</f>
        <v>BAJO</v>
      </c>
      <c r="AH28" s="44" t="str">
        <f t="shared" ref="AH28" si="47">IF(AG28= "BAJO","ACEPTABLE",IF(AG28="MEDIO","NO ACEPTABLE",IF(AG28="ALTO","NO ACEPTABLE")))</f>
        <v>ACEPTABLE</v>
      </c>
    </row>
    <row r="29" spans="1:48" ht="108" x14ac:dyDescent="0.2">
      <c r="A29" s="177"/>
      <c r="B29" s="177"/>
      <c r="C29" s="177"/>
      <c r="D29" s="177"/>
      <c r="E29" s="77" t="s">
        <v>122</v>
      </c>
      <c r="F29" s="76" t="s">
        <v>149</v>
      </c>
      <c r="G29" s="77" t="str">
        <f t="shared" si="13"/>
        <v>QUÍMICOS</v>
      </c>
      <c r="H29" s="6" t="s">
        <v>242</v>
      </c>
      <c r="I29" s="5"/>
      <c r="J29" s="5"/>
      <c r="K29" s="5" t="s">
        <v>0</v>
      </c>
      <c r="L29" s="5" t="s">
        <v>0</v>
      </c>
      <c r="M29" s="5"/>
      <c r="N29" s="5"/>
      <c r="O29" s="5"/>
      <c r="P29" s="5"/>
      <c r="Q29" s="124">
        <v>6</v>
      </c>
      <c r="R29" s="124">
        <v>4</v>
      </c>
      <c r="S29" s="45">
        <v>6</v>
      </c>
      <c r="T29" s="124">
        <f t="shared" si="26"/>
        <v>144</v>
      </c>
      <c r="U29" s="44" t="str">
        <f t="shared" si="27"/>
        <v>BAJO</v>
      </c>
      <c r="V29" s="44" t="str">
        <f t="shared" si="28"/>
        <v>ACEPTABLE</v>
      </c>
      <c r="W29" s="7" t="s">
        <v>131</v>
      </c>
      <c r="X29" s="7" t="s">
        <v>131</v>
      </c>
      <c r="Y29" s="7" t="s">
        <v>131</v>
      </c>
      <c r="Z29" s="7" t="s">
        <v>203</v>
      </c>
      <c r="AA29" s="7" t="s">
        <v>202</v>
      </c>
      <c r="AB29" s="7" t="s">
        <v>168</v>
      </c>
      <c r="AC29" s="124">
        <v>3</v>
      </c>
      <c r="AD29" s="124">
        <v>4</v>
      </c>
      <c r="AE29" s="45">
        <v>6</v>
      </c>
      <c r="AF29" s="124">
        <f t="shared" si="45"/>
        <v>72</v>
      </c>
      <c r="AG29" s="44" t="str">
        <f t="shared" si="30"/>
        <v>BAJO</v>
      </c>
      <c r="AH29" s="44" t="str">
        <f t="shared" si="31"/>
        <v>ACEPTABLE</v>
      </c>
    </row>
    <row r="30" spans="1:48" s="141" customFormat="1" ht="72" x14ac:dyDescent="0.2">
      <c r="A30" s="177"/>
      <c r="B30" s="177"/>
      <c r="C30" s="177"/>
      <c r="D30" s="177"/>
      <c r="E30" s="135" t="s">
        <v>122</v>
      </c>
      <c r="F30" s="136" t="s">
        <v>151</v>
      </c>
      <c r="G30" s="135" t="str">
        <f t="shared" ref="G30" si="48">IF(F30="Manipulación manual de cargas","BIOMECÁNICO",IF(F30="Movimientos repetitivos","BIOMECÁNICO",IF(F30="Esfuerzo","BIOMECÁNICO",IF(F30="Postura (prolongada mantenida, forzada,
antigravitacional)","BIOMECÁNICO",IF(F30="Mecánico (elementos o partes de máquinas, herramientas, equipos, piezas a trabajar, materiales proyectados sólidos o fluidos, superficies calientes)","CONDICIONES DE SEGURIDAD",IF(F30="Locativo (sistemas y medios de almacenamiento,  arrumes elevados sin estibas, muebles mal anclados en el piso o en la pared, almacenamientos inadecuados, condiciones de la estructura de trabajo)","CONDICIONES DE SEGURIDAD",IF(F30="Superficies de trabajo (irregulares, deslizantes, con diferencia del nivel, calientes)","CONDICIONES DE SEGURIDAD",IF(F30="Condiciones de orden y aseo, (caída de objetos, caída al mismo nivel o a un plano inferior, desorden en puestos de trabajo y bodegas)","CONDICIONES DE SEGURIDAD",IF(F30="Tecnológico (explosión, fuga, derrame de sustancias químicas, incendio)","CONDICIONES DE SEGURIDAD",IF(F30="Accidentes de tránsito - atropellamiento","CONDICIONES DE SEGURIDAD",IF(F30="Públicos (robos, atracos, asaltos, atentados, de orden público, etc.)","CONDICIONES DE SEGURIDAD",IF(F30="Eléctrico - (alta, media y baja tensión, estática por contacto indirecto)","CONDICIONES DE SEGURIDAD",IF(F30="Eléctrico - canalización inadecuada de cables eléctricos y de computo","CONDICIONES DE SEGURIDAD",IF(F30="Trabajo en alturas","CONDICIONES DE SEGURIDAD",IF(F30="Espacios confinados","CONDICIONES DE SEGURIDAD",IF(F30="Ruido de impacto, intermitente o continuo","FÍSICOS",IF(F30="Iluminación - luz visible por exceso o por deficiencia","FÍSICOS",IF(F30="Vibración cuerpo entero, segmentaria","FÍSICOS",IF(F30="Temperaturas extremas (calor y frío)","FÍSICOS",IF(F30="Ventilación (natural o artificial)","FÍSICOS",IF(F30="Presión admosférica (normal y ajustada)","FÍSICOS",IF(F30="Radiaciones ionizantes (rayos x, gama. beta y alfa)","FÍSICOS",IF(F30="Radiaciones no ionizantes (láser, ultravioleta, infrarroja, radiofrecuencia, microondas)","FÍSICOS",IF(F30="Gérmenes","BIOLÓGICOS",IF(F30="Parásitos","BIOLÓGICOS",IF(F30="Picaduras","BIOLÓGICOS",IF(F30="Mordeduras","BIOLÓGICOS",IF(F30="Fluidos o excrementos","BIOLÓGICOS",IF(F30="Polvos orgánicos inorgánicos","QUÍMICOS",IF(F30="Fibras","QUÍMICOS",IF(F30="Líquidos (nieblas y rocíos)","QUÍMICOS",IF(F30="Gases y vapores","QUÍMICOS",IF(F30="Humos metálicos, no metálicos","QUÍMICOS",IF(F30="Material particulado","QUÍMICOS",IF(F30="Gestión organizacional: Estilo de mando, pago, contratación, participación, inducción y capacitación, bienestar social, evaluación del desempeño y manejo de cambios","PSICOSOCIAL",IF(F30="Características de la organización del trabajo: Comunicación, tecnología, organización del trabajo y demandas cualitativas y cuantitativas de la labor","PSICOSOCIAL",IF(F30="Características del grupo social de trabajo: Relaciones, cohesión, calidad de interacciones y trabajo en equipo","PSICOSOCIAL",IF(F30="Condiciones de la tarea: Carga mental, contenido de la tarea, demandas emocionales, sistemas de control, definición de roles y monotonía","PSICOSOCIAL",IF(F30="Interface persona - tarea: Conocimientos, habilidades en relación con la demanda de la tarea, Iniciativa, autonomía y reconocimiento, identificación de la persona con la tarea y la organización","PSICOSOCIAL",IF(F30="Jornada de trabajo: Pausas, Trabajo nocturno, rotación, horas extras y descansos","PSICOSOCIAL",IF(F30="Antrópicos (inundaciones, deslizamientos, incendios forestales, sequías, aludes)","FENÓMENO NATURAL",IF(F30="Geofísicos (terremotos, volcanes, subsidencias, colapsos, inestabilidad del terreno)","FENÓMENO NATURAL",IF(F30="Meteorológicos (huracanes, tornados, granizadas, tormenta eléctrica)","FENÓMENO NATURAL")))))))))))))))))))))))))))))))))))))))))))</f>
        <v>QUÍMICOS</v>
      </c>
      <c r="H30" s="143" t="s">
        <v>301</v>
      </c>
      <c r="I30" s="137"/>
      <c r="J30" s="137" t="s">
        <v>0</v>
      </c>
      <c r="K30" s="137"/>
      <c r="L30" s="137" t="s">
        <v>0</v>
      </c>
      <c r="M30" s="137"/>
      <c r="N30" s="137"/>
      <c r="O30" s="137"/>
      <c r="P30" s="137"/>
      <c r="Q30" s="138">
        <v>3</v>
      </c>
      <c r="R30" s="138">
        <v>4</v>
      </c>
      <c r="S30" s="139">
        <v>3</v>
      </c>
      <c r="T30" s="138">
        <f t="shared" ref="T30" si="49">(Q30*R30*S30)</f>
        <v>36</v>
      </c>
      <c r="U30" s="140" t="str">
        <f t="shared" ref="U30" si="50">IF(AND(T30&gt;=1,T30&lt;=300),"BAJO",IF(AND(T30&gt;=301,T30&lt;=600),"MEDIO",IF(AND(T30&gt;=601,T30&lt;=1000),"ALTO")))</f>
        <v>BAJO</v>
      </c>
      <c r="V30" s="140" t="str">
        <f t="shared" ref="V30" si="51">IF(U30= "BAJO","ACEPTABLE",IF(U30="MEDIO","NO ACEPTABLE",IF(U30="ALTO","NO ACEPTABLE")))</f>
        <v>ACEPTABLE</v>
      </c>
      <c r="W30" s="135" t="s">
        <v>131</v>
      </c>
      <c r="X30" s="135" t="s">
        <v>131</v>
      </c>
      <c r="Y30" s="135" t="s">
        <v>131</v>
      </c>
      <c r="Z30" s="135" t="s">
        <v>265</v>
      </c>
      <c r="AA30" s="135" t="s">
        <v>131</v>
      </c>
      <c r="AB30" s="135" t="s">
        <v>168</v>
      </c>
      <c r="AC30" s="138">
        <v>1</v>
      </c>
      <c r="AD30" s="138">
        <v>4</v>
      </c>
      <c r="AE30" s="139">
        <v>3</v>
      </c>
      <c r="AF30" s="138">
        <f t="shared" ref="AF30" si="52">(AC30*AD30*AE30)</f>
        <v>12</v>
      </c>
      <c r="AG30" s="140" t="str">
        <f t="shared" ref="AG30" si="53">IF(AND(AF30&gt;=1,AF30&lt;=300),"BAJO",IF(AND(AF30&gt;=301,AF30&lt;=600),"MEDIO",IF(AND(AF30&gt;=601,AF30&lt;=1000),"ALTO")))</f>
        <v>BAJO</v>
      </c>
      <c r="AH30" s="140" t="str">
        <f t="shared" ref="AH30" si="54">IF(AG30= "BAJO","ACEPTABLE",IF(AG30="MEDIO","NO ACEPTABLE",IF(AG30="ALTO","NO ACEPTABLE")))</f>
        <v>ACEPTABLE</v>
      </c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</row>
    <row r="31" spans="1:48" ht="108" x14ac:dyDescent="0.2">
      <c r="A31" s="177"/>
      <c r="B31" s="177"/>
      <c r="C31" s="177"/>
      <c r="D31" s="177"/>
      <c r="E31" s="77" t="s">
        <v>122</v>
      </c>
      <c r="F31" s="76" t="s">
        <v>181</v>
      </c>
      <c r="G31" s="77" t="str">
        <f t="shared" si="13"/>
        <v>PSICOSOCIAL</v>
      </c>
      <c r="H31" s="6" t="s">
        <v>243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10</v>
      </c>
      <c r="R31" s="124">
        <v>4</v>
      </c>
      <c r="S31" s="45">
        <v>10</v>
      </c>
      <c r="T31" s="124">
        <f t="shared" ref="T31:T37" si="55">(Q31*R31*S31)</f>
        <v>400</v>
      </c>
      <c r="U31" s="44" t="str">
        <f t="shared" ref="U31:U37" si="56">IF(AND(T31&gt;=1,T31&lt;=300),"BAJO",IF(AND(T31&gt;=301,T31&lt;=600),"MEDIO",IF(AND(T31&gt;=601,T31&lt;=1000),"ALTO")))</f>
        <v>MEDIO</v>
      </c>
      <c r="V31" s="44" t="str">
        <f t="shared" ref="V31:V37" si="57">IF(U31= "BAJO","ACEPTABLE",IF(U31="MEDIO","NO ACEPTABLE",IF(U31="ALTO","NO ACEPTABLE")))</f>
        <v>NO ACEPTABLE</v>
      </c>
      <c r="W31" s="7" t="s">
        <v>131</v>
      </c>
      <c r="X31" s="7" t="s">
        <v>131</v>
      </c>
      <c r="Y31" s="7" t="s">
        <v>131</v>
      </c>
      <c r="Z31" s="7" t="s">
        <v>185</v>
      </c>
      <c r="AA31" s="7" t="s">
        <v>131</v>
      </c>
      <c r="AB31" s="7" t="s">
        <v>168</v>
      </c>
      <c r="AC31" s="124">
        <v>3</v>
      </c>
      <c r="AD31" s="124">
        <v>4</v>
      </c>
      <c r="AE31" s="45">
        <v>10</v>
      </c>
      <c r="AF31" s="124">
        <f t="shared" si="45"/>
        <v>120</v>
      </c>
      <c r="AG31" s="44" t="str">
        <f t="shared" ref="AG31:AG37" si="58">IF(AND(AF31&gt;=1,AF31&lt;=300),"BAJO",IF(AND(AF31&gt;=301,AF31&lt;=600),"MEDIO",IF(AND(AF31&gt;=601,AF31&lt;=1000),"ALTO")))</f>
        <v>BAJO</v>
      </c>
      <c r="AH31" s="44" t="str">
        <f t="shared" ref="AH31:AH37" si="59">IF(AG31= "BAJO","ACEPTABLE",IF(AG31="MEDIO","NO ACEPTABLE",IF(AG31="ALTO","NO ACEPTABLE")))</f>
        <v>ACEPTABLE</v>
      </c>
    </row>
    <row r="32" spans="1:48" ht="132" x14ac:dyDescent="0.2">
      <c r="A32" s="177"/>
      <c r="B32" s="177"/>
      <c r="C32" s="177"/>
      <c r="D32" s="177"/>
      <c r="E32" s="77" t="s">
        <v>122</v>
      </c>
      <c r="F32" s="76" t="s">
        <v>182</v>
      </c>
      <c r="G32" s="77" t="str">
        <f t="shared" si="13"/>
        <v>PSICOSOCIAL</v>
      </c>
      <c r="H32" s="6" t="s">
        <v>253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si="55"/>
        <v>400</v>
      </c>
      <c r="U32" s="44" t="str">
        <f t="shared" si="56"/>
        <v>MEDIO</v>
      </c>
      <c r="V32" s="44" t="str">
        <f t="shared" si="57"/>
        <v>NO ACEPTABLE</v>
      </c>
      <c r="W32" s="7" t="s">
        <v>131</v>
      </c>
      <c r="X32" s="7" t="s">
        <v>131</v>
      </c>
      <c r="Y32" s="7" t="s">
        <v>131</v>
      </c>
      <c r="Z32" s="7" t="s">
        <v>185</v>
      </c>
      <c r="AA32" s="7" t="s">
        <v>131</v>
      </c>
      <c r="AB32" s="7" t="s">
        <v>168</v>
      </c>
      <c r="AC32" s="124">
        <v>3</v>
      </c>
      <c r="AD32" s="124">
        <v>4</v>
      </c>
      <c r="AE32" s="45">
        <v>10</v>
      </c>
      <c r="AF32" s="124">
        <f t="shared" si="45"/>
        <v>120</v>
      </c>
      <c r="AG32" s="44" t="str">
        <f t="shared" si="58"/>
        <v>BAJO</v>
      </c>
      <c r="AH32" s="44" t="str">
        <f t="shared" si="59"/>
        <v>ACEPTABLE</v>
      </c>
    </row>
    <row r="33" spans="1:48" ht="111" customHeight="1" x14ac:dyDescent="0.2">
      <c r="A33" s="177"/>
      <c r="B33" s="177"/>
      <c r="C33" s="177"/>
      <c r="D33" s="177"/>
      <c r="E33" s="77" t="s">
        <v>122</v>
      </c>
      <c r="F33" s="76" t="s">
        <v>252</v>
      </c>
      <c r="G33" s="77" t="str">
        <f t="shared" si="13"/>
        <v>PSICOSOCIAL</v>
      </c>
      <c r="H33" s="6" t="s">
        <v>244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55"/>
        <v>400</v>
      </c>
      <c r="U33" s="44" t="str">
        <f t="shared" si="56"/>
        <v>MEDIO</v>
      </c>
      <c r="V33" s="44" t="str">
        <f t="shared" si="57"/>
        <v>NO ACEPTABLE</v>
      </c>
      <c r="W33" s="7" t="s">
        <v>131</v>
      </c>
      <c r="X33" s="7" t="s">
        <v>131</v>
      </c>
      <c r="Y33" s="7" t="s">
        <v>131</v>
      </c>
      <c r="Z33" s="7" t="s">
        <v>185</v>
      </c>
      <c r="AA33" s="7" t="s">
        <v>131</v>
      </c>
      <c r="AB33" s="7" t="s">
        <v>168</v>
      </c>
      <c r="AC33" s="124">
        <v>3</v>
      </c>
      <c r="AD33" s="124">
        <v>4</v>
      </c>
      <c r="AE33" s="45">
        <v>10</v>
      </c>
      <c r="AF33" s="124">
        <f t="shared" si="45"/>
        <v>120</v>
      </c>
      <c r="AG33" s="44" t="str">
        <f t="shared" si="58"/>
        <v>BAJO</v>
      </c>
      <c r="AH33" s="44" t="str">
        <f t="shared" si="59"/>
        <v>ACEPTABLE</v>
      </c>
    </row>
    <row r="34" spans="1:48" ht="108" x14ac:dyDescent="0.2">
      <c r="A34" s="177"/>
      <c r="B34" s="177"/>
      <c r="C34" s="177"/>
      <c r="D34" s="177"/>
      <c r="E34" s="77" t="s">
        <v>122</v>
      </c>
      <c r="F34" s="76" t="s">
        <v>183</v>
      </c>
      <c r="G34" s="77" t="str">
        <f t="shared" si="13"/>
        <v>PSICOSOCIAL</v>
      </c>
      <c r="H34" s="6" t="s">
        <v>245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10</v>
      </c>
      <c r="R34" s="124">
        <v>4</v>
      </c>
      <c r="S34" s="45">
        <v>10</v>
      </c>
      <c r="T34" s="124">
        <f t="shared" si="55"/>
        <v>400</v>
      </c>
      <c r="U34" s="44" t="str">
        <f t="shared" si="56"/>
        <v>MEDIO</v>
      </c>
      <c r="V34" s="44" t="str">
        <f t="shared" si="57"/>
        <v>NO ACEPTABLE</v>
      </c>
      <c r="W34" s="7" t="s">
        <v>131</v>
      </c>
      <c r="X34" s="7" t="s">
        <v>131</v>
      </c>
      <c r="Y34" s="7" t="s">
        <v>131</v>
      </c>
      <c r="Z34" s="7" t="s">
        <v>185</v>
      </c>
      <c r="AA34" s="7" t="s">
        <v>131</v>
      </c>
      <c r="AB34" s="7" t="s">
        <v>168</v>
      </c>
      <c r="AC34" s="124">
        <v>3</v>
      </c>
      <c r="AD34" s="124">
        <v>4</v>
      </c>
      <c r="AE34" s="45">
        <v>10</v>
      </c>
      <c r="AF34" s="124">
        <f t="shared" si="45"/>
        <v>120</v>
      </c>
      <c r="AG34" s="44" t="str">
        <f t="shared" si="58"/>
        <v>BAJO</v>
      </c>
      <c r="AH34" s="44" t="str">
        <f t="shared" si="59"/>
        <v>ACEPTABLE</v>
      </c>
    </row>
    <row r="35" spans="1:48" ht="120" x14ac:dyDescent="0.2">
      <c r="A35" s="177"/>
      <c r="B35" s="177"/>
      <c r="C35" s="177"/>
      <c r="D35" s="177"/>
      <c r="E35" s="77" t="s">
        <v>122</v>
      </c>
      <c r="F35" s="76" t="s">
        <v>184</v>
      </c>
      <c r="G35" s="77" t="str">
        <f t="shared" si="13"/>
        <v>PSICOSOCIAL</v>
      </c>
      <c r="H35" s="6" t="s">
        <v>246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3</v>
      </c>
      <c r="R35" s="124">
        <v>4</v>
      </c>
      <c r="S35" s="45">
        <v>6</v>
      </c>
      <c r="T35" s="124">
        <f t="shared" si="55"/>
        <v>72</v>
      </c>
      <c r="U35" s="44" t="str">
        <f t="shared" si="56"/>
        <v>BAJO</v>
      </c>
      <c r="V35" s="44" t="str">
        <f t="shared" si="57"/>
        <v>ACEPTABLE</v>
      </c>
      <c r="W35" s="7" t="s">
        <v>131</v>
      </c>
      <c r="X35" s="7" t="s">
        <v>131</v>
      </c>
      <c r="Y35" s="7" t="s">
        <v>131</v>
      </c>
      <c r="Z35" s="7" t="s">
        <v>185</v>
      </c>
      <c r="AA35" s="7" t="s">
        <v>131</v>
      </c>
      <c r="AB35" s="7" t="s">
        <v>168</v>
      </c>
      <c r="AC35" s="124">
        <v>3</v>
      </c>
      <c r="AD35" s="124">
        <v>4</v>
      </c>
      <c r="AE35" s="45">
        <v>6</v>
      </c>
      <c r="AF35" s="124">
        <f t="shared" si="45"/>
        <v>72</v>
      </c>
      <c r="AG35" s="44" t="str">
        <f t="shared" si="58"/>
        <v>BAJO</v>
      </c>
      <c r="AH35" s="44" t="str">
        <f t="shared" si="59"/>
        <v>ACEPTABLE</v>
      </c>
    </row>
    <row r="36" spans="1:48" ht="60" x14ac:dyDescent="0.2">
      <c r="A36" s="177"/>
      <c r="B36" s="177"/>
      <c r="C36" s="177"/>
      <c r="D36" s="177"/>
      <c r="E36" s="77" t="s">
        <v>154</v>
      </c>
      <c r="F36" s="76" t="s">
        <v>206</v>
      </c>
      <c r="G36" s="77" t="str">
        <f t="shared" si="13"/>
        <v>FENÓMENO NATURAL</v>
      </c>
      <c r="H36" s="6" t="s">
        <v>223</v>
      </c>
      <c r="I36" s="5"/>
      <c r="J36" s="5"/>
      <c r="K36" s="5" t="s">
        <v>0</v>
      </c>
      <c r="L36" s="5" t="s">
        <v>0</v>
      </c>
      <c r="M36" s="5"/>
      <c r="N36" s="5"/>
      <c r="O36" s="5"/>
      <c r="P36" s="5"/>
      <c r="Q36" s="124">
        <v>3</v>
      </c>
      <c r="R36" s="124">
        <v>6</v>
      </c>
      <c r="S36" s="45">
        <v>1</v>
      </c>
      <c r="T36" s="124">
        <f t="shared" si="55"/>
        <v>18</v>
      </c>
      <c r="U36" s="44" t="str">
        <f t="shared" si="56"/>
        <v>BAJO</v>
      </c>
      <c r="V36" s="44" t="str">
        <f t="shared" si="57"/>
        <v>ACEPTABLE</v>
      </c>
      <c r="W36" s="7" t="s">
        <v>131</v>
      </c>
      <c r="X36" s="7" t="s">
        <v>131</v>
      </c>
      <c r="Y36" s="7" t="s">
        <v>131</v>
      </c>
      <c r="Z36" s="7" t="s">
        <v>207</v>
      </c>
      <c r="AA36" s="7" t="s">
        <v>208</v>
      </c>
      <c r="AB36" s="7" t="s">
        <v>224</v>
      </c>
      <c r="AC36" s="124">
        <v>3</v>
      </c>
      <c r="AD36" s="124">
        <v>4</v>
      </c>
      <c r="AE36" s="45">
        <v>1</v>
      </c>
      <c r="AF36" s="124">
        <f t="shared" si="45"/>
        <v>12</v>
      </c>
      <c r="AG36" s="44" t="str">
        <f t="shared" si="58"/>
        <v>BAJO</v>
      </c>
      <c r="AH36" s="44" t="str">
        <f t="shared" si="59"/>
        <v>ACEPTABLE</v>
      </c>
    </row>
    <row r="37" spans="1:48" ht="48.75" thickBot="1" x14ac:dyDescent="0.25">
      <c r="A37" s="177"/>
      <c r="B37" s="178"/>
      <c r="C37" s="178"/>
      <c r="D37" s="178"/>
      <c r="E37" s="100" t="s">
        <v>154</v>
      </c>
      <c r="F37" s="101" t="s">
        <v>205</v>
      </c>
      <c r="G37" s="100" t="str">
        <f t="shared" si="13"/>
        <v>FENÓMENO NATURAL</v>
      </c>
      <c r="H37" s="102" t="s">
        <v>290</v>
      </c>
      <c r="I37" s="103"/>
      <c r="J37" s="103"/>
      <c r="K37" s="103" t="s">
        <v>0</v>
      </c>
      <c r="L37" s="103" t="s">
        <v>0</v>
      </c>
      <c r="M37" s="103"/>
      <c r="N37" s="103"/>
      <c r="O37" s="103"/>
      <c r="P37" s="103"/>
      <c r="Q37" s="104">
        <v>6</v>
      </c>
      <c r="R37" s="104">
        <v>1</v>
      </c>
      <c r="S37" s="105">
        <v>1</v>
      </c>
      <c r="T37" s="104">
        <f t="shared" si="55"/>
        <v>6</v>
      </c>
      <c r="U37" s="106" t="str">
        <f t="shared" si="56"/>
        <v>BAJO</v>
      </c>
      <c r="V37" s="106" t="str">
        <f t="shared" si="57"/>
        <v>ACEPTABLE</v>
      </c>
      <c r="W37" s="107" t="s">
        <v>131</v>
      </c>
      <c r="X37" s="107" t="s">
        <v>131</v>
      </c>
      <c r="Y37" s="107" t="s">
        <v>131</v>
      </c>
      <c r="Z37" s="107" t="s">
        <v>207</v>
      </c>
      <c r="AA37" s="107" t="s">
        <v>208</v>
      </c>
      <c r="AB37" s="107" t="s">
        <v>224</v>
      </c>
      <c r="AC37" s="104">
        <v>6</v>
      </c>
      <c r="AD37" s="104">
        <v>1</v>
      </c>
      <c r="AE37" s="105">
        <v>1</v>
      </c>
      <c r="AF37" s="104">
        <f t="shared" si="45"/>
        <v>6</v>
      </c>
      <c r="AG37" s="106" t="str">
        <f t="shared" si="58"/>
        <v>BAJO</v>
      </c>
      <c r="AH37" s="106" t="str">
        <f t="shared" si="59"/>
        <v>ACEPTABLE</v>
      </c>
    </row>
    <row r="38" spans="1:48" ht="87" customHeight="1" x14ac:dyDescent="0.2">
      <c r="A38" s="177"/>
      <c r="B38" s="181" t="s">
        <v>211</v>
      </c>
      <c r="C38" s="181" t="s">
        <v>254</v>
      </c>
      <c r="D38" s="181" t="s">
        <v>210</v>
      </c>
      <c r="E38" s="92" t="s">
        <v>122</v>
      </c>
      <c r="F38" s="93" t="s">
        <v>187</v>
      </c>
      <c r="G38" s="92" t="str">
        <f t="shared" si="13"/>
        <v>BIOMECÁNICO</v>
      </c>
      <c r="H38" s="94" t="s">
        <v>247</v>
      </c>
      <c r="I38" s="95"/>
      <c r="J38" s="95"/>
      <c r="K38" s="95" t="s">
        <v>0</v>
      </c>
      <c r="L38" s="95" t="s">
        <v>0</v>
      </c>
      <c r="M38" s="95"/>
      <c r="N38" s="95"/>
      <c r="O38" s="95"/>
      <c r="P38" s="95"/>
      <c r="Q38" s="96">
        <v>3</v>
      </c>
      <c r="R38" s="96">
        <v>4</v>
      </c>
      <c r="S38" s="97">
        <v>3</v>
      </c>
      <c r="T38" s="108">
        <f t="shared" ref="T38" si="60">(Q38*R38*S38)</f>
        <v>36</v>
      </c>
      <c r="U38" s="109" t="str">
        <f t="shared" ref="U38" si="61">IF(AND(T38&gt;=1,T38&lt;=300),"BAJO",IF(AND(T38&gt;=301,T38&lt;=600),"MEDIO",IF(AND(T38&gt;=601,T38&lt;=1000),"ALTO")))</f>
        <v>BAJO</v>
      </c>
      <c r="V38" s="109" t="str">
        <f t="shared" ref="V38" si="62">IF(U38= "BAJO","ACEPTABLE",IF(U38="MEDIO","NO ACEPTABLE",IF(U38="ALTO","NO ACEPTABLE")))</f>
        <v>ACEPTABLE</v>
      </c>
      <c r="W38" s="99" t="s">
        <v>131</v>
      </c>
      <c r="X38" s="99" t="s">
        <v>131</v>
      </c>
      <c r="Y38" s="99" t="s">
        <v>131</v>
      </c>
      <c r="Z38" s="99" t="s">
        <v>291</v>
      </c>
      <c r="AA38" s="99" t="s">
        <v>131</v>
      </c>
      <c r="AB38" s="99" t="s">
        <v>212</v>
      </c>
      <c r="AC38" s="96">
        <v>1</v>
      </c>
      <c r="AD38" s="96">
        <v>1</v>
      </c>
      <c r="AE38" s="97">
        <v>3</v>
      </c>
      <c r="AF38" s="108">
        <f t="shared" si="45"/>
        <v>3</v>
      </c>
      <c r="AG38" s="109" t="str">
        <f t="shared" ref="AG38" si="63">IF(AND(AF38&gt;=1,AF38&lt;=300),"BAJO",IF(AND(AF38&gt;=301,AF38&lt;=600),"MEDIO",IF(AND(AF38&gt;=601,AF38&lt;=1000),"ALTO")))</f>
        <v>BAJO</v>
      </c>
      <c r="AH38" s="109" t="str">
        <f t="shared" ref="AH38" si="64">IF(AG38= "BAJO","ACEPTABLE",IF(AG38="MEDIO","NO ACEPTABLE",IF(AG38="ALTO","NO ACEPTABLE")))</f>
        <v>ACEPTABLE</v>
      </c>
    </row>
    <row r="39" spans="1:48" ht="84" x14ac:dyDescent="0.2">
      <c r="A39" s="177"/>
      <c r="B39" s="177"/>
      <c r="C39" s="177"/>
      <c r="D39" s="177"/>
      <c r="E39" s="77" t="s">
        <v>122</v>
      </c>
      <c r="F39" s="76" t="s">
        <v>197</v>
      </c>
      <c r="G39" s="77" t="str">
        <f t="shared" si="13"/>
        <v>CONDICIONES DE SEGURIDAD</v>
      </c>
      <c r="H39" s="6" t="s">
        <v>248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4">
        <v>3</v>
      </c>
      <c r="R39" s="124">
        <v>1</v>
      </c>
      <c r="S39" s="45">
        <v>6</v>
      </c>
      <c r="T39" s="124">
        <f t="shared" ref="T39" si="65">(Q39*R39*S39)</f>
        <v>18</v>
      </c>
      <c r="U39" s="44" t="str">
        <f t="shared" ref="U39" si="66">IF(AND(T39&gt;=1,T39&lt;=300),"BAJO",IF(AND(T39&gt;=301,T39&lt;=600),"MEDIO",IF(AND(T39&gt;=601,T39&lt;=1000),"ALTO")))</f>
        <v>BAJO</v>
      </c>
      <c r="V39" s="44" t="str">
        <f t="shared" ref="V39" si="67">IF(U39= "BAJO","ACEPTABLE",IF(U39="MEDIO","NO ACEPTABLE",IF(U39="ALTO","NO ACEPTABLE")))</f>
        <v>ACEPTABLE</v>
      </c>
      <c r="W39" s="7" t="s">
        <v>275</v>
      </c>
      <c r="X39" s="7" t="s">
        <v>131</v>
      </c>
      <c r="Y39" s="7" t="s">
        <v>131</v>
      </c>
      <c r="Z39" s="7" t="s">
        <v>198</v>
      </c>
      <c r="AA39" s="7" t="s">
        <v>131</v>
      </c>
      <c r="AB39" s="7" t="s">
        <v>155</v>
      </c>
      <c r="AC39" s="124">
        <v>1</v>
      </c>
      <c r="AD39" s="124">
        <v>1</v>
      </c>
      <c r="AE39" s="45">
        <v>6</v>
      </c>
      <c r="AF39" s="124">
        <f t="shared" si="45"/>
        <v>6</v>
      </c>
      <c r="AG39" s="44" t="str">
        <f t="shared" ref="AG39:AG58" si="68">IF(AND(AF39&gt;=1,AF39&lt;=300),"BAJO",IF(AND(AF39&gt;=301,AF39&lt;=600),"MEDIO",IF(AND(AF39&gt;=601,AF39&lt;=1000),"ALTO")))</f>
        <v>BAJO</v>
      </c>
      <c r="AH39" s="44" t="str">
        <f t="shared" ref="AH39:AH58" si="69">IF(AG39= "BAJO","ACEPTABLE",IF(AG39="MEDIO","NO ACEPTABLE",IF(AG39="ALTO","NO ACEPTABLE")))</f>
        <v>ACEPTABLE</v>
      </c>
    </row>
    <row r="40" spans="1:48" ht="126" customHeight="1" x14ac:dyDescent="0.2">
      <c r="A40" s="177"/>
      <c r="B40" s="177"/>
      <c r="C40" s="177"/>
      <c r="D40" s="177"/>
      <c r="E40" s="77" t="s">
        <v>122</v>
      </c>
      <c r="F40" s="76" t="s">
        <v>195</v>
      </c>
      <c r="G40" s="77" t="str">
        <f t="shared" si="13"/>
        <v>CONDICIONES DE SEGURIDAD</v>
      </c>
      <c r="H40" s="6" t="s">
        <v>292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6</v>
      </c>
      <c r="R40" s="124">
        <v>4</v>
      </c>
      <c r="S40" s="45">
        <v>3</v>
      </c>
      <c r="T40" s="96">
        <f t="shared" ref="T40:T58" si="70">(Q40*R40*S40)</f>
        <v>72</v>
      </c>
      <c r="U40" s="98" t="str">
        <f t="shared" ref="U40:U58" si="71">IF(AND(T40&gt;=1,T40&lt;=300),"BAJO",IF(AND(T40&gt;=301,T40&lt;=600),"MEDIO",IF(AND(T40&gt;=601,T40&lt;=1000),"ALTO")))</f>
        <v>BAJO</v>
      </c>
      <c r="V40" s="98" t="str">
        <f t="shared" ref="V40:V58" si="72">IF(U40= "BAJO","ACEPTABLE",IF(U40="MEDIO","NO ACEPTABLE",IF(U40="ALTO","NO ACEPTABLE")))</f>
        <v>ACEPTABLE</v>
      </c>
      <c r="W40" s="7" t="s">
        <v>131</v>
      </c>
      <c r="X40" s="7" t="s">
        <v>131</v>
      </c>
      <c r="Y40" s="7" t="s">
        <v>131</v>
      </c>
      <c r="Z40" s="7" t="s">
        <v>213</v>
      </c>
      <c r="AA40" s="7" t="s">
        <v>131</v>
      </c>
      <c r="AB40" s="7" t="s">
        <v>168</v>
      </c>
      <c r="AC40" s="124">
        <v>3</v>
      </c>
      <c r="AD40" s="124">
        <v>4</v>
      </c>
      <c r="AE40" s="45">
        <v>3</v>
      </c>
      <c r="AF40" s="124">
        <f t="shared" si="45"/>
        <v>36</v>
      </c>
      <c r="AG40" s="44" t="str">
        <f t="shared" si="68"/>
        <v>BAJO</v>
      </c>
      <c r="AH40" s="44" t="str">
        <f t="shared" si="69"/>
        <v>ACEPTABLE</v>
      </c>
    </row>
    <row r="41" spans="1:48" ht="60" x14ac:dyDescent="0.2">
      <c r="A41" s="177"/>
      <c r="B41" s="177"/>
      <c r="C41" s="177"/>
      <c r="D41" s="177"/>
      <c r="E41" s="77" t="s">
        <v>122</v>
      </c>
      <c r="F41" s="76" t="s">
        <v>201</v>
      </c>
      <c r="G41" s="77" t="str">
        <f t="shared" si="13"/>
        <v>CONDICIONES DE SEGURIDAD</v>
      </c>
      <c r="H41" s="6" t="s">
        <v>249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6</v>
      </c>
      <c r="R41" s="124">
        <v>6</v>
      </c>
      <c r="S41" s="45">
        <v>3</v>
      </c>
      <c r="T41" s="96">
        <f t="shared" si="70"/>
        <v>108</v>
      </c>
      <c r="U41" s="98" t="str">
        <f t="shared" si="71"/>
        <v>BAJO</v>
      </c>
      <c r="V41" s="98" t="str">
        <f t="shared" si="72"/>
        <v>ACEPTABLE</v>
      </c>
      <c r="W41" s="7" t="s">
        <v>131</v>
      </c>
      <c r="X41" s="7" t="s">
        <v>131</v>
      </c>
      <c r="Y41" s="7" t="s">
        <v>131</v>
      </c>
      <c r="Z41" s="7" t="s">
        <v>214</v>
      </c>
      <c r="AA41" s="7" t="s">
        <v>131</v>
      </c>
      <c r="AB41" s="7" t="s">
        <v>168</v>
      </c>
      <c r="AC41" s="124">
        <v>3</v>
      </c>
      <c r="AD41" s="124">
        <v>6</v>
      </c>
      <c r="AE41" s="45">
        <v>3</v>
      </c>
      <c r="AF41" s="124">
        <f t="shared" si="45"/>
        <v>54</v>
      </c>
      <c r="AG41" s="44" t="str">
        <f t="shared" si="68"/>
        <v>BAJO</v>
      </c>
      <c r="AH41" s="44" t="str">
        <f t="shared" si="69"/>
        <v>ACEPTABLE</v>
      </c>
    </row>
    <row r="42" spans="1:48" ht="72" x14ac:dyDescent="0.2">
      <c r="A42" s="177"/>
      <c r="B42" s="177"/>
      <c r="C42" s="177"/>
      <c r="D42" s="177"/>
      <c r="E42" s="77" t="s">
        <v>122</v>
      </c>
      <c r="F42" s="76" t="s">
        <v>196</v>
      </c>
      <c r="G42" s="77" t="str">
        <f t="shared" si="13"/>
        <v>CONDICIONES DE SEGURIDAD</v>
      </c>
      <c r="H42" s="6" t="s">
        <v>293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3</v>
      </c>
      <c r="R42" s="124">
        <v>1</v>
      </c>
      <c r="S42" s="45">
        <v>3</v>
      </c>
      <c r="T42" s="96">
        <f t="shared" si="70"/>
        <v>9</v>
      </c>
      <c r="U42" s="98" t="str">
        <f t="shared" si="71"/>
        <v>BAJO</v>
      </c>
      <c r="V42" s="98" t="str">
        <f t="shared" si="72"/>
        <v>ACEPTABLE</v>
      </c>
      <c r="W42" s="7" t="s">
        <v>131</v>
      </c>
      <c r="X42" s="7" t="s">
        <v>131</v>
      </c>
      <c r="Y42" s="7" t="s">
        <v>131</v>
      </c>
      <c r="Z42" s="7" t="s">
        <v>214</v>
      </c>
      <c r="AA42" s="7" t="s">
        <v>131</v>
      </c>
      <c r="AB42" s="7" t="s">
        <v>168</v>
      </c>
      <c r="AC42" s="124">
        <v>1</v>
      </c>
      <c r="AD42" s="124">
        <v>1</v>
      </c>
      <c r="AE42" s="45">
        <v>3</v>
      </c>
      <c r="AF42" s="124">
        <f t="shared" si="45"/>
        <v>3</v>
      </c>
      <c r="AG42" s="44" t="str">
        <f t="shared" si="68"/>
        <v>BAJO</v>
      </c>
      <c r="AH42" s="44" t="str">
        <f t="shared" si="69"/>
        <v>ACEPTABLE</v>
      </c>
    </row>
    <row r="43" spans="1:48" ht="60" x14ac:dyDescent="0.2">
      <c r="A43" s="177"/>
      <c r="B43" s="177"/>
      <c r="C43" s="177"/>
      <c r="D43" s="177"/>
      <c r="E43" s="77" t="s">
        <v>122</v>
      </c>
      <c r="F43" s="76" t="s">
        <v>167</v>
      </c>
      <c r="G43" s="77" t="str">
        <f t="shared" si="13"/>
        <v>CONDICIONES DE SEGURIDAD</v>
      </c>
      <c r="H43" s="6" t="s">
        <v>266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6</v>
      </c>
      <c r="R43" s="124">
        <v>10</v>
      </c>
      <c r="S43" s="45">
        <v>3</v>
      </c>
      <c r="T43" s="96">
        <f t="shared" si="70"/>
        <v>180</v>
      </c>
      <c r="U43" s="98" t="str">
        <f t="shared" si="71"/>
        <v>BAJO</v>
      </c>
      <c r="V43" s="98" t="str">
        <f t="shared" si="72"/>
        <v>ACEPTABLE</v>
      </c>
      <c r="W43" s="7" t="s">
        <v>131</v>
      </c>
      <c r="X43" s="7" t="s">
        <v>131</v>
      </c>
      <c r="Y43" s="7" t="s">
        <v>131</v>
      </c>
      <c r="Z43" s="7" t="s">
        <v>215</v>
      </c>
      <c r="AA43" s="7" t="s">
        <v>131</v>
      </c>
      <c r="AB43" s="7" t="s">
        <v>168</v>
      </c>
      <c r="AC43" s="124">
        <v>3</v>
      </c>
      <c r="AD43" s="124">
        <v>6</v>
      </c>
      <c r="AE43" s="45">
        <v>3</v>
      </c>
      <c r="AF43" s="124">
        <f t="shared" si="45"/>
        <v>54</v>
      </c>
      <c r="AG43" s="44" t="str">
        <f t="shared" si="68"/>
        <v>BAJO</v>
      </c>
      <c r="AH43" s="44" t="str">
        <f t="shared" si="69"/>
        <v>ACEPTABLE</v>
      </c>
    </row>
    <row r="44" spans="1:48" ht="72" x14ac:dyDescent="0.2">
      <c r="A44" s="177"/>
      <c r="B44" s="177"/>
      <c r="C44" s="177"/>
      <c r="D44" s="177"/>
      <c r="E44" s="77" t="s">
        <v>122</v>
      </c>
      <c r="F44" s="76" t="s">
        <v>194</v>
      </c>
      <c r="G44" s="77" t="str">
        <f t="shared" si="13"/>
        <v>CONDICIONES DE SEGURIDAD</v>
      </c>
      <c r="H44" s="6" t="s">
        <v>294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3</v>
      </c>
      <c r="R44" s="124">
        <v>4</v>
      </c>
      <c r="S44" s="45">
        <v>3</v>
      </c>
      <c r="T44" s="96">
        <f t="shared" si="70"/>
        <v>36</v>
      </c>
      <c r="U44" s="98" t="str">
        <f t="shared" si="71"/>
        <v>BAJO</v>
      </c>
      <c r="V44" s="98" t="str">
        <f t="shared" si="72"/>
        <v>ACEPTABLE</v>
      </c>
      <c r="W44" s="7" t="s">
        <v>131</v>
      </c>
      <c r="X44" s="7" t="s">
        <v>131</v>
      </c>
      <c r="Y44" s="7" t="s">
        <v>131</v>
      </c>
      <c r="Z44" s="7" t="s">
        <v>216</v>
      </c>
      <c r="AA44" s="7" t="s">
        <v>131</v>
      </c>
      <c r="AB44" s="7" t="s">
        <v>328</v>
      </c>
      <c r="AC44" s="124">
        <v>1</v>
      </c>
      <c r="AD44" s="124">
        <v>1</v>
      </c>
      <c r="AE44" s="45">
        <v>3</v>
      </c>
      <c r="AF44" s="124">
        <f t="shared" si="45"/>
        <v>3</v>
      </c>
      <c r="AG44" s="44" t="str">
        <f t="shared" si="68"/>
        <v>BAJO</v>
      </c>
      <c r="AH44" s="44" t="str">
        <f t="shared" si="69"/>
        <v>ACEPTABLE</v>
      </c>
    </row>
    <row r="45" spans="1:48" ht="84" x14ac:dyDescent="0.2">
      <c r="A45" s="177"/>
      <c r="B45" s="177"/>
      <c r="C45" s="177"/>
      <c r="D45" s="177"/>
      <c r="E45" s="77" t="s">
        <v>122</v>
      </c>
      <c r="F45" s="76" t="s">
        <v>188</v>
      </c>
      <c r="G45" s="77" t="str">
        <f t="shared" si="13"/>
        <v>FÍSICOS</v>
      </c>
      <c r="H45" s="6" t="s">
        <v>250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6</v>
      </c>
      <c r="R45" s="124">
        <v>1</v>
      </c>
      <c r="S45" s="45">
        <v>3</v>
      </c>
      <c r="T45" s="96">
        <f t="shared" si="70"/>
        <v>18</v>
      </c>
      <c r="U45" s="98" t="str">
        <f t="shared" si="71"/>
        <v>BAJO</v>
      </c>
      <c r="V45" s="98" t="str">
        <f t="shared" si="72"/>
        <v>ACEPTABLE</v>
      </c>
      <c r="W45" s="7" t="s">
        <v>131</v>
      </c>
      <c r="X45" s="7" t="s">
        <v>131</v>
      </c>
      <c r="Y45" s="7" t="s">
        <v>131</v>
      </c>
      <c r="Z45" s="7" t="s">
        <v>295</v>
      </c>
      <c r="AA45" s="7" t="s">
        <v>131</v>
      </c>
      <c r="AB45" s="7" t="s">
        <v>168</v>
      </c>
      <c r="AC45" s="124">
        <v>3</v>
      </c>
      <c r="AD45" s="124">
        <v>1</v>
      </c>
      <c r="AE45" s="45">
        <v>3</v>
      </c>
      <c r="AF45" s="124">
        <f t="shared" si="45"/>
        <v>9</v>
      </c>
      <c r="AG45" s="44" t="str">
        <f t="shared" si="68"/>
        <v>BAJO</v>
      </c>
      <c r="AH45" s="44" t="str">
        <f t="shared" si="69"/>
        <v>ACEPTABLE</v>
      </c>
    </row>
    <row r="46" spans="1:48" ht="105.75" customHeight="1" x14ac:dyDescent="0.2">
      <c r="A46" s="177"/>
      <c r="B46" s="177"/>
      <c r="C46" s="177"/>
      <c r="D46" s="177"/>
      <c r="E46" s="77" t="s">
        <v>122</v>
      </c>
      <c r="F46" s="76" t="s">
        <v>191</v>
      </c>
      <c r="G46" s="77" t="str">
        <f t="shared" si="13"/>
        <v>FÍSICOS</v>
      </c>
      <c r="H46" s="6" t="s">
        <v>251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4">
        <v>3</v>
      </c>
      <c r="R46" s="124">
        <v>4</v>
      </c>
      <c r="S46" s="45">
        <v>3</v>
      </c>
      <c r="T46" s="96">
        <f t="shared" si="70"/>
        <v>36</v>
      </c>
      <c r="U46" s="98" t="str">
        <f t="shared" si="71"/>
        <v>BAJO</v>
      </c>
      <c r="V46" s="98" t="str">
        <f t="shared" si="72"/>
        <v>ACEPTABLE</v>
      </c>
      <c r="W46" s="7" t="s">
        <v>131</v>
      </c>
      <c r="X46" s="7" t="s">
        <v>131</v>
      </c>
      <c r="Y46" s="7" t="s">
        <v>131</v>
      </c>
      <c r="Z46" s="7" t="s">
        <v>230</v>
      </c>
      <c r="AA46" s="7" t="s">
        <v>225</v>
      </c>
      <c r="AB46" s="7" t="s">
        <v>168</v>
      </c>
      <c r="AC46" s="124">
        <v>1</v>
      </c>
      <c r="AD46" s="124">
        <v>4</v>
      </c>
      <c r="AE46" s="45">
        <v>3</v>
      </c>
      <c r="AF46" s="124">
        <f t="shared" si="45"/>
        <v>12</v>
      </c>
      <c r="AG46" s="44" t="str">
        <f t="shared" si="68"/>
        <v>BAJO</v>
      </c>
      <c r="AH46" s="44" t="str">
        <f t="shared" si="69"/>
        <v>ACEPTABLE</v>
      </c>
    </row>
    <row r="47" spans="1:48" s="129" customFormat="1" ht="72" x14ac:dyDescent="0.2">
      <c r="A47" s="177"/>
      <c r="B47" s="177"/>
      <c r="C47" s="177"/>
      <c r="D47" s="177"/>
      <c r="E47" s="77" t="s">
        <v>122</v>
      </c>
      <c r="F47" s="76" t="s">
        <v>146</v>
      </c>
      <c r="G47" s="77" t="s">
        <v>257</v>
      </c>
      <c r="H47" s="76" t="s">
        <v>312</v>
      </c>
      <c r="I47" s="126"/>
      <c r="J47" s="126"/>
      <c r="K47" s="126" t="s">
        <v>0</v>
      </c>
      <c r="L47" s="126"/>
      <c r="M47" s="126"/>
      <c r="N47" s="126"/>
      <c r="O47" s="126"/>
      <c r="P47" s="126"/>
      <c r="Q47" s="127">
        <v>3</v>
      </c>
      <c r="R47" s="127">
        <v>4</v>
      </c>
      <c r="S47" s="128">
        <v>6</v>
      </c>
      <c r="T47" s="131">
        <v>72</v>
      </c>
      <c r="U47" s="98" t="str">
        <f t="shared" si="71"/>
        <v>BAJO</v>
      </c>
      <c r="V47" s="98" t="str">
        <f t="shared" si="72"/>
        <v>ACEPTABLE</v>
      </c>
      <c r="W47" s="77" t="s">
        <v>131</v>
      </c>
      <c r="X47" s="77" t="s">
        <v>131</v>
      </c>
      <c r="Y47" s="77" t="s">
        <v>131</v>
      </c>
      <c r="Z47" s="77" t="s">
        <v>131</v>
      </c>
      <c r="AA47" s="77" t="s">
        <v>131</v>
      </c>
      <c r="AB47" s="77" t="s">
        <v>168</v>
      </c>
      <c r="AC47" s="127">
        <v>3</v>
      </c>
      <c r="AD47" s="127">
        <v>4</v>
      </c>
      <c r="AE47" s="128">
        <v>3</v>
      </c>
      <c r="AF47" s="127">
        <v>36</v>
      </c>
      <c r="AG47" s="44" t="str">
        <f t="shared" ref="AG47" si="73">IF(AND(AF47&gt;=1,AF47&lt;=300),"BAJO",IF(AND(AF47&gt;=301,AF47&lt;=600),"MEDIO",IF(AND(AF47&gt;=601,AF47&lt;=1000),"ALTO")))</f>
        <v>BAJO</v>
      </c>
      <c r="AH47" s="44" t="str">
        <f t="shared" ref="AH47" si="74">IF(AG47= "BAJO","ACEPTABLE",IF(AG47="MEDIO","NO ACEPTABLE",IF(AG47="ALTO","NO ACEPTABLE")))</f>
        <v>ACEPTABLE</v>
      </c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</row>
    <row r="48" spans="1:48" s="129" customFormat="1" ht="72" x14ac:dyDescent="0.2">
      <c r="A48" s="177"/>
      <c r="B48" s="177"/>
      <c r="C48" s="177"/>
      <c r="D48" s="177"/>
      <c r="E48" s="77" t="s">
        <v>122</v>
      </c>
      <c r="F48" s="76" t="s">
        <v>151</v>
      </c>
      <c r="G48" s="77" t="s">
        <v>257</v>
      </c>
      <c r="H48" s="76" t="s">
        <v>313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6</v>
      </c>
      <c r="R48" s="127">
        <v>4</v>
      </c>
      <c r="S48" s="128">
        <v>10</v>
      </c>
      <c r="T48" s="131">
        <v>240</v>
      </c>
      <c r="U48" s="98" t="str">
        <f t="shared" si="71"/>
        <v>BAJO</v>
      </c>
      <c r="V48" s="98" t="str">
        <f t="shared" si="72"/>
        <v>ACEPTABLE</v>
      </c>
      <c r="W48" s="77" t="s">
        <v>131</v>
      </c>
      <c r="X48" s="77" t="s">
        <v>131</v>
      </c>
      <c r="Y48" s="77" t="s">
        <v>131</v>
      </c>
      <c r="Z48" s="77" t="s">
        <v>259</v>
      </c>
      <c r="AA48" s="77" t="s">
        <v>258</v>
      </c>
      <c r="AB48" s="77" t="s">
        <v>131</v>
      </c>
      <c r="AC48" s="127">
        <v>3</v>
      </c>
      <c r="AD48" s="127">
        <v>4</v>
      </c>
      <c r="AE48" s="128">
        <v>10</v>
      </c>
      <c r="AF48" s="127">
        <v>120</v>
      </c>
      <c r="AG48" s="44" t="str">
        <f t="shared" si="68"/>
        <v>BAJO</v>
      </c>
      <c r="AH48" s="44" t="str">
        <f t="shared" si="69"/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60" x14ac:dyDescent="0.2">
      <c r="A49" s="177"/>
      <c r="B49" s="177"/>
      <c r="C49" s="177"/>
      <c r="D49" s="177"/>
      <c r="E49" s="77" t="s">
        <v>122</v>
      </c>
      <c r="F49" s="76" t="s">
        <v>137</v>
      </c>
      <c r="G49" s="77" t="s">
        <v>256</v>
      </c>
      <c r="H49" s="132" t="s">
        <v>314</v>
      </c>
      <c r="I49" s="126"/>
      <c r="J49" s="126"/>
      <c r="K49" s="126" t="s">
        <v>0</v>
      </c>
      <c r="L49" s="126"/>
      <c r="M49" s="126"/>
      <c r="N49" s="126"/>
      <c r="O49" s="126"/>
      <c r="P49" s="126"/>
      <c r="Q49" s="127">
        <v>6</v>
      </c>
      <c r="R49" s="127">
        <v>4</v>
      </c>
      <c r="S49" s="128">
        <v>3</v>
      </c>
      <c r="T49" s="131">
        <v>72</v>
      </c>
      <c r="U49" s="98" t="str">
        <f t="shared" ref="U49" si="75">IF(AND(T49&gt;=1,T49&lt;=300),"BAJO",IF(AND(T49&gt;=301,T49&lt;=600),"MEDIO",IF(AND(T49&gt;=601,T49&lt;=1000),"ALTO")))</f>
        <v>BAJO</v>
      </c>
      <c r="V49" s="98" t="str">
        <f t="shared" ref="V49" si="76">IF(U49= "BAJO","ACEPTABLE",IF(U49="MEDIO","NO ACEPTABLE",IF(U49="ALTO","NO ACEPTABLE")))</f>
        <v>ACEPTABLE</v>
      </c>
      <c r="W49" s="77" t="s">
        <v>131</v>
      </c>
      <c r="X49" s="77" t="s">
        <v>131</v>
      </c>
      <c r="Y49" s="77" t="s">
        <v>131</v>
      </c>
      <c r="Z49" s="77" t="s">
        <v>217</v>
      </c>
      <c r="AA49" s="77" t="s">
        <v>260</v>
      </c>
      <c r="AB49" s="77" t="s">
        <v>131</v>
      </c>
      <c r="AC49" s="127">
        <v>3</v>
      </c>
      <c r="AD49" s="127">
        <v>6</v>
      </c>
      <c r="AE49" s="128">
        <v>3</v>
      </c>
      <c r="AF49" s="127">
        <v>54</v>
      </c>
      <c r="AG49" s="44" t="str">
        <f t="shared" ref="AG49" si="77">IF(AND(AF49&gt;=1,AF49&lt;=300),"BAJO",IF(AND(AF49&gt;=301,AF49&lt;=600),"MEDIO",IF(AND(AF49&gt;=601,AF49&lt;=1000),"ALTO")))</f>
        <v>BAJO</v>
      </c>
      <c r="AH49" s="44" t="str">
        <f t="shared" ref="AH49" si="78">IF(AG49= "BAJO","ACEPTABLE",IF(AG49="MEDIO","NO ACEPTABLE",IF(AG49="ALTO","NO ACEPTABLE")))</f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s="129" customFormat="1" ht="60" x14ac:dyDescent="0.2">
      <c r="A50" s="177"/>
      <c r="B50" s="177"/>
      <c r="C50" s="177"/>
      <c r="D50" s="177"/>
      <c r="E50" s="77" t="s">
        <v>122</v>
      </c>
      <c r="F50" s="76" t="s">
        <v>141</v>
      </c>
      <c r="G50" s="77" t="str">
        <f t="shared" si="13"/>
        <v>BIOLÓGICOS</v>
      </c>
      <c r="H50" s="76" t="s">
        <v>329</v>
      </c>
      <c r="I50" s="126"/>
      <c r="J50" s="126"/>
      <c r="K50" s="126" t="s">
        <v>0</v>
      </c>
      <c r="L50" s="126" t="s">
        <v>0</v>
      </c>
      <c r="M50" s="126"/>
      <c r="N50" s="126"/>
      <c r="O50" s="126"/>
      <c r="P50" s="126"/>
      <c r="Q50" s="127">
        <v>6</v>
      </c>
      <c r="R50" s="127">
        <v>4</v>
      </c>
      <c r="S50" s="128">
        <v>10</v>
      </c>
      <c r="T50" s="127">
        <f t="shared" ref="T50" si="79">(Q50*R50*S50)</f>
        <v>240</v>
      </c>
      <c r="U50" s="44" t="str">
        <f t="shared" ref="U50" si="80">IF(AND(T50&gt;=1,T50&lt;=300),"BAJO",IF(AND(T50&gt;=301,T50&lt;=600),"MEDIO",IF(AND(T50&gt;=601,T50&lt;=1000),"ALTO")))</f>
        <v>BAJO</v>
      </c>
      <c r="V50" s="44" t="str">
        <f t="shared" ref="V50" si="81">IF(U50= "BAJO","ACEPTABLE",IF(U50="MEDIO","NO ACEPTABLE",IF(U50="ALTO","NO ACEPTABLE")))</f>
        <v>ACEPTABLE</v>
      </c>
      <c r="W50" s="77" t="s">
        <v>131</v>
      </c>
      <c r="X50" s="77" t="s">
        <v>131</v>
      </c>
      <c r="Y50" s="77" t="s">
        <v>131</v>
      </c>
      <c r="Z50" s="77" t="s">
        <v>226</v>
      </c>
      <c r="AA50" s="77" t="s">
        <v>131</v>
      </c>
      <c r="AB50" s="77" t="s">
        <v>168</v>
      </c>
      <c r="AC50" s="127">
        <v>3</v>
      </c>
      <c r="AD50" s="127">
        <v>4</v>
      </c>
      <c r="AE50" s="128">
        <v>10</v>
      </c>
      <c r="AF50" s="127">
        <f t="shared" ref="AF50:AF58" si="82">(AC50*AD50*AE50)</f>
        <v>120</v>
      </c>
      <c r="AG50" s="44" t="str">
        <f>IF(AND(AF50&gt;=1,AF50&lt;=300),"BAJO",IF(AND(AF50&gt;=301,AF50&lt;=600),"MEDIO",IF(AND(AF50&gt;AI49AF49&lt;=1000),"ALTO")))</f>
        <v>BAJO</v>
      </c>
      <c r="AH50" s="44" t="str">
        <f t="shared" ref="AH50" si="83">IF(AG50= "BAJO","ACEPTABLE",IF(AG50="MEDIO","NO ACEPTABLE",IF(AG50="ALTO","NO ACEPTABLE")))</f>
        <v>ACEPTABLE</v>
      </c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</row>
    <row r="51" spans="1:48" ht="120" x14ac:dyDescent="0.2">
      <c r="A51" s="177"/>
      <c r="B51" s="177"/>
      <c r="C51" s="177"/>
      <c r="D51" s="177"/>
      <c r="E51" s="77" t="s">
        <v>122</v>
      </c>
      <c r="F51" s="76" t="s">
        <v>142</v>
      </c>
      <c r="G51" s="77" t="str">
        <f t="shared" si="13"/>
        <v>BIOLÓGICOS</v>
      </c>
      <c r="H51" s="6" t="s">
        <v>330</v>
      </c>
      <c r="I51" s="5"/>
      <c r="J51" s="5"/>
      <c r="K51" s="5" t="s">
        <v>0</v>
      </c>
      <c r="L51" s="5" t="s">
        <v>0</v>
      </c>
      <c r="M51" s="5"/>
      <c r="N51" s="5"/>
      <c r="O51" s="5"/>
      <c r="P51" s="5"/>
      <c r="Q51" s="124">
        <v>6</v>
      </c>
      <c r="R51" s="124">
        <v>4</v>
      </c>
      <c r="S51" s="45">
        <v>10</v>
      </c>
      <c r="T51" s="124">
        <f t="shared" ref="T51" si="84">(Q51*R51*S51)</f>
        <v>240</v>
      </c>
      <c r="U51" s="44" t="str">
        <f t="shared" ref="U51" si="85">IF(AND(T51&gt;=1,T51&lt;=300),"BAJO",IF(AND(T51&gt;=301,T51&lt;=600),"MEDIO",IF(AND(T51&gt;=601,T51&lt;=1000),"ALTO")))</f>
        <v>BAJO</v>
      </c>
      <c r="V51" s="44" t="str">
        <f t="shared" ref="V51" si="86">IF(U51= "BAJO","ACEPTABLE",IF(U51="MEDIO","NO ACEPTABLE",IF(U51="ALTO","NO ACEPTABLE")))</f>
        <v>ACEPTABLE</v>
      </c>
      <c r="W51" s="7" t="s">
        <v>131</v>
      </c>
      <c r="X51" s="7" t="s">
        <v>131</v>
      </c>
      <c r="Y51" s="7" t="s">
        <v>131</v>
      </c>
      <c r="Z51" s="7" t="s">
        <v>218</v>
      </c>
      <c r="AA51" s="7" t="s">
        <v>131</v>
      </c>
      <c r="AB51" s="7" t="s">
        <v>168</v>
      </c>
      <c r="AC51" s="124">
        <v>3</v>
      </c>
      <c r="AD51" s="124">
        <v>4</v>
      </c>
      <c r="AE51" s="45">
        <v>10</v>
      </c>
      <c r="AF51" s="124">
        <f t="shared" si="82"/>
        <v>120</v>
      </c>
      <c r="AG51" s="44" t="str">
        <f t="shared" ref="AG51" si="87">IF(AND(AF51&gt;=1,AF51&lt;=300),"BAJO",IF(AND(AF51&gt;=301,AF51&lt;=600),"MEDIO",IF(AND(AF51&gt;=601,AF51&lt;=1000),"ALTO")))</f>
        <v>BAJO</v>
      </c>
      <c r="AH51" s="44" t="str">
        <f t="shared" ref="AH51" si="88">IF(AG51= "BAJO","ACEPTABLE",IF(AG51="MEDIO","NO ACEPTABLE",IF(AG51="ALTO","NO ACEPTABLE")))</f>
        <v>ACEPTABLE</v>
      </c>
    </row>
    <row r="52" spans="1:48" ht="60" x14ac:dyDescent="0.2">
      <c r="A52" s="177"/>
      <c r="B52" s="177"/>
      <c r="C52" s="177"/>
      <c r="D52" s="177"/>
      <c r="E52" s="77" t="s">
        <v>122</v>
      </c>
      <c r="F52" s="76" t="s">
        <v>143</v>
      </c>
      <c r="G52" s="77" t="str">
        <f t="shared" si="13"/>
        <v>BIOLÓGICOS</v>
      </c>
      <c r="H52" s="6" t="s">
        <v>331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6</v>
      </c>
      <c r="R52" s="124">
        <v>4</v>
      </c>
      <c r="S52" s="45">
        <v>10</v>
      </c>
      <c r="T52" s="124">
        <f t="shared" ref="T52:T53" si="89">(Q52*R52*S52)</f>
        <v>240</v>
      </c>
      <c r="U52" s="44" t="str">
        <f t="shared" ref="U52:U53" si="90">IF(AND(T52&gt;=1,T52&lt;=300),"BAJO",IF(AND(T52&gt;=301,T52&lt;=600),"MEDIO",IF(AND(T52&gt;=601,T52&lt;=1000),"ALTO")))</f>
        <v>BAJO</v>
      </c>
      <c r="V52" s="44" t="str">
        <f t="shared" ref="V52:V53" si="91">IF(U52= "BAJO","ACEPTABLE",IF(U52="MEDIO","NO ACEPTABLE",IF(U52="ALTO","NO ACEPTABLE")))</f>
        <v>ACEPTABLE</v>
      </c>
      <c r="W52" s="7" t="s">
        <v>131</v>
      </c>
      <c r="X52" s="7" t="s">
        <v>131</v>
      </c>
      <c r="Y52" s="7" t="s">
        <v>131</v>
      </c>
      <c r="Z52" s="7" t="s">
        <v>219</v>
      </c>
      <c r="AA52" s="7" t="s">
        <v>131</v>
      </c>
      <c r="AB52" s="7" t="s">
        <v>168</v>
      </c>
      <c r="AC52" s="124">
        <v>3</v>
      </c>
      <c r="AD52" s="124">
        <v>4</v>
      </c>
      <c r="AE52" s="45">
        <v>10</v>
      </c>
      <c r="AF52" s="124">
        <f t="shared" si="82"/>
        <v>120</v>
      </c>
      <c r="AG52" s="44" t="str">
        <f t="shared" ref="AG52:AG53" si="92">IF(AND(AF52&gt;=1,AF52&lt;=300),"BAJO",IF(AND(AF52&gt;=301,AF52&lt;=600),"MEDIO",IF(AND(AF52&gt;=601,AF52&lt;=1000),"ALTO")))</f>
        <v>BAJO</v>
      </c>
      <c r="AH52" s="44" t="str">
        <f t="shared" ref="AH52:AH53" si="93">IF(AG52= "BAJO","ACEPTABLE",IF(AG52="MEDIO","NO ACEPTABLE",IF(AG52="ALTO","NO ACEPTABLE")))</f>
        <v>ACEPTABLE</v>
      </c>
    </row>
    <row r="53" spans="1:48" ht="109.5" customHeight="1" x14ac:dyDescent="0.2">
      <c r="A53" s="177"/>
      <c r="B53" s="177"/>
      <c r="C53" s="177"/>
      <c r="D53" s="177"/>
      <c r="E53" s="77" t="s">
        <v>122</v>
      </c>
      <c r="F53" s="76" t="s">
        <v>252</v>
      </c>
      <c r="G53" s="77" t="str">
        <f t="shared" ref="G53" si="94">IF(F53="Manipulación manual de cargas","BIOMECÁNICO",IF(F53="Movimientos repetitivos","BIOMECÁNICO",IF(F53="Esfuerzo","BIOMECÁNICO",IF(F53="Postura (prolongada mantenida, forzada,
antigravitacional)","BIOMECÁNICO",IF(F53="Mecánico (elementos o partes de máquinas, herramientas, equipos, piezas a trabajar, materiales proyectados sólidos o fluidos, superficies calientes)","CONDICIONES DE SEGURIDAD",IF(F53="Locativo (sistemas y medios de almacenamiento,  arrumes elevados sin estibas, muebles mal anclados en el piso o en la pared, almacenamientos inadecuados, condiciones de la estructura de trabajo)","CONDICIONES DE SEGURIDAD",IF(F53="Superficies de trabajo (irregulares, deslizantes, con diferencia del nivel, calientes)","CONDICIONES DE SEGURIDAD",IF(F53="Condiciones de orden y aseo, (caída de objetos, caída al mismo nivel o a un plano inferior, desorden en puestos de trabajo y bodegas)","CONDICIONES DE SEGURIDAD",IF(F53="Tecnológico (explosión, fuga, derrame de sustancias químicas, incendio)","CONDICIONES DE SEGURIDAD",IF(F53="Accidentes de tránsito - atropellamiento","CONDICIONES DE SEGURIDAD",IF(F53="Públicos (robos, atracos, asaltos, atentados, de orden público, etc.)","CONDICIONES DE SEGURIDAD",IF(F53="Eléctrico - (alta, media y baja tensión, estática por contacto indirecto)","CONDICIONES DE SEGURIDAD",IF(F53="Eléctrico - canalización inadecuada de cables eléctricos y de computo","CONDICIONES DE SEGURIDAD",IF(F53="Trabajo en alturas","CONDICIONES DE SEGURIDAD",IF(F53="Espacios confinados","CONDICIONES DE SEGURIDAD",IF(F53="Ruido de impacto, intermitente o continuo","FÍSICOS",IF(F53="Iluminación - luz visible por exceso o por deficiencia","FÍSICOS",IF(F53="Vibración cuerpo entero, segmentaria","FÍSICOS",IF(F53="Temperaturas extremas (calor y frío)","FÍSICOS",IF(F53="Ventilación (natural o artificial)","FÍSICOS",IF(F53="Presión admosférica (normal y ajustada)","FÍSICOS",IF(F53="Radiaciones ionizantes (rayos x, gama. beta y alfa)","FÍSICOS",IF(F53="Radiaciones no ionizantes (láser, ultravioleta, infrarroja, radiofrecuencia, microondas)","FÍSICOS",IF(F53="Gérmenes","BIOLÓGICOS",IF(F53="Parásitos","BIOLÓGICOS",IF(F53="Picaduras","BIOLÓGICOS",IF(F53="Mordeduras","BIOLÓGICOS",IF(F53="Fluidos o excrementos","BIOLÓGICOS",IF(F53="Polvos orgánicos inorgánicos","QUÍMICOS",IF(F53="Fibras","QUÍMICOS",IF(F53="Líquidos (nieblas y rocíos)","QUÍMICOS",IF(F53="Gases y vapores","QUÍMICOS",IF(F53="Humos metálicos, no metálicos","QUÍMICOS",IF(F53="Material particulado","QUÍMICOS",IF(F53="Gestión organizacional: Estilo de mando, pago, contratación, participación, inducción y capacitación, bienestar social, evaluación del desempeño y manejo de cambios","PSICOSOCIAL",IF(F53="Características de la organización del trabajo: Comunicación, tecnología, organización del trabajo y demandas cualitativas y cuantitativas de la labor","PSICOSOCIAL",IF(F53="Características del grupo social de trabajo: Relaciones, cohesión, calidad de interacciones y trabajo en equipo","PSICOSOCIAL",IF(F53="Condiciones de la tarea: Carga mental, contenido de la tarea, demandas emocionales, sistemas de control, definición de roles y monotonía","PSICOSOCIAL",IF(F53="Interface persona - tarea: Conocimientos, habilidades en relación con la demanda de la tarea, Iniciativa, autonomía y reconocimiento, identificación de la persona con la tarea y la organización","PSICOSOCIAL",IF(F53="Jornada de trabajo: Pausas, Trabajo nocturno, rotación, horas extras y descansos","PSICOSOCIAL",IF(F53="Antrópicos (inundaciones, deslizamientos, incendios forestales, sequías, aludes)","FENÓMENO NATURAL",IF(F53="Geofísicos (terremotos, volcanes, subsidencias, colapsos, inestabilidad del terreno)","FENÓMENO NATURAL",IF(F53="Meteorológicos (huracanes, tornados, granizadas, tormenta eléctrica)","FENÓMENO NATURAL")))))))))))))))))))))))))))))))))))))))))))</f>
        <v>PSICOSOCIAL</v>
      </c>
      <c r="H53" s="6" t="s">
        <v>244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10</v>
      </c>
      <c r="R53" s="124">
        <v>4</v>
      </c>
      <c r="S53" s="45">
        <v>10</v>
      </c>
      <c r="T53" s="124">
        <f t="shared" si="89"/>
        <v>400</v>
      </c>
      <c r="U53" s="44" t="str">
        <f t="shared" si="90"/>
        <v>MEDIO</v>
      </c>
      <c r="V53" s="44" t="str">
        <f t="shared" si="91"/>
        <v>NO ACEPTABLE</v>
      </c>
      <c r="W53" s="7" t="s">
        <v>131</v>
      </c>
      <c r="X53" s="7" t="s">
        <v>131</v>
      </c>
      <c r="Y53" s="7" t="s">
        <v>131</v>
      </c>
      <c r="Z53" s="7" t="s">
        <v>185</v>
      </c>
      <c r="AA53" s="7" t="s">
        <v>131</v>
      </c>
      <c r="AB53" s="7" t="s">
        <v>168</v>
      </c>
      <c r="AC53" s="124">
        <v>3</v>
      </c>
      <c r="AD53" s="124">
        <v>4</v>
      </c>
      <c r="AE53" s="45">
        <v>10</v>
      </c>
      <c r="AF53" s="124">
        <f t="shared" si="82"/>
        <v>120</v>
      </c>
      <c r="AG53" s="44" t="str">
        <f t="shared" si="92"/>
        <v>BAJO</v>
      </c>
      <c r="AH53" s="44" t="str">
        <f t="shared" si="93"/>
        <v>ACEPTABLE</v>
      </c>
    </row>
    <row r="54" spans="1:48" ht="84" x14ac:dyDescent="0.2">
      <c r="A54" s="177"/>
      <c r="B54" s="177"/>
      <c r="C54" s="177"/>
      <c r="D54" s="177"/>
      <c r="E54" s="77" t="s">
        <v>122</v>
      </c>
      <c r="F54" s="76" t="s">
        <v>181</v>
      </c>
      <c r="G54" s="77" t="str">
        <f t="shared" si="13"/>
        <v>PSICOSOCIAL</v>
      </c>
      <c r="H54" s="6" t="s">
        <v>179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96">
        <f t="shared" si="70"/>
        <v>400</v>
      </c>
      <c r="U54" s="98" t="str">
        <f t="shared" si="71"/>
        <v>MEDIO</v>
      </c>
      <c r="V54" s="98" t="str">
        <f t="shared" si="72"/>
        <v>NO ACEPTABLE</v>
      </c>
      <c r="W54" s="7" t="s">
        <v>131</v>
      </c>
      <c r="X54" s="7" t="s">
        <v>131</v>
      </c>
      <c r="Y54" s="7" t="s">
        <v>131</v>
      </c>
      <c r="Z54" s="7" t="s">
        <v>185</v>
      </c>
      <c r="AA54" s="7" t="s">
        <v>131</v>
      </c>
      <c r="AB54" s="7" t="s">
        <v>168</v>
      </c>
      <c r="AC54" s="124">
        <v>3</v>
      </c>
      <c r="AD54" s="124">
        <v>4</v>
      </c>
      <c r="AE54" s="45">
        <v>10</v>
      </c>
      <c r="AF54" s="124">
        <f t="shared" si="82"/>
        <v>120</v>
      </c>
      <c r="AG54" s="44" t="str">
        <f t="shared" si="68"/>
        <v>BAJO</v>
      </c>
      <c r="AH54" s="44" t="str">
        <f t="shared" si="69"/>
        <v>ACEPTABLE</v>
      </c>
    </row>
    <row r="55" spans="1:48" ht="132" x14ac:dyDescent="0.2">
      <c r="A55" s="177"/>
      <c r="B55" s="177"/>
      <c r="C55" s="177"/>
      <c r="D55" s="177"/>
      <c r="E55" s="77" t="s">
        <v>122</v>
      </c>
      <c r="F55" s="76" t="s">
        <v>182</v>
      </c>
      <c r="G55" s="77" t="str">
        <f t="shared" ref="G55" si="95">IF(F55="Manipulación manual de cargas","BIOMECÁNICO",IF(F55="Movimientos repetitivos","BIOMECÁNICO",IF(F55="Esfuerzo","BIOMECÁNICO",IF(F55="Postura (prolongada mantenida, forzada,
antigravitacional)","BIOMECÁNICO",IF(F55="Mecánico (elementos o partes de máquinas, herramientas, equipos, piezas a trabajar, materiales proyectados sólidos o fluidos, superficies calientes)","CONDICIONES DE SEGURIDAD",IF(F55="Locativo (sistemas y medios de almacenamiento,  arrumes elevados sin estibas, muebles mal anclados en el piso o en la pared, almacenamientos inadecuados, condiciones de la estructura de trabajo)","CONDICIONES DE SEGURIDAD",IF(F55="Superficies de trabajo (irregulares, deslizantes, con diferencia del nivel, calientes)","CONDICIONES DE SEGURIDAD",IF(F55="Condiciones de orden y aseo, (caída de objetos, caída al mismo nivel o a un plano inferior, desorden en puestos de trabajo y bodegas)","CONDICIONES DE SEGURIDAD",IF(F55="Tecnológico (explosión, fuga, derrame de sustancias químicas, incendio)","CONDICIONES DE SEGURIDAD",IF(F55="Accidentes de tránsito - atropellamiento","CONDICIONES DE SEGURIDAD",IF(F55="Públicos (robos, atracos, asaltos, atentados, de orden público, etc.)","CONDICIONES DE SEGURIDAD",IF(F55="Eléctrico - (alta, media y baja tensión, estática por contacto indirecto)","CONDICIONES DE SEGURIDAD",IF(F55="Eléctrico - canalización inadecuada de cables eléctricos y de computo","CONDICIONES DE SEGURIDAD",IF(F55="Trabajo en alturas","CONDICIONES DE SEGURIDAD",IF(F55="Espacios confinados","CONDICIONES DE SEGURIDAD",IF(F55="Ruido de impacto, intermitente o continuo","FÍSICOS",IF(F55="Iluminación - luz visible por exceso o por deficiencia","FÍSICOS",IF(F55="Vibración cuerpo entero, segmentaria","FÍSICOS",IF(F55="Temperaturas extremas (calor y frío)","FÍSICOS",IF(F55="Ventilación (natural o artificial)","FÍSICOS",IF(F55="Presión admosférica (normal y ajustada)","FÍSICOS",IF(F55="Radiaciones ionizantes (rayos x, gama. beta y alfa)","FÍSICOS",IF(F55="Radiaciones no ionizantes (láser, ultravioleta, infrarroja, radiofrecuencia, microondas)","FÍSICOS",IF(F55="Gérmenes","BIOLÓGICOS",IF(F55="Parásitos","BIOLÓGICOS",IF(F55="Picaduras","BIOLÓGICOS",IF(F55="Mordeduras","BIOLÓGICOS",IF(F55="Fluidos o excrementos","BIOLÓGICOS",IF(F55="Polvos orgánicos inorgánicos","QUÍMICOS",IF(F55="Fibras","QUÍMICOS",IF(F55="Líquidos (nieblas y rocíos)","QUÍMICOS",IF(F55="Gases y vapores","QUÍMICOS",IF(F55="Humos metálicos, no metálicos","QUÍMICOS",IF(F55="Material particulado","QUÍMICOS",IF(F55="Gestión organizacional: Estilo de mando, pago, contratación, participación, inducción y capacitación, bienestar social, evaluación del desempeño y manejo de cambios","PSICOSOCIAL",IF(F55="Características de la organización del trabajo: Comunicación, tecnología, organización del trabajo y demandas cualitativas y cuantitativas de la labor","PSICOSOCIAL",IF(F55="Características del grupo social de trabajo: Relaciones, cohesión, calidad de interacciones y trabajo en equipo","PSICOSOCIAL",IF(F55="Condiciones de la tarea: Carga mental, contenido de la tarea, demandas emocionales, sistemas de control, definición de roles y monotonía","PSICOSOCIAL",IF(F55="Interface persona - tarea: Conocimientos, habilidades en relación con la demanda de la tarea, Iniciativa, autonomía y reconocimiento, identificación de la persona con la tarea y la organización","PSICOSOCIAL",IF(F55="Jornada de trabajo: Pausas, Trabajo nocturno, rotación, horas extras y descansos","PSICOSOCIAL",IF(F55="Antrópicos (inundaciones, deslizamientos, incendios forestales, sequías, aludes)","FENÓMENO NATURAL",IF(F55="Geofísicos (terremotos, volcanes, subsidencias, colapsos, inestabilidad del terreno)","FENÓMENO NATURAL",IF(F55="Meteorológicos (huracanes, tornados, granizadas, tormenta eléctrica)","FENÓMENO NATURAL")))))))))))))))))))))))))))))))))))))))))))</f>
        <v>PSICOSOCIAL</v>
      </c>
      <c r="H55" s="6" t="s">
        <v>332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10</v>
      </c>
      <c r="R55" s="124">
        <v>4</v>
      </c>
      <c r="S55" s="45">
        <v>10</v>
      </c>
      <c r="T55" s="124">
        <f t="shared" si="70"/>
        <v>400</v>
      </c>
      <c r="U55" s="44" t="str">
        <f t="shared" si="71"/>
        <v>MEDIO</v>
      </c>
      <c r="V55" s="44" t="str">
        <f t="shared" si="72"/>
        <v>NO ACEPTABLE</v>
      </c>
      <c r="W55" s="7" t="s">
        <v>131</v>
      </c>
      <c r="X55" s="7" t="s">
        <v>131</v>
      </c>
      <c r="Y55" s="7" t="s">
        <v>131</v>
      </c>
      <c r="Z55" s="7" t="s">
        <v>185</v>
      </c>
      <c r="AA55" s="7" t="s">
        <v>131</v>
      </c>
      <c r="AB55" s="7" t="s">
        <v>168</v>
      </c>
      <c r="AC55" s="124">
        <v>3</v>
      </c>
      <c r="AD55" s="124">
        <v>4</v>
      </c>
      <c r="AE55" s="45">
        <v>10</v>
      </c>
      <c r="AF55" s="124">
        <f t="shared" si="82"/>
        <v>120</v>
      </c>
      <c r="AG55" s="44" t="str">
        <f t="shared" si="68"/>
        <v>BAJO</v>
      </c>
      <c r="AH55" s="44" t="str">
        <f t="shared" si="69"/>
        <v>ACEPTABLE</v>
      </c>
    </row>
    <row r="56" spans="1:48" ht="48" x14ac:dyDescent="0.2">
      <c r="A56" s="177"/>
      <c r="B56" s="177"/>
      <c r="C56" s="177"/>
      <c r="D56" s="177"/>
      <c r="E56" s="77" t="s">
        <v>154</v>
      </c>
      <c r="F56" s="76" t="s">
        <v>204</v>
      </c>
      <c r="G56" s="77" t="str">
        <f t="shared" si="13"/>
        <v>FENÓMENO NATURAL</v>
      </c>
      <c r="H56" s="6" t="s">
        <v>296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3</v>
      </c>
      <c r="R56" s="124">
        <v>6</v>
      </c>
      <c r="S56" s="45">
        <v>1</v>
      </c>
      <c r="T56" s="124">
        <f t="shared" si="70"/>
        <v>18</v>
      </c>
      <c r="U56" s="44" t="str">
        <f t="shared" si="71"/>
        <v>BAJO</v>
      </c>
      <c r="V56" s="44" t="str">
        <f t="shared" si="72"/>
        <v>ACEPTABLE</v>
      </c>
      <c r="W56" s="7" t="s">
        <v>131</v>
      </c>
      <c r="X56" s="7" t="s">
        <v>131</v>
      </c>
      <c r="Y56" s="7" t="s">
        <v>131</v>
      </c>
      <c r="Z56" s="7" t="s">
        <v>220</v>
      </c>
      <c r="AA56" s="7" t="s">
        <v>131</v>
      </c>
      <c r="AB56" s="7" t="s">
        <v>168</v>
      </c>
      <c r="AC56" s="124">
        <v>3</v>
      </c>
      <c r="AD56" s="124">
        <v>4</v>
      </c>
      <c r="AE56" s="45">
        <v>1</v>
      </c>
      <c r="AF56" s="124">
        <f t="shared" si="82"/>
        <v>12</v>
      </c>
      <c r="AG56" s="44" t="str">
        <f t="shared" si="68"/>
        <v>BAJO</v>
      </c>
      <c r="AH56" s="44" t="str">
        <f t="shared" si="69"/>
        <v>ACEPTABLE</v>
      </c>
    </row>
    <row r="57" spans="1:48" ht="48" x14ac:dyDescent="0.2">
      <c r="A57" s="177"/>
      <c r="B57" s="177"/>
      <c r="C57" s="177"/>
      <c r="D57" s="177"/>
      <c r="E57" s="77" t="s">
        <v>154</v>
      </c>
      <c r="F57" s="76" t="s">
        <v>206</v>
      </c>
      <c r="G57" s="77" t="str">
        <f t="shared" si="13"/>
        <v>FENÓMENO NATURAL</v>
      </c>
      <c r="H57" s="6" t="s">
        <v>333</v>
      </c>
      <c r="I57" s="5"/>
      <c r="J57" s="5"/>
      <c r="K57" s="5" t="s">
        <v>0</v>
      </c>
      <c r="L57" s="5" t="s">
        <v>0</v>
      </c>
      <c r="M57" s="5"/>
      <c r="N57" s="5"/>
      <c r="O57" s="5"/>
      <c r="P57" s="5"/>
      <c r="Q57" s="124">
        <v>3</v>
      </c>
      <c r="R57" s="124">
        <v>6</v>
      </c>
      <c r="S57" s="45">
        <v>1</v>
      </c>
      <c r="T57" s="96">
        <f t="shared" si="70"/>
        <v>18</v>
      </c>
      <c r="U57" s="98" t="str">
        <f t="shared" si="71"/>
        <v>BAJO</v>
      </c>
      <c r="V57" s="98" t="str">
        <f t="shared" si="72"/>
        <v>ACEPTABLE</v>
      </c>
      <c r="W57" s="7" t="s">
        <v>131</v>
      </c>
      <c r="X57" s="7" t="s">
        <v>131</v>
      </c>
      <c r="Y57" s="7" t="s">
        <v>131</v>
      </c>
      <c r="Z57" s="7" t="s">
        <v>207</v>
      </c>
      <c r="AA57" s="7" t="s">
        <v>208</v>
      </c>
      <c r="AB57" s="7" t="s">
        <v>224</v>
      </c>
      <c r="AC57" s="124">
        <v>3</v>
      </c>
      <c r="AD57" s="124">
        <v>4</v>
      </c>
      <c r="AE57" s="45">
        <v>1</v>
      </c>
      <c r="AF57" s="124">
        <f t="shared" si="82"/>
        <v>12</v>
      </c>
      <c r="AG57" s="44" t="str">
        <f t="shared" si="68"/>
        <v>BAJO</v>
      </c>
      <c r="AH57" s="44" t="str">
        <f t="shared" si="69"/>
        <v>ACEPTABLE</v>
      </c>
    </row>
    <row r="58" spans="1:48" ht="48.75" thickBot="1" x14ac:dyDescent="0.25">
      <c r="A58" s="178"/>
      <c r="B58" s="178"/>
      <c r="C58" s="178"/>
      <c r="D58" s="178"/>
      <c r="E58" s="100" t="s">
        <v>154</v>
      </c>
      <c r="F58" s="101" t="s">
        <v>205</v>
      </c>
      <c r="G58" s="100" t="str">
        <f t="shared" si="13"/>
        <v>FENÓMENO NATURAL</v>
      </c>
      <c r="H58" s="102" t="s">
        <v>297</v>
      </c>
      <c r="I58" s="103"/>
      <c r="J58" s="103"/>
      <c r="K58" s="103" t="s">
        <v>0</v>
      </c>
      <c r="L58" s="103" t="s">
        <v>0</v>
      </c>
      <c r="M58" s="103"/>
      <c r="N58" s="103"/>
      <c r="O58" s="103"/>
      <c r="P58" s="103"/>
      <c r="Q58" s="104">
        <v>6</v>
      </c>
      <c r="R58" s="104">
        <v>6</v>
      </c>
      <c r="S58" s="105">
        <v>1</v>
      </c>
      <c r="T58" s="110">
        <f t="shared" si="70"/>
        <v>36</v>
      </c>
      <c r="U58" s="111" t="str">
        <f t="shared" si="71"/>
        <v>BAJO</v>
      </c>
      <c r="V58" s="111" t="str">
        <f t="shared" si="72"/>
        <v>ACEPTABLE</v>
      </c>
      <c r="W58" s="107" t="s">
        <v>131</v>
      </c>
      <c r="X58" s="107" t="s">
        <v>131</v>
      </c>
      <c r="Y58" s="107" t="s">
        <v>131</v>
      </c>
      <c r="Z58" s="107" t="s">
        <v>207</v>
      </c>
      <c r="AA58" s="107" t="s">
        <v>208</v>
      </c>
      <c r="AB58" s="107" t="s">
        <v>224</v>
      </c>
      <c r="AC58" s="104">
        <v>6</v>
      </c>
      <c r="AD58" s="104">
        <v>1</v>
      </c>
      <c r="AE58" s="105">
        <v>1</v>
      </c>
      <c r="AF58" s="104">
        <f t="shared" si="82"/>
        <v>6</v>
      </c>
      <c r="AG58" s="106" t="str">
        <f t="shared" si="68"/>
        <v>BAJO</v>
      </c>
      <c r="AH58" s="106" t="str">
        <f t="shared" si="69"/>
        <v>ACEPTABLE</v>
      </c>
    </row>
    <row r="59" spans="1:48" ht="15" thickBot="1" x14ac:dyDescent="0.25">
      <c r="F59" s="101"/>
    </row>
    <row r="60" spans="1:48" ht="15" x14ac:dyDescent="0.2">
      <c r="H60" s="133"/>
    </row>
    <row r="61" spans="1:48" ht="15" x14ac:dyDescent="0.2">
      <c r="H61" s="133"/>
    </row>
    <row r="62" spans="1:48" ht="15" x14ac:dyDescent="0.2">
      <c r="H62" s="133"/>
    </row>
    <row r="63" spans="1:48" ht="15" x14ac:dyDescent="0.2">
      <c r="F63" s="133"/>
      <c r="H63" s="133"/>
    </row>
    <row r="64" spans="1:48" ht="15.75" x14ac:dyDescent="0.2">
      <c r="F64" s="133"/>
      <c r="H64" s="134"/>
    </row>
    <row r="65" spans="6:8" ht="15" x14ac:dyDescent="0.2">
      <c r="F65" s="133"/>
      <c r="H65" s="133"/>
    </row>
    <row r="66" spans="6:8" ht="15.75" x14ac:dyDescent="0.2">
      <c r="F66" s="134"/>
      <c r="H66" s="133"/>
    </row>
    <row r="67" spans="6:8" ht="15" x14ac:dyDescent="0.2">
      <c r="F67" s="133"/>
    </row>
    <row r="68" spans="6:8" ht="15" x14ac:dyDescent="0.2">
      <c r="F68" s="133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5:F5"/>
    <mergeCell ref="A6:F6"/>
    <mergeCell ref="AG6:AH6"/>
    <mergeCell ref="AD6:AF6"/>
    <mergeCell ref="AA5:AB5"/>
    <mergeCell ref="I6:M6"/>
    <mergeCell ref="N6:P6"/>
    <mergeCell ref="Q6:U6"/>
    <mergeCell ref="O8:O9"/>
    <mergeCell ref="B10:B37"/>
    <mergeCell ref="D10:D37"/>
    <mergeCell ref="B38:B58"/>
    <mergeCell ref="C38:C58"/>
    <mergeCell ref="D38:D58"/>
    <mergeCell ref="AC8:AC9"/>
    <mergeCell ref="AD8:AD9"/>
    <mergeCell ref="AE8:AE9"/>
    <mergeCell ref="A10:A58"/>
    <mergeCell ref="AF8:AF9"/>
    <mergeCell ref="T8:T9"/>
    <mergeCell ref="U8:U9"/>
    <mergeCell ref="V8:V9"/>
    <mergeCell ref="W8:W9"/>
    <mergeCell ref="X8:X9"/>
    <mergeCell ref="C10:C37"/>
    <mergeCell ref="G8:G9"/>
    <mergeCell ref="I8:I9"/>
    <mergeCell ref="J8:J9"/>
    <mergeCell ref="K8:K9"/>
    <mergeCell ref="L8:L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G8:AG9"/>
    <mergeCell ref="AH8:AH9"/>
    <mergeCell ref="AF5:AG5"/>
  </mergeCells>
  <conditionalFormatting sqref="U54:V54 AG54:AH54 AG57:AH58 U57:V58 AG14:AH16 U14:V16 U27:V27 AG27:AH27 AG19:AH21 U19:V21 AG29:AH29 U29:V29">
    <cfRule type="cellIs" dxfId="687" priority="1050" operator="equal">
      <formula>FALSE</formula>
    </cfRule>
    <cfRule type="cellIs" dxfId="686" priority="1051" operator="equal">
      <formula>"IMPORTANTE"</formula>
    </cfRule>
    <cfRule type="cellIs" dxfId="685" priority="1052" operator="equal">
      <formula>"MODERADO"</formula>
    </cfRule>
    <cfRule type="cellIs" dxfId="684" priority="1053" operator="equal">
      <formula>"TOLERABLE"</formula>
    </cfRule>
    <cfRule type="cellIs" dxfId="683" priority="1054" operator="equal">
      <formula>"TRIVIAL"</formula>
    </cfRule>
    <cfRule type="cellIs" dxfId="682" priority="1055" operator="equal">
      <formula>"T'Sede AVIANCA'!"</formula>
    </cfRule>
    <cfRule type="cellIs" dxfId="681" priority="1062" operator="equal">
      <formula>"MEDIANAMENTE ACEPTABLE"</formula>
    </cfRule>
    <cfRule type="cellIs" dxfId="680" priority="1063" operator="equal">
      <formula>"ACEPTABLE"</formula>
    </cfRule>
    <cfRule type="cellIs" dxfId="679" priority="1064" operator="equal">
      <formula>"NO ACEPTABLE"</formula>
    </cfRule>
    <cfRule type="cellIs" dxfId="678" priority="1065" stopIfTrue="1" operator="equal">
      <formula>"BAJO"</formula>
    </cfRule>
    <cfRule type="cellIs" dxfId="677" priority="1066" stopIfTrue="1" operator="equal">
      <formula>"MEDIO"</formula>
    </cfRule>
    <cfRule type="cellIs" dxfId="676" priority="1067" stopIfTrue="1" operator="equal">
      <formula>"ALTO"</formula>
    </cfRule>
  </conditionalFormatting>
  <conditionalFormatting sqref="U54:V54 AG54:AH54 AG57:AH58 U57:V58 AG14:AH16 U14:V16 U27:V27 AG27:AH27 AG19:AH21 U19:V21 AG29:AH29 U29:V29">
    <cfRule type="cellIs" dxfId="675" priority="1060" operator="equal">
      <formula>"MEDIO"</formula>
    </cfRule>
    <cfRule type="cellIs" dxfId="674" priority="1061" operator="equal">
      <formula>"MEDIO"</formula>
    </cfRule>
  </conditionalFormatting>
  <conditionalFormatting sqref="U54:V54 AG54:AH54 AG57:AH58 U57:V58 AG14:AH16 U14:V16 U27:V27 AG27:AH27 AG19:AH21 U19:V21 AG29:AH29 U29:V29">
    <cfRule type="cellIs" dxfId="673" priority="1058" operator="equal">
      <formula>"ALTO"</formula>
    </cfRule>
    <cfRule type="cellIs" dxfId="672" priority="1059" operator="equal">
      <formula>"MEDIO"</formula>
    </cfRule>
  </conditionalFormatting>
  <conditionalFormatting sqref="U54:V54 AG54:AH54 AG57:AH58 U57:V58 AG14:AH16 U14:V16 U27:V27 AG27:AH27 AG19:AH21 U19:V21 AG29:AH29 U29:V29">
    <cfRule type="cellIs" dxfId="671" priority="1057" operator="equal">
      <formula>"BAJO"</formula>
    </cfRule>
  </conditionalFormatting>
  <conditionalFormatting sqref="U54:V54 AG54:AH54 AG57:AH58 U57:V58 AG14:AH16 U14:V16 U27:V27 AG27:AH27 AG19:AH21 U19:V21 AG29:AH29 U29:V29">
    <cfRule type="cellIs" dxfId="670" priority="1056" operator="equal">
      <formula>"MEDIO"</formula>
    </cfRule>
  </conditionalFormatting>
  <conditionalFormatting sqref="U54:V54 AG54:AH54 AG57:AH58 U57:V58 AG14:AH16 U14:V16 U27:V27 AG27:AH27 AG19:AH21 U19:V21 AG29:AH29 U29:V29">
    <cfRule type="cellIs" dxfId="669" priority="1068" operator="equal">
      <formula>#REF!</formula>
    </cfRule>
  </conditionalFormatting>
  <conditionalFormatting sqref="T54 AF54 AF57:AF58 T57:T58 AF14:AF16 T14:T16 T27 AF27 AF19:AF21 T19:T21 T29 AF29">
    <cfRule type="cellIs" dxfId="668" priority="1049" operator="equal">
      <formula>0</formula>
    </cfRule>
  </conditionalFormatting>
  <conditionalFormatting sqref="U18:V18 AG18:AH18">
    <cfRule type="cellIs" dxfId="667" priority="1004" operator="equal">
      <formula>FALSE</formula>
    </cfRule>
    <cfRule type="cellIs" dxfId="666" priority="1005" operator="equal">
      <formula>"IMPORTANTE"</formula>
    </cfRule>
    <cfRule type="cellIs" dxfId="665" priority="1006" operator="equal">
      <formula>"MODERADO"</formula>
    </cfRule>
    <cfRule type="cellIs" dxfId="664" priority="1007" operator="equal">
      <formula>"TOLERABLE"</formula>
    </cfRule>
    <cfRule type="cellIs" dxfId="663" priority="1008" operator="equal">
      <formula>"TRIVIAL"</formula>
    </cfRule>
    <cfRule type="cellIs" dxfId="662" priority="1009" operator="equal">
      <formula>"T'Sede AVIANCA'!"</formula>
    </cfRule>
    <cfRule type="cellIs" dxfId="661" priority="1016" operator="equal">
      <formula>"MEDIANAMENTE ACEPTABLE"</formula>
    </cfRule>
    <cfRule type="cellIs" dxfId="660" priority="1017" operator="equal">
      <formula>"ACEPTABLE"</formula>
    </cfRule>
    <cfRule type="cellIs" dxfId="659" priority="1018" operator="equal">
      <formula>"NO ACEPTABLE"</formula>
    </cfRule>
    <cfRule type="cellIs" dxfId="658" priority="1019" stopIfTrue="1" operator="equal">
      <formula>"BAJO"</formula>
    </cfRule>
    <cfRule type="cellIs" dxfId="657" priority="1020" stopIfTrue="1" operator="equal">
      <formula>"MEDIO"</formula>
    </cfRule>
    <cfRule type="cellIs" dxfId="656" priority="1021" stopIfTrue="1" operator="equal">
      <formula>"ALTO"</formula>
    </cfRule>
  </conditionalFormatting>
  <conditionalFormatting sqref="U18:V18 AG18:AH18">
    <cfRule type="cellIs" dxfId="655" priority="1014" operator="equal">
      <formula>"MEDIO"</formula>
    </cfRule>
    <cfRule type="cellIs" dxfId="654" priority="1015" operator="equal">
      <formula>"MEDIO"</formula>
    </cfRule>
  </conditionalFormatting>
  <conditionalFormatting sqref="U18:V18 AG18:AH18">
    <cfRule type="cellIs" dxfId="653" priority="1012" operator="equal">
      <formula>"ALTO"</formula>
    </cfRule>
    <cfRule type="cellIs" dxfId="652" priority="1013" operator="equal">
      <formula>"MEDIO"</formula>
    </cfRule>
  </conditionalFormatting>
  <conditionalFormatting sqref="U18:V18 AG18:AH18">
    <cfRule type="cellIs" dxfId="651" priority="1011" operator="equal">
      <formula>"BAJO"</formula>
    </cfRule>
  </conditionalFormatting>
  <conditionalFormatting sqref="U18:V18 AG18:AH18">
    <cfRule type="cellIs" dxfId="650" priority="1010" operator="equal">
      <formula>"MEDIO"</formula>
    </cfRule>
  </conditionalFormatting>
  <conditionalFormatting sqref="U18:V18 AG18:AH18">
    <cfRule type="cellIs" dxfId="649" priority="1022" operator="equal">
      <formula>#REF!</formula>
    </cfRule>
  </conditionalFormatting>
  <conditionalFormatting sqref="T18 AF18">
    <cfRule type="cellIs" dxfId="648" priority="1003" operator="equal">
      <formula>0</formula>
    </cfRule>
  </conditionalFormatting>
  <conditionalFormatting sqref="U18">
    <cfRule type="colorScale" priority="1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1:V48 AG31:AH46">
    <cfRule type="cellIs" dxfId="647" priority="981" operator="equal">
      <formula>FALSE</formula>
    </cfRule>
    <cfRule type="cellIs" dxfId="646" priority="982" operator="equal">
      <formula>"IMPORTANTE"</formula>
    </cfRule>
    <cfRule type="cellIs" dxfId="645" priority="983" operator="equal">
      <formula>"MODERADO"</formula>
    </cfRule>
    <cfRule type="cellIs" dxfId="644" priority="984" operator="equal">
      <formula>"TOLERABLE"</formula>
    </cfRule>
    <cfRule type="cellIs" dxfId="643" priority="985" operator="equal">
      <formula>"TRIVIAL"</formula>
    </cfRule>
    <cfRule type="cellIs" dxfId="642" priority="986" operator="equal">
      <formula>"T'Sede AVIANCA'!"</formula>
    </cfRule>
    <cfRule type="cellIs" dxfId="641" priority="993" operator="equal">
      <formula>"MEDIANAMENTE ACEPTABLE"</formula>
    </cfRule>
    <cfRule type="cellIs" dxfId="640" priority="994" operator="equal">
      <formula>"ACEPTABLE"</formula>
    </cfRule>
    <cfRule type="cellIs" dxfId="639" priority="995" operator="equal">
      <formula>"NO ACEPTABLE"</formula>
    </cfRule>
    <cfRule type="cellIs" dxfId="638" priority="996" stopIfTrue="1" operator="equal">
      <formula>"BAJO"</formula>
    </cfRule>
    <cfRule type="cellIs" dxfId="637" priority="997" stopIfTrue="1" operator="equal">
      <formula>"MEDIO"</formula>
    </cfRule>
    <cfRule type="cellIs" dxfId="636" priority="998" stopIfTrue="1" operator="equal">
      <formula>"ALTO"</formula>
    </cfRule>
  </conditionalFormatting>
  <conditionalFormatting sqref="U31:V48 AG31:AH46">
    <cfRule type="cellIs" dxfId="635" priority="991" operator="equal">
      <formula>"MEDIO"</formula>
    </cfRule>
    <cfRule type="cellIs" dxfId="634" priority="992" operator="equal">
      <formula>"MEDIO"</formula>
    </cfRule>
  </conditionalFormatting>
  <conditionalFormatting sqref="U31:V48 AG31:AH46">
    <cfRule type="cellIs" dxfId="633" priority="989" operator="equal">
      <formula>"ALTO"</formula>
    </cfRule>
    <cfRule type="cellIs" dxfId="632" priority="990" operator="equal">
      <formula>"MEDIO"</formula>
    </cfRule>
  </conditionalFormatting>
  <conditionalFormatting sqref="U31:V48 AG31:AH46">
    <cfRule type="cellIs" dxfId="631" priority="988" operator="equal">
      <formula>"BAJO"</formula>
    </cfRule>
  </conditionalFormatting>
  <conditionalFormatting sqref="U31:V48 AG31:AH46">
    <cfRule type="cellIs" dxfId="630" priority="987" operator="equal">
      <formula>"MEDIO"</formula>
    </cfRule>
  </conditionalFormatting>
  <conditionalFormatting sqref="U31:V48 AG31:AH46">
    <cfRule type="cellIs" dxfId="629" priority="999" operator="equal">
      <formula>#REF!</formula>
    </cfRule>
  </conditionalFormatting>
  <conditionalFormatting sqref="AF31:AF48 T31:T48">
    <cfRule type="cellIs" dxfId="628" priority="980" operator="equal">
      <formula>0</formula>
    </cfRule>
  </conditionalFormatting>
  <conditionalFormatting sqref="G10 G54 G56:G58 G50:G52 G31:G48 G14:G16 G18:G21 G27:G29">
    <cfRule type="cellIs" dxfId="627" priority="979" operator="equal">
      <formula>FALSE</formula>
    </cfRule>
  </conditionalFormatting>
  <conditionalFormatting sqref="AG10:AH10 U10:V10">
    <cfRule type="cellIs" dxfId="626" priority="933" operator="equal">
      <formula>FALSE</formula>
    </cfRule>
    <cfRule type="cellIs" dxfId="625" priority="934" operator="equal">
      <formula>"IMPORTANTE"</formula>
    </cfRule>
    <cfRule type="cellIs" dxfId="624" priority="935" operator="equal">
      <formula>"MODERADO"</formula>
    </cfRule>
    <cfRule type="cellIs" dxfId="623" priority="936" operator="equal">
      <formula>"TOLERABLE"</formula>
    </cfRule>
    <cfRule type="cellIs" dxfId="622" priority="937" operator="equal">
      <formula>"TRIVIAL"</formula>
    </cfRule>
    <cfRule type="cellIs" dxfId="621" priority="938" operator="equal">
      <formula>"T'Sede AVIANCA'!"</formula>
    </cfRule>
    <cfRule type="cellIs" dxfId="620" priority="945" operator="equal">
      <formula>"MEDIANAMENTE ACEPTABLE"</formula>
    </cfRule>
    <cfRule type="cellIs" dxfId="619" priority="946" operator="equal">
      <formula>"ACEPTABLE"</formula>
    </cfRule>
    <cfRule type="cellIs" dxfId="618" priority="947" operator="equal">
      <formula>"NO ACEPTABLE"</formula>
    </cfRule>
    <cfRule type="cellIs" dxfId="617" priority="948" stopIfTrue="1" operator="equal">
      <formula>"BAJO"</formula>
    </cfRule>
    <cfRule type="cellIs" dxfId="616" priority="949" stopIfTrue="1" operator="equal">
      <formula>"MEDIO"</formula>
    </cfRule>
    <cfRule type="cellIs" dxfId="615" priority="950" stopIfTrue="1" operator="equal">
      <formula>"ALTO"</formula>
    </cfRule>
  </conditionalFormatting>
  <conditionalFormatting sqref="AG10:AH10 U10:V10">
    <cfRule type="cellIs" dxfId="614" priority="943" operator="equal">
      <formula>"MEDIO"</formula>
    </cfRule>
    <cfRule type="cellIs" dxfId="613" priority="944" operator="equal">
      <formula>"MEDIO"</formula>
    </cfRule>
  </conditionalFormatting>
  <conditionalFormatting sqref="AG10:AH10 U10:V10">
    <cfRule type="cellIs" dxfId="612" priority="941" operator="equal">
      <formula>"ALTO"</formula>
    </cfRule>
    <cfRule type="cellIs" dxfId="611" priority="942" operator="equal">
      <formula>"MEDIO"</formula>
    </cfRule>
  </conditionalFormatting>
  <conditionalFormatting sqref="AG10:AH10 U10:V10">
    <cfRule type="cellIs" dxfId="610" priority="940" operator="equal">
      <formula>"BAJO"</formula>
    </cfRule>
  </conditionalFormatting>
  <conditionalFormatting sqref="AG10:AH10 U10:V10">
    <cfRule type="cellIs" dxfId="609" priority="939" operator="equal">
      <formula>"MEDIO"</formula>
    </cfRule>
  </conditionalFormatting>
  <conditionalFormatting sqref="AG10:AH10 U10:V10">
    <cfRule type="cellIs" dxfId="608" priority="951" operator="equal">
      <formula>#REF!</formula>
    </cfRule>
  </conditionalFormatting>
  <conditionalFormatting sqref="AF10 T10">
    <cfRule type="cellIs" dxfId="607" priority="932" operator="equal">
      <formula>0</formula>
    </cfRule>
  </conditionalFormatting>
  <conditionalFormatting sqref="U10">
    <cfRule type="colorScale" priority="9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 AG28:AH28">
    <cfRule type="cellIs" dxfId="606" priority="909" operator="equal">
      <formula>FALSE</formula>
    </cfRule>
    <cfRule type="cellIs" dxfId="605" priority="910" operator="equal">
      <formula>"IMPORTANTE"</formula>
    </cfRule>
    <cfRule type="cellIs" dxfId="604" priority="911" operator="equal">
      <formula>"MODERADO"</formula>
    </cfRule>
    <cfRule type="cellIs" dxfId="603" priority="912" operator="equal">
      <formula>"TOLERABLE"</formula>
    </cfRule>
    <cfRule type="cellIs" dxfId="602" priority="913" operator="equal">
      <formula>"TRIVIAL"</formula>
    </cfRule>
    <cfRule type="cellIs" dxfId="601" priority="914" operator="equal">
      <formula>"T'Sede AVIANCA'!"</formula>
    </cfRule>
    <cfRule type="cellIs" dxfId="600" priority="921" operator="equal">
      <formula>"MEDIANAMENTE ACEPTABLE"</formula>
    </cfRule>
    <cfRule type="cellIs" dxfId="599" priority="922" operator="equal">
      <formula>"ACEPTABLE"</formula>
    </cfRule>
    <cfRule type="cellIs" dxfId="598" priority="923" operator="equal">
      <formula>"NO ACEPTABLE"</formula>
    </cfRule>
    <cfRule type="cellIs" dxfId="597" priority="924" stopIfTrue="1" operator="equal">
      <formula>"BAJO"</formula>
    </cfRule>
    <cfRule type="cellIs" dxfId="596" priority="925" stopIfTrue="1" operator="equal">
      <formula>"MEDIO"</formula>
    </cfRule>
    <cfRule type="cellIs" dxfId="595" priority="926" stopIfTrue="1" operator="equal">
      <formula>"ALTO"</formula>
    </cfRule>
  </conditionalFormatting>
  <conditionalFormatting sqref="U28:V28 AG28:AH28">
    <cfRule type="cellIs" dxfId="594" priority="919" operator="equal">
      <formula>"MEDIO"</formula>
    </cfRule>
    <cfRule type="cellIs" dxfId="593" priority="920" operator="equal">
      <formula>"MEDIO"</formula>
    </cfRule>
  </conditionalFormatting>
  <conditionalFormatting sqref="U28:V28 AG28:AH28">
    <cfRule type="cellIs" dxfId="592" priority="917" operator="equal">
      <formula>"ALTO"</formula>
    </cfRule>
    <cfRule type="cellIs" dxfId="591" priority="918" operator="equal">
      <formula>"MEDIO"</formula>
    </cfRule>
  </conditionalFormatting>
  <conditionalFormatting sqref="U28:V28 AG28:AH28">
    <cfRule type="cellIs" dxfId="590" priority="916" operator="equal">
      <formula>"BAJO"</formula>
    </cfRule>
  </conditionalFormatting>
  <conditionalFormatting sqref="U28:V28 AG28:AH28">
    <cfRule type="cellIs" dxfId="589" priority="915" operator="equal">
      <formula>"MEDIO"</formula>
    </cfRule>
  </conditionalFormatting>
  <conditionalFormatting sqref="U28:V28 AG28:AH28">
    <cfRule type="cellIs" dxfId="588" priority="927" operator="equal">
      <formula>#REF!</formula>
    </cfRule>
  </conditionalFormatting>
  <conditionalFormatting sqref="T28 AF28">
    <cfRule type="cellIs" dxfId="587" priority="908" operator="equal">
      <formula>0</formula>
    </cfRule>
  </conditionalFormatting>
  <conditionalFormatting sqref="U28">
    <cfRule type="colorScale" priority="9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28">
    <cfRule type="colorScale" priority="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6">
    <cfRule type="colorScale" priority="2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2">
    <cfRule type="cellIs" dxfId="586" priority="708" operator="equal">
      <formula>0</formula>
    </cfRule>
  </conditionalFormatting>
  <conditionalFormatting sqref="AG50:AH50">
    <cfRule type="cellIs" dxfId="585" priority="817" operator="equal">
      <formula>FALSE</formula>
    </cfRule>
    <cfRule type="cellIs" dxfId="584" priority="818" operator="equal">
      <formula>"IMPORTANTE"</formula>
    </cfRule>
    <cfRule type="cellIs" dxfId="583" priority="819" operator="equal">
      <formula>"MODERADO"</formula>
    </cfRule>
    <cfRule type="cellIs" dxfId="582" priority="820" operator="equal">
      <formula>"TOLERABLE"</formula>
    </cfRule>
    <cfRule type="cellIs" dxfId="581" priority="821" operator="equal">
      <formula>"TRIVIAL"</formula>
    </cfRule>
    <cfRule type="cellIs" dxfId="580" priority="822" operator="equal">
      <formula>"T'Sede AVIANCA'!"</formula>
    </cfRule>
    <cfRule type="cellIs" dxfId="579" priority="829" operator="equal">
      <formula>"MEDIANAMENTE ACEPTABLE"</formula>
    </cfRule>
    <cfRule type="cellIs" dxfId="578" priority="830" operator="equal">
      <formula>"ACEPTABLE"</formula>
    </cfRule>
    <cfRule type="cellIs" dxfId="577" priority="831" operator="equal">
      <formula>"NO ACEPTABLE"</formula>
    </cfRule>
    <cfRule type="cellIs" dxfId="576" priority="832" stopIfTrue="1" operator="equal">
      <formula>"BAJO"</formula>
    </cfRule>
    <cfRule type="cellIs" dxfId="575" priority="833" stopIfTrue="1" operator="equal">
      <formula>"MEDIO"</formula>
    </cfRule>
    <cfRule type="cellIs" dxfId="574" priority="834" stopIfTrue="1" operator="equal">
      <formula>"ALTO"</formula>
    </cfRule>
  </conditionalFormatting>
  <conditionalFormatting sqref="AG50:AH50">
    <cfRule type="cellIs" dxfId="573" priority="827" operator="equal">
      <formula>"MEDIO"</formula>
    </cfRule>
    <cfRule type="cellIs" dxfId="572" priority="828" operator="equal">
      <formula>"MEDIO"</formula>
    </cfRule>
  </conditionalFormatting>
  <conditionalFormatting sqref="AG50:AH50">
    <cfRule type="cellIs" dxfId="571" priority="825" operator="equal">
      <formula>"ALTO"</formula>
    </cfRule>
    <cfRule type="cellIs" dxfId="570" priority="826" operator="equal">
      <formula>"MEDIO"</formula>
    </cfRule>
  </conditionalFormatting>
  <conditionalFormatting sqref="AG50:AH50">
    <cfRule type="cellIs" dxfId="569" priority="824" operator="equal">
      <formula>"BAJO"</formula>
    </cfRule>
  </conditionalFormatting>
  <conditionalFormatting sqref="AG50:AH50">
    <cfRule type="cellIs" dxfId="568" priority="823" operator="equal">
      <formula>"MEDIO"</formula>
    </cfRule>
  </conditionalFormatting>
  <conditionalFormatting sqref="AG50:AH50">
    <cfRule type="cellIs" dxfId="567" priority="835" operator="equal">
      <formula>#REF!</formula>
    </cfRule>
  </conditionalFormatting>
  <conditionalFormatting sqref="AF50">
    <cfRule type="cellIs" dxfId="566" priority="816" operator="equal">
      <formula>0</formula>
    </cfRule>
  </conditionalFormatting>
  <conditionalFormatting sqref="AG50:AH50">
    <cfRule type="colorScale" priority="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565" priority="795" operator="equal">
      <formula>FALSE</formula>
    </cfRule>
    <cfRule type="cellIs" dxfId="564" priority="796" operator="equal">
      <formula>"IMPORTANTE"</formula>
    </cfRule>
    <cfRule type="cellIs" dxfId="563" priority="797" operator="equal">
      <formula>"MODERADO"</formula>
    </cfRule>
    <cfRule type="cellIs" dxfId="562" priority="798" operator="equal">
      <formula>"TOLERABLE"</formula>
    </cfRule>
    <cfRule type="cellIs" dxfId="561" priority="799" operator="equal">
      <formula>"TRIVIAL"</formula>
    </cfRule>
    <cfRule type="cellIs" dxfId="560" priority="800" operator="equal">
      <formula>"T'Sede AVIANCA'!"</formula>
    </cfRule>
    <cfRule type="cellIs" dxfId="559" priority="807" operator="equal">
      <formula>"MEDIANAMENTE ACEPTABLE"</formula>
    </cfRule>
    <cfRule type="cellIs" dxfId="558" priority="808" operator="equal">
      <formula>"ACEPTABLE"</formula>
    </cfRule>
    <cfRule type="cellIs" dxfId="557" priority="809" operator="equal">
      <formula>"NO ACEPTABLE"</formula>
    </cfRule>
    <cfRule type="cellIs" dxfId="556" priority="810" stopIfTrue="1" operator="equal">
      <formula>"BAJO"</formula>
    </cfRule>
    <cfRule type="cellIs" dxfId="555" priority="811" stopIfTrue="1" operator="equal">
      <formula>"MEDIO"</formula>
    </cfRule>
    <cfRule type="cellIs" dxfId="554" priority="812" stopIfTrue="1" operator="equal">
      <formula>"ALTO"</formula>
    </cfRule>
  </conditionalFormatting>
  <conditionalFormatting sqref="U50:V50">
    <cfRule type="cellIs" dxfId="553" priority="805" operator="equal">
      <formula>"MEDIO"</formula>
    </cfRule>
    <cfRule type="cellIs" dxfId="552" priority="806" operator="equal">
      <formula>"MEDIO"</formula>
    </cfRule>
  </conditionalFormatting>
  <conditionalFormatting sqref="U50:V50">
    <cfRule type="cellIs" dxfId="551" priority="803" operator="equal">
      <formula>"ALTO"</formula>
    </cfRule>
    <cfRule type="cellIs" dxfId="550" priority="804" operator="equal">
      <formula>"MEDIO"</formula>
    </cfRule>
  </conditionalFormatting>
  <conditionalFormatting sqref="U50:V50">
    <cfRule type="cellIs" dxfId="549" priority="802" operator="equal">
      <formula>"BAJO"</formula>
    </cfRule>
  </conditionalFormatting>
  <conditionalFormatting sqref="U50:V50">
    <cfRule type="cellIs" dxfId="548" priority="801" operator="equal">
      <formula>"MEDIO"</formula>
    </cfRule>
  </conditionalFormatting>
  <conditionalFormatting sqref="U50:V50">
    <cfRule type="cellIs" dxfId="547" priority="813" operator="equal">
      <formula>#REF!</formula>
    </cfRule>
  </conditionalFormatting>
  <conditionalFormatting sqref="T50">
    <cfRule type="cellIs" dxfId="546" priority="794" operator="equal">
      <formula>0</formula>
    </cfRule>
  </conditionalFormatting>
  <conditionalFormatting sqref="U50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ellIs" dxfId="545" priority="774" operator="equal">
      <formula>FALSE</formula>
    </cfRule>
    <cfRule type="cellIs" dxfId="544" priority="775" operator="equal">
      <formula>"IMPORTANTE"</formula>
    </cfRule>
    <cfRule type="cellIs" dxfId="543" priority="776" operator="equal">
      <formula>"MODERADO"</formula>
    </cfRule>
    <cfRule type="cellIs" dxfId="542" priority="777" operator="equal">
      <formula>"TOLERABLE"</formula>
    </cfRule>
    <cfRule type="cellIs" dxfId="541" priority="778" operator="equal">
      <formula>"TRIVIAL"</formula>
    </cfRule>
    <cfRule type="cellIs" dxfId="540" priority="779" operator="equal">
      <formula>"T'Sede AVIANCA'!"</formula>
    </cfRule>
    <cfRule type="cellIs" dxfId="539" priority="786" operator="equal">
      <formula>"MEDIANAMENTE ACEPTABLE"</formula>
    </cfRule>
    <cfRule type="cellIs" dxfId="538" priority="787" operator="equal">
      <formula>"ACEPTABLE"</formula>
    </cfRule>
    <cfRule type="cellIs" dxfId="537" priority="788" operator="equal">
      <formula>"NO ACEPTABLE"</formula>
    </cfRule>
    <cfRule type="cellIs" dxfId="536" priority="789" stopIfTrue="1" operator="equal">
      <formula>"BAJO"</formula>
    </cfRule>
    <cfRule type="cellIs" dxfId="535" priority="790" stopIfTrue="1" operator="equal">
      <formula>"MEDIO"</formula>
    </cfRule>
    <cfRule type="cellIs" dxfId="534" priority="791" stopIfTrue="1" operator="equal">
      <formula>"ALTO"</formula>
    </cfRule>
  </conditionalFormatting>
  <conditionalFormatting sqref="AG51:AH51">
    <cfRule type="cellIs" dxfId="533" priority="784" operator="equal">
      <formula>"MEDIO"</formula>
    </cfRule>
    <cfRule type="cellIs" dxfId="532" priority="785" operator="equal">
      <formula>"MEDIO"</formula>
    </cfRule>
  </conditionalFormatting>
  <conditionalFormatting sqref="AG51:AH51">
    <cfRule type="cellIs" dxfId="531" priority="782" operator="equal">
      <formula>"ALTO"</formula>
    </cfRule>
    <cfRule type="cellIs" dxfId="530" priority="783" operator="equal">
      <formula>"MEDIO"</formula>
    </cfRule>
  </conditionalFormatting>
  <conditionalFormatting sqref="AG51:AH51">
    <cfRule type="cellIs" dxfId="529" priority="781" operator="equal">
      <formula>"BAJO"</formula>
    </cfRule>
  </conditionalFormatting>
  <conditionalFormatting sqref="AG51:AH51">
    <cfRule type="cellIs" dxfId="528" priority="780" operator="equal">
      <formula>"MEDIO"</formula>
    </cfRule>
  </conditionalFormatting>
  <conditionalFormatting sqref="AG51:AH51">
    <cfRule type="cellIs" dxfId="527" priority="792" operator="equal">
      <formula>#REF!</formula>
    </cfRule>
  </conditionalFormatting>
  <conditionalFormatting sqref="AF51">
    <cfRule type="cellIs" dxfId="526" priority="773" operator="equal">
      <formula>0</formula>
    </cfRule>
  </conditionalFormatting>
  <conditionalFormatting sqref="AG51:AH51">
    <cfRule type="colorScale" priority="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525" priority="752" operator="equal">
      <formula>FALSE</formula>
    </cfRule>
    <cfRule type="cellIs" dxfId="524" priority="753" operator="equal">
      <formula>"IMPORTANTE"</formula>
    </cfRule>
    <cfRule type="cellIs" dxfId="523" priority="754" operator="equal">
      <formula>"MODERADO"</formula>
    </cfRule>
    <cfRule type="cellIs" dxfId="522" priority="755" operator="equal">
      <formula>"TOLERABLE"</formula>
    </cfRule>
    <cfRule type="cellIs" dxfId="521" priority="756" operator="equal">
      <formula>"TRIVIAL"</formula>
    </cfRule>
    <cfRule type="cellIs" dxfId="520" priority="757" operator="equal">
      <formula>"T'Sede AVIANCA'!"</formula>
    </cfRule>
    <cfRule type="cellIs" dxfId="519" priority="764" operator="equal">
      <formula>"MEDIANAMENTE ACEPTABLE"</formula>
    </cfRule>
    <cfRule type="cellIs" dxfId="518" priority="765" operator="equal">
      <formula>"ACEPTABLE"</formula>
    </cfRule>
    <cfRule type="cellIs" dxfId="517" priority="766" operator="equal">
      <formula>"NO ACEPTABLE"</formula>
    </cfRule>
    <cfRule type="cellIs" dxfId="516" priority="767" stopIfTrue="1" operator="equal">
      <formula>"BAJO"</formula>
    </cfRule>
    <cfRule type="cellIs" dxfId="515" priority="768" stopIfTrue="1" operator="equal">
      <formula>"MEDIO"</formula>
    </cfRule>
    <cfRule type="cellIs" dxfId="514" priority="769" stopIfTrue="1" operator="equal">
      <formula>"ALTO"</formula>
    </cfRule>
  </conditionalFormatting>
  <conditionalFormatting sqref="U51:V51">
    <cfRule type="cellIs" dxfId="513" priority="762" operator="equal">
      <formula>"MEDIO"</formula>
    </cfRule>
    <cfRule type="cellIs" dxfId="512" priority="763" operator="equal">
      <formula>"MEDIO"</formula>
    </cfRule>
  </conditionalFormatting>
  <conditionalFormatting sqref="U51:V51">
    <cfRule type="cellIs" dxfId="511" priority="760" operator="equal">
      <formula>"ALTO"</formula>
    </cfRule>
    <cfRule type="cellIs" dxfId="510" priority="761" operator="equal">
      <formula>"MEDIO"</formula>
    </cfRule>
  </conditionalFormatting>
  <conditionalFormatting sqref="U51:V51">
    <cfRule type="cellIs" dxfId="509" priority="759" operator="equal">
      <formula>"BAJO"</formula>
    </cfRule>
  </conditionalFormatting>
  <conditionalFormatting sqref="U51:V51">
    <cfRule type="cellIs" dxfId="508" priority="758" operator="equal">
      <formula>"MEDIO"</formula>
    </cfRule>
  </conditionalFormatting>
  <conditionalFormatting sqref="U51:V51">
    <cfRule type="cellIs" dxfId="507" priority="770" operator="equal">
      <formula>#REF!</formula>
    </cfRule>
  </conditionalFormatting>
  <conditionalFormatting sqref="T51">
    <cfRule type="cellIs" dxfId="506" priority="751" operator="equal">
      <formula>0</formula>
    </cfRule>
  </conditionalFormatting>
  <conditionalFormatting sqref="U51">
    <cfRule type="colorScale" priority="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ellIs" dxfId="505" priority="731" operator="equal">
      <formula>FALSE</formula>
    </cfRule>
    <cfRule type="cellIs" dxfId="504" priority="732" operator="equal">
      <formula>"IMPORTANTE"</formula>
    </cfRule>
    <cfRule type="cellIs" dxfId="503" priority="733" operator="equal">
      <formula>"MODERADO"</formula>
    </cfRule>
    <cfRule type="cellIs" dxfId="502" priority="734" operator="equal">
      <formula>"TOLERABLE"</formula>
    </cfRule>
    <cfRule type="cellIs" dxfId="501" priority="735" operator="equal">
      <formula>"TRIVIAL"</formula>
    </cfRule>
    <cfRule type="cellIs" dxfId="500" priority="736" operator="equal">
      <formula>"T'Sede AVIANCA'!"</formula>
    </cfRule>
    <cfRule type="cellIs" dxfId="499" priority="743" operator="equal">
      <formula>"MEDIANAMENTE ACEPTABLE"</formula>
    </cfRule>
    <cfRule type="cellIs" dxfId="498" priority="744" operator="equal">
      <formula>"ACEPTABLE"</formula>
    </cfRule>
    <cfRule type="cellIs" dxfId="497" priority="745" operator="equal">
      <formula>"NO ACEPTABLE"</formula>
    </cfRule>
    <cfRule type="cellIs" dxfId="496" priority="746" stopIfTrue="1" operator="equal">
      <formula>"BAJO"</formula>
    </cfRule>
    <cfRule type="cellIs" dxfId="495" priority="747" stopIfTrue="1" operator="equal">
      <formula>"MEDIO"</formula>
    </cfRule>
    <cfRule type="cellIs" dxfId="494" priority="748" stopIfTrue="1" operator="equal">
      <formula>"ALTO"</formula>
    </cfRule>
  </conditionalFormatting>
  <conditionalFormatting sqref="AG52:AH52">
    <cfRule type="cellIs" dxfId="493" priority="741" operator="equal">
      <formula>"MEDIO"</formula>
    </cfRule>
    <cfRule type="cellIs" dxfId="492" priority="742" operator="equal">
      <formula>"MEDIO"</formula>
    </cfRule>
  </conditionalFormatting>
  <conditionalFormatting sqref="AG52:AH52">
    <cfRule type="cellIs" dxfId="491" priority="739" operator="equal">
      <formula>"ALTO"</formula>
    </cfRule>
    <cfRule type="cellIs" dxfId="490" priority="740" operator="equal">
      <formula>"MEDIO"</formula>
    </cfRule>
  </conditionalFormatting>
  <conditionalFormatting sqref="AG52:AH52">
    <cfRule type="cellIs" dxfId="489" priority="738" operator="equal">
      <formula>"BAJO"</formula>
    </cfRule>
  </conditionalFormatting>
  <conditionalFormatting sqref="AG52:AH52">
    <cfRule type="cellIs" dxfId="488" priority="737" operator="equal">
      <formula>"MEDIO"</formula>
    </cfRule>
  </conditionalFormatting>
  <conditionalFormatting sqref="AG52:AH52">
    <cfRule type="cellIs" dxfId="487" priority="749" operator="equal">
      <formula>#REF!</formula>
    </cfRule>
  </conditionalFormatting>
  <conditionalFormatting sqref="AF52">
    <cfRule type="cellIs" dxfId="486" priority="730" operator="equal">
      <formula>0</formula>
    </cfRule>
  </conditionalFormatting>
  <conditionalFormatting sqref="AG52:AH52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485" priority="709" operator="equal">
      <formula>FALSE</formula>
    </cfRule>
    <cfRule type="cellIs" dxfId="484" priority="710" operator="equal">
      <formula>"IMPORTANTE"</formula>
    </cfRule>
    <cfRule type="cellIs" dxfId="483" priority="711" operator="equal">
      <formula>"MODERADO"</formula>
    </cfRule>
    <cfRule type="cellIs" dxfId="482" priority="712" operator="equal">
      <formula>"TOLERABLE"</formula>
    </cfRule>
    <cfRule type="cellIs" dxfId="481" priority="713" operator="equal">
      <formula>"TRIVIAL"</formula>
    </cfRule>
    <cfRule type="cellIs" dxfId="480" priority="714" operator="equal">
      <formula>"T'Sede AVIANCA'!"</formula>
    </cfRule>
    <cfRule type="cellIs" dxfId="479" priority="721" operator="equal">
      <formula>"MEDIANAMENTE ACEPTABLE"</formula>
    </cfRule>
    <cfRule type="cellIs" dxfId="478" priority="722" operator="equal">
      <formula>"ACEPTABLE"</formula>
    </cfRule>
    <cfRule type="cellIs" dxfId="477" priority="723" operator="equal">
      <formula>"NO ACEPTABLE"</formula>
    </cfRule>
    <cfRule type="cellIs" dxfId="476" priority="724" stopIfTrue="1" operator="equal">
      <formula>"BAJO"</formula>
    </cfRule>
    <cfRule type="cellIs" dxfId="475" priority="725" stopIfTrue="1" operator="equal">
      <formula>"MEDIO"</formula>
    </cfRule>
    <cfRule type="cellIs" dxfId="474" priority="726" stopIfTrue="1" operator="equal">
      <formula>"ALTO"</formula>
    </cfRule>
  </conditionalFormatting>
  <conditionalFormatting sqref="U52:V52">
    <cfRule type="cellIs" dxfId="473" priority="719" operator="equal">
      <formula>"MEDIO"</formula>
    </cfRule>
    <cfRule type="cellIs" dxfId="472" priority="720" operator="equal">
      <formula>"MEDIO"</formula>
    </cfRule>
  </conditionalFormatting>
  <conditionalFormatting sqref="U52:V52">
    <cfRule type="cellIs" dxfId="471" priority="717" operator="equal">
      <formula>"ALTO"</formula>
    </cfRule>
    <cfRule type="cellIs" dxfId="470" priority="718" operator="equal">
      <formula>"MEDIO"</formula>
    </cfRule>
  </conditionalFormatting>
  <conditionalFormatting sqref="U52:V52">
    <cfRule type="cellIs" dxfId="469" priority="716" operator="equal">
      <formula>"BAJO"</formula>
    </cfRule>
  </conditionalFormatting>
  <conditionalFormatting sqref="U52:V52">
    <cfRule type="cellIs" dxfId="468" priority="715" operator="equal">
      <formula>"MEDIO"</formula>
    </cfRule>
  </conditionalFormatting>
  <conditionalFormatting sqref="U52:V52">
    <cfRule type="cellIs" dxfId="467" priority="727" operator="equal">
      <formula>#REF!</formula>
    </cfRule>
  </conditionalFormatting>
  <conditionalFormatting sqref="U52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U58 U54 U19:U21 U27 U29 U31:U48">
    <cfRule type="colorScale" priority="2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8 AG29:AH29 AG54:AH54 AG19:AH21 AG27:AH27 AG31:AH46">
    <cfRule type="colorScale" priority="2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:V58 V54 V19:V21 V27 V29 V31:V48">
    <cfRule type="colorScale" priority="2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V56 AG56:AH56">
    <cfRule type="cellIs" dxfId="466" priority="686" operator="equal">
      <formula>FALSE</formula>
    </cfRule>
    <cfRule type="cellIs" dxfId="465" priority="687" operator="equal">
      <formula>"IMPORTANTE"</formula>
    </cfRule>
    <cfRule type="cellIs" dxfId="464" priority="688" operator="equal">
      <formula>"MODERADO"</formula>
    </cfRule>
    <cfRule type="cellIs" dxfId="463" priority="689" operator="equal">
      <formula>"TOLERABLE"</formula>
    </cfRule>
    <cfRule type="cellIs" dxfId="462" priority="690" operator="equal">
      <formula>"TRIVIAL"</formula>
    </cfRule>
    <cfRule type="cellIs" dxfId="461" priority="691" operator="equal">
      <formula>"T'Sede AVIANCA'!"</formula>
    </cfRule>
    <cfRule type="cellIs" dxfId="460" priority="698" operator="equal">
      <formula>"MEDIANAMENTE ACEPTABLE"</formula>
    </cfRule>
    <cfRule type="cellIs" dxfId="459" priority="699" operator="equal">
      <formula>"ACEPTABLE"</formula>
    </cfRule>
    <cfRule type="cellIs" dxfId="458" priority="700" operator="equal">
      <formula>"NO ACEPTABLE"</formula>
    </cfRule>
    <cfRule type="cellIs" dxfId="457" priority="701" stopIfTrue="1" operator="equal">
      <formula>"BAJO"</formula>
    </cfRule>
    <cfRule type="cellIs" dxfId="456" priority="702" stopIfTrue="1" operator="equal">
      <formula>"MEDIO"</formula>
    </cfRule>
    <cfRule type="cellIs" dxfId="455" priority="703" stopIfTrue="1" operator="equal">
      <formula>"ALTO"</formula>
    </cfRule>
  </conditionalFormatting>
  <conditionalFormatting sqref="U56:V56 AG56:AH56">
    <cfRule type="cellIs" dxfId="454" priority="696" operator="equal">
      <formula>"MEDIO"</formula>
    </cfRule>
    <cfRule type="cellIs" dxfId="453" priority="697" operator="equal">
      <formula>"MEDIO"</formula>
    </cfRule>
  </conditionalFormatting>
  <conditionalFormatting sqref="U56:V56 AG56:AH56">
    <cfRule type="cellIs" dxfId="452" priority="694" operator="equal">
      <formula>"ALTO"</formula>
    </cfRule>
    <cfRule type="cellIs" dxfId="451" priority="695" operator="equal">
      <formula>"MEDIO"</formula>
    </cfRule>
  </conditionalFormatting>
  <conditionalFormatting sqref="U56:V56 AG56:AH56">
    <cfRule type="cellIs" dxfId="450" priority="693" operator="equal">
      <formula>"BAJO"</formula>
    </cfRule>
  </conditionalFormatting>
  <conditionalFormatting sqref="U56:V56 AG56:AH56">
    <cfRule type="cellIs" dxfId="449" priority="692" operator="equal">
      <formula>"MEDIO"</formula>
    </cfRule>
  </conditionalFormatting>
  <conditionalFormatting sqref="U56:V56 AG56:AH56">
    <cfRule type="cellIs" dxfId="448" priority="704" operator="equal">
      <formula>#REF!</formula>
    </cfRule>
  </conditionalFormatting>
  <conditionalFormatting sqref="T56 AF56">
    <cfRule type="cellIs" dxfId="447" priority="685" operator="equal">
      <formula>0</formula>
    </cfRule>
  </conditionalFormatting>
  <conditionalFormatting sqref="U56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6">
    <cfRule type="colorScale" priority="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">
    <cfRule type="colorScale" priority="7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46" priority="663" operator="equal">
      <formula>FALSE</formula>
    </cfRule>
    <cfRule type="cellIs" dxfId="445" priority="664" operator="equal">
      <formula>"IMPORTANTE"</formula>
    </cfRule>
    <cfRule type="cellIs" dxfId="444" priority="665" operator="equal">
      <formula>"MODERADO"</formula>
    </cfRule>
    <cfRule type="cellIs" dxfId="443" priority="666" operator="equal">
      <formula>"TOLERABLE"</formula>
    </cfRule>
    <cfRule type="cellIs" dxfId="442" priority="667" operator="equal">
      <formula>"TRIVIAL"</formula>
    </cfRule>
    <cfRule type="cellIs" dxfId="441" priority="668" operator="equal">
      <formula>"T'Sede AVIANCA'!"</formula>
    </cfRule>
    <cfRule type="cellIs" dxfId="440" priority="675" operator="equal">
      <formula>"MEDIANAMENTE ACEPTABLE"</formula>
    </cfRule>
    <cfRule type="cellIs" dxfId="439" priority="676" operator="equal">
      <formula>"ACEPTABLE"</formula>
    </cfRule>
    <cfRule type="cellIs" dxfId="438" priority="677" operator="equal">
      <formula>"NO ACEPTABLE"</formula>
    </cfRule>
    <cfRule type="cellIs" dxfId="437" priority="678" stopIfTrue="1" operator="equal">
      <formula>"BAJO"</formula>
    </cfRule>
    <cfRule type="cellIs" dxfId="436" priority="679" stopIfTrue="1" operator="equal">
      <formula>"MEDIO"</formula>
    </cfRule>
    <cfRule type="cellIs" dxfId="435" priority="680" stopIfTrue="1" operator="equal">
      <formula>"ALTO"</formula>
    </cfRule>
  </conditionalFormatting>
  <conditionalFormatting sqref="U13:V13 AG13:AH13">
    <cfRule type="cellIs" dxfId="434" priority="673" operator="equal">
      <formula>"MEDIO"</formula>
    </cfRule>
    <cfRule type="cellIs" dxfId="433" priority="674" operator="equal">
      <formula>"MEDIO"</formula>
    </cfRule>
  </conditionalFormatting>
  <conditionalFormatting sqref="U13:V13 AG13:AH13">
    <cfRule type="cellIs" dxfId="432" priority="671" operator="equal">
      <formula>"ALTO"</formula>
    </cfRule>
    <cfRule type="cellIs" dxfId="431" priority="672" operator="equal">
      <formula>"MEDIO"</formula>
    </cfRule>
  </conditionalFormatting>
  <conditionalFormatting sqref="U13:V13 AG13:AH13">
    <cfRule type="cellIs" dxfId="430" priority="670" operator="equal">
      <formula>"BAJO"</formula>
    </cfRule>
  </conditionalFormatting>
  <conditionalFormatting sqref="U13:V13 AG13:AH13">
    <cfRule type="cellIs" dxfId="429" priority="669" operator="equal">
      <formula>"MEDIO"</formula>
    </cfRule>
  </conditionalFormatting>
  <conditionalFormatting sqref="U13:V13 AG13:AH13">
    <cfRule type="cellIs" dxfId="428" priority="681" operator="equal">
      <formula>#REF!</formula>
    </cfRule>
  </conditionalFormatting>
  <conditionalFormatting sqref="T13 AF13">
    <cfRule type="cellIs" dxfId="427" priority="662" operator="equal">
      <formula>0</formula>
    </cfRule>
  </conditionalFormatting>
  <conditionalFormatting sqref="G13">
    <cfRule type="cellIs" dxfId="426" priority="661" operator="equal">
      <formula>FALSE</formula>
    </cfRule>
  </conditionalFormatting>
  <conditionalFormatting sqref="U13">
    <cfRule type="colorScale" priority="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6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 AG53:AH53">
    <cfRule type="cellIs" dxfId="425" priority="639" operator="equal">
      <formula>FALSE</formula>
    </cfRule>
    <cfRule type="cellIs" dxfId="424" priority="640" operator="equal">
      <formula>"IMPORTANTE"</formula>
    </cfRule>
    <cfRule type="cellIs" dxfId="423" priority="641" operator="equal">
      <formula>"MODERADO"</formula>
    </cfRule>
    <cfRule type="cellIs" dxfId="422" priority="642" operator="equal">
      <formula>"TOLERABLE"</formula>
    </cfRule>
    <cfRule type="cellIs" dxfId="421" priority="643" operator="equal">
      <formula>"TRIVIAL"</formula>
    </cfRule>
    <cfRule type="cellIs" dxfId="420" priority="644" operator="equal">
      <formula>"T'Sede AVIANCA'!"</formula>
    </cfRule>
    <cfRule type="cellIs" dxfId="419" priority="651" operator="equal">
      <formula>"MEDIANAMENTE ACEPTABLE"</formula>
    </cfRule>
    <cfRule type="cellIs" dxfId="418" priority="652" operator="equal">
      <formula>"ACEPTABLE"</formula>
    </cfRule>
    <cfRule type="cellIs" dxfId="417" priority="653" operator="equal">
      <formula>"NO ACEPTABLE"</formula>
    </cfRule>
    <cfRule type="cellIs" dxfId="416" priority="654" stopIfTrue="1" operator="equal">
      <formula>"BAJO"</formula>
    </cfRule>
    <cfRule type="cellIs" dxfId="415" priority="655" stopIfTrue="1" operator="equal">
      <formula>"MEDIO"</formula>
    </cfRule>
    <cfRule type="cellIs" dxfId="414" priority="656" stopIfTrue="1" operator="equal">
      <formula>"ALTO"</formula>
    </cfRule>
  </conditionalFormatting>
  <conditionalFormatting sqref="U53:V53 AG53:AH53">
    <cfRule type="cellIs" dxfId="413" priority="649" operator="equal">
      <formula>"MEDIO"</formula>
    </cfRule>
    <cfRule type="cellIs" dxfId="412" priority="650" operator="equal">
      <formula>"MEDIO"</formula>
    </cfRule>
  </conditionalFormatting>
  <conditionalFormatting sqref="U53:V53 AG53:AH53">
    <cfRule type="cellIs" dxfId="411" priority="647" operator="equal">
      <formula>"ALTO"</formula>
    </cfRule>
    <cfRule type="cellIs" dxfId="410" priority="648" operator="equal">
      <formula>"MEDIO"</formula>
    </cfRule>
  </conditionalFormatting>
  <conditionalFormatting sqref="U53:V53 AG53:AH53">
    <cfRule type="cellIs" dxfId="409" priority="646" operator="equal">
      <formula>"BAJO"</formula>
    </cfRule>
  </conditionalFormatting>
  <conditionalFormatting sqref="U53:V53 AG53:AH53">
    <cfRule type="cellIs" dxfId="408" priority="645" operator="equal">
      <formula>"MEDIO"</formula>
    </cfRule>
  </conditionalFormatting>
  <conditionalFormatting sqref="U53:V53 AG53:AH53">
    <cfRule type="cellIs" dxfId="407" priority="657" operator="equal">
      <formula>#REF!</formula>
    </cfRule>
  </conditionalFormatting>
  <conditionalFormatting sqref="T53 AF53">
    <cfRule type="cellIs" dxfId="406" priority="638" operator="equal">
      <formula>0</formula>
    </cfRule>
  </conditionalFormatting>
  <conditionalFormatting sqref="G53">
    <cfRule type="cellIs" dxfId="405" priority="637" operator="equal">
      <formula>FALSE</formula>
    </cfRule>
  </conditionalFormatting>
  <conditionalFormatting sqref="U53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olorScale" priority="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404" priority="615" operator="equal">
      <formula>FALSE</formula>
    </cfRule>
    <cfRule type="cellIs" dxfId="403" priority="616" operator="equal">
      <formula>"IMPORTANTE"</formula>
    </cfRule>
    <cfRule type="cellIs" dxfId="402" priority="617" operator="equal">
      <formula>"MODERADO"</formula>
    </cfRule>
    <cfRule type="cellIs" dxfId="401" priority="618" operator="equal">
      <formula>"TOLERABLE"</formula>
    </cfRule>
    <cfRule type="cellIs" dxfId="400" priority="619" operator="equal">
      <formula>"TRIVIAL"</formula>
    </cfRule>
    <cfRule type="cellIs" dxfId="399" priority="620" operator="equal">
      <formula>"T'Sede AVIANCA'!"</formula>
    </cfRule>
    <cfRule type="cellIs" dxfId="398" priority="627" operator="equal">
      <formula>"MEDIANAMENTE ACEPTABLE"</formula>
    </cfRule>
    <cfRule type="cellIs" dxfId="397" priority="628" operator="equal">
      <formula>"ACEPTABLE"</formula>
    </cfRule>
    <cfRule type="cellIs" dxfId="396" priority="629" operator="equal">
      <formula>"NO ACEPTABLE"</formula>
    </cfRule>
    <cfRule type="cellIs" dxfId="395" priority="630" stopIfTrue="1" operator="equal">
      <formula>"BAJO"</formula>
    </cfRule>
    <cfRule type="cellIs" dxfId="394" priority="631" stopIfTrue="1" operator="equal">
      <formula>"MEDIO"</formula>
    </cfRule>
    <cfRule type="cellIs" dxfId="393" priority="632" stopIfTrue="1" operator="equal">
      <formula>"ALTO"</formula>
    </cfRule>
  </conditionalFormatting>
  <conditionalFormatting sqref="U55:V55 AG55:AH55">
    <cfRule type="cellIs" dxfId="392" priority="625" operator="equal">
      <formula>"MEDIO"</formula>
    </cfRule>
    <cfRule type="cellIs" dxfId="391" priority="626" operator="equal">
      <formula>"MEDIO"</formula>
    </cfRule>
  </conditionalFormatting>
  <conditionalFormatting sqref="U55:V55 AG55:AH55">
    <cfRule type="cellIs" dxfId="390" priority="623" operator="equal">
      <formula>"ALTO"</formula>
    </cfRule>
    <cfRule type="cellIs" dxfId="389" priority="624" operator="equal">
      <formula>"MEDIO"</formula>
    </cfRule>
  </conditionalFormatting>
  <conditionalFormatting sqref="U55:V55 AG55:AH55">
    <cfRule type="cellIs" dxfId="388" priority="622" operator="equal">
      <formula>"BAJO"</formula>
    </cfRule>
  </conditionalFormatting>
  <conditionalFormatting sqref="U55:V55 AG55:AH55">
    <cfRule type="cellIs" dxfId="387" priority="621" operator="equal">
      <formula>"MEDIO"</formula>
    </cfRule>
  </conditionalFormatting>
  <conditionalFormatting sqref="U55:V55 AG55:AH55">
    <cfRule type="cellIs" dxfId="386" priority="633" operator="equal">
      <formula>#REF!</formula>
    </cfRule>
  </conditionalFormatting>
  <conditionalFormatting sqref="T55 AF55">
    <cfRule type="cellIs" dxfId="385" priority="614" operator="equal">
      <formula>0</formula>
    </cfRule>
  </conditionalFormatting>
  <conditionalFormatting sqref="G55">
    <cfRule type="cellIs" dxfId="384" priority="613" operator="equal">
      <formula>FALSE</formula>
    </cfRule>
  </conditionalFormatting>
  <conditionalFormatting sqref="U55">
    <cfRule type="colorScale" priority="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V49">
    <cfRule type="cellIs" dxfId="383" priority="543" operator="equal">
      <formula>FALSE</formula>
    </cfRule>
    <cfRule type="cellIs" dxfId="382" priority="544" operator="equal">
      <formula>"IMPORTANTE"</formula>
    </cfRule>
    <cfRule type="cellIs" dxfId="381" priority="545" operator="equal">
      <formula>"MODERADO"</formula>
    </cfRule>
    <cfRule type="cellIs" dxfId="380" priority="546" operator="equal">
      <formula>"TOLERABLE"</formula>
    </cfRule>
    <cfRule type="cellIs" dxfId="379" priority="547" operator="equal">
      <formula>"TRIVIAL"</formula>
    </cfRule>
    <cfRule type="cellIs" dxfId="378" priority="548" operator="equal">
      <formula>"T'Sede AVIANCA'!"</formula>
    </cfRule>
    <cfRule type="cellIs" dxfId="377" priority="555" operator="equal">
      <formula>"MEDIANAMENTE ACEPTABLE"</formula>
    </cfRule>
    <cfRule type="cellIs" dxfId="376" priority="556" operator="equal">
      <formula>"ACEPTABLE"</formula>
    </cfRule>
    <cfRule type="cellIs" dxfId="375" priority="557" operator="equal">
      <formula>"NO ACEPTABLE"</formula>
    </cfRule>
    <cfRule type="cellIs" dxfId="374" priority="558" stopIfTrue="1" operator="equal">
      <formula>"BAJO"</formula>
    </cfRule>
    <cfRule type="cellIs" dxfId="373" priority="559" stopIfTrue="1" operator="equal">
      <formula>"MEDIO"</formula>
    </cfRule>
    <cfRule type="cellIs" dxfId="372" priority="560" stopIfTrue="1" operator="equal">
      <formula>"ALTO"</formula>
    </cfRule>
  </conditionalFormatting>
  <conditionalFormatting sqref="U49:V49">
    <cfRule type="cellIs" dxfId="371" priority="553" operator="equal">
      <formula>"MEDIO"</formula>
    </cfRule>
    <cfRule type="cellIs" dxfId="370" priority="554" operator="equal">
      <formula>"MEDIO"</formula>
    </cfRule>
  </conditionalFormatting>
  <conditionalFormatting sqref="U49:V49">
    <cfRule type="cellIs" dxfId="369" priority="551" operator="equal">
      <formula>"ALTO"</formula>
    </cfRule>
    <cfRule type="cellIs" dxfId="368" priority="552" operator="equal">
      <formula>"MEDIO"</formula>
    </cfRule>
  </conditionalFormatting>
  <conditionalFormatting sqref="U49:V49">
    <cfRule type="cellIs" dxfId="367" priority="550" operator="equal">
      <formula>"BAJO"</formula>
    </cfRule>
  </conditionalFormatting>
  <conditionalFormatting sqref="U49:V49">
    <cfRule type="cellIs" dxfId="366" priority="549" operator="equal">
      <formula>"MEDIO"</formula>
    </cfRule>
  </conditionalFormatting>
  <conditionalFormatting sqref="U49:V49">
    <cfRule type="cellIs" dxfId="365" priority="561" operator="equal">
      <formula>#REF!</formula>
    </cfRule>
  </conditionalFormatting>
  <conditionalFormatting sqref="T49 AF49">
    <cfRule type="cellIs" dxfId="364" priority="542" operator="equal">
      <formula>0</formula>
    </cfRule>
  </conditionalFormatting>
  <conditionalFormatting sqref="G49">
    <cfRule type="cellIs" dxfId="363" priority="541" operator="equal">
      <formula>FALSE</formula>
    </cfRule>
  </conditionalFormatting>
  <conditionalFormatting sqref="U49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">
    <cfRule type="colorScale" priority="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362" priority="521" operator="equal">
      <formula>FALSE</formula>
    </cfRule>
    <cfRule type="cellIs" dxfId="361" priority="522" operator="equal">
      <formula>"IMPORTANTE"</formula>
    </cfRule>
    <cfRule type="cellIs" dxfId="360" priority="523" operator="equal">
      <formula>"MODERADO"</formula>
    </cfRule>
    <cfRule type="cellIs" dxfId="359" priority="524" operator="equal">
      <formula>"TOLERABLE"</formula>
    </cfRule>
    <cfRule type="cellIs" dxfId="358" priority="525" operator="equal">
      <formula>"TRIVIAL"</formula>
    </cfRule>
    <cfRule type="cellIs" dxfId="357" priority="526" operator="equal">
      <formula>"T'Sede AVIANCA'!"</formula>
    </cfRule>
    <cfRule type="cellIs" dxfId="356" priority="533" operator="equal">
      <formula>"MEDIANAMENTE ACEPTABLE"</formula>
    </cfRule>
    <cfRule type="cellIs" dxfId="355" priority="534" operator="equal">
      <formula>"ACEPTABLE"</formula>
    </cfRule>
    <cfRule type="cellIs" dxfId="354" priority="535" operator="equal">
      <formula>"NO ACEPTABLE"</formula>
    </cfRule>
    <cfRule type="cellIs" dxfId="353" priority="536" stopIfTrue="1" operator="equal">
      <formula>"BAJO"</formula>
    </cfRule>
    <cfRule type="cellIs" dxfId="352" priority="537" stopIfTrue="1" operator="equal">
      <formula>"MEDIO"</formula>
    </cfRule>
    <cfRule type="cellIs" dxfId="351" priority="538" stopIfTrue="1" operator="equal">
      <formula>"ALTO"</formula>
    </cfRule>
  </conditionalFormatting>
  <conditionalFormatting sqref="AH48">
    <cfRule type="cellIs" dxfId="350" priority="531" operator="equal">
      <formula>"MEDIO"</formula>
    </cfRule>
    <cfRule type="cellIs" dxfId="349" priority="532" operator="equal">
      <formula>"MEDIO"</formula>
    </cfRule>
  </conditionalFormatting>
  <conditionalFormatting sqref="AH48">
    <cfRule type="cellIs" dxfId="348" priority="529" operator="equal">
      <formula>"ALTO"</formula>
    </cfRule>
    <cfRule type="cellIs" dxfId="347" priority="530" operator="equal">
      <formula>"MEDIO"</formula>
    </cfRule>
  </conditionalFormatting>
  <conditionalFormatting sqref="AH48">
    <cfRule type="cellIs" dxfId="346" priority="528" operator="equal">
      <formula>"BAJO"</formula>
    </cfRule>
  </conditionalFormatting>
  <conditionalFormatting sqref="AH48">
    <cfRule type="cellIs" dxfId="345" priority="527" operator="equal">
      <formula>"MEDIO"</formula>
    </cfRule>
  </conditionalFormatting>
  <conditionalFormatting sqref="AH48">
    <cfRule type="cellIs" dxfId="344" priority="539" operator="equal">
      <formula>#REF!</formula>
    </cfRule>
  </conditionalFormatting>
  <conditionalFormatting sqref="AH48">
    <cfRule type="colorScale" priority="5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343" priority="501" operator="equal">
      <formula>FALSE</formula>
    </cfRule>
    <cfRule type="cellIs" dxfId="342" priority="502" operator="equal">
      <formula>"IMPORTANTE"</formula>
    </cfRule>
    <cfRule type="cellIs" dxfId="341" priority="503" operator="equal">
      <formula>"MODERADO"</formula>
    </cfRule>
    <cfRule type="cellIs" dxfId="340" priority="504" operator="equal">
      <formula>"TOLERABLE"</formula>
    </cfRule>
    <cfRule type="cellIs" dxfId="339" priority="505" operator="equal">
      <formula>"TRIVIAL"</formula>
    </cfRule>
    <cfRule type="cellIs" dxfId="338" priority="506" operator="equal">
      <formula>"T'Sede AVIANCA'!"</formula>
    </cfRule>
    <cfRule type="cellIs" dxfId="337" priority="513" operator="equal">
      <formula>"MEDIANAMENTE ACEPTABLE"</formula>
    </cfRule>
    <cfRule type="cellIs" dxfId="336" priority="514" operator="equal">
      <formula>"ACEPTABLE"</formula>
    </cfRule>
    <cfRule type="cellIs" dxfId="335" priority="515" operator="equal">
      <formula>"NO ACEPTABLE"</formula>
    </cfRule>
    <cfRule type="cellIs" dxfId="334" priority="516" stopIfTrue="1" operator="equal">
      <formula>"BAJO"</formula>
    </cfRule>
    <cfRule type="cellIs" dxfId="333" priority="517" stopIfTrue="1" operator="equal">
      <formula>"MEDIO"</formula>
    </cfRule>
    <cfRule type="cellIs" dxfId="332" priority="518" stopIfTrue="1" operator="equal">
      <formula>"ALTO"</formula>
    </cfRule>
  </conditionalFormatting>
  <conditionalFormatting sqref="AG48">
    <cfRule type="cellIs" dxfId="331" priority="511" operator="equal">
      <formula>"MEDIO"</formula>
    </cfRule>
    <cfRule type="cellIs" dxfId="330" priority="512" operator="equal">
      <formula>"MEDIO"</formula>
    </cfRule>
  </conditionalFormatting>
  <conditionalFormatting sqref="AG48">
    <cfRule type="cellIs" dxfId="329" priority="509" operator="equal">
      <formula>"ALTO"</formula>
    </cfRule>
    <cfRule type="cellIs" dxfId="328" priority="510" operator="equal">
      <formula>"MEDIO"</formula>
    </cfRule>
  </conditionalFormatting>
  <conditionalFormatting sqref="AG48">
    <cfRule type="cellIs" dxfId="327" priority="508" operator="equal">
      <formula>"BAJO"</formula>
    </cfRule>
  </conditionalFormatting>
  <conditionalFormatting sqref="AG48">
    <cfRule type="cellIs" dxfId="326" priority="507" operator="equal">
      <formula>"MEDIO"</formula>
    </cfRule>
  </conditionalFormatting>
  <conditionalFormatting sqref="AG48">
    <cfRule type="cellIs" dxfId="325" priority="519" operator="equal">
      <formula>#REF!</formula>
    </cfRule>
  </conditionalFormatting>
  <conditionalFormatting sqref="AG48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324" priority="500" operator="equal">
      <formula>FALSE</formula>
    </cfRule>
  </conditionalFormatting>
  <conditionalFormatting sqref="AG12:AH12 U12:V12">
    <cfRule type="cellIs" dxfId="323" priority="478" operator="equal">
      <formula>FALSE</formula>
    </cfRule>
    <cfRule type="cellIs" dxfId="322" priority="479" operator="equal">
      <formula>"IMPORTANTE"</formula>
    </cfRule>
    <cfRule type="cellIs" dxfId="321" priority="480" operator="equal">
      <formula>"MODERADO"</formula>
    </cfRule>
    <cfRule type="cellIs" dxfId="320" priority="481" operator="equal">
      <formula>"TOLERABLE"</formula>
    </cfRule>
    <cfRule type="cellIs" dxfId="319" priority="482" operator="equal">
      <formula>"TRIVIAL"</formula>
    </cfRule>
    <cfRule type="cellIs" dxfId="318" priority="483" operator="equal">
      <formula>"T'Sede AVIANCA'!"</formula>
    </cfRule>
    <cfRule type="cellIs" dxfId="317" priority="490" operator="equal">
      <formula>"MEDIANAMENTE ACEPTABLE"</formula>
    </cfRule>
    <cfRule type="cellIs" dxfId="316" priority="491" operator="equal">
      <formula>"ACEPTABLE"</formula>
    </cfRule>
    <cfRule type="cellIs" dxfId="315" priority="492" operator="equal">
      <formula>"NO ACEPTABLE"</formula>
    </cfRule>
    <cfRule type="cellIs" dxfId="314" priority="493" stopIfTrue="1" operator="equal">
      <formula>"BAJO"</formula>
    </cfRule>
    <cfRule type="cellIs" dxfId="313" priority="494" stopIfTrue="1" operator="equal">
      <formula>"MEDIO"</formula>
    </cfRule>
    <cfRule type="cellIs" dxfId="312" priority="495" stopIfTrue="1" operator="equal">
      <formula>"ALTO"</formula>
    </cfRule>
  </conditionalFormatting>
  <conditionalFormatting sqref="AG12:AH12 U12:V12">
    <cfRule type="cellIs" dxfId="311" priority="488" operator="equal">
      <formula>"MEDIO"</formula>
    </cfRule>
    <cfRule type="cellIs" dxfId="310" priority="489" operator="equal">
      <formula>"MEDIO"</formula>
    </cfRule>
  </conditionalFormatting>
  <conditionalFormatting sqref="AG12:AH12 U12:V12">
    <cfRule type="cellIs" dxfId="309" priority="486" operator="equal">
      <formula>"ALTO"</formula>
    </cfRule>
    <cfRule type="cellIs" dxfId="308" priority="487" operator="equal">
      <formula>"MEDIO"</formula>
    </cfRule>
  </conditionalFormatting>
  <conditionalFormatting sqref="AG12:AH12 U12:V12">
    <cfRule type="cellIs" dxfId="307" priority="485" operator="equal">
      <formula>"BAJO"</formula>
    </cfRule>
  </conditionalFormatting>
  <conditionalFormatting sqref="AG12:AH12 U12:V12">
    <cfRule type="cellIs" dxfId="306" priority="484" operator="equal">
      <formula>"MEDIO"</formula>
    </cfRule>
  </conditionalFormatting>
  <conditionalFormatting sqref="AG12:AH12 U12:V12">
    <cfRule type="cellIs" dxfId="305" priority="496" operator="equal">
      <formula>#REF!</formula>
    </cfRule>
  </conditionalFormatting>
  <conditionalFormatting sqref="AF12 T12">
    <cfRule type="cellIs" dxfId="304" priority="477" operator="equal">
      <formula>0</formula>
    </cfRule>
  </conditionalFormatting>
  <conditionalFormatting sqref="U12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303" priority="431" operator="equal">
      <formula>FALSE</formula>
    </cfRule>
    <cfRule type="cellIs" dxfId="302" priority="432" operator="equal">
      <formula>"IMPORTANTE"</formula>
    </cfRule>
    <cfRule type="cellIs" dxfId="301" priority="433" operator="equal">
      <formula>"MODERADO"</formula>
    </cfRule>
    <cfRule type="cellIs" dxfId="300" priority="434" operator="equal">
      <formula>"TOLERABLE"</formula>
    </cfRule>
    <cfRule type="cellIs" dxfId="299" priority="435" operator="equal">
      <formula>"TRIVIAL"</formula>
    </cfRule>
    <cfRule type="cellIs" dxfId="298" priority="436" operator="equal">
      <formula>"T'Sede AVIANCA'!"</formula>
    </cfRule>
    <cfRule type="cellIs" dxfId="297" priority="443" operator="equal">
      <formula>"MEDIANAMENTE ACEPTABLE"</formula>
    </cfRule>
    <cfRule type="cellIs" dxfId="296" priority="444" operator="equal">
      <formula>"ACEPTABLE"</formula>
    </cfRule>
    <cfRule type="cellIs" dxfId="295" priority="445" operator="equal">
      <formula>"NO ACEPTABLE"</formula>
    </cfRule>
    <cfRule type="cellIs" dxfId="294" priority="446" stopIfTrue="1" operator="equal">
      <formula>"BAJO"</formula>
    </cfRule>
    <cfRule type="cellIs" dxfId="293" priority="447" stopIfTrue="1" operator="equal">
      <formula>"MEDIO"</formula>
    </cfRule>
    <cfRule type="cellIs" dxfId="292" priority="448" stopIfTrue="1" operator="equal">
      <formula>"ALTO"</formula>
    </cfRule>
  </conditionalFormatting>
  <conditionalFormatting sqref="U22:V22 AG22:AH22">
    <cfRule type="cellIs" dxfId="291" priority="441" operator="equal">
      <formula>"MEDIO"</formula>
    </cfRule>
    <cfRule type="cellIs" dxfId="290" priority="442" operator="equal">
      <formula>"MEDIO"</formula>
    </cfRule>
  </conditionalFormatting>
  <conditionalFormatting sqref="U22:V22 AG22:AH22">
    <cfRule type="cellIs" dxfId="289" priority="439" operator="equal">
      <formula>"ALTO"</formula>
    </cfRule>
    <cfRule type="cellIs" dxfId="288" priority="440" operator="equal">
      <formula>"MEDIO"</formula>
    </cfRule>
  </conditionalFormatting>
  <conditionalFormatting sqref="U22:V22 AG22:AH22">
    <cfRule type="cellIs" dxfId="287" priority="438" operator="equal">
      <formula>"BAJO"</formula>
    </cfRule>
  </conditionalFormatting>
  <conditionalFormatting sqref="U22:V22 AG22:AH22">
    <cfRule type="cellIs" dxfId="286" priority="437" operator="equal">
      <formula>"MEDIO"</formula>
    </cfRule>
  </conditionalFormatting>
  <conditionalFormatting sqref="U22:V22 AG22:AH22">
    <cfRule type="cellIs" dxfId="285" priority="449" operator="equal">
      <formula>#REF!</formula>
    </cfRule>
  </conditionalFormatting>
  <conditionalFormatting sqref="T22 AF22 AF24">
    <cfRule type="cellIs" dxfId="284" priority="430" operator="equal">
      <formula>0</formula>
    </cfRule>
  </conditionalFormatting>
  <conditionalFormatting sqref="G22">
    <cfRule type="cellIs" dxfId="283" priority="429" operator="equal">
      <formula>FALSE</formula>
    </cfRule>
  </conditionalFormatting>
  <conditionalFormatting sqref="U22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7">
    <cfRule type="cellIs" dxfId="282" priority="409" operator="equal">
      <formula>FALSE</formula>
    </cfRule>
    <cfRule type="cellIs" dxfId="281" priority="410" operator="equal">
      <formula>"IMPORTANTE"</formula>
    </cfRule>
    <cfRule type="cellIs" dxfId="280" priority="411" operator="equal">
      <formula>"MODERADO"</formula>
    </cfRule>
    <cfRule type="cellIs" dxfId="279" priority="412" operator="equal">
      <formula>"TOLERABLE"</formula>
    </cfRule>
    <cfRule type="cellIs" dxfId="278" priority="413" operator="equal">
      <formula>"TRIVIAL"</formula>
    </cfRule>
    <cfRule type="cellIs" dxfId="277" priority="414" operator="equal">
      <formula>"T'Sede AVIANCA'!"</formula>
    </cfRule>
    <cfRule type="cellIs" dxfId="276" priority="421" operator="equal">
      <formula>"MEDIANAMENTE ACEPTABLE"</formula>
    </cfRule>
    <cfRule type="cellIs" dxfId="275" priority="422" operator="equal">
      <formula>"ACEPTABLE"</formula>
    </cfRule>
    <cfRule type="cellIs" dxfId="274" priority="423" operator="equal">
      <formula>"NO ACEPTABLE"</formula>
    </cfRule>
    <cfRule type="cellIs" dxfId="273" priority="424" stopIfTrue="1" operator="equal">
      <formula>"BAJO"</formula>
    </cfRule>
    <cfRule type="cellIs" dxfId="272" priority="425" stopIfTrue="1" operator="equal">
      <formula>"MEDIO"</formula>
    </cfRule>
    <cfRule type="cellIs" dxfId="271" priority="426" stopIfTrue="1" operator="equal">
      <formula>"ALTO"</formula>
    </cfRule>
  </conditionalFormatting>
  <conditionalFormatting sqref="AH47">
    <cfRule type="cellIs" dxfId="270" priority="419" operator="equal">
      <formula>"MEDIO"</formula>
    </cfRule>
    <cfRule type="cellIs" dxfId="269" priority="420" operator="equal">
      <formula>"MEDIO"</formula>
    </cfRule>
  </conditionalFormatting>
  <conditionalFormatting sqref="AH47">
    <cfRule type="cellIs" dxfId="268" priority="417" operator="equal">
      <formula>"ALTO"</formula>
    </cfRule>
    <cfRule type="cellIs" dxfId="267" priority="418" operator="equal">
      <formula>"MEDIO"</formula>
    </cfRule>
  </conditionalFormatting>
  <conditionalFormatting sqref="AH47">
    <cfRule type="cellIs" dxfId="266" priority="416" operator="equal">
      <formula>"BAJO"</formula>
    </cfRule>
  </conditionalFormatting>
  <conditionalFormatting sqref="AH47">
    <cfRule type="cellIs" dxfId="265" priority="415" operator="equal">
      <formula>"MEDIO"</formula>
    </cfRule>
  </conditionalFormatting>
  <conditionalFormatting sqref="AH47">
    <cfRule type="cellIs" dxfId="264" priority="427" operator="equal">
      <formula>#REF!</formula>
    </cfRule>
  </conditionalFormatting>
  <conditionalFormatting sqref="AH47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">
    <cfRule type="cellIs" dxfId="263" priority="389" operator="equal">
      <formula>FALSE</formula>
    </cfRule>
    <cfRule type="cellIs" dxfId="262" priority="390" operator="equal">
      <formula>"IMPORTANTE"</formula>
    </cfRule>
    <cfRule type="cellIs" dxfId="261" priority="391" operator="equal">
      <formula>"MODERADO"</formula>
    </cfRule>
    <cfRule type="cellIs" dxfId="260" priority="392" operator="equal">
      <formula>"TOLERABLE"</formula>
    </cfRule>
    <cfRule type="cellIs" dxfId="259" priority="393" operator="equal">
      <formula>"TRIVIAL"</formula>
    </cfRule>
    <cfRule type="cellIs" dxfId="258" priority="394" operator="equal">
      <formula>"T'Sede AVIANCA'!"</formula>
    </cfRule>
    <cfRule type="cellIs" dxfId="257" priority="401" operator="equal">
      <formula>"MEDIANAMENTE ACEPTABLE"</formula>
    </cfRule>
    <cfRule type="cellIs" dxfId="256" priority="402" operator="equal">
      <formula>"ACEPTABLE"</formula>
    </cfRule>
    <cfRule type="cellIs" dxfId="255" priority="403" operator="equal">
      <formula>"NO ACEPTABLE"</formula>
    </cfRule>
    <cfRule type="cellIs" dxfId="254" priority="404" stopIfTrue="1" operator="equal">
      <formula>"BAJO"</formula>
    </cfRule>
    <cfRule type="cellIs" dxfId="253" priority="405" stopIfTrue="1" operator="equal">
      <formula>"MEDIO"</formula>
    </cfRule>
    <cfRule type="cellIs" dxfId="252" priority="406" stopIfTrue="1" operator="equal">
      <formula>"ALTO"</formula>
    </cfRule>
  </conditionalFormatting>
  <conditionalFormatting sqref="AG47">
    <cfRule type="cellIs" dxfId="251" priority="399" operator="equal">
      <formula>"MEDIO"</formula>
    </cfRule>
    <cfRule type="cellIs" dxfId="250" priority="400" operator="equal">
      <formula>"MEDIO"</formula>
    </cfRule>
  </conditionalFormatting>
  <conditionalFormatting sqref="AG47">
    <cfRule type="cellIs" dxfId="249" priority="397" operator="equal">
      <formula>"ALTO"</formula>
    </cfRule>
    <cfRule type="cellIs" dxfId="248" priority="398" operator="equal">
      <formula>"MEDIO"</formula>
    </cfRule>
  </conditionalFormatting>
  <conditionalFormatting sqref="AG47">
    <cfRule type="cellIs" dxfId="247" priority="396" operator="equal">
      <formula>"BAJO"</formula>
    </cfRule>
  </conditionalFormatting>
  <conditionalFormatting sqref="AG47">
    <cfRule type="cellIs" dxfId="246" priority="395" operator="equal">
      <formula>"MEDIO"</formula>
    </cfRule>
  </conditionalFormatting>
  <conditionalFormatting sqref="AG47">
    <cfRule type="cellIs" dxfId="245" priority="407" operator="equal">
      <formula>#REF!</formula>
    </cfRule>
  </conditionalFormatting>
  <conditionalFormatting sqref="AG47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244" priority="369" operator="equal">
      <formula>FALSE</formula>
    </cfRule>
    <cfRule type="cellIs" dxfId="243" priority="370" operator="equal">
      <formula>"IMPORTANTE"</formula>
    </cfRule>
    <cfRule type="cellIs" dxfId="242" priority="371" operator="equal">
      <formula>"MODERADO"</formula>
    </cfRule>
    <cfRule type="cellIs" dxfId="241" priority="372" operator="equal">
      <formula>"TOLERABLE"</formula>
    </cfRule>
    <cfRule type="cellIs" dxfId="240" priority="373" operator="equal">
      <formula>"TRIVIAL"</formula>
    </cfRule>
    <cfRule type="cellIs" dxfId="239" priority="374" operator="equal">
      <formula>"T'Sede AVIANCA'!"</formula>
    </cfRule>
    <cfRule type="cellIs" dxfId="238" priority="381" operator="equal">
      <formula>"MEDIANAMENTE ACEPTABLE"</formula>
    </cfRule>
    <cfRule type="cellIs" dxfId="237" priority="382" operator="equal">
      <formula>"ACEPTABLE"</formula>
    </cfRule>
    <cfRule type="cellIs" dxfId="236" priority="383" operator="equal">
      <formula>"NO ACEPTABLE"</formula>
    </cfRule>
    <cfRule type="cellIs" dxfId="235" priority="384" stopIfTrue="1" operator="equal">
      <formula>"BAJO"</formula>
    </cfRule>
    <cfRule type="cellIs" dxfId="234" priority="385" stopIfTrue="1" operator="equal">
      <formula>"MEDIO"</formula>
    </cfRule>
    <cfRule type="cellIs" dxfId="233" priority="386" stopIfTrue="1" operator="equal">
      <formula>"ALTO"</formula>
    </cfRule>
  </conditionalFormatting>
  <conditionalFormatting sqref="AH49">
    <cfRule type="cellIs" dxfId="232" priority="379" operator="equal">
      <formula>"MEDIO"</formula>
    </cfRule>
    <cfRule type="cellIs" dxfId="231" priority="380" operator="equal">
      <formula>"MEDIO"</formula>
    </cfRule>
  </conditionalFormatting>
  <conditionalFormatting sqref="AH49">
    <cfRule type="cellIs" dxfId="230" priority="377" operator="equal">
      <formula>"ALTO"</formula>
    </cfRule>
    <cfRule type="cellIs" dxfId="229" priority="378" operator="equal">
      <formula>"MEDIO"</formula>
    </cfRule>
  </conditionalFormatting>
  <conditionalFormatting sqref="AH49">
    <cfRule type="cellIs" dxfId="228" priority="376" operator="equal">
      <formula>"BAJO"</formula>
    </cfRule>
  </conditionalFormatting>
  <conditionalFormatting sqref="AH49">
    <cfRule type="cellIs" dxfId="227" priority="375" operator="equal">
      <formula>"MEDIO"</formula>
    </cfRule>
  </conditionalFormatting>
  <conditionalFormatting sqref="AH49">
    <cfRule type="cellIs" dxfId="226" priority="387" operator="equal">
      <formula>#REF!</formula>
    </cfRule>
  </conditionalFormatting>
  <conditionalFormatting sqref="AH49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225" priority="349" operator="equal">
      <formula>FALSE</formula>
    </cfRule>
    <cfRule type="cellIs" dxfId="224" priority="350" operator="equal">
      <formula>"IMPORTANTE"</formula>
    </cfRule>
    <cfRule type="cellIs" dxfId="223" priority="351" operator="equal">
      <formula>"MODERADO"</formula>
    </cfRule>
    <cfRule type="cellIs" dxfId="222" priority="352" operator="equal">
      <formula>"TOLERABLE"</formula>
    </cfRule>
    <cfRule type="cellIs" dxfId="221" priority="353" operator="equal">
      <formula>"TRIVIAL"</formula>
    </cfRule>
    <cfRule type="cellIs" dxfId="220" priority="354" operator="equal">
      <formula>"T'Sede AVIANCA'!"</formula>
    </cfRule>
    <cfRule type="cellIs" dxfId="219" priority="361" operator="equal">
      <formula>"MEDIANAMENTE ACEPTABLE"</formula>
    </cfRule>
    <cfRule type="cellIs" dxfId="218" priority="362" operator="equal">
      <formula>"ACEPTABLE"</formula>
    </cfRule>
    <cfRule type="cellIs" dxfId="217" priority="363" operator="equal">
      <formula>"NO ACEPTABLE"</formula>
    </cfRule>
    <cfRule type="cellIs" dxfId="216" priority="364" stopIfTrue="1" operator="equal">
      <formula>"BAJO"</formula>
    </cfRule>
    <cfRule type="cellIs" dxfId="215" priority="365" stopIfTrue="1" operator="equal">
      <formula>"MEDIO"</formula>
    </cfRule>
    <cfRule type="cellIs" dxfId="214" priority="366" stopIfTrue="1" operator="equal">
      <formula>"ALTO"</formula>
    </cfRule>
  </conditionalFormatting>
  <conditionalFormatting sqref="AG49">
    <cfRule type="cellIs" dxfId="213" priority="359" operator="equal">
      <formula>"MEDIO"</formula>
    </cfRule>
    <cfRule type="cellIs" dxfId="212" priority="360" operator="equal">
      <formula>"MEDIO"</formula>
    </cfRule>
  </conditionalFormatting>
  <conditionalFormatting sqref="AG49">
    <cfRule type="cellIs" dxfId="211" priority="357" operator="equal">
      <formula>"ALTO"</formula>
    </cfRule>
    <cfRule type="cellIs" dxfId="210" priority="358" operator="equal">
      <formula>"MEDIO"</formula>
    </cfRule>
  </conditionalFormatting>
  <conditionalFormatting sqref="AG49">
    <cfRule type="cellIs" dxfId="209" priority="356" operator="equal">
      <formula>"BAJO"</formula>
    </cfRule>
  </conditionalFormatting>
  <conditionalFormatting sqref="AG49">
    <cfRule type="cellIs" dxfId="208" priority="355" operator="equal">
      <formula>"MEDIO"</formula>
    </cfRule>
  </conditionalFormatting>
  <conditionalFormatting sqref="AG49">
    <cfRule type="cellIs" dxfId="207" priority="367" operator="equal">
      <formula>#REF!</formula>
    </cfRule>
  </conditionalFormatting>
  <conditionalFormatting sqref="AG49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206" priority="348" operator="equal">
      <formula>FALSE</formula>
    </cfRule>
  </conditionalFormatting>
  <conditionalFormatting sqref="U24:V24">
    <cfRule type="cellIs" dxfId="205" priority="327" operator="equal">
      <formula>FALSE</formula>
    </cfRule>
    <cfRule type="cellIs" dxfId="204" priority="328" operator="equal">
      <formula>"IMPORTANTE"</formula>
    </cfRule>
    <cfRule type="cellIs" dxfId="203" priority="329" operator="equal">
      <formula>"MODERADO"</formula>
    </cfRule>
    <cfRule type="cellIs" dxfId="202" priority="330" operator="equal">
      <formula>"TOLERABLE"</formula>
    </cfRule>
    <cfRule type="cellIs" dxfId="201" priority="331" operator="equal">
      <formula>"TRIVIAL"</formula>
    </cfRule>
    <cfRule type="cellIs" dxfId="200" priority="332" operator="equal">
      <formula>"T'Sede AVIANCA'!"</formula>
    </cfRule>
    <cfRule type="cellIs" dxfId="199" priority="339" operator="equal">
      <formula>"MEDIANAMENTE ACEPTABLE"</formula>
    </cfRule>
    <cfRule type="cellIs" dxfId="198" priority="340" operator="equal">
      <formula>"ACEPTABLE"</formula>
    </cfRule>
    <cfRule type="cellIs" dxfId="197" priority="341" operator="equal">
      <formula>"NO ACEPTABLE"</formula>
    </cfRule>
    <cfRule type="cellIs" dxfId="196" priority="342" stopIfTrue="1" operator="equal">
      <formula>"BAJO"</formula>
    </cfRule>
    <cfRule type="cellIs" dxfId="195" priority="343" stopIfTrue="1" operator="equal">
      <formula>"MEDIO"</formula>
    </cfRule>
    <cfRule type="cellIs" dxfId="194" priority="344" stopIfTrue="1" operator="equal">
      <formula>"ALTO"</formula>
    </cfRule>
  </conditionalFormatting>
  <conditionalFormatting sqref="U24:V24">
    <cfRule type="cellIs" dxfId="193" priority="337" operator="equal">
      <formula>"MEDIO"</formula>
    </cfRule>
    <cfRule type="cellIs" dxfId="192" priority="338" operator="equal">
      <formula>"MEDIO"</formula>
    </cfRule>
  </conditionalFormatting>
  <conditionalFormatting sqref="U24:V24">
    <cfRule type="cellIs" dxfId="191" priority="335" operator="equal">
      <formula>"ALTO"</formula>
    </cfRule>
    <cfRule type="cellIs" dxfId="190" priority="336" operator="equal">
      <formula>"MEDIO"</formula>
    </cfRule>
  </conditionalFormatting>
  <conditionalFormatting sqref="U24:V24">
    <cfRule type="cellIs" dxfId="189" priority="334" operator="equal">
      <formula>"BAJO"</formula>
    </cfRule>
  </conditionalFormatting>
  <conditionalFormatting sqref="U24:V24">
    <cfRule type="cellIs" dxfId="188" priority="333" operator="equal">
      <formula>"MEDIO"</formula>
    </cfRule>
  </conditionalFormatting>
  <conditionalFormatting sqref="U24:V24">
    <cfRule type="cellIs" dxfId="187" priority="345" operator="equal">
      <formula>#REF!</formula>
    </cfRule>
  </conditionalFormatting>
  <conditionalFormatting sqref="T24">
    <cfRule type="cellIs" dxfId="186" priority="326" operator="equal">
      <formula>0</formula>
    </cfRule>
  </conditionalFormatting>
  <conditionalFormatting sqref="U24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185" priority="306" operator="equal">
      <formula>FALSE</formula>
    </cfRule>
    <cfRule type="cellIs" dxfId="184" priority="307" operator="equal">
      <formula>"IMPORTANTE"</formula>
    </cfRule>
    <cfRule type="cellIs" dxfId="183" priority="308" operator="equal">
      <formula>"MODERADO"</formula>
    </cfRule>
    <cfRule type="cellIs" dxfId="182" priority="309" operator="equal">
      <formula>"TOLERABLE"</formula>
    </cfRule>
    <cfRule type="cellIs" dxfId="181" priority="310" operator="equal">
      <formula>"TRIVIAL"</formula>
    </cfRule>
    <cfRule type="cellIs" dxfId="180" priority="311" operator="equal">
      <formula>"T'Sede AVIANCA'!"</formula>
    </cfRule>
    <cfRule type="cellIs" dxfId="179" priority="318" operator="equal">
      <formula>"MEDIANAMENTE ACEPTABLE"</formula>
    </cfRule>
    <cfRule type="cellIs" dxfId="178" priority="319" operator="equal">
      <formula>"ACEPTABLE"</formula>
    </cfRule>
    <cfRule type="cellIs" dxfId="177" priority="320" operator="equal">
      <formula>"NO ACEPTABLE"</formula>
    </cfRule>
    <cfRule type="cellIs" dxfId="176" priority="321" stopIfTrue="1" operator="equal">
      <formula>"BAJO"</formula>
    </cfRule>
    <cfRule type="cellIs" dxfId="175" priority="322" stopIfTrue="1" operator="equal">
      <formula>"MEDIO"</formula>
    </cfRule>
    <cfRule type="cellIs" dxfId="174" priority="323" stopIfTrue="1" operator="equal">
      <formula>"ALTO"</formula>
    </cfRule>
  </conditionalFormatting>
  <conditionalFormatting sqref="AG24:AH24">
    <cfRule type="cellIs" dxfId="173" priority="316" operator="equal">
      <formula>"MEDIO"</formula>
    </cfRule>
    <cfRule type="cellIs" dxfId="172" priority="317" operator="equal">
      <formula>"MEDIO"</formula>
    </cfRule>
  </conditionalFormatting>
  <conditionalFormatting sqref="AG24:AH24">
    <cfRule type="cellIs" dxfId="171" priority="314" operator="equal">
      <formula>"ALTO"</formula>
    </cfRule>
    <cfRule type="cellIs" dxfId="170" priority="315" operator="equal">
      <formula>"MEDIO"</formula>
    </cfRule>
  </conditionalFormatting>
  <conditionalFormatting sqref="AG24:AH24">
    <cfRule type="cellIs" dxfId="169" priority="313" operator="equal">
      <formula>"BAJO"</formula>
    </cfRule>
  </conditionalFormatting>
  <conditionalFormatting sqref="AG24:AH24">
    <cfRule type="cellIs" dxfId="168" priority="312" operator="equal">
      <formula>"MEDIO"</formula>
    </cfRule>
  </conditionalFormatting>
  <conditionalFormatting sqref="AG24:AH24">
    <cfRule type="cellIs" dxfId="167" priority="324" operator="equal">
      <formula>#REF!</formula>
    </cfRule>
  </conditionalFormatting>
  <conditionalFormatting sqref="AG24:AH24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cellIs" dxfId="166" priority="258" operator="equal">
      <formula>FALSE</formula>
    </cfRule>
  </conditionalFormatting>
  <conditionalFormatting sqref="U9:V9 AG9:AH9">
    <cfRule type="cellIs" dxfId="165" priority="284" operator="equal">
      <formula>FALSE</formula>
    </cfRule>
    <cfRule type="cellIs" dxfId="164" priority="285" operator="equal">
      <formula>"IMPORTANTE"</formula>
    </cfRule>
    <cfRule type="cellIs" dxfId="163" priority="286" operator="equal">
      <formula>"MODERADO"</formula>
    </cfRule>
    <cfRule type="cellIs" dxfId="162" priority="287" operator="equal">
      <formula>"TOLERABLE"</formula>
    </cfRule>
    <cfRule type="cellIs" dxfId="161" priority="288" operator="equal">
      <formula>"TRIVIAL"</formula>
    </cfRule>
    <cfRule type="cellIs" dxfId="160" priority="289" operator="equal">
      <formula>"T'Sede AVIANCA'!"</formula>
    </cfRule>
    <cfRule type="cellIs" dxfId="159" priority="296" operator="equal">
      <formula>"MEDIANAMENTE ACEPTABLE"</formula>
    </cfRule>
    <cfRule type="cellIs" dxfId="158" priority="297" operator="equal">
      <formula>"ACEPTABLE"</formula>
    </cfRule>
    <cfRule type="cellIs" dxfId="157" priority="298" operator="equal">
      <formula>"NO ACEPTABLE"</formula>
    </cfRule>
    <cfRule type="cellIs" dxfId="156" priority="299" stopIfTrue="1" operator="equal">
      <formula>"BAJO"</formula>
    </cfRule>
    <cfRule type="cellIs" dxfId="155" priority="300" stopIfTrue="1" operator="equal">
      <formula>"MEDIO"</formula>
    </cfRule>
    <cfRule type="cellIs" dxfId="154" priority="301" stopIfTrue="1" operator="equal">
      <formula>"ALTO"</formula>
    </cfRule>
  </conditionalFormatting>
  <conditionalFormatting sqref="U9:V9 AG9:AH9">
    <cfRule type="cellIs" dxfId="153" priority="294" operator="equal">
      <formula>"MEDIO"</formula>
    </cfRule>
    <cfRule type="cellIs" dxfId="152" priority="295" operator="equal">
      <formula>"MEDIO"</formula>
    </cfRule>
  </conditionalFormatting>
  <conditionalFormatting sqref="U9:V9 AG9:AH9">
    <cfRule type="cellIs" dxfId="151" priority="292" operator="equal">
      <formula>"ALTO"</formula>
    </cfRule>
    <cfRule type="cellIs" dxfId="150" priority="293" operator="equal">
      <formula>"MEDIO"</formula>
    </cfRule>
  </conditionalFormatting>
  <conditionalFormatting sqref="U9:V9 AG9:AH9">
    <cfRule type="cellIs" dxfId="149" priority="291" operator="equal">
      <formula>"BAJO"</formula>
    </cfRule>
  </conditionalFormatting>
  <conditionalFormatting sqref="U9:V9 AG9:AH9">
    <cfRule type="cellIs" dxfId="148" priority="290" operator="equal">
      <formula>"MEDIO"</formula>
    </cfRule>
  </conditionalFormatting>
  <conditionalFormatting sqref="U9:V9 AG9:AH9">
    <cfRule type="cellIs" dxfId="147" priority="302" operator="equal">
      <formula>#REF!</formula>
    </cfRule>
  </conditionalFormatting>
  <conditionalFormatting sqref="T9 AF9">
    <cfRule type="cellIs" dxfId="146" priority="283" operator="equal">
      <formula>0</formula>
    </cfRule>
  </conditionalFormatting>
  <conditionalFormatting sqref="G9">
    <cfRule type="cellIs" dxfId="145" priority="282" operator="equal">
      <formula>FALSE</formula>
    </cfRule>
  </conditionalFormatting>
  <conditionalFormatting sqref="U9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V26 AG26:AH26">
    <cfRule type="cellIs" dxfId="144" priority="260" operator="equal">
      <formula>FALSE</formula>
    </cfRule>
    <cfRule type="cellIs" dxfId="143" priority="261" operator="equal">
      <formula>"IMPORTANTE"</formula>
    </cfRule>
    <cfRule type="cellIs" dxfId="142" priority="262" operator="equal">
      <formula>"MODERADO"</formula>
    </cfRule>
    <cfRule type="cellIs" dxfId="141" priority="263" operator="equal">
      <formula>"TOLERABLE"</formula>
    </cfRule>
    <cfRule type="cellIs" dxfId="140" priority="264" operator="equal">
      <formula>"TRIVIAL"</formula>
    </cfRule>
    <cfRule type="cellIs" dxfId="139" priority="265" operator="equal">
      <formula>"T'Sede AVIANCA'!"</formula>
    </cfRule>
    <cfRule type="cellIs" dxfId="138" priority="272" operator="equal">
      <formula>"MEDIANAMENTE ACEPTABLE"</formula>
    </cfRule>
    <cfRule type="cellIs" dxfId="137" priority="273" operator="equal">
      <formula>"ACEPTABLE"</formula>
    </cfRule>
    <cfRule type="cellIs" dxfId="136" priority="274" operator="equal">
      <formula>"NO ACEPTABLE"</formula>
    </cfRule>
    <cfRule type="cellIs" dxfId="135" priority="275" stopIfTrue="1" operator="equal">
      <formula>"BAJO"</formula>
    </cfRule>
    <cfRule type="cellIs" dxfId="134" priority="276" stopIfTrue="1" operator="equal">
      <formula>"MEDIO"</formula>
    </cfRule>
    <cfRule type="cellIs" dxfId="133" priority="277" stopIfTrue="1" operator="equal">
      <formula>"ALTO"</formula>
    </cfRule>
  </conditionalFormatting>
  <conditionalFormatting sqref="U26:V26 AG26:AH26">
    <cfRule type="cellIs" dxfId="132" priority="270" operator="equal">
      <formula>"MEDIO"</formula>
    </cfRule>
    <cfRule type="cellIs" dxfId="131" priority="271" operator="equal">
      <formula>"MEDIO"</formula>
    </cfRule>
  </conditionalFormatting>
  <conditionalFormatting sqref="U26:V26 AG26:AH26">
    <cfRule type="cellIs" dxfId="130" priority="268" operator="equal">
      <formula>"ALTO"</formula>
    </cfRule>
    <cfRule type="cellIs" dxfId="129" priority="269" operator="equal">
      <formula>"MEDIO"</formula>
    </cfRule>
  </conditionalFormatting>
  <conditionalFormatting sqref="U26:V26 AG26:AH26">
    <cfRule type="cellIs" dxfId="128" priority="267" operator="equal">
      <formula>"BAJO"</formula>
    </cfRule>
  </conditionalFormatting>
  <conditionalFormatting sqref="U26:V26 AG26:AH26">
    <cfRule type="cellIs" dxfId="127" priority="266" operator="equal">
      <formula>"MEDIO"</formula>
    </cfRule>
  </conditionalFormatting>
  <conditionalFormatting sqref="U26:V26 AG26:AH26">
    <cfRule type="cellIs" dxfId="126" priority="278" operator="equal">
      <formula>#REF!</formula>
    </cfRule>
  </conditionalFormatting>
  <conditionalFormatting sqref="T26 AF26">
    <cfRule type="cellIs" dxfId="125" priority="259" operator="equal">
      <formula>0</formula>
    </cfRule>
  </conditionalFormatting>
  <conditionalFormatting sqref="U26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6:AH26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">
    <cfRule type="cellIs" dxfId="124" priority="210" operator="equal">
      <formula>FALSE</formula>
    </cfRule>
  </conditionalFormatting>
  <conditionalFormatting sqref="AG30:AH30 U30:V30">
    <cfRule type="cellIs" dxfId="123" priority="212" operator="equal">
      <formula>FALSE</formula>
    </cfRule>
    <cfRule type="cellIs" dxfId="122" priority="213" operator="equal">
      <formula>"IMPORTANTE"</formula>
    </cfRule>
    <cfRule type="cellIs" dxfId="121" priority="214" operator="equal">
      <formula>"MODERADO"</formula>
    </cfRule>
    <cfRule type="cellIs" dxfId="120" priority="215" operator="equal">
      <formula>"TOLERABLE"</formula>
    </cfRule>
    <cfRule type="cellIs" dxfId="119" priority="216" operator="equal">
      <formula>"TRIVIAL"</formula>
    </cfRule>
    <cfRule type="cellIs" dxfId="118" priority="217" operator="equal">
      <formula>"T'Sede AVIANCA'!"</formula>
    </cfRule>
    <cfRule type="cellIs" dxfId="117" priority="224" operator="equal">
      <formula>"MEDIANAMENTE ACEPTABLE"</formula>
    </cfRule>
    <cfRule type="cellIs" dxfId="116" priority="225" operator="equal">
      <formula>"ACEPTABLE"</formula>
    </cfRule>
    <cfRule type="cellIs" dxfId="115" priority="226" operator="equal">
      <formula>"NO ACEPTABLE"</formula>
    </cfRule>
    <cfRule type="cellIs" dxfId="114" priority="227" stopIfTrue="1" operator="equal">
      <formula>"BAJO"</formula>
    </cfRule>
    <cfRule type="cellIs" dxfId="113" priority="228" stopIfTrue="1" operator="equal">
      <formula>"MEDIO"</formula>
    </cfRule>
    <cfRule type="cellIs" dxfId="112" priority="229" stopIfTrue="1" operator="equal">
      <formula>"ALTO"</formula>
    </cfRule>
  </conditionalFormatting>
  <conditionalFormatting sqref="AG30:AH30 U30:V30">
    <cfRule type="cellIs" dxfId="111" priority="222" operator="equal">
      <formula>"MEDIO"</formula>
    </cfRule>
    <cfRule type="cellIs" dxfId="110" priority="223" operator="equal">
      <formula>"MEDIO"</formula>
    </cfRule>
  </conditionalFormatting>
  <conditionalFormatting sqref="AG30:AH30 U30:V30">
    <cfRule type="cellIs" dxfId="109" priority="220" operator="equal">
      <formula>"ALTO"</formula>
    </cfRule>
    <cfRule type="cellIs" dxfId="108" priority="221" operator="equal">
      <formula>"MEDIO"</formula>
    </cfRule>
  </conditionalFormatting>
  <conditionalFormatting sqref="AG30:AH30 U30:V30">
    <cfRule type="cellIs" dxfId="107" priority="219" operator="equal">
      <formula>"BAJO"</formula>
    </cfRule>
  </conditionalFormatting>
  <conditionalFormatting sqref="AG30:AH30 U30:V30">
    <cfRule type="cellIs" dxfId="106" priority="218" operator="equal">
      <formula>"MEDIO"</formula>
    </cfRule>
  </conditionalFormatting>
  <conditionalFormatting sqref="AG30:AH30 U30:V30">
    <cfRule type="cellIs" dxfId="105" priority="230" operator="equal">
      <formula>#REF!</formula>
    </cfRule>
  </conditionalFormatting>
  <conditionalFormatting sqref="T30 AF30">
    <cfRule type="cellIs" dxfId="104" priority="211" operator="equal">
      <formula>0</formula>
    </cfRule>
  </conditionalFormatting>
  <conditionalFormatting sqref="U30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0:AH30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0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103" priority="209" operator="equal">
      <formula>FALSE</formula>
    </cfRule>
  </conditionalFormatting>
  <conditionalFormatting sqref="AG17:AH17 U17:V17">
    <cfRule type="cellIs" dxfId="102" priority="187" operator="equal">
      <formula>FALSE</formula>
    </cfRule>
    <cfRule type="cellIs" dxfId="101" priority="188" operator="equal">
      <formula>"IMPORTANTE"</formula>
    </cfRule>
    <cfRule type="cellIs" dxfId="100" priority="189" operator="equal">
      <formula>"MODERADO"</formula>
    </cfRule>
    <cfRule type="cellIs" dxfId="99" priority="190" operator="equal">
      <formula>"TOLERABLE"</formula>
    </cfRule>
    <cfRule type="cellIs" dxfId="98" priority="191" operator="equal">
      <formula>"TRIVIAL"</formula>
    </cfRule>
    <cfRule type="cellIs" dxfId="97" priority="192" operator="equal">
      <formula>"T'Sede AVIANCA'!"</formula>
    </cfRule>
    <cfRule type="cellIs" dxfId="96" priority="199" operator="equal">
      <formula>"MEDIANAMENTE ACEPTABLE"</formula>
    </cfRule>
    <cfRule type="cellIs" dxfId="95" priority="200" operator="equal">
      <formula>"ACEPTABLE"</formula>
    </cfRule>
    <cfRule type="cellIs" dxfId="94" priority="201" operator="equal">
      <formula>"NO ACEPTABLE"</formula>
    </cfRule>
    <cfRule type="cellIs" dxfId="93" priority="202" stopIfTrue="1" operator="equal">
      <formula>"BAJO"</formula>
    </cfRule>
    <cfRule type="cellIs" dxfId="92" priority="203" stopIfTrue="1" operator="equal">
      <formula>"MEDIO"</formula>
    </cfRule>
    <cfRule type="cellIs" dxfId="91" priority="204" stopIfTrue="1" operator="equal">
      <formula>"ALTO"</formula>
    </cfRule>
  </conditionalFormatting>
  <conditionalFormatting sqref="AG17:AH17 U17:V17">
    <cfRule type="cellIs" dxfId="90" priority="197" operator="equal">
      <formula>"MEDIO"</formula>
    </cfRule>
    <cfRule type="cellIs" dxfId="89" priority="198" operator="equal">
      <formula>"MEDIO"</formula>
    </cfRule>
  </conditionalFormatting>
  <conditionalFormatting sqref="AG17:AH17 U17:V17">
    <cfRule type="cellIs" dxfId="88" priority="195" operator="equal">
      <formula>"ALTO"</formula>
    </cfRule>
    <cfRule type="cellIs" dxfId="87" priority="196" operator="equal">
      <formula>"MEDIO"</formula>
    </cfRule>
  </conditionalFormatting>
  <conditionalFormatting sqref="AG17:AH17 U17:V17">
    <cfRule type="cellIs" dxfId="86" priority="194" operator="equal">
      <formula>"BAJO"</formula>
    </cfRule>
  </conditionalFormatting>
  <conditionalFormatting sqref="AG17:AH17 U17:V17">
    <cfRule type="cellIs" dxfId="85" priority="193" operator="equal">
      <formula>"MEDIO"</formula>
    </cfRule>
  </conditionalFormatting>
  <conditionalFormatting sqref="AG17:AH17 U17:V17">
    <cfRule type="cellIs" dxfId="84" priority="205" operator="equal">
      <formula>#REF!</formula>
    </cfRule>
  </conditionalFormatting>
  <conditionalFormatting sqref="AF17 T17">
    <cfRule type="cellIs" dxfId="83" priority="186" operator="equal">
      <formula>0</formula>
    </cfRule>
  </conditionalFormatting>
  <conditionalFormatting sqref="U17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82" priority="164" operator="equal">
      <formula>FALSE</formula>
    </cfRule>
    <cfRule type="cellIs" dxfId="81" priority="165" operator="equal">
      <formula>"IMPORTANTE"</formula>
    </cfRule>
    <cfRule type="cellIs" dxfId="80" priority="166" operator="equal">
      <formula>"MODERADO"</formula>
    </cfRule>
    <cfRule type="cellIs" dxfId="79" priority="167" operator="equal">
      <formula>"TOLERABLE"</formula>
    </cfRule>
    <cfRule type="cellIs" dxfId="78" priority="168" operator="equal">
      <formula>"TRIVIAL"</formula>
    </cfRule>
    <cfRule type="cellIs" dxfId="77" priority="169" operator="equal">
      <formula>"T'Sede AVIANCA'!"</formula>
    </cfRule>
    <cfRule type="cellIs" dxfId="76" priority="176" operator="equal">
      <formula>"MEDIANAMENTE ACEPTABLE"</formula>
    </cfRule>
    <cfRule type="cellIs" dxfId="75" priority="177" operator="equal">
      <formula>"ACEPTABLE"</formula>
    </cfRule>
    <cfRule type="cellIs" dxfId="74" priority="178" operator="equal">
      <formula>"NO ACEPTABLE"</formula>
    </cfRule>
    <cfRule type="cellIs" dxfId="73" priority="179" stopIfTrue="1" operator="equal">
      <formula>"BAJO"</formula>
    </cfRule>
    <cfRule type="cellIs" dxfId="72" priority="180" stopIfTrue="1" operator="equal">
      <formula>"MEDIO"</formula>
    </cfRule>
    <cfRule type="cellIs" dxfId="71" priority="181" stopIfTrue="1" operator="equal">
      <formula>"ALTO"</formula>
    </cfRule>
  </conditionalFormatting>
  <conditionalFormatting sqref="AG23:AH23 U23:V23">
    <cfRule type="cellIs" dxfId="70" priority="174" operator="equal">
      <formula>"MEDIO"</formula>
    </cfRule>
    <cfRule type="cellIs" dxfId="69" priority="175" operator="equal">
      <formula>"MEDIO"</formula>
    </cfRule>
  </conditionalFormatting>
  <conditionalFormatting sqref="AG23:AH23 U23:V23">
    <cfRule type="cellIs" dxfId="68" priority="172" operator="equal">
      <formula>"ALTO"</formula>
    </cfRule>
    <cfRule type="cellIs" dxfId="67" priority="173" operator="equal">
      <formula>"MEDIO"</formula>
    </cfRule>
  </conditionalFormatting>
  <conditionalFormatting sqref="AG23:AH23 U23:V23">
    <cfRule type="cellIs" dxfId="66" priority="171" operator="equal">
      <formula>"BAJO"</formula>
    </cfRule>
  </conditionalFormatting>
  <conditionalFormatting sqref="AG23:AH23 U23:V23">
    <cfRule type="cellIs" dxfId="65" priority="170" operator="equal">
      <formula>"MEDIO"</formula>
    </cfRule>
  </conditionalFormatting>
  <conditionalFormatting sqref="AG23:AH23 U23:V23">
    <cfRule type="cellIs" dxfId="64" priority="182" operator="equal">
      <formula>#REF!</formula>
    </cfRule>
  </conditionalFormatting>
  <conditionalFormatting sqref="T23 AF23">
    <cfRule type="cellIs" dxfId="63" priority="163" operator="equal">
      <formula>0</formula>
    </cfRule>
  </conditionalFormatting>
  <conditionalFormatting sqref="G23">
    <cfRule type="cellIs" dxfId="62" priority="162" operator="equal">
      <formula>FALSE</formula>
    </cfRule>
  </conditionalFormatting>
  <conditionalFormatting sqref="U23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ellIs" dxfId="61" priority="95" operator="equal">
      <formula>FALSE</formula>
    </cfRule>
    <cfRule type="cellIs" dxfId="60" priority="96" operator="equal">
      <formula>"IMPORTANTE"</formula>
    </cfRule>
    <cfRule type="cellIs" dxfId="59" priority="97" operator="equal">
      <formula>"MODERADO"</formula>
    </cfRule>
    <cfRule type="cellIs" dxfId="58" priority="98" operator="equal">
      <formula>"TOLERABLE"</formula>
    </cfRule>
    <cfRule type="cellIs" dxfId="57" priority="99" operator="equal">
      <formula>"TRIVIAL"</formula>
    </cfRule>
    <cfRule type="cellIs" dxfId="56" priority="100" operator="equal">
      <formula>"T'Sede AVIANCA'!"</formula>
    </cfRule>
    <cfRule type="cellIs" dxfId="55" priority="107" operator="equal">
      <formula>"MEDIANAMENTE ACEPTABLE"</formula>
    </cfRule>
    <cfRule type="cellIs" dxfId="54" priority="108" operator="equal">
      <formula>"ACEPTABLE"</formula>
    </cfRule>
    <cfRule type="cellIs" dxfId="53" priority="109" operator="equal">
      <formula>"NO ACEPTABLE"</formula>
    </cfRule>
    <cfRule type="cellIs" dxfId="52" priority="110" stopIfTrue="1" operator="equal">
      <formula>"BAJO"</formula>
    </cfRule>
    <cfRule type="cellIs" dxfId="51" priority="111" stopIfTrue="1" operator="equal">
      <formula>"MEDIO"</formula>
    </cfRule>
    <cfRule type="cellIs" dxfId="50" priority="112" stopIfTrue="1" operator="equal">
      <formula>"ALTO"</formula>
    </cfRule>
  </conditionalFormatting>
  <conditionalFormatting sqref="AG25:AH25">
    <cfRule type="cellIs" dxfId="49" priority="105" operator="equal">
      <formula>"MEDIO"</formula>
    </cfRule>
    <cfRule type="cellIs" dxfId="48" priority="106" operator="equal">
      <formula>"MEDIO"</formula>
    </cfRule>
  </conditionalFormatting>
  <conditionalFormatting sqref="AG25:AH25">
    <cfRule type="cellIs" dxfId="47" priority="103" operator="equal">
      <formula>"ALTO"</formula>
    </cfRule>
    <cfRule type="cellIs" dxfId="46" priority="104" operator="equal">
      <formula>"MEDIO"</formula>
    </cfRule>
  </conditionalFormatting>
  <conditionalFormatting sqref="AG25:AH25">
    <cfRule type="cellIs" dxfId="45" priority="102" operator="equal">
      <formula>"BAJO"</formula>
    </cfRule>
  </conditionalFormatting>
  <conditionalFormatting sqref="AG25:AH25">
    <cfRule type="cellIs" dxfId="44" priority="101" operator="equal">
      <formula>"MEDIO"</formula>
    </cfRule>
  </conditionalFormatting>
  <conditionalFormatting sqref="AG25:AH25">
    <cfRule type="cellIs" dxfId="43" priority="113" operator="equal">
      <formula>#REF!</formula>
    </cfRule>
  </conditionalFormatting>
  <conditionalFormatting sqref="AF25">
    <cfRule type="cellIs" dxfId="42" priority="94" operator="equal">
      <formula>0</formula>
    </cfRule>
  </conditionalFormatting>
  <conditionalFormatting sqref="G25">
    <cfRule type="cellIs" dxfId="41" priority="93" operator="equal">
      <formula>FALSE</formula>
    </cfRule>
  </conditionalFormatting>
  <conditionalFormatting sqref="AG25:AH25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">
    <cfRule type="cellIs" dxfId="40" priority="72" operator="equal">
      <formula>FALSE</formula>
    </cfRule>
    <cfRule type="cellIs" dxfId="39" priority="73" operator="equal">
      <formula>"IMPORTANTE"</formula>
    </cfRule>
    <cfRule type="cellIs" dxfId="38" priority="74" operator="equal">
      <formula>"MODERADO"</formula>
    </cfRule>
    <cfRule type="cellIs" dxfId="37" priority="75" operator="equal">
      <formula>"TOLERABLE"</formula>
    </cfRule>
    <cfRule type="cellIs" dxfId="36" priority="76" operator="equal">
      <formula>"TRIVIAL"</formula>
    </cfRule>
    <cfRule type="cellIs" dxfId="35" priority="77" operator="equal">
      <formula>"T'Sede AVIANCA'!"</formula>
    </cfRule>
    <cfRule type="cellIs" dxfId="34" priority="84" operator="equal">
      <formula>"MEDIANAMENTE ACEPTABLE"</formula>
    </cfRule>
    <cfRule type="cellIs" dxfId="33" priority="85" operator="equal">
      <formula>"ACEPTABLE"</formula>
    </cfRule>
    <cfRule type="cellIs" dxfId="32" priority="86" operator="equal">
      <formula>"NO ACEPTABLE"</formula>
    </cfRule>
    <cfRule type="cellIs" dxfId="31" priority="87" stopIfTrue="1" operator="equal">
      <formula>"BAJO"</formula>
    </cfRule>
    <cfRule type="cellIs" dxfId="30" priority="88" stopIfTrue="1" operator="equal">
      <formula>"MEDIO"</formula>
    </cfRule>
    <cfRule type="cellIs" dxfId="29" priority="89" stopIfTrue="1" operator="equal">
      <formula>"ALTO"</formula>
    </cfRule>
  </conditionalFormatting>
  <conditionalFormatting sqref="U25:V25">
    <cfRule type="cellIs" dxfId="28" priority="82" operator="equal">
      <formula>"MEDIO"</formula>
    </cfRule>
    <cfRule type="cellIs" dxfId="27" priority="83" operator="equal">
      <formula>"MEDIO"</formula>
    </cfRule>
  </conditionalFormatting>
  <conditionalFormatting sqref="U25:V25">
    <cfRule type="cellIs" dxfId="26" priority="80" operator="equal">
      <formula>"ALTO"</formula>
    </cfRule>
    <cfRule type="cellIs" dxfId="25" priority="81" operator="equal">
      <formula>"MEDIO"</formula>
    </cfRule>
  </conditionalFormatting>
  <conditionalFormatting sqref="U25:V25">
    <cfRule type="cellIs" dxfId="24" priority="79" operator="equal">
      <formula>"BAJO"</formula>
    </cfRule>
  </conditionalFormatting>
  <conditionalFormatting sqref="U25:V25">
    <cfRule type="cellIs" dxfId="23" priority="78" operator="equal">
      <formula>"MEDIO"</formula>
    </cfRule>
  </conditionalFormatting>
  <conditionalFormatting sqref="U25:V25">
    <cfRule type="cellIs" dxfId="22" priority="90" operator="equal">
      <formula>#REF!</formula>
    </cfRule>
  </conditionalFormatting>
  <conditionalFormatting sqref="T25">
    <cfRule type="cellIs" dxfId="21" priority="71" operator="equal">
      <formula>0</formula>
    </cfRule>
  </conditionalFormatting>
  <conditionalFormatting sqref="U2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20" priority="48" operator="equal">
      <formula>FALSE</formula>
    </cfRule>
    <cfRule type="cellIs" dxfId="19" priority="49" operator="equal">
      <formula>"IMPORTANTE"</formula>
    </cfRule>
    <cfRule type="cellIs" dxfId="18" priority="50" operator="equal">
      <formula>"MODERADO"</formula>
    </cfRule>
    <cfRule type="cellIs" dxfId="17" priority="51" operator="equal">
      <formula>"TOLERABLE"</formula>
    </cfRule>
    <cfRule type="cellIs" dxfId="16" priority="52" operator="equal">
      <formula>"TRIVIAL"</formula>
    </cfRule>
    <cfRule type="cellIs" dxfId="15" priority="53" operator="equal">
      <formula>"T'Sede AVIANCA'!"</formula>
    </cfRule>
    <cfRule type="cellIs" dxfId="14" priority="60" operator="equal">
      <formula>"MEDIANAMENTE ACEPTABLE"</formula>
    </cfRule>
    <cfRule type="cellIs" dxfId="13" priority="61" operator="equal">
      <formula>"ACEPTABLE"</formula>
    </cfRule>
    <cfRule type="cellIs" dxfId="12" priority="62" operator="equal">
      <formula>"NO ACEPTABLE"</formula>
    </cfRule>
    <cfRule type="cellIs" dxfId="11" priority="63" stopIfTrue="1" operator="equal">
      <formula>"BAJO"</formula>
    </cfRule>
    <cfRule type="cellIs" dxfId="10" priority="64" stopIfTrue="1" operator="equal">
      <formula>"MEDIO"</formula>
    </cfRule>
    <cfRule type="cellIs" dxfId="9" priority="65" stopIfTrue="1" operator="equal">
      <formula>"ALTO"</formula>
    </cfRule>
  </conditionalFormatting>
  <conditionalFormatting sqref="AG11:AH11 U11:V11">
    <cfRule type="cellIs" dxfId="8" priority="58" operator="equal">
      <formula>"MEDIO"</formula>
    </cfRule>
    <cfRule type="cellIs" dxfId="7" priority="59" operator="equal">
      <formula>"MEDIO"</formula>
    </cfRule>
  </conditionalFormatting>
  <conditionalFormatting sqref="AG11:AH11 U11:V11">
    <cfRule type="cellIs" dxfId="6" priority="56" operator="equal">
      <formula>"ALTO"</formula>
    </cfRule>
    <cfRule type="cellIs" dxfId="5" priority="57" operator="equal">
      <formula>"MEDIO"</formula>
    </cfRule>
  </conditionalFormatting>
  <conditionalFormatting sqref="AG11:AH11 U11:V11">
    <cfRule type="cellIs" dxfId="4" priority="55" operator="equal">
      <formula>"BAJO"</formula>
    </cfRule>
  </conditionalFormatting>
  <conditionalFormatting sqref="AG11:AH11 U11:V11">
    <cfRule type="cellIs" dxfId="3" priority="54" operator="equal">
      <formula>"MEDIO"</formula>
    </cfRule>
  </conditionalFormatting>
  <conditionalFormatting sqref="AG11:AH11 U11:V11">
    <cfRule type="cellIs" dxfId="2" priority="66" operator="equal">
      <formula>#REF!</formula>
    </cfRule>
  </conditionalFormatting>
  <conditionalFormatting sqref="AF11 T11">
    <cfRule type="cellIs" dxfId="1" priority="47" operator="equal">
      <formula>0</formula>
    </cfRule>
  </conditionalFormatting>
  <conditionalFormatting sqref="U1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0" priority="45" operator="equal">
      <formula>FALSE</formula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Hoja1!$F$5:$F$67</xm:f>
          </x14:formula1>
          <xm:sqref>F12:F16 F22 F18:F20 F24 F9:F10 F26:F59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Q12:Q16 Q18:Q22 AC18:AC22 AC12:AC16 AC24 Q9:Q10 AC9:AC10 Q24:Q58 AC26:AC58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R12:R16 R18:R22 AD18:AD22 AD12:AD16 R24 AD24 R9:R10 AD9:AD10 R26:R58 AD26:AD58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S12:S16 S18:S22 AE18:AE22 AE12:AE16 S24 AE24 S9:S10 AE9:AE10 S26:S58 AE26:AE58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F17 AC23:AE23 E23:F23 Q17:S17 AC17:AE17 Q23:S23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E12:E22 E24 E9:E10 E26:E58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'https://unidadvictimas-my.sharepoint.com/Users/User/Desktop/Asesoria/Unidad de Victimas/Mocoa/[Mocoa MATRIZ.xlsx]Hoja1'!#REF!</xm:f>
          </x14:formula1>
          <xm:sqref>E25 AC25:AE25 R25:S25</xm:sqref>
        </x14:dataValidation>
        <x14:dataValidation type="list" allowBlank="1" showInputMessage="1" showErrorMessage="1" xr:uid="{00000000-0002-0000-0100-000007000000}">
          <x14:formula1>
            <xm:f>'https://unidadvictimas-my.sharepoint.com/Users/User/Downloads/[Medellin MATRIZ (1).xlsx]Hoja1'!#REF!</xm:f>
          </x14:formula1>
          <xm:sqref>AC11:AE11 Q11:S11 E11:F11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7" t="s">
        <v>334</v>
      </c>
      <c r="B1" s="237" t="s">
        <v>335</v>
      </c>
      <c r="C1" s="237" t="s">
        <v>336</v>
      </c>
    </row>
    <row r="2" spans="1:3" x14ac:dyDescent="0.2">
      <c r="A2" s="237"/>
      <c r="B2" s="237"/>
      <c r="C2" s="237"/>
    </row>
    <row r="3" spans="1:3" x14ac:dyDescent="0.2">
      <c r="A3" s="238">
        <v>1</v>
      </c>
      <c r="B3" s="239">
        <v>42271</v>
      </c>
      <c r="C3" s="238" t="s">
        <v>337</v>
      </c>
    </row>
    <row r="4" spans="1:3" ht="80.25" customHeight="1" x14ac:dyDescent="0.2">
      <c r="A4" s="238">
        <v>2</v>
      </c>
      <c r="B4" s="240">
        <v>43636</v>
      </c>
      <c r="C4" s="241" t="s">
        <v>349</v>
      </c>
    </row>
    <row r="5" spans="1:3" ht="45" x14ac:dyDescent="0.2">
      <c r="A5" s="242">
        <v>3</v>
      </c>
      <c r="B5" s="240">
        <v>44032</v>
      </c>
      <c r="C5" s="241" t="s">
        <v>350</v>
      </c>
    </row>
    <row r="7" spans="1:3" x14ac:dyDescent="0.2">
      <c r="A7" s="148" t="s">
        <v>338</v>
      </c>
      <c r="B7" s="149"/>
      <c r="C7" s="14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9" zoomScale="80" zoomScaleNormal="80" workbookViewId="0">
      <selection activeCell="J70" sqref="J70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11" t="s">
        <v>45</v>
      </c>
      <c r="D2" s="211"/>
      <c r="E2" s="8" t="s">
        <v>46</v>
      </c>
      <c r="O2" s="210" t="s">
        <v>68</v>
      </c>
      <c r="P2" s="210"/>
      <c r="Q2" s="210"/>
      <c r="R2" s="210"/>
      <c r="S2" s="210"/>
      <c r="T2" s="210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10" t="s">
        <v>73</v>
      </c>
      <c r="P4" s="210"/>
      <c r="Q4" s="210"/>
      <c r="R4" s="210"/>
      <c r="S4" s="210"/>
      <c r="T4" s="210"/>
      <c r="U4" s="210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5" t="s">
        <v>61</v>
      </c>
      <c r="B10" s="195"/>
      <c r="C10" s="195" t="s">
        <v>62</v>
      </c>
      <c r="D10" s="195"/>
      <c r="E10" s="195" t="s">
        <v>63</v>
      </c>
      <c r="F10" s="195"/>
    </row>
    <row r="11" spans="1:25" x14ac:dyDescent="0.2">
      <c r="A11" s="201"/>
      <c r="B11" s="201"/>
      <c r="C11" s="202"/>
      <c r="D11" s="202"/>
      <c r="E11" s="203"/>
      <c r="F11" s="203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12" t="s">
        <v>64</v>
      </c>
      <c r="G13" s="212"/>
      <c r="H13" s="212"/>
      <c r="I13" s="212"/>
      <c r="J13" s="212"/>
      <c r="K13" s="212"/>
      <c r="L13" s="212"/>
      <c r="M13" s="212"/>
      <c r="N13" s="212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12"/>
      <c r="G14" s="212"/>
      <c r="H14" s="212"/>
      <c r="I14" s="212"/>
      <c r="J14" s="212"/>
      <c r="K14" s="212"/>
      <c r="L14" s="212"/>
      <c r="M14" s="212"/>
      <c r="N14" s="212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12"/>
      <c r="G15" s="212"/>
      <c r="H15" s="212"/>
      <c r="I15" s="212"/>
      <c r="J15" s="212"/>
      <c r="K15" s="212"/>
      <c r="L15" s="212"/>
      <c r="M15" s="212"/>
      <c r="N15" s="212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13"/>
      <c r="D16" s="213"/>
      <c r="F16" s="19"/>
      <c r="P16" s="208" t="s">
        <v>14</v>
      </c>
      <c r="Q16" s="208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4" t="s">
        <v>66</v>
      </c>
      <c r="B17" s="20" t="s">
        <v>67</v>
      </c>
      <c r="C17" s="207" t="s">
        <v>7</v>
      </c>
      <c r="D17" s="207"/>
      <c r="F17" s="19"/>
      <c r="Q17" s="210"/>
      <c r="R17" s="210"/>
      <c r="S17" s="210"/>
      <c r="T17" s="210"/>
      <c r="U17" s="210"/>
      <c r="V17" s="210"/>
      <c r="W17" s="21"/>
      <c r="X17" s="22"/>
      <c r="Y17" s="16"/>
    </row>
    <row r="18" spans="1:25" ht="18" x14ac:dyDescent="0.25">
      <c r="A18" s="205"/>
      <c r="B18" s="20" t="s">
        <v>69</v>
      </c>
      <c r="C18" s="207" t="s">
        <v>70</v>
      </c>
      <c r="D18" s="207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5"/>
      <c r="B19" s="20" t="s">
        <v>71</v>
      </c>
      <c r="C19" s="207" t="s">
        <v>72</v>
      </c>
      <c r="D19" s="207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5"/>
      <c r="B20" s="25" t="s">
        <v>74</v>
      </c>
      <c r="C20" s="207" t="s">
        <v>75</v>
      </c>
      <c r="D20" s="207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5"/>
      <c r="B21" s="25" t="s">
        <v>76</v>
      </c>
      <c r="C21" s="191"/>
      <c r="D21" s="191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5"/>
      <c r="B22" s="25" t="s">
        <v>77</v>
      </c>
      <c r="C22" s="191"/>
      <c r="D22" s="191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5"/>
      <c r="B23" s="25" t="s">
        <v>78</v>
      </c>
      <c r="C23" s="191"/>
      <c r="D23" s="191"/>
      <c r="P23" s="209" t="s">
        <v>117</v>
      </c>
      <c r="Q23" s="209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5"/>
      <c r="B24" s="25" t="s">
        <v>79</v>
      </c>
      <c r="C24" s="191"/>
      <c r="D24" s="191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5"/>
      <c r="B25" s="25" t="s">
        <v>80</v>
      </c>
      <c r="C25" s="191"/>
      <c r="D25" s="191"/>
      <c r="P25" s="209" t="s">
        <v>118</v>
      </c>
      <c r="Q25" s="209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6"/>
      <c r="B26" s="25" t="s">
        <v>81</v>
      </c>
      <c r="C26" s="191"/>
      <c r="D26" s="191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196" t="s">
        <v>82</v>
      </c>
      <c r="B27" s="25" t="s">
        <v>83</v>
      </c>
      <c r="C27" s="191"/>
      <c r="D27" s="191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196"/>
      <c r="B28" s="25" t="s">
        <v>84</v>
      </c>
      <c r="C28" s="191"/>
      <c r="D28" s="191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196"/>
      <c r="B29" s="25" t="s">
        <v>83</v>
      </c>
      <c r="C29" s="191"/>
      <c r="D29" s="191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196"/>
      <c r="B30" s="25" t="s">
        <v>85</v>
      </c>
      <c r="C30" s="191"/>
      <c r="D30" s="191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196"/>
      <c r="B31" s="25" t="s">
        <v>86</v>
      </c>
      <c r="C31" s="191"/>
      <c r="D31" s="191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197" t="s">
        <v>87</v>
      </c>
      <c r="B32" s="25" t="s">
        <v>88</v>
      </c>
      <c r="C32" s="191"/>
      <c r="D32" s="191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198"/>
      <c r="B33" s="25" t="s">
        <v>89</v>
      </c>
      <c r="C33" s="191"/>
      <c r="D33" s="191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199" t="s">
        <v>90</v>
      </c>
      <c r="B34" s="25" t="s">
        <v>91</v>
      </c>
      <c r="C34" s="191"/>
      <c r="D34" s="191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0"/>
      <c r="B35" s="25" t="s">
        <v>92</v>
      </c>
      <c r="C35" s="191"/>
      <c r="D35" s="191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0"/>
      <c r="B36" s="25" t="s">
        <v>84</v>
      </c>
      <c r="C36" s="191"/>
      <c r="D36" s="191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0"/>
      <c r="B37" s="25" t="s">
        <v>83</v>
      </c>
      <c r="C37" s="191"/>
      <c r="D37" s="191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0"/>
      <c r="B38" s="25" t="s">
        <v>93</v>
      </c>
      <c r="C38" s="191"/>
      <c r="D38" s="191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1"/>
      <c r="D39" s="191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1"/>
      <c r="D40" s="191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1"/>
      <c r="B41" s="191"/>
      <c r="C41" s="191"/>
      <c r="D41" s="191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1"/>
      <c r="B42" s="191"/>
      <c r="C42" s="191"/>
      <c r="D42" s="191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1"/>
      <c r="B43" s="191"/>
      <c r="C43" s="191"/>
      <c r="D43" s="191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1"/>
      <c r="B44" s="191"/>
      <c r="C44" s="191"/>
      <c r="D44" s="191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1"/>
      <c r="B45" s="191"/>
      <c r="C45" s="191"/>
      <c r="D45" s="191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194"/>
      <c r="B46" s="194"/>
      <c r="C46" s="194"/>
      <c r="D46" s="194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192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193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189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189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90" t="s">
        <v>106</v>
      </c>
      <c r="E56" s="190"/>
      <c r="F56" s="190"/>
      <c r="G56" s="190"/>
      <c r="H56" s="190" t="s">
        <v>111</v>
      </c>
      <c r="I56" s="190"/>
      <c r="J56" s="190"/>
      <c r="K56" s="190"/>
      <c r="L56" s="190"/>
      <c r="M56" s="190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90"/>
      <c r="I58" s="190"/>
      <c r="J58" s="190"/>
      <c r="K58" s="190"/>
      <c r="L58" s="190"/>
      <c r="M58" s="190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90"/>
      <c r="I59" s="190"/>
      <c r="J59" s="190"/>
      <c r="K59" s="190"/>
      <c r="L59" s="190"/>
      <c r="M59" s="190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90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90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90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90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Control de Cambios</vt:lpstr>
      <vt:lpstr>Referencias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2020-07-26T17:49:49Z</dcterms:modified>
</cp:coreProperties>
</file>