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D:\eudomenia\Desktop\Control de documentos\Codificacion 2018\Direccionamiento Estrategico\Cooperación Internacional\"/>
    </mc:Choice>
  </mc:AlternateContent>
  <bookViews>
    <workbookView xWindow="0" yWindow="0" windowWidth="11976" windowHeight="10176" tabRatio="560" firstSheet="6" activeTab="6"/>
  </bookViews>
  <sheets>
    <sheet name="Proyectos" sheetId="1" state="hidden" r:id="rId1"/>
    <sheet name="Proyectos con gobiernos" sheetId="9" state="hidden" r:id="rId2"/>
    <sheet name="Financiera 2015" sheetId="3" state="hidden" r:id="rId3"/>
    <sheet name="Fundaciones " sheetId="7" state="hidden" r:id="rId4"/>
    <sheet name="Instrumentos Marco" sheetId="5" state="hidden" r:id="rId5"/>
    <sheet name="Instrumentos Marco (20170526)" sheetId="12" state="hidden" r:id="rId6"/>
    <sheet name="Instrumentos Marcos" sheetId="13" r:id="rId7"/>
    <sheet name="Instrumentos Marco (2)" sheetId="11" state="hidden" r:id="rId8"/>
    <sheet name="Seguimiento" sheetId="10" state="hidden" r:id="rId9"/>
    <sheet name="Corrección" sheetId="14" state="hidden" r:id="rId10"/>
  </sheets>
  <definedNames>
    <definedName name="_xlnm._FilterDatabase" localSheetId="5" hidden="1">'Instrumentos Marco (20170526)'!$A$1:$Q$38</definedName>
    <definedName name="_xlnm._FilterDatabase" localSheetId="6" hidden="1">'Instrumentos Marcos'!$A$5:$P$15</definedName>
    <definedName name="_xlnm._FilterDatabase" localSheetId="0" hidden="1">Proyectos!$A$7:$V$66</definedName>
    <definedName name="_xlnm.Print_Area" localSheetId="0">Proyectos!$D$7:$T$69</definedName>
    <definedName name="_xlnm.Print_Titles" localSheetId="6">'Instrumentos Marcos'!$5:$5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 i="3" l="1"/>
  <c r="N12" i="3"/>
  <c r="M12" i="1"/>
  <c r="O12" i="1"/>
  <c r="M23" i="1"/>
  <c r="O23" i="1"/>
  <c r="O32" i="1"/>
  <c r="M34" i="1"/>
  <c r="O34" i="1" s="1"/>
  <c r="M35" i="1"/>
  <c r="O35" i="1"/>
  <c r="M36" i="1"/>
  <c r="O36" i="1" s="1"/>
  <c r="M37" i="1"/>
  <c r="O37" i="1" s="1"/>
  <c r="M38" i="1"/>
  <c r="O38" i="1" s="1"/>
  <c r="M39" i="1"/>
  <c r="O39" i="1" s="1"/>
  <c r="M40" i="1"/>
  <c r="O40" i="1" s="1"/>
  <c r="O42" i="1"/>
  <c r="O47" i="1"/>
  <c r="M48" i="1"/>
  <c r="O48" i="1" s="1"/>
  <c r="M49" i="1"/>
  <c r="O49" i="1" s="1"/>
  <c r="M50" i="1"/>
  <c r="O50" i="1" s="1"/>
  <c r="O52" i="1"/>
  <c r="N69" i="1"/>
  <c r="M18" i="1"/>
  <c r="M21" i="1"/>
  <c r="M29" i="1"/>
  <c r="L24" i="1"/>
  <c r="L69" i="1" s="1"/>
  <c r="K9" i="1"/>
  <c r="K18" i="1"/>
  <c r="K19" i="1"/>
  <c r="K31" i="1"/>
  <c r="N2" i="1"/>
  <c r="K69" i="1" l="1"/>
  <c r="M69" i="1"/>
  <c r="O69" i="1"/>
</calcChain>
</file>

<file path=xl/comments1.xml><?xml version="1.0" encoding="utf-8"?>
<comments xmlns="http://schemas.openxmlformats.org/spreadsheetml/2006/main">
  <authors>
    <author>MARTHA RAMIREZ USECHE</author>
  </authors>
  <commentList>
    <comment ref="M1" authorId="0" shapeId="0">
      <text>
        <r>
          <rPr>
            <sz val="8"/>
            <color indexed="81"/>
            <rFont val="Tahoma"/>
            <family val="2"/>
          </rPr>
          <t xml:space="preserve">Fuente TRM:
http://www.banrep.gov.co/series-estadisticas/see_ts_trm.htm#cotización
</t>
        </r>
      </text>
    </comment>
    <comment ref="L6" authorId="0" shapeId="0">
      <text>
        <r>
          <rPr>
            <b/>
            <sz val="8"/>
            <color indexed="81"/>
            <rFont val="Tahoma"/>
            <family val="2"/>
          </rPr>
          <t>Fuente:
Banrep
http://obiee.banrep.gov.co/analytics/saw.dll?Go&amp;_scid=KX7DCG3VhRU</t>
        </r>
        <r>
          <rPr>
            <sz val="8"/>
            <color indexed="81"/>
            <rFont val="Tahoma"/>
            <family val="2"/>
          </rPr>
          <t xml:space="preserve">
</t>
        </r>
      </text>
    </comment>
  </commentList>
</comments>
</file>

<file path=xl/comments2.xml><?xml version="1.0" encoding="utf-8"?>
<comments xmlns="http://schemas.openxmlformats.org/spreadsheetml/2006/main">
  <authors>
    <author>Juan Carlos Pena Leal</author>
  </authors>
  <commentList>
    <comment ref="M3" authorId="0" shapeId="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0" shapeId="0">
      <text>
        <r>
          <rPr>
            <b/>
            <sz val="9"/>
            <color indexed="81"/>
            <rFont val="Tahoma"/>
            <family val="2"/>
          </rPr>
          <t>Juan Carlos Pena Leal:</t>
        </r>
        <r>
          <rPr>
            <sz val="9"/>
            <color indexed="81"/>
            <rFont val="Tahoma"/>
            <family val="2"/>
          </rPr>
          <t xml:space="preserve">
Anterior : Pendiente contrataciones equipo </t>
        </r>
      </text>
    </comment>
    <comment ref="F7" authorId="0" shapeId="0">
      <text>
        <r>
          <rPr>
            <b/>
            <sz val="9"/>
            <color indexed="81"/>
            <rFont val="Tahoma"/>
            <family val="2"/>
          </rPr>
          <t>Juan Carlos Pena Leal:</t>
        </r>
        <r>
          <rPr>
            <sz val="9"/>
            <color indexed="81"/>
            <rFont val="Tahoma"/>
            <family val="2"/>
          </rPr>
          <t xml:space="preserve">
Anterior : Aunar esfuerzos entre la Unidad y el NRC, con el propósito de desarrollar acciones de cooperación y proyectos, orientados al fortalecimiento institucional  que tengan clara vocación de beneficio directo para las víctimas. </t>
        </r>
      </text>
    </comment>
    <comment ref="I7" authorId="0" shapeId="0">
      <text>
        <r>
          <rPr>
            <b/>
            <sz val="9"/>
            <color indexed="81"/>
            <rFont val="Tahoma"/>
            <family val="2"/>
          </rPr>
          <t>Juan Carlos Pena Leal:</t>
        </r>
        <r>
          <rPr>
            <sz val="9"/>
            <color indexed="81"/>
            <rFont val="Tahoma"/>
            <family val="2"/>
          </rPr>
          <t xml:space="preserve">
Se actualiza a Juliana Melo, antes estaba María Eugenía Morales</t>
        </r>
      </text>
    </comment>
    <comment ref="I8" authorId="0" shapeId="0">
      <text>
        <r>
          <rPr>
            <b/>
            <sz val="9"/>
            <color indexed="81"/>
            <rFont val="Tahoma"/>
            <family val="2"/>
          </rPr>
          <t>Juan Carlos Pena Leal:</t>
        </r>
        <r>
          <rPr>
            <sz val="9"/>
            <color indexed="81"/>
            <rFont val="Tahoma"/>
            <family val="2"/>
          </rPr>
          <t xml:space="preserve">
Anterior : Alba Garcia o la persona que ella designe</t>
        </r>
      </text>
    </comment>
    <comment ref="O8" authorId="0" shapeId="0">
      <text>
        <r>
          <rPr>
            <b/>
            <sz val="9"/>
            <color indexed="81"/>
            <rFont val="Tahoma"/>
            <family val="2"/>
          </rPr>
          <t>Juan Carlos Pena Leal:</t>
        </r>
        <r>
          <rPr>
            <sz val="9"/>
            <color indexed="81"/>
            <rFont val="Tahoma"/>
            <family val="2"/>
          </rPr>
          <t xml:space="preserve">
Anterior : Se convocó al primer Comité Técnico Intrainstitucional en el marco del Convenio.</t>
        </r>
      </text>
    </comment>
    <comment ref="G12" authorId="0" shapeId="0">
      <text>
        <r>
          <rPr>
            <b/>
            <sz val="9"/>
            <color indexed="81"/>
            <rFont val="Tahoma"/>
            <family val="2"/>
          </rPr>
          <t>Juan Carlos Pena Leal:</t>
        </r>
        <r>
          <rPr>
            <sz val="9"/>
            <color indexed="81"/>
            <rFont val="Tahoma"/>
            <family val="2"/>
          </rPr>
          <t xml:space="preserve">
anetrior:Varios</t>
        </r>
      </text>
    </comment>
    <comment ref="H12" authorId="0" shapeId="0">
      <text>
        <r>
          <rPr>
            <b/>
            <sz val="9"/>
            <color indexed="81"/>
            <rFont val="Tahoma"/>
            <family val="2"/>
          </rPr>
          <t>Juan Carlos Pena Leal:</t>
        </r>
        <r>
          <rPr>
            <sz val="9"/>
            <color indexed="81"/>
            <rFont val="Tahoma"/>
            <family val="2"/>
          </rPr>
          <t xml:space="preserve">
anetrior:Varios</t>
        </r>
      </text>
    </comment>
    <comment ref="I12" authorId="0" shapeId="0">
      <text>
        <r>
          <rPr>
            <b/>
            <sz val="9"/>
            <color indexed="81"/>
            <rFont val="Tahoma"/>
            <family val="2"/>
          </rPr>
          <t>Juan Carlos Pena Leal:</t>
        </r>
        <r>
          <rPr>
            <sz val="9"/>
            <color indexed="81"/>
            <rFont val="Tahoma"/>
            <family val="2"/>
          </rPr>
          <t xml:space="preserve">
anterior: María Eugenía Morales</t>
        </r>
      </text>
    </comment>
    <comment ref="J12" authorId="0" shapeId="0">
      <text>
        <r>
          <rPr>
            <b/>
            <sz val="9"/>
            <color indexed="81"/>
            <rFont val="Tahoma"/>
            <family val="2"/>
          </rPr>
          <t>Juan Carlos Pena Leal:</t>
        </r>
        <r>
          <rPr>
            <sz val="9"/>
            <color indexed="81"/>
            <rFont val="Tahoma"/>
            <family val="2"/>
          </rPr>
          <t xml:space="preserve">
anterior: " "</t>
        </r>
      </text>
    </comment>
    <comment ref="K12" authorId="0" shapeId="0">
      <text>
        <r>
          <rPr>
            <b/>
            <sz val="9"/>
            <color indexed="81"/>
            <rFont val="Tahoma"/>
            <family val="2"/>
          </rPr>
          <t>Juan Carlos Pena Leal:</t>
        </r>
        <r>
          <rPr>
            <sz val="9"/>
            <color indexed="81"/>
            <rFont val="Tahoma"/>
            <family val="2"/>
          </rPr>
          <t xml:space="preserve">
anterior: " "</t>
        </r>
      </text>
    </comment>
    <comment ref="L12" authorId="0" shapeId="0">
      <text>
        <r>
          <rPr>
            <b/>
            <sz val="9"/>
            <color indexed="81"/>
            <rFont val="Tahoma"/>
            <family val="2"/>
          </rPr>
          <t>Juan Carlos Pena Leal:</t>
        </r>
        <r>
          <rPr>
            <sz val="9"/>
            <color indexed="81"/>
            <rFont val="Tahoma"/>
            <family val="2"/>
          </rPr>
          <t xml:space="preserve">
anterior: " "</t>
        </r>
      </text>
    </comment>
    <comment ref="F13" authorId="0" shapeId="0">
      <text>
        <r>
          <rPr>
            <b/>
            <sz val="9"/>
            <color indexed="81"/>
            <rFont val="Tahoma"/>
            <family val="2"/>
          </rPr>
          <t>Juan Carlos Pena Leal:</t>
        </r>
        <r>
          <rPr>
            <sz val="9"/>
            <color indexed="81"/>
            <rFont val="Tahoma"/>
            <family val="2"/>
          </rPr>
          <t xml:space="preserve">
anterior: Implementación Ley de Víctimas</t>
        </r>
      </text>
    </comment>
    <comment ref="G13" authorId="0" shapeId="0">
      <text>
        <r>
          <rPr>
            <b/>
            <sz val="9"/>
            <color indexed="81"/>
            <rFont val="Tahoma"/>
            <family val="2"/>
          </rPr>
          <t>Juan Carlos Pena Leal:</t>
        </r>
        <r>
          <rPr>
            <sz val="9"/>
            <color indexed="81"/>
            <rFont val="Tahoma"/>
            <family val="2"/>
          </rPr>
          <t xml:space="preserve">
anetrior:2016</t>
        </r>
      </text>
    </comment>
    <comment ref="I13" authorId="0" shapeId="0">
      <text>
        <r>
          <rPr>
            <b/>
            <sz val="9"/>
            <color indexed="81"/>
            <rFont val="Tahoma"/>
            <family val="2"/>
          </rPr>
          <t>Juan Carlos Pena Leal:</t>
        </r>
        <r>
          <rPr>
            <sz val="9"/>
            <color indexed="81"/>
            <rFont val="Tahoma"/>
            <family val="2"/>
          </rPr>
          <t xml:space="preserve">
anterior: María Eugenía Morales</t>
        </r>
      </text>
    </comment>
    <comment ref="L13" authorId="0" shapeId="0">
      <text>
        <r>
          <rPr>
            <b/>
            <sz val="9"/>
            <color indexed="81"/>
            <rFont val="Tahoma"/>
            <family val="2"/>
          </rPr>
          <t>Juan Carlos Pena Leal:</t>
        </r>
        <r>
          <rPr>
            <sz val="9"/>
            <color indexed="81"/>
            <rFont val="Tahoma"/>
            <family val="2"/>
          </rPr>
          <t xml:space="preserve">
anterior: 2020</t>
        </r>
      </text>
    </comment>
    <comment ref="O13" authorId="0" shapeId="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0" shapeId="0">
      <text>
        <r>
          <rPr>
            <b/>
            <sz val="9"/>
            <color indexed="81"/>
            <rFont val="Tahoma"/>
            <family val="2"/>
          </rPr>
          <t>Juan Carlos Pena Leal:</t>
        </r>
        <r>
          <rPr>
            <sz val="9"/>
            <color indexed="81"/>
            <rFont val="Tahoma"/>
            <family val="2"/>
          </rPr>
          <t xml:space="preserve">
Se actualiza al INCODER, antes estaba ADR</t>
        </r>
      </text>
    </comment>
    <comment ref="F14" authorId="0" shapeId="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0" shapeId="0">
      <text>
        <r>
          <rPr>
            <b/>
            <sz val="9"/>
            <color indexed="81"/>
            <rFont val="Tahoma"/>
            <family val="2"/>
          </rPr>
          <t>Juan Carlos Pena Leal:</t>
        </r>
        <r>
          <rPr>
            <sz val="9"/>
            <color indexed="81"/>
            <rFont val="Tahoma"/>
            <family val="2"/>
          </rPr>
          <t xml:space="preserve">
anetrior:01/01/2016</t>
        </r>
      </text>
    </comment>
    <comment ref="I14" authorId="0" shapeId="0">
      <text>
        <r>
          <rPr>
            <b/>
            <sz val="9"/>
            <color indexed="81"/>
            <rFont val="Tahoma"/>
            <family val="2"/>
          </rPr>
          <t>Juan Carlos Pena Leal:</t>
        </r>
        <r>
          <rPr>
            <sz val="9"/>
            <color indexed="81"/>
            <rFont val="Tahoma"/>
            <family val="2"/>
          </rPr>
          <t xml:space="preserve">
anterior: Tatiana Santos</t>
        </r>
      </text>
    </comment>
    <comment ref="L14" authorId="0" shapeId="0">
      <text>
        <r>
          <rPr>
            <b/>
            <sz val="9"/>
            <color indexed="81"/>
            <rFont val="Tahoma"/>
            <family val="2"/>
          </rPr>
          <t>Juan Carlos Pena Leal:</t>
        </r>
        <r>
          <rPr>
            <sz val="9"/>
            <color indexed="81"/>
            <rFont val="Tahoma"/>
            <family val="2"/>
          </rPr>
          <t xml:space="preserve">
anterior: 01/01/2018</t>
        </r>
      </text>
    </comment>
    <comment ref="M14" authorId="0" shapeId="0">
      <text>
        <r>
          <rPr>
            <b/>
            <sz val="9"/>
            <color indexed="81"/>
            <rFont val="Tahoma"/>
            <family val="2"/>
          </rPr>
          <t>Juan Carlos Pena Leal:</t>
        </r>
        <r>
          <rPr>
            <sz val="9"/>
            <color indexed="81"/>
            <rFont val="Tahoma"/>
            <family val="2"/>
          </rPr>
          <t xml:space="preserve">
anterior: En Ejecución</t>
        </r>
      </text>
    </comment>
    <comment ref="O14" authorId="0" shapeId="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F15" authorId="0" shapeId="0">
      <text>
        <r>
          <rPr>
            <b/>
            <sz val="9"/>
            <color indexed="81"/>
            <rFont val="Tahoma"/>
            <family val="2"/>
          </rPr>
          <t>Juan Carlos Pena Leal:</t>
        </r>
        <r>
          <rPr>
            <sz val="9"/>
            <color indexed="81"/>
            <rFont val="Tahoma"/>
            <family val="2"/>
          </rPr>
          <t xml:space="preserve">
Anterior : " "</t>
        </r>
      </text>
    </comment>
    <comment ref="G15" authorId="0" shapeId="0">
      <text>
        <r>
          <rPr>
            <b/>
            <sz val="9"/>
            <color indexed="81"/>
            <rFont val="Tahoma"/>
            <family val="2"/>
          </rPr>
          <t>Juan Carlos Pena Leal:</t>
        </r>
        <r>
          <rPr>
            <sz val="9"/>
            <color indexed="81"/>
            <rFont val="Tahoma"/>
            <family val="2"/>
          </rPr>
          <t xml:space="preserve">
Anterior : 01/10/2014</t>
        </r>
      </text>
    </comment>
    <comment ref="H15" authorId="0" shapeId="0">
      <text>
        <r>
          <rPr>
            <b/>
            <sz val="9"/>
            <color indexed="81"/>
            <rFont val="Tahoma"/>
            <family val="2"/>
          </rPr>
          <t>Juan Carlos Pena Leal:</t>
        </r>
        <r>
          <rPr>
            <sz val="9"/>
            <color indexed="81"/>
            <rFont val="Tahoma"/>
            <family val="2"/>
          </rPr>
          <t xml:space="preserve">
Anterior : Grupo de Discapacidad y Habilidades Diversas </t>
        </r>
      </text>
    </comment>
    <comment ref="I15" authorId="0" shapeId="0">
      <text>
        <r>
          <rPr>
            <b/>
            <sz val="9"/>
            <color indexed="81"/>
            <rFont val="Tahoma"/>
            <family val="2"/>
          </rPr>
          <t>Juan Carlos Pena Leal:</t>
        </r>
        <r>
          <rPr>
            <sz val="9"/>
            <color indexed="81"/>
            <rFont val="Tahoma"/>
            <family val="2"/>
          </rPr>
          <t xml:space="preserve">
Anterior : María Angélica Serrato Aya</t>
        </r>
      </text>
    </comment>
    <comment ref="L15" authorId="0" shapeId="0">
      <text>
        <r>
          <rPr>
            <b/>
            <sz val="9"/>
            <color indexed="81"/>
            <rFont val="Tahoma"/>
            <family val="2"/>
          </rPr>
          <t>Juan Carlos Pena Leal:</t>
        </r>
        <r>
          <rPr>
            <sz val="9"/>
            <color indexed="81"/>
            <rFont val="Tahoma"/>
            <family val="2"/>
          </rPr>
          <t xml:space="preserve">
Anterior : 01/10/2019</t>
        </r>
      </text>
    </comment>
    <comment ref="O15" authorId="0" shapeId="0">
      <text>
        <r>
          <rPr>
            <b/>
            <sz val="9"/>
            <color indexed="81"/>
            <rFont val="Tahoma"/>
            <family val="2"/>
          </rPr>
          <t>Juan Carlos Pena Leal:</t>
        </r>
        <r>
          <rPr>
            <sz val="9"/>
            <color indexed="81"/>
            <rFont val="Tahoma"/>
            <family val="2"/>
          </rPr>
          <t xml:space="preserve">
Anterior : Se finalizó el primer año de ejecuicón con el levantamiento de la línea de base en los municipios de Granada Antioquia y Carmen de Chucuri Santander
</t>
        </r>
      </text>
    </comment>
    <comment ref="I21" authorId="0" shapeId="0">
      <text>
        <r>
          <rPr>
            <b/>
            <sz val="9"/>
            <color indexed="81"/>
            <rFont val="Tahoma"/>
            <family val="2"/>
          </rPr>
          <t>Juan Carlos Pena Leal:</t>
        </r>
        <r>
          <rPr>
            <sz val="9"/>
            <color indexed="81"/>
            <rFont val="Tahoma"/>
            <family val="2"/>
          </rPr>
          <t xml:space="preserve">
anterior: María Eugenía Morales</t>
        </r>
      </text>
    </comment>
    <comment ref="O21" authorId="0" shapeId="0">
      <text>
        <r>
          <rPr>
            <b/>
            <sz val="9"/>
            <color indexed="81"/>
            <rFont val="Tahoma"/>
            <family val="2"/>
          </rPr>
          <t>Juan Carlos Pena Leal:</t>
        </r>
        <r>
          <rPr>
            <sz val="9"/>
            <color indexed="81"/>
            <rFont val="Tahoma"/>
            <family val="2"/>
          </rPr>
          <t xml:space="preserve">
Anterior : Apoyo a procesos de reparación colectiva </t>
        </r>
      </text>
    </comment>
    <comment ref="H24" authorId="0" shapeId="0">
      <text>
        <r>
          <rPr>
            <b/>
            <sz val="9"/>
            <color indexed="81"/>
            <rFont val="Tahoma"/>
            <family val="2"/>
          </rPr>
          <t>Juan Carlos Pena Leal:</t>
        </r>
        <r>
          <rPr>
            <sz val="9"/>
            <color indexed="81"/>
            <rFont val="Tahoma"/>
            <family val="2"/>
          </rPr>
          <t xml:space="preserve">
Anterior : Grupo de Niños, Niñas, Adolscentes y Jovenes</t>
        </r>
      </text>
    </comment>
    <comment ref="O24" authorId="0" shapeId="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31" authorId="0" shapeId="0">
      <text>
        <r>
          <rPr>
            <b/>
            <sz val="9"/>
            <color indexed="81"/>
            <rFont val="Tahoma"/>
            <family val="2"/>
          </rPr>
          <t>Juan Carlos Pena Leal:</t>
        </r>
        <r>
          <rPr>
            <sz val="9"/>
            <color indexed="81"/>
            <rFont val="Tahoma"/>
            <family val="2"/>
          </rPr>
          <t xml:space="preserve">
Anterior : firmado otrosí No. 1</t>
        </r>
      </text>
    </comment>
  </commentList>
</comments>
</file>

<file path=xl/comments3.xml><?xml version="1.0" encoding="utf-8"?>
<comments xmlns="http://schemas.openxmlformats.org/spreadsheetml/2006/main">
  <authors>
    <author>Ana Maria Torres Sanz</author>
    <author>Juan Carlos Pena Leal</author>
  </authors>
  <commentList>
    <comment ref="D2" authorId="0" shapeId="0">
      <text>
        <r>
          <rPr>
            <b/>
            <sz val="9"/>
            <color indexed="81"/>
            <rFont val="Calibri"/>
            <family val="2"/>
          </rPr>
          <t>Ana Maria Torres Sanz:</t>
        </r>
        <r>
          <rPr>
            <sz val="9"/>
            <color indexed="81"/>
            <rFont val="Calibri"/>
            <family val="2"/>
          </rPr>
          <t xml:space="preserve">
NO ES GOBIERNO AMERICCANO, YA TE HABIA HECHO ESTE COMENTARIOS. Es ESTADOS UNIODS</t>
        </r>
      </text>
    </comment>
    <comment ref="M3" authorId="1" shapeId="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1" shapeId="0">
      <text>
        <r>
          <rPr>
            <b/>
            <sz val="9"/>
            <color indexed="81"/>
            <rFont val="Tahoma"/>
            <family val="2"/>
          </rPr>
          <t>Juan Carlos Pena Leal:</t>
        </r>
        <r>
          <rPr>
            <sz val="9"/>
            <color indexed="81"/>
            <rFont val="Tahoma"/>
            <family val="2"/>
          </rPr>
          <t xml:space="preserve">
Anterior : Pendiente contrataciones equipo </t>
        </r>
      </text>
    </comment>
    <comment ref="F7" authorId="1" shapeId="0">
      <text>
        <r>
          <rPr>
            <b/>
            <sz val="9"/>
            <color indexed="81"/>
            <rFont val="Tahoma"/>
            <family val="2"/>
          </rPr>
          <t>Juan Carlos Pena Leal:</t>
        </r>
        <r>
          <rPr>
            <sz val="9"/>
            <color indexed="81"/>
            <rFont val="Tahoma"/>
            <family val="2"/>
          </rPr>
          <t xml:space="preserve">
Anterior : Aunar esfuerzos entre la Unidad y el NRC, con el propósito de desarrollar acciones de cooperación y proyectos, orientados al fortalecimiento institucional  que tengan clara vocación de beneficio directo para las víctimas. </t>
        </r>
      </text>
    </comment>
    <comment ref="I7" authorId="1" shapeId="0">
      <text>
        <r>
          <rPr>
            <b/>
            <sz val="9"/>
            <color indexed="81"/>
            <rFont val="Tahoma"/>
            <family val="2"/>
          </rPr>
          <t>Juan Carlos Pena Leal:</t>
        </r>
        <r>
          <rPr>
            <sz val="9"/>
            <color indexed="81"/>
            <rFont val="Tahoma"/>
            <family val="2"/>
          </rPr>
          <t xml:space="preserve">
Se actualiza a Juliana Melo, antes estaba María Eugenía Morales</t>
        </r>
      </text>
    </comment>
    <comment ref="I8" authorId="1" shapeId="0">
      <text>
        <r>
          <rPr>
            <b/>
            <sz val="9"/>
            <color indexed="81"/>
            <rFont val="Tahoma"/>
            <family val="2"/>
          </rPr>
          <t>Juan Carlos Pena Leal:</t>
        </r>
        <r>
          <rPr>
            <sz val="9"/>
            <color indexed="81"/>
            <rFont val="Tahoma"/>
            <family val="2"/>
          </rPr>
          <t xml:space="preserve">
Anterior : Alba Garcia o la persona que ella designe</t>
        </r>
      </text>
    </comment>
    <comment ref="O8" authorId="1" shapeId="0">
      <text>
        <r>
          <rPr>
            <b/>
            <sz val="9"/>
            <color indexed="81"/>
            <rFont val="Tahoma"/>
            <family val="2"/>
          </rPr>
          <t>Juan Carlos Pena Leal:</t>
        </r>
        <r>
          <rPr>
            <sz val="9"/>
            <color indexed="81"/>
            <rFont val="Tahoma"/>
            <family val="2"/>
          </rPr>
          <t xml:space="preserve">
Anterior : Se convocó al primer Comité Técnico Intrainstitucional en el marco del Convenio.</t>
        </r>
      </text>
    </comment>
    <comment ref="M9" authorId="1" shapeId="0">
      <text>
        <r>
          <rPr>
            <b/>
            <sz val="9"/>
            <color indexed="81"/>
            <rFont val="Tahoma"/>
            <family val="2"/>
          </rPr>
          <t>Juan Carlos Pena Leal:</t>
        </r>
        <r>
          <rPr>
            <sz val="9"/>
            <color indexed="81"/>
            <rFont val="Tahoma"/>
            <family val="2"/>
          </rPr>
          <t xml:space="preserve">
Anterior : En ejecución</t>
        </r>
      </text>
    </comment>
    <comment ref="O9" authorId="1" shapeId="0">
      <text>
        <r>
          <rPr>
            <b/>
            <sz val="9"/>
            <color indexed="81"/>
            <rFont val="Tahoma"/>
            <family val="2"/>
          </rPr>
          <t>Juan Carlos Pena Leal:</t>
        </r>
        <r>
          <rPr>
            <sz val="9"/>
            <color indexed="81"/>
            <rFont val="Tahoma"/>
            <family val="2"/>
          </rPr>
          <t xml:space="preserve">
Anterior : El Programa de Alianzas Territoriales para la Paz fue aprobado y se esta ejecutando en el territorio.</t>
        </r>
      </text>
    </comment>
    <comment ref="M11" authorId="1" shapeId="0">
      <text>
        <r>
          <rPr>
            <b/>
            <sz val="9"/>
            <color indexed="81"/>
            <rFont val="Tahoma"/>
            <family val="2"/>
          </rPr>
          <t>Juan Carlos Pena Leal:</t>
        </r>
        <r>
          <rPr>
            <sz val="9"/>
            <color indexed="81"/>
            <rFont val="Tahoma"/>
            <family val="2"/>
          </rPr>
          <t xml:space="preserve">
Anterior : En ejecución</t>
        </r>
      </text>
    </comment>
    <comment ref="G12" authorId="1" shapeId="0">
      <text>
        <r>
          <rPr>
            <b/>
            <sz val="9"/>
            <color indexed="81"/>
            <rFont val="Tahoma"/>
            <family val="2"/>
          </rPr>
          <t>Juan Carlos Pena Leal:</t>
        </r>
        <r>
          <rPr>
            <sz val="9"/>
            <color indexed="81"/>
            <rFont val="Tahoma"/>
            <family val="2"/>
          </rPr>
          <t xml:space="preserve">
anetrior:Varios</t>
        </r>
      </text>
    </comment>
    <comment ref="H12" authorId="1" shapeId="0">
      <text>
        <r>
          <rPr>
            <b/>
            <sz val="9"/>
            <color indexed="81"/>
            <rFont val="Tahoma"/>
            <family val="2"/>
          </rPr>
          <t>Juan Carlos Pena Leal:</t>
        </r>
        <r>
          <rPr>
            <sz val="9"/>
            <color indexed="81"/>
            <rFont val="Tahoma"/>
            <family val="2"/>
          </rPr>
          <t xml:space="preserve">
anetrior:Varios</t>
        </r>
      </text>
    </comment>
    <comment ref="I12" authorId="1" shapeId="0">
      <text>
        <r>
          <rPr>
            <b/>
            <sz val="9"/>
            <color indexed="81"/>
            <rFont val="Tahoma"/>
            <family val="2"/>
          </rPr>
          <t>Juan Carlos Pena Leal:</t>
        </r>
        <r>
          <rPr>
            <sz val="9"/>
            <color indexed="81"/>
            <rFont val="Tahoma"/>
            <family val="2"/>
          </rPr>
          <t xml:space="preserve">
anterior: María Eugenía Morales</t>
        </r>
      </text>
    </comment>
    <comment ref="J12" authorId="1" shapeId="0">
      <text>
        <r>
          <rPr>
            <b/>
            <sz val="9"/>
            <color indexed="81"/>
            <rFont val="Tahoma"/>
            <family val="2"/>
          </rPr>
          <t>Juan Carlos Pena Leal:</t>
        </r>
        <r>
          <rPr>
            <sz val="9"/>
            <color indexed="81"/>
            <rFont val="Tahoma"/>
            <family val="2"/>
          </rPr>
          <t xml:space="preserve">
anterior: " "</t>
        </r>
      </text>
    </comment>
    <comment ref="K12" authorId="1" shapeId="0">
      <text>
        <r>
          <rPr>
            <b/>
            <sz val="9"/>
            <color indexed="81"/>
            <rFont val="Tahoma"/>
            <family val="2"/>
          </rPr>
          <t>Juan Carlos Pena Leal:</t>
        </r>
        <r>
          <rPr>
            <sz val="9"/>
            <color indexed="81"/>
            <rFont val="Tahoma"/>
            <family val="2"/>
          </rPr>
          <t xml:space="preserve">
anterior: " "</t>
        </r>
      </text>
    </comment>
    <comment ref="L12" authorId="1" shapeId="0">
      <text>
        <r>
          <rPr>
            <b/>
            <sz val="9"/>
            <color indexed="81"/>
            <rFont val="Tahoma"/>
            <family val="2"/>
          </rPr>
          <t>Juan Carlos Pena Leal:</t>
        </r>
        <r>
          <rPr>
            <sz val="9"/>
            <color indexed="81"/>
            <rFont val="Tahoma"/>
            <family val="2"/>
          </rPr>
          <t xml:space="preserve">
anterior: " "</t>
        </r>
      </text>
    </comment>
    <comment ref="F13" authorId="1" shapeId="0">
      <text>
        <r>
          <rPr>
            <b/>
            <sz val="9"/>
            <color indexed="81"/>
            <rFont val="Tahoma"/>
            <family val="2"/>
          </rPr>
          <t>Juan Carlos Pena Leal:</t>
        </r>
        <r>
          <rPr>
            <sz val="9"/>
            <color indexed="81"/>
            <rFont val="Tahoma"/>
            <family val="2"/>
          </rPr>
          <t xml:space="preserve">
anterior: Implementación Ley de Víctimas</t>
        </r>
      </text>
    </comment>
    <comment ref="G13" authorId="1" shapeId="0">
      <text>
        <r>
          <rPr>
            <b/>
            <sz val="9"/>
            <color indexed="81"/>
            <rFont val="Tahoma"/>
            <family val="2"/>
          </rPr>
          <t>Juan Carlos Pena Leal:</t>
        </r>
        <r>
          <rPr>
            <sz val="9"/>
            <color indexed="81"/>
            <rFont val="Tahoma"/>
            <family val="2"/>
          </rPr>
          <t xml:space="preserve">
anetrior:2016</t>
        </r>
      </text>
    </comment>
    <comment ref="I13" authorId="1" shapeId="0">
      <text>
        <r>
          <rPr>
            <b/>
            <sz val="9"/>
            <color indexed="81"/>
            <rFont val="Tahoma"/>
            <family val="2"/>
          </rPr>
          <t>Juan Carlos Pena Leal:</t>
        </r>
        <r>
          <rPr>
            <sz val="9"/>
            <color indexed="81"/>
            <rFont val="Tahoma"/>
            <family val="2"/>
          </rPr>
          <t xml:space="preserve">
anterior: María Eugenía Morales</t>
        </r>
      </text>
    </comment>
    <comment ref="L13" authorId="1" shapeId="0">
      <text>
        <r>
          <rPr>
            <b/>
            <sz val="9"/>
            <color indexed="81"/>
            <rFont val="Tahoma"/>
            <family val="2"/>
          </rPr>
          <t>Juan Carlos Pena Leal:</t>
        </r>
        <r>
          <rPr>
            <sz val="9"/>
            <color indexed="81"/>
            <rFont val="Tahoma"/>
            <family val="2"/>
          </rPr>
          <t xml:space="preserve">
anterior: 2020</t>
        </r>
      </text>
    </comment>
    <comment ref="O13" authorId="1" shapeId="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1" shapeId="0">
      <text>
        <r>
          <rPr>
            <b/>
            <sz val="9"/>
            <color indexed="81"/>
            <rFont val="Tahoma"/>
            <family val="2"/>
          </rPr>
          <t>Juan Carlos Pena Leal:</t>
        </r>
        <r>
          <rPr>
            <sz val="9"/>
            <color indexed="81"/>
            <rFont val="Tahoma"/>
            <family val="2"/>
          </rPr>
          <t xml:space="preserve">
Se actualiza al INCODER, antes estaba ADR</t>
        </r>
      </text>
    </comment>
    <comment ref="F14" authorId="1" shapeId="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1" shapeId="0">
      <text>
        <r>
          <rPr>
            <b/>
            <sz val="9"/>
            <color indexed="81"/>
            <rFont val="Tahoma"/>
            <family val="2"/>
          </rPr>
          <t>Juan Carlos Pena Leal:</t>
        </r>
        <r>
          <rPr>
            <sz val="9"/>
            <color indexed="81"/>
            <rFont val="Tahoma"/>
            <family val="2"/>
          </rPr>
          <t xml:space="preserve">
anetrior:01/01/2016</t>
        </r>
      </text>
    </comment>
    <comment ref="I14" authorId="1" shapeId="0">
      <text>
        <r>
          <rPr>
            <b/>
            <sz val="9"/>
            <color indexed="81"/>
            <rFont val="Tahoma"/>
            <family val="2"/>
          </rPr>
          <t>Juan Carlos Pena Leal:</t>
        </r>
        <r>
          <rPr>
            <sz val="9"/>
            <color indexed="81"/>
            <rFont val="Tahoma"/>
            <family val="2"/>
          </rPr>
          <t xml:space="preserve">
anterior: Tatiana Santos</t>
        </r>
      </text>
    </comment>
    <comment ref="L14" authorId="1" shapeId="0">
      <text>
        <r>
          <rPr>
            <b/>
            <sz val="9"/>
            <color indexed="81"/>
            <rFont val="Tahoma"/>
            <family val="2"/>
          </rPr>
          <t>Juan Carlos Pena Leal:</t>
        </r>
        <r>
          <rPr>
            <sz val="9"/>
            <color indexed="81"/>
            <rFont val="Tahoma"/>
            <family val="2"/>
          </rPr>
          <t xml:space="preserve">
anterior: 01/01/2018</t>
        </r>
      </text>
    </comment>
    <comment ref="M14" authorId="1" shapeId="0">
      <text>
        <r>
          <rPr>
            <b/>
            <sz val="9"/>
            <color indexed="81"/>
            <rFont val="Tahoma"/>
            <family val="2"/>
          </rPr>
          <t>Juan Carlos Pena Leal:</t>
        </r>
        <r>
          <rPr>
            <sz val="9"/>
            <color indexed="81"/>
            <rFont val="Tahoma"/>
            <family val="2"/>
          </rPr>
          <t xml:space="preserve">
anterior: En Ejecución</t>
        </r>
      </text>
    </comment>
    <comment ref="O14" authorId="1" shapeId="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F15" authorId="1" shapeId="0">
      <text>
        <r>
          <rPr>
            <b/>
            <sz val="9"/>
            <color indexed="81"/>
            <rFont val="Tahoma"/>
            <family val="2"/>
          </rPr>
          <t>Juan Carlos Pena Leal:</t>
        </r>
        <r>
          <rPr>
            <sz val="9"/>
            <color indexed="81"/>
            <rFont val="Tahoma"/>
            <family val="2"/>
          </rPr>
          <t xml:space="preserve">
Anterior : " "</t>
        </r>
      </text>
    </comment>
    <comment ref="G15" authorId="1" shapeId="0">
      <text>
        <r>
          <rPr>
            <b/>
            <sz val="9"/>
            <color indexed="81"/>
            <rFont val="Tahoma"/>
            <family val="2"/>
          </rPr>
          <t>Juan Carlos Pena Leal:</t>
        </r>
        <r>
          <rPr>
            <sz val="9"/>
            <color indexed="81"/>
            <rFont val="Tahoma"/>
            <family val="2"/>
          </rPr>
          <t xml:space="preserve">
Anterior : 01/10/2014</t>
        </r>
      </text>
    </comment>
    <comment ref="H15" authorId="1" shapeId="0">
      <text>
        <r>
          <rPr>
            <b/>
            <sz val="9"/>
            <color indexed="81"/>
            <rFont val="Tahoma"/>
            <family val="2"/>
          </rPr>
          <t>Juan Carlos Pena Leal:</t>
        </r>
        <r>
          <rPr>
            <sz val="9"/>
            <color indexed="81"/>
            <rFont val="Tahoma"/>
            <family val="2"/>
          </rPr>
          <t xml:space="preserve">
Anterior : Grupo de Discapacidad y Habilidades Diversas </t>
        </r>
      </text>
    </comment>
    <comment ref="I15" authorId="1" shapeId="0">
      <text>
        <r>
          <rPr>
            <b/>
            <sz val="9"/>
            <color indexed="81"/>
            <rFont val="Tahoma"/>
            <family val="2"/>
          </rPr>
          <t>Juan Carlos Pena Leal:</t>
        </r>
        <r>
          <rPr>
            <sz val="9"/>
            <color indexed="81"/>
            <rFont val="Tahoma"/>
            <family val="2"/>
          </rPr>
          <t xml:space="preserve">
Anterior : María Angélica Serrato Aya</t>
        </r>
      </text>
    </comment>
    <comment ref="L15" authorId="1" shapeId="0">
      <text>
        <r>
          <rPr>
            <b/>
            <sz val="9"/>
            <color indexed="81"/>
            <rFont val="Tahoma"/>
            <family val="2"/>
          </rPr>
          <t>Juan Carlos Pena Leal:</t>
        </r>
        <r>
          <rPr>
            <sz val="9"/>
            <color indexed="81"/>
            <rFont val="Tahoma"/>
            <family val="2"/>
          </rPr>
          <t xml:space="preserve">
Anterior : 01/10/2019</t>
        </r>
      </text>
    </comment>
    <comment ref="O15" authorId="1" shapeId="0">
      <text>
        <r>
          <rPr>
            <b/>
            <sz val="9"/>
            <color indexed="81"/>
            <rFont val="Tahoma"/>
            <family val="2"/>
          </rPr>
          <t>Juan Carlos Pena Leal:</t>
        </r>
        <r>
          <rPr>
            <sz val="9"/>
            <color indexed="81"/>
            <rFont val="Tahoma"/>
            <family val="2"/>
          </rPr>
          <t xml:space="preserve">
Anterior : Se finalizó el primer año de ejecuicón con el levantamiento de la línea de base en los municipios de Granada Antioquia y Carmen de Chucuri Santander
</t>
        </r>
      </text>
    </comment>
    <comment ref="O17" authorId="1" shapeId="0">
      <text>
        <r>
          <rPr>
            <b/>
            <sz val="9"/>
            <color indexed="81"/>
            <rFont val="Tahoma"/>
            <family val="2"/>
          </rPr>
          <t>Juan Carlos Pena Leal:</t>
        </r>
        <r>
          <rPr>
            <sz val="9"/>
            <color indexed="81"/>
            <rFont val="Tahoma"/>
            <family val="2"/>
          </rPr>
          <t xml:space="preserve">
Anterior : " "</t>
        </r>
      </text>
    </comment>
    <comment ref="O20" authorId="1" shapeId="0">
      <text>
        <r>
          <rPr>
            <b/>
            <sz val="9"/>
            <color indexed="81"/>
            <rFont val="Tahoma"/>
            <family val="2"/>
          </rPr>
          <t>Juan Carlos Pena Leal:</t>
        </r>
        <r>
          <rPr>
            <sz val="9"/>
            <color indexed="81"/>
            <rFont val="Tahoma"/>
            <family val="2"/>
          </rPr>
          <t xml:space="preserve">
Anterior : Otrosí No.2 ampliando la duración del convenio marco hasta el 31 de diciembre de 2016 publicado</t>
        </r>
      </text>
    </comment>
    <comment ref="I21" authorId="1" shapeId="0">
      <text>
        <r>
          <rPr>
            <b/>
            <sz val="9"/>
            <color indexed="81"/>
            <rFont val="Tahoma"/>
            <family val="2"/>
          </rPr>
          <t>Juan Carlos Pena Leal:</t>
        </r>
        <r>
          <rPr>
            <sz val="9"/>
            <color indexed="81"/>
            <rFont val="Tahoma"/>
            <family val="2"/>
          </rPr>
          <t xml:space="preserve">
anterior: María Eugenía Morales</t>
        </r>
      </text>
    </comment>
    <comment ref="O21" authorId="1" shapeId="0">
      <text>
        <r>
          <rPr>
            <b/>
            <sz val="9"/>
            <color indexed="81"/>
            <rFont val="Tahoma"/>
            <family val="2"/>
          </rPr>
          <t>Juan Carlos Pena Leal:</t>
        </r>
        <r>
          <rPr>
            <sz val="9"/>
            <color indexed="81"/>
            <rFont val="Tahoma"/>
            <family val="2"/>
          </rPr>
          <t xml:space="preserve">
Anterior : Apoyo a procesos de reparación colectiva </t>
        </r>
      </text>
    </comment>
    <comment ref="I22" authorId="1" shapeId="0">
      <text>
        <r>
          <rPr>
            <b/>
            <sz val="9"/>
            <color indexed="81"/>
            <rFont val="Tahoma"/>
            <family val="2"/>
          </rPr>
          <t>Juan Carlos Pena Leal:</t>
        </r>
        <r>
          <rPr>
            <sz val="9"/>
            <color indexed="81"/>
            <rFont val="Tahoma"/>
            <family val="2"/>
          </rPr>
          <t xml:space="preserve">
Anterior : Maria Eugenia Morales</t>
        </r>
      </text>
    </comment>
    <comment ref="O22" authorId="1" shapeId="0">
      <text>
        <r>
          <rPr>
            <b/>
            <sz val="9"/>
            <color indexed="81"/>
            <rFont val="Tahoma"/>
            <family val="2"/>
          </rPr>
          <t>Juan Carlos Pena Leal:</t>
        </r>
        <r>
          <rPr>
            <sz val="9"/>
            <color indexed="81"/>
            <rFont val="Tahoma"/>
            <family val="2"/>
          </rPr>
          <t xml:space="preserve">
Anterior : " "
</t>
        </r>
      </text>
    </comment>
    <comment ref="I23" authorId="1" shapeId="0">
      <text>
        <r>
          <rPr>
            <b/>
            <sz val="9"/>
            <color indexed="81"/>
            <rFont val="Tahoma"/>
            <family val="2"/>
          </rPr>
          <t>Juan Carlos Pena Leal:</t>
        </r>
        <r>
          <rPr>
            <sz val="9"/>
            <color indexed="81"/>
            <rFont val="Tahoma"/>
            <family val="2"/>
          </rPr>
          <t xml:space="preserve">
Anterior : Tatiana Santos</t>
        </r>
      </text>
    </comment>
    <comment ref="H24" authorId="1" shapeId="0">
      <text>
        <r>
          <rPr>
            <b/>
            <sz val="9"/>
            <color indexed="81"/>
            <rFont val="Tahoma"/>
            <family val="2"/>
          </rPr>
          <t>Juan Carlos Pena Leal:</t>
        </r>
        <r>
          <rPr>
            <sz val="9"/>
            <color indexed="81"/>
            <rFont val="Tahoma"/>
            <family val="2"/>
          </rPr>
          <t xml:space="preserve">
Anterior : Grupo de Niños, Niñas, Adolscentes y Jovenes</t>
        </r>
      </text>
    </comment>
    <comment ref="O24" authorId="1" shapeId="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25" authorId="1" shapeId="0">
      <text>
        <r>
          <rPr>
            <b/>
            <sz val="9"/>
            <color indexed="81"/>
            <rFont val="Tahoma"/>
            <family val="2"/>
          </rPr>
          <t>Juan Carlos Pena Leal:</t>
        </r>
        <r>
          <rPr>
            <sz val="9"/>
            <color indexed="81"/>
            <rFont val="Tahoma"/>
            <family val="2"/>
          </rPr>
          <t xml:space="preserve">
Anterior : Se realizo jornada de formación para los profesionale vinculados al equipo de enfoque psicosocial y otras áreas de la Unidad; se realizo la sistematización de la estrategia de atención a víctimas de violencia sexual, se esta formalizando carta de intención con acciones a adelantar en 2016 </t>
        </r>
      </text>
    </comment>
    <comment ref="I26" authorId="1" shapeId="0">
      <text>
        <r>
          <rPr>
            <b/>
            <sz val="9"/>
            <color indexed="81"/>
            <rFont val="Tahoma"/>
            <family val="2"/>
          </rPr>
          <t>Juan Carlos Pena Leal:</t>
        </r>
        <r>
          <rPr>
            <sz val="9"/>
            <color indexed="81"/>
            <rFont val="Tahoma"/>
            <family val="2"/>
          </rPr>
          <t xml:space="preserve">
Anterior : Alba Garcia o la persona que ella designe</t>
        </r>
      </text>
    </comment>
    <comment ref="O26" authorId="1" shapeId="0">
      <text>
        <r>
          <rPr>
            <b/>
            <sz val="9"/>
            <color indexed="81"/>
            <rFont val="Tahoma"/>
            <family val="2"/>
          </rPr>
          <t>Juan Carlos Pena Leal:</t>
        </r>
        <r>
          <rPr>
            <sz val="9"/>
            <color indexed="81"/>
            <rFont val="Tahoma"/>
            <family val="2"/>
          </rPr>
          <t xml:space="preserve">
Anterior : Se están realizando reuniones para articulación de acciones </t>
        </r>
      </text>
    </comment>
    <comment ref="M30" authorId="1" shapeId="0">
      <text>
        <r>
          <rPr>
            <b/>
            <sz val="9"/>
            <color indexed="81"/>
            <rFont val="Tahoma"/>
            <family val="2"/>
          </rPr>
          <t>Juan Carlos Pena Leal:</t>
        </r>
        <r>
          <rPr>
            <sz val="9"/>
            <color indexed="81"/>
            <rFont val="Tahoma"/>
            <family val="2"/>
          </rPr>
          <t xml:space="preserve">
Anterior : En ejecución
</t>
        </r>
      </text>
    </comment>
    <comment ref="O31" authorId="1" shapeId="0">
      <text>
        <r>
          <rPr>
            <b/>
            <sz val="9"/>
            <color indexed="81"/>
            <rFont val="Tahoma"/>
            <family val="2"/>
          </rPr>
          <t>Juan Carlos Pena Leal:</t>
        </r>
        <r>
          <rPr>
            <sz val="9"/>
            <color indexed="81"/>
            <rFont val="Tahoma"/>
            <family val="2"/>
          </rPr>
          <t xml:space="preserve">
Anterior : firmado otrosí No. 1</t>
        </r>
      </text>
    </comment>
  </commentList>
</comments>
</file>

<file path=xl/comments4.xml><?xml version="1.0" encoding="utf-8"?>
<comments xmlns="http://schemas.openxmlformats.org/spreadsheetml/2006/main">
  <authors>
    <author>Juan Carlos Pena Leal</author>
  </authors>
  <commentList>
    <comment ref="M3" authorId="0" shapeId="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0" shapeId="0">
      <text>
        <r>
          <rPr>
            <b/>
            <sz val="9"/>
            <color indexed="81"/>
            <rFont val="Tahoma"/>
            <family val="2"/>
          </rPr>
          <t>Juan Carlos Pena Leal:</t>
        </r>
        <r>
          <rPr>
            <sz val="9"/>
            <color indexed="81"/>
            <rFont val="Tahoma"/>
            <family val="2"/>
          </rPr>
          <t xml:space="preserve">
Anterior : Pendiente contrataciones equipo </t>
        </r>
      </text>
    </comment>
    <comment ref="I7" authorId="0" shapeId="0">
      <text>
        <r>
          <rPr>
            <b/>
            <sz val="9"/>
            <color indexed="81"/>
            <rFont val="Tahoma"/>
            <family val="2"/>
          </rPr>
          <t>Juan Carlos Pena Leal:</t>
        </r>
        <r>
          <rPr>
            <sz val="9"/>
            <color indexed="81"/>
            <rFont val="Tahoma"/>
            <family val="2"/>
          </rPr>
          <t xml:space="preserve">
Se actualiza a Juliana Melo, antes estaba María Eugenía Morales</t>
        </r>
      </text>
    </comment>
    <comment ref="G12" authorId="0" shapeId="0">
      <text>
        <r>
          <rPr>
            <b/>
            <sz val="9"/>
            <color indexed="81"/>
            <rFont val="Tahoma"/>
            <family val="2"/>
          </rPr>
          <t>Juan Carlos Pena Leal:</t>
        </r>
        <r>
          <rPr>
            <sz val="9"/>
            <color indexed="81"/>
            <rFont val="Tahoma"/>
            <family val="2"/>
          </rPr>
          <t xml:space="preserve">
anetrior:Varios</t>
        </r>
      </text>
    </comment>
    <comment ref="H12" authorId="0" shapeId="0">
      <text>
        <r>
          <rPr>
            <b/>
            <sz val="9"/>
            <color indexed="81"/>
            <rFont val="Tahoma"/>
            <family val="2"/>
          </rPr>
          <t>Juan Carlos Pena Leal:</t>
        </r>
        <r>
          <rPr>
            <sz val="9"/>
            <color indexed="81"/>
            <rFont val="Tahoma"/>
            <family val="2"/>
          </rPr>
          <t xml:space="preserve">
anetrior:Varios</t>
        </r>
      </text>
    </comment>
    <comment ref="I12" authorId="0" shapeId="0">
      <text>
        <r>
          <rPr>
            <b/>
            <sz val="9"/>
            <color indexed="81"/>
            <rFont val="Tahoma"/>
            <family val="2"/>
          </rPr>
          <t>Juan Carlos Pena Leal:</t>
        </r>
        <r>
          <rPr>
            <sz val="9"/>
            <color indexed="81"/>
            <rFont val="Tahoma"/>
            <family val="2"/>
          </rPr>
          <t xml:space="preserve">
anterior: María Eugenía Morales</t>
        </r>
      </text>
    </comment>
    <comment ref="J12" authorId="0" shapeId="0">
      <text>
        <r>
          <rPr>
            <b/>
            <sz val="9"/>
            <color indexed="81"/>
            <rFont val="Tahoma"/>
            <family val="2"/>
          </rPr>
          <t>Juan Carlos Pena Leal:</t>
        </r>
        <r>
          <rPr>
            <sz val="9"/>
            <color indexed="81"/>
            <rFont val="Tahoma"/>
            <family val="2"/>
          </rPr>
          <t xml:space="preserve">
anterior: " "</t>
        </r>
      </text>
    </comment>
    <comment ref="K12" authorId="0" shapeId="0">
      <text>
        <r>
          <rPr>
            <b/>
            <sz val="9"/>
            <color indexed="81"/>
            <rFont val="Tahoma"/>
            <family val="2"/>
          </rPr>
          <t>Juan Carlos Pena Leal:</t>
        </r>
        <r>
          <rPr>
            <sz val="9"/>
            <color indexed="81"/>
            <rFont val="Tahoma"/>
            <family val="2"/>
          </rPr>
          <t xml:space="preserve">
anterior: " "</t>
        </r>
      </text>
    </comment>
    <comment ref="L12" authorId="0" shapeId="0">
      <text>
        <r>
          <rPr>
            <b/>
            <sz val="9"/>
            <color indexed="81"/>
            <rFont val="Tahoma"/>
            <family val="2"/>
          </rPr>
          <t>Juan Carlos Pena Leal:</t>
        </r>
        <r>
          <rPr>
            <sz val="9"/>
            <color indexed="81"/>
            <rFont val="Tahoma"/>
            <family val="2"/>
          </rPr>
          <t xml:space="preserve">
anterior: " "</t>
        </r>
      </text>
    </comment>
    <comment ref="F13" authorId="0" shapeId="0">
      <text>
        <r>
          <rPr>
            <b/>
            <sz val="9"/>
            <color indexed="81"/>
            <rFont val="Tahoma"/>
            <family val="2"/>
          </rPr>
          <t>Juan Carlos Pena Leal:</t>
        </r>
        <r>
          <rPr>
            <sz val="9"/>
            <color indexed="81"/>
            <rFont val="Tahoma"/>
            <family val="2"/>
          </rPr>
          <t xml:space="preserve">
anterior: Implementación Ley de Víctimas</t>
        </r>
      </text>
    </comment>
    <comment ref="G13" authorId="0" shapeId="0">
      <text>
        <r>
          <rPr>
            <b/>
            <sz val="9"/>
            <color indexed="81"/>
            <rFont val="Tahoma"/>
            <family val="2"/>
          </rPr>
          <t>Juan Carlos Pena Leal:</t>
        </r>
        <r>
          <rPr>
            <sz val="9"/>
            <color indexed="81"/>
            <rFont val="Tahoma"/>
            <family val="2"/>
          </rPr>
          <t xml:space="preserve">
anetrior:2016</t>
        </r>
      </text>
    </comment>
    <comment ref="I13" authorId="0" shapeId="0">
      <text>
        <r>
          <rPr>
            <b/>
            <sz val="9"/>
            <color indexed="81"/>
            <rFont val="Tahoma"/>
            <family val="2"/>
          </rPr>
          <t>Juan Carlos Pena Leal:</t>
        </r>
        <r>
          <rPr>
            <sz val="9"/>
            <color indexed="81"/>
            <rFont val="Tahoma"/>
            <family val="2"/>
          </rPr>
          <t xml:space="preserve">
anterior: María Eugenía Morales</t>
        </r>
      </text>
    </comment>
    <comment ref="L13" authorId="0" shapeId="0">
      <text>
        <r>
          <rPr>
            <b/>
            <sz val="9"/>
            <color indexed="81"/>
            <rFont val="Tahoma"/>
            <family val="2"/>
          </rPr>
          <t>Juan Carlos Pena Leal:</t>
        </r>
        <r>
          <rPr>
            <sz val="9"/>
            <color indexed="81"/>
            <rFont val="Tahoma"/>
            <family val="2"/>
          </rPr>
          <t xml:space="preserve">
anterior: 2020</t>
        </r>
      </text>
    </comment>
    <comment ref="O13" authorId="0" shapeId="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0" shapeId="0">
      <text>
        <r>
          <rPr>
            <b/>
            <sz val="9"/>
            <color indexed="81"/>
            <rFont val="Tahoma"/>
            <family val="2"/>
          </rPr>
          <t>Juan Carlos Pena Leal:</t>
        </r>
        <r>
          <rPr>
            <sz val="9"/>
            <color indexed="81"/>
            <rFont val="Tahoma"/>
            <family val="2"/>
          </rPr>
          <t xml:space="preserve">
Se actualiza al INCODER, antes estaba ADR</t>
        </r>
      </text>
    </comment>
    <comment ref="F14" authorId="0" shapeId="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0" shapeId="0">
      <text>
        <r>
          <rPr>
            <b/>
            <sz val="9"/>
            <color indexed="81"/>
            <rFont val="Tahoma"/>
            <family val="2"/>
          </rPr>
          <t>Juan Carlos Pena Leal:</t>
        </r>
        <r>
          <rPr>
            <sz val="9"/>
            <color indexed="81"/>
            <rFont val="Tahoma"/>
            <family val="2"/>
          </rPr>
          <t xml:space="preserve">
anetrior:01/01/2016</t>
        </r>
      </text>
    </comment>
    <comment ref="I14" authorId="0" shapeId="0">
      <text>
        <r>
          <rPr>
            <b/>
            <sz val="9"/>
            <color indexed="81"/>
            <rFont val="Tahoma"/>
            <family val="2"/>
          </rPr>
          <t>Juan Carlos Pena Leal:</t>
        </r>
        <r>
          <rPr>
            <sz val="9"/>
            <color indexed="81"/>
            <rFont val="Tahoma"/>
            <family val="2"/>
          </rPr>
          <t xml:space="preserve">
anterior: Tatiana Santos</t>
        </r>
      </text>
    </comment>
    <comment ref="L14" authorId="0" shapeId="0">
      <text>
        <r>
          <rPr>
            <b/>
            <sz val="9"/>
            <color indexed="81"/>
            <rFont val="Tahoma"/>
            <family val="2"/>
          </rPr>
          <t>Juan Carlos Pena Leal:</t>
        </r>
        <r>
          <rPr>
            <sz val="9"/>
            <color indexed="81"/>
            <rFont val="Tahoma"/>
            <family val="2"/>
          </rPr>
          <t xml:space="preserve">
anterior: 01/01/2018</t>
        </r>
      </text>
    </comment>
    <comment ref="M14" authorId="0" shapeId="0">
      <text>
        <r>
          <rPr>
            <b/>
            <sz val="9"/>
            <color indexed="81"/>
            <rFont val="Tahoma"/>
            <family val="2"/>
          </rPr>
          <t>Juan Carlos Pena Leal:</t>
        </r>
        <r>
          <rPr>
            <sz val="9"/>
            <color indexed="81"/>
            <rFont val="Tahoma"/>
            <family val="2"/>
          </rPr>
          <t xml:space="preserve">
anterior: En Ejecución</t>
        </r>
      </text>
    </comment>
    <comment ref="O14" authorId="0" shapeId="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I21" authorId="0" shapeId="0">
      <text>
        <r>
          <rPr>
            <b/>
            <sz val="9"/>
            <color indexed="81"/>
            <rFont val="Tahoma"/>
            <family val="2"/>
          </rPr>
          <t>Juan Carlos Pena Leal:</t>
        </r>
        <r>
          <rPr>
            <sz val="9"/>
            <color indexed="81"/>
            <rFont val="Tahoma"/>
            <family val="2"/>
          </rPr>
          <t xml:space="preserve">
anterior: María Eugenía Morales</t>
        </r>
      </text>
    </comment>
    <comment ref="O21" authorId="0" shapeId="0">
      <text>
        <r>
          <rPr>
            <b/>
            <sz val="9"/>
            <color indexed="81"/>
            <rFont val="Tahoma"/>
            <family val="2"/>
          </rPr>
          <t>Juan Carlos Pena Leal:</t>
        </r>
        <r>
          <rPr>
            <sz val="9"/>
            <color indexed="81"/>
            <rFont val="Tahoma"/>
            <family val="2"/>
          </rPr>
          <t xml:space="preserve">
Anterior : Apoyo a procesos de reparación colectiva </t>
        </r>
      </text>
    </comment>
    <comment ref="O24" authorId="0" shapeId="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31" authorId="0" shapeId="0">
      <text>
        <r>
          <rPr>
            <b/>
            <sz val="9"/>
            <color indexed="81"/>
            <rFont val="Tahoma"/>
            <family val="2"/>
          </rPr>
          <t>Juan Carlos Pena Leal:</t>
        </r>
        <r>
          <rPr>
            <sz val="9"/>
            <color indexed="81"/>
            <rFont val="Tahoma"/>
            <family val="2"/>
          </rPr>
          <t xml:space="preserve">
Anterior : firmado otrosí No. 1</t>
        </r>
      </text>
    </comment>
  </commentList>
</comments>
</file>

<file path=xl/sharedStrings.xml><?xml version="1.0" encoding="utf-8"?>
<sst xmlns="http://schemas.openxmlformats.org/spreadsheetml/2006/main" count="2992" uniqueCount="813">
  <si>
    <t>Unidad para la Atención y Reparación Integral a las Víctimas</t>
  </si>
  <si>
    <t>NA=No aplica</t>
  </si>
  <si>
    <t>Tasas de cambio</t>
  </si>
  <si>
    <t xml:space="preserve">TRM promedio banrep </t>
  </si>
  <si>
    <t>Financiera</t>
  </si>
  <si>
    <t>Gestión</t>
  </si>
  <si>
    <t xml:space="preserve">Matriz de  Proyectos de Cooperación </t>
  </si>
  <si>
    <t>Pendiente= en gestión, pendiente monto</t>
  </si>
  <si>
    <t>EUROS 2012</t>
  </si>
  <si>
    <t>Técnica</t>
  </si>
  <si>
    <t>Formulación</t>
  </si>
  <si>
    <t>DÓLAR 2012</t>
  </si>
  <si>
    <t>Humanitaria</t>
  </si>
  <si>
    <t>Ejecución</t>
  </si>
  <si>
    <t>DÓLAR 2013</t>
  </si>
  <si>
    <t>Finalizado</t>
  </si>
  <si>
    <t>DÓLAR 2014</t>
  </si>
  <si>
    <t>Proyección TRM</t>
  </si>
  <si>
    <t>Cifras en pesos</t>
  </si>
  <si>
    <t>Cooperante</t>
  </si>
  <si>
    <r>
      <t xml:space="preserve">Fuente </t>
    </r>
    <r>
      <rPr>
        <b/>
        <sz val="12"/>
        <color rgb="FF000000"/>
        <rFont val="Arial Narrow"/>
        <family val="2"/>
      </rPr>
      <t xml:space="preserve"> </t>
    </r>
  </si>
  <si>
    <t xml:space="preserve">Instrumento legal </t>
  </si>
  <si>
    <t>Objetivo</t>
  </si>
  <si>
    <r>
      <t>Area Responsable</t>
    </r>
    <r>
      <rPr>
        <b/>
        <sz val="12"/>
        <color rgb="FF000000"/>
        <rFont val="Arial Narrow"/>
        <family val="2"/>
      </rPr>
      <t xml:space="preserve"> </t>
    </r>
  </si>
  <si>
    <t>Enlace</t>
  </si>
  <si>
    <t>Estado de avance</t>
  </si>
  <si>
    <t>Valor aportado por el Cooperante 2012</t>
  </si>
  <si>
    <t>Valor a aportar por la Unidad 2012</t>
  </si>
  <si>
    <t>Valor a aportar por el Cooperante 2013</t>
  </si>
  <si>
    <t>Valor a aportar por la Unidad 2013</t>
  </si>
  <si>
    <t>Valor a aportar  por el cooperante 2014</t>
  </si>
  <si>
    <t>Valor a aportar por la Unidad 2014</t>
  </si>
  <si>
    <t>Valor a aportar por el Cooperante 2015</t>
  </si>
  <si>
    <t>Valor a aportar por la Unidad 2015</t>
  </si>
  <si>
    <t>Tipo de Cooperación</t>
  </si>
  <si>
    <t>Estado  del proyecto</t>
  </si>
  <si>
    <t>FECHA INICIO</t>
  </si>
  <si>
    <t>FECHA FIN</t>
  </si>
  <si>
    <t>ACNUR</t>
  </si>
  <si>
    <t>Memorando de Entendimiento con ACNUR-Varias líneas. Fecha: julio 2014</t>
  </si>
  <si>
    <t>Fortalecer acción institucional de la UV para la prevención, atención y reparación de víctimas</t>
  </si>
  <si>
    <t>Dirección General</t>
  </si>
  <si>
    <t>Luz Amparo Salina, Asesora Dirección General, y Ana María Torres, Asesora Dirección General</t>
  </si>
  <si>
    <t>Se cuenta con Plan de trabajo según ejes de Plan Trienal: protección, prevención, soluciones y asistencia. Se realizan acuerdos bilaterales con áreas misionales y se está revisando la implementación de Programa TSI en 17 territorios del país en cuanto a: mecanismo de gobernanza, sistematización de experiencias y definición de criterios técnicos de atención</t>
  </si>
  <si>
    <r>
      <t>NA</t>
    </r>
    <r>
      <rPr>
        <sz val="12"/>
        <color rgb="FF000000"/>
        <rFont val="Arial Narrow"/>
        <family val="2"/>
      </rPr>
      <t xml:space="preserve"> </t>
    </r>
  </si>
  <si>
    <t>NA</t>
  </si>
  <si>
    <t>Enero de 2013</t>
  </si>
  <si>
    <t>Diciembre de 2015</t>
  </si>
  <si>
    <t>ONUMUJERES</t>
  </si>
  <si>
    <r>
      <t>ONU Mujeres</t>
    </r>
    <r>
      <rPr>
        <sz val="12"/>
        <color rgb="FF000000"/>
        <rFont val="Arial Narrow"/>
        <family val="2"/>
      </rPr>
      <t xml:space="preserve"> </t>
    </r>
  </si>
  <si>
    <r>
      <t>Memorando de Entendimiento con ONUMUJERES- (Enfoque de Género)</t>
    </r>
    <r>
      <rPr>
        <sz val="12"/>
        <color rgb="FF000000"/>
        <rFont val="Arial Narrow"/>
        <family val="2"/>
      </rPr>
      <t xml:space="preserve"> </t>
    </r>
  </si>
  <si>
    <t>Desarrollo política con enfoque de género</t>
  </si>
  <si>
    <t xml:space="preserve">Dirección General, Dirección de Reparaciones </t>
  </si>
  <si>
    <t>Maria Eugenia Morales, Coordinadora Grupo Género</t>
  </si>
  <si>
    <t>ONU Mujeres</t>
  </si>
  <si>
    <t>Lina Camargo, Coordinadora Grupo Género (VALIDAR)</t>
  </si>
  <si>
    <t xml:space="preserve">Se firmó Carta de Intención en Abril de 2015. En ella se propone trabajar con las Subdirecciones de Rep Individual y Colectiva: Fortalecimiento de las capacidades de la Unidad para fortalecer los Derechos de las Mujeres, Fortalecimiento de los liderazgos de las mujeres, Fortalecimiento de  la incorporación de la perspectiva de género en procesos de reparación colectiva, en procesos de reparación a víctimas de violencia sexual y en procesos de reparación colectiva de sindicalistas, concejales y diputados y comunidades negras, Fortalecimiento de las capacidades de las entidades del SNARIV, para el diseño e implementación integral de protección de las liderezas, procesos de reparación colectiva incorporando el enfoque de género y derechos de las mujeres y en dialogo con las organizaciones de mujeres.
Por instrucción de la Directora General, en el marco de la implementación de la EPSA se requiere gestionar recursos para apoyar el documental de las Ceremonias de Inxilio. ONUMujeres preaprobó 20 millones para la fase de pre-producción y producción, sujeto a que se consiguieran recursos para completar el Documental </t>
  </si>
  <si>
    <t xml:space="preserve">NA </t>
  </si>
  <si>
    <t>Validar</t>
  </si>
  <si>
    <t>OIM</t>
  </si>
  <si>
    <r>
      <t>OIM</t>
    </r>
    <r>
      <rPr>
        <sz val="12"/>
        <color rgb="FF000000"/>
        <rFont val="Arial Narrow"/>
        <family val="2"/>
      </rPr>
      <t xml:space="preserve"> </t>
    </r>
  </si>
  <si>
    <r>
      <t>Convenio Marco OIM-Varias líneas (CM 267/12)</t>
    </r>
    <r>
      <rPr>
        <sz val="12"/>
        <color rgb="FF000000"/>
        <rFont val="Arial Narrow"/>
        <family val="2"/>
      </rPr>
      <t xml:space="preserve"> </t>
    </r>
  </si>
  <si>
    <t>Ejecución conjunta de esfuerzos  técnicos, financieros, humanos para acciones la implementación de la Ley 1448</t>
  </si>
  <si>
    <t>Ana María Torres, Asesora Dirección General</t>
  </si>
  <si>
    <t>Marzo de 2012</t>
  </si>
  <si>
    <t>Diciembre 31  de 2014</t>
  </si>
  <si>
    <t>USAID</t>
  </si>
  <si>
    <t>Convenio Marco OIM VISP - marzo de 2013</t>
  </si>
  <si>
    <t xml:space="preserve">Ejecución conjunta de esfuerzos  técnicos, financieros, humanos para fortalecimiento institucional, rehabilitaciòn sicosocial y física como componente de la reparación, el fortalecimiento de los procesos de la reparaciñon individual y colectiva, e incorporación del enfóque direrencial, espcialmente ético, género, niños, niñas y adolescentes, entre otros  </t>
  </si>
  <si>
    <t>Se han desarrollado 83 subproyectos, de los cuales 52 están en ejecución. Está en aprobación WP 2014-2015 con un enfoque más territorial</t>
  </si>
  <si>
    <t>Abril 26 de 2013</t>
  </si>
  <si>
    <t>25 de febrero de 2014</t>
  </si>
  <si>
    <r>
      <t>Convenio Específico OIM-Sistemas de Info. (Diagnóstico) (DDR 419/12)</t>
    </r>
    <r>
      <rPr>
        <sz val="12"/>
        <color rgb="FF000000"/>
        <rFont val="Arial Narrow"/>
        <family val="2"/>
      </rPr>
      <t xml:space="preserve"> </t>
    </r>
  </si>
  <si>
    <t>Aunar esfuerzos para el desarrollo de los sistemas de información</t>
  </si>
  <si>
    <r>
      <t>Dirección de Registro y Gestión de la Información</t>
    </r>
    <r>
      <rPr>
        <sz val="12"/>
        <color rgb="FF000000"/>
        <rFont val="Arial Narrow"/>
        <family val="2"/>
      </rPr>
      <t xml:space="preserve"> </t>
    </r>
  </si>
  <si>
    <t>Junio 28 de 2012</t>
  </si>
  <si>
    <t>Diciembre 31 de 2012</t>
  </si>
  <si>
    <r>
      <t>Convenio Específico OIM-Saldo Pedagógico de la Ley de Justicia y Paz (DDR 360/11)</t>
    </r>
    <r>
      <rPr>
        <sz val="12"/>
        <color rgb="FF000000"/>
        <rFont val="Arial Narrow"/>
        <family val="2"/>
      </rPr>
      <t xml:space="preserve"> </t>
    </r>
  </si>
  <si>
    <t>Articular esfuerzos para desarrollar proyectos de visibilización de los saldos de implementación de Justicia y Paz</t>
  </si>
  <si>
    <t>Dirección de Reparaciones</t>
  </si>
  <si>
    <t>FUPAD</t>
  </si>
  <si>
    <r>
      <t>Convenio de Cooperación Técnica y Financiera N° 1505 Mambru no va a la Guerra.</t>
    </r>
    <r>
      <rPr>
        <sz val="12"/>
        <color rgb="FF000000"/>
        <rFont val="Arial Narrow"/>
        <family val="2"/>
      </rPr>
      <t xml:space="preserve"> </t>
    </r>
  </si>
  <si>
    <t>Aunar esfuerzos para la implementación de la estrategia de prevención del reclutamiento infantil - "Mambrú no va a la Guerra.. Este es otro cuento"</t>
  </si>
  <si>
    <r>
      <t>Dirección de Gestión Social y Humanitaria</t>
    </r>
    <r>
      <rPr>
        <sz val="12"/>
        <color rgb="FF000000"/>
        <rFont val="Arial Narrow"/>
        <family val="2"/>
      </rPr>
      <t xml:space="preserve"> </t>
    </r>
  </si>
  <si>
    <t>Camilo Buitrago, Director DGSH</t>
  </si>
  <si>
    <t xml:space="preserve">Convenio de Cooperación Técnica y Financiera N° 117 de 2011 - Participación  </t>
  </si>
  <si>
    <t>Ejecución conjunta de esfuerzos  técnicos, financieros, humanos para la promoción de la participación de las víctimas de desplazamiento forzado</t>
  </si>
  <si>
    <t>Dirección de Gestión Interinstitucional</t>
  </si>
  <si>
    <t>Aparece suscrito en 2013</t>
  </si>
  <si>
    <t>Diciembre 31 de 2011</t>
  </si>
  <si>
    <t>AECID</t>
  </si>
  <si>
    <r>
      <t>AECID</t>
    </r>
    <r>
      <rPr>
        <sz val="12"/>
        <color rgb="FF000000"/>
        <rFont val="Arial Narrow"/>
        <family val="2"/>
      </rPr>
      <t xml:space="preserve"> </t>
    </r>
  </si>
  <si>
    <t>Convenio  de Cooperación AECID (Reparación, Participación, Coordinación Nacion Territorio, Tecnología) Resolución de Subvención Nº 03000954/2302/11</t>
  </si>
  <si>
    <t>Ejecución conjunta de esfuerzos para fomentar la Participación, la Escuela de Reparaciones, la Coordinación Nación-Territorio PATs y la dotación tecnológica territorial</t>
  </si>
  <si>
    <r>
      <t xml:space="preserve">Dirección General  </t>
    </r>
    <r>
      <rPr>
        <sz val="12"/>
        <color rgb="FF000000"/>
        <rFont val="Arial Narrow"/>
        <family val="2"/>
      </rPr>
      <t xml:space="preserve"> </t>
    </r>
  </si>
  <si>
    <t>A la fecha se han suscrito compromisos por $864 millones, representados en: apoyo a material pedagógico, apoyo al fortalecimiento de procesos de 4 organizaciones víctimas, apoyo a los esquemas de revisión de los PATs y dotación de Puntos de Atención en Ipiales y Pasto</t>
  </si>
  <si>
    <t>Marzo de 2011</t>
  </si>
  <si>
    <t>Marzo de 2015</t>
  </si>
  <si>
    <t>AECOM</t>
  </si>
  <si>
    <t>Programa Políticas Públicas Aecom , Plan de Trabajo AECOM 2012-2013</t>
  </si>
  <si>
    <t>Apoyo en actividades estratégicas</t>
  </si>
  <si>
    <r>
      <t>Dirección General</t>
    </r>
    <r>
      <rPr>
        <sz val="12"/>
        <color rgb="FF000000"/>
        <rFont val="Arial Narrow"/>
        <family val="2"/>
      </rPr>
      <t xml:space="preserve"> </t>
    </r>
  </si>
  <si>
    <t>Carmela Serna, Subdirección General</t>
  </si>
  <si>
    <t>31-0ct-2013</t>
  </si>
  <si>
    <t>FJT-PNUD</t>
  </si>
  <si>
    <r>
      <t>Varios</t>
    </r>
    <r>
      <rPr>
        <sz val="12"/>
        <color rgb="FF000000"/>
        <rFont val="Arial Narrow"/>
        <family val="2"/>
      </rPr>
      <t xml:space="preserve"> </t>
    </r>
  </si>
  <si>
    <r>
      <t>Proyecto Fondo JT-PNUD- Transferencia memoria CNRR, PRODOC-Aprobado firmado diciembre de 2012</t>
    </r>
    <r>
      <rPr>
        <sz val="12"/>
        <color rgb="FF000000"/>
        <rFont val="Arial Narrow"/>
        <family val="2"/>
      </rPr>
      <t xml:space="preserve"> </t>
    </r>
  </si>
  <si>
    <t>Sistematizar los archivos entregados por la CNRR para la implementación de la  Ley 1448</t>
  </si>
  <si>
    <t xml:space="preserve">Secretaría General  </t>
  </si>
  <si>
    <t>Loly Van-Leeden</t>
  </si>
  <si>
    <t>dici</t>
  </si>
  <si>
    <t xml:space="preserve">Varios </t>
  </si>
  <si>
    <t xml:space="preserve">Proyecto Fondo JT-PNUD- Fortalecimiento a las iniciativas de protección con enfoque preventivo </t>
  </si>
  <si>
    <t>Continuidad y mejoramiento de la coordinación interinstitucional en los subcomités de prevención y protección</t>
  </si>
  <si>
    <t>SUbdirección de Atención y Prevención</t>
  </si>
  <si>
    <t>Subdirección de Prevención y Atención</t>
  </si>
  <si>
    <t>Pendiente</t>
  </si>
  <si>
    <t>UE</t>
  </si>
  <si>
    <t>Proyecto Fondo JT-PNUD-Fortalecimiento articulación de Redes Territoriales de VíctimasPRODOC-Aprobado firmado diciembre de 2012</t>
  </si>
  <si>
    <t>Garantizar los espacios de participación creados por la Ley 1448 de 2011</t>
  </si>
  <si>
    <t>Subdirección de Participación</t>
  </si>
  <si>
    <t>Gabriel Bustamente, Subdirector de Participación</t>
  </si>
  <si>
    <t>Se entregó página web de particpación de víctimas en el exterior, se desarrollaron dos talleres de autocuidado a funcionarios y se están definiendo nuevas líneas de acción</t>
  </si>
  <si>
    <t>Proyecto Fondo JT-PNUD-Promoción de la convivencia pacífica y reconciliación en contextos de transición, PRODOC-Aprobado firmado diciembre de 2012</t>
  </si>
  <si>
    <t>Desarrollo de 6 iniciativas ciudadanas en torno a los cuales se fortalece la reconciliación</t>
  </si>
  <si>
    <t>Grupo de Atención sicosocial</t>
  </si>
  <si>
    <t>Lina Rondón, Asesora de la Dirección General</t>
  </si>
  <si>
    <t>Se realiza seguimiento y evaluación a la intervención en 6 municipios del país. Se están planteando estrategias de salida y evaluación</t>
  </si>
  <si>
    <t>CHEMONICS</t>
  </si>
  <si>
    <t>Programa de Derechos Humanos, HRPIII</t>
  </si>
  <si>
    <t xml:space="preserve">Apoyo a la Unidad para las Vícitimas en territorio, apoyo a la implementación de los mecanismos de participación de la Ley </t>
  </si>
  <si>
    <r>
      <t>Dirección de Gestión Interinstitucional</t>
    </r>
    <r>
      <rPr>
        <sz val="12"/>
        <color rgb="FF000000"/>
        <rFont val="Arial Narrow"/>
        <family val="2"/>
      </rPr>
      <t xml:space="preserve"> </t>
    </r>
  </si>
  <si>
    <t>Se ha definido continuar trabajando en temas relacionados con Búsqueda de personas desaparecidas y asistencia técnica en los territorios de influencia del programa</t>
  </si>
  <si>
    <t>CHF</t>
  </si>
  <si>
    <t>PRM</t>
  </si>
  <si>
    <t>Convenio específico CHF - Nº 2256 de 29 de noviembre de 2012</t>
  </si>
  <si>
    <t>Desarrollar esquemas de acompañamiento e implementación de medidas de asistencia, atención y reparación individual y colectiva que contribuyan a la reconstrucción del tejido social de los hogares víctimas y aquellas familias que integran procesos de retornos y reubicaciones.</t>
  </si>
  <si>
    <t>Dirección de Gestión Social y Humanitaria</t>
  </si>
  <si>
    <t>Noviembre 29 de 2012</t>
  </si>
  <si>
    <t>Diciembre 31 de 2013</t>
  </si>
  <si>
    <t>GLOBAL COMMUNITIES</t>
  </si>
  <si>
    <t>OTROSÍConvenio específico CHF - Nº 2256 de 29 de noviembre de 2012 en septiembre de 2013</t>
  </si>
  <si>
    <t>Convenio específico CHF - Retornos y reubicaciones 2012</t>
  </si>
  <si>
    <t>Acompañamiento a la construcción de alojamientos y generación de condiciones de habitabilidad en los territorios para los retornos</t>
  </si>
  <si>
    <t>Camilo León, Grupo de Retornos y Reubicaciones</t>
  </si>
  <si>
    <t>CICR</t>
  </si>
  <si>
    <r>
      <t>Convenio  Marco CICR  -Ayuda Humanitaria</t>
    </r>
    <r>
      <rPr>
        <sz val="12"/>
        <color rgb="FF000000"/>
        <rFont val="Arial Narrow"/>
        <family val="2"/>
      </rPr>
      <t xml:space="preserve"> </t>
    </r>
  </si>
  <si>
    <t>Coordinación de mecanismos para la Atención Humanitaria de Emergencia</t>
  </si>
  <si>
    <t xml:space="preserve">Dirección de Gestión Social y Humanitaria </t>
  </si>
  <si>
    <t>Apoyo continuo a la atención de emergencias en terreno</t>
  </si>
  <si>
    <t>Marzo de 2013</t>
  </si>
  <si>
    <t>ND</t>
  </si>
  <si>
    <t>OCHA</t>
  </si>
  <si>
    <r>
      <t>Carta de intención OCHA - Ayuda Humanitaria</t>
    </r>
    <r>
      <rPr>
        <sz val="12"/>
        <color rgb="FF000000"/>
        <rFont val="Arial Narrow"/>
        <family val="2"/>
      </rPr>
      <t xml:space="preserve"> </t>
    </r>
  </si>
  <si>
    <t>Camilo Buitrago, Director DGSH y Ana María Torres, Asesora Dirección General</t>
  </si>
  <si>
    <t>Se han realizado varias acciones de articulación con OCHA y participación en el Equipo Humanitario País. Se está apoyado el modelo de SM y SSV, a través de talleres con operadores de OCHA</t>
  </si>
  <si>
    <t>Fundación Bolívar Davivienda</t>
  </si>
  <si>
    <r>
      <t>Fundación Bolívar - Davivienda</t>
    </r>
    <r>
      <rPr>
        <sz val="12"/>
        <color rgb="FF000000"/>
        <rFont val="Arial Narrow"/>
        <family val="2"/>
      </rPr>
      <t xml:space="preserve"> </t>
    </r>
  </si>
  <si>
    <r>
      <t>DUNA - Fundación Bolívar Davivienda</t>
    </r>
    <r>
      <rPr>
        <sz val="12"/>
        <color rgb="FF000000"/>
        <rFont val="Arial Narrow"/>
        <family val="2"/>
      </rPr>
      <t xml:space="preserve"> </t>
    </r>
  </si>
  <si>
    <t>Aunar esfuerzos financieros, técnicos y humanos para implementar una estrategia de reparación psicosocial a través del YOGA</t>
  </si>
  <si>
    <t xml:space="preserve">Dirección de Reparación </t>
  </si>
  <si>
    <t>Implementación del modelo de yoga para la repación. Segunda etapa</t>
  </si>
  <si>
    <t>Junio 14 de 2013</t>
  </si>
  <si>
    <t>ACDI-VOCA</t>
  </si>
  <si>
    <t>ACDI-VOCA - Caracterizaciones daños y afectaciones étnicas</t>
  </si>
  <si>
    <t>Aunar esfuerzos financieros, técnicos y humanos para desarrollar las caracterización de los daños y afectaciones en los territorios colectivos afro e indígenas</t>
  </si>
  <si>
    <t>Dirección de Asuntos Étnicos</t>
  </si>
  <si>
    <t>María Nelly Bazán - Coordinadora Afrodescendientes, Ana María Torres, Asesora Dirección General</t>
  </si>
  <si>
    <t>Se realiza un apoyo puntual en Cartagena para inclusión laboral de víctimas afrodescendientes</t>
  </si>
  <si>
    <t>Mercy Corps</t>
  </si>
  <si>
    <t>Convenio Mercy Corps (2265/2012)- Caracterizaciones étnicas y desarrollo de modelos de atención diferencial étnica para niños, niñas y adolescentes</t>
  </si>
  <si>
    <t>Grupo de Niños, Niñas y Adolescentes; G</t>
  </si>
  <si>
    <t>Diciembre 5 de 2012</t>
  </si>
  <si>
    <t>Agosto de 2013</t>
  </si>
  <si>
    <t>Banco Mundial</t>
  </si>
  <si>
    <t>BANCO MUNDIAL</t>
  </si>
  <si>
    <t>Banco Mundial - Asistencia Técnica para reparaciones</t>
  </si>
  <si>
    <t xml:space="preserve">Recibir Asistencia Técnica  y Financiera del Banco para fortalecer la planeación de la ejecución de retornos y reubicaciones, así como implementar un modelo de </t>
  </si>
  <si>
    <t xml:space="preserve">Subdirección de Reparación Colectiva </t>
  </si>
  <si>
    <t>Se ha seleccionado el equipo de trabajo, escogido las primeras medidas a implementar. (ACTUALIZAR CON SEBASTIÁN)</t>
  </si>
  <si>
    <t>MAPP OEA</t>
  </si>
  <si>
    <t>OEA, Embajada de Suiza</t>
  </si>
  <si>
    <t>Financiación de profesionales para acompañamiento a Reparaciones y Retornos -2012</t>
  </si>
  <si>
    <t>Se acaban de enviar comentarios al Informe de medio térmiino de la MAPP-OEA. Se continúa con el apoyo en casos específicos a procesos de reparación y restitución de tierras</t>
  </si>
  <si>
    <t>N/A</t>
  </si>
  <si>
    <t>ARD</t>
  </si>
  <si>
    <t>Programa de consolidación CELI CENTRAL USAID</t>
  </si>
  <si>
    <t>Fortalecimiento plan de acción de la mesa departamental de prevención y reclutamiento forzado</t>
  </si>
  <si>
    <t>Se avanza en compromisos establecidos según Feria del Conocimiento en municipios de influencia</t>
  </si>
  <si>
    <t>Apoyo al cumplimiento de la Ley de Víctimas en el Cauca</t>
  </si>
  <si>
    <t>Apoyo al cumplimiento de la Ley de Víctimas en  La Macarena</t>
  </si>
  <si>
    <t>Programa de consolidación CELI NORTE SUR CHEMONICS</t>
  </si>
  <si>
    <t>Apoyo a la Unidad para las Víctimas en el municipio de Zaragoza (Antioquia)</t>
  </si>
  <si>
    <t>Programa Colombia Responde Montes de María GLOBAL COMMUNITIES</t>
  </si>
  <si>
    <t>Formulación del Plan de Acción Territorial para la Asistencia, Prevención, Protección y Reparación Integral a las Víctimas en el municipio de San Jancinto (Bolivar)</t>
  </si>
  <si>
    <t>Se realiza divulgación de esquema de acompañamiento a PATs</t>
  </si>
  <si>
    <t>Brindar compañamiento técnico en materia de participación de las víctimas, Territorial Sucre</t>
  </si>
  <si>
    <t>Se realiza divulgación de esquema de acompañamiento a PATs y Planes de Contingencia</t>
  </si>
  <si>
    <t>Brindar acompañamiento en amteria de prevención y atención a emergencia, Territorial Sucre</t>
  </si>
  <si>
    <t>GIZ</t>
  </si>
  <si>
    <t>Gobierno de Alemania</t>
  </si>
  <si>
    <t>GIZ - Acuerdo intergubernamental para Proyectos de Cooperación Técnica</t>
  </si>
  <si>
    <t>Suministro de expertos, material y otras prestaciones para diversas iniciativas de construcción de paz</t>
  </si>
  <si>
    <t xml:space="preserve">Dirección General-Dirección de Gestión Interinstitucional </t>
  </si>
  <si>
    <t>Alba García, Directora (E) Dirección de Gestión Interinstitucional, Ricardo Molina, Ana María Torres, Asesora de Cooperación</t>
  </si>
  <si>
    <t>Cierre de Programa Cercapaz de fotalecimiento técnico a implementación Ley 1448 en Cesar, Eje Cafetero y Norte de Santander. Próxima asamblea 6 y 7 de nov. La Unidad es contraparte en nueva fase del programa</t>
  </si>
  <si>
    <t>JICA</t>
  </si>
  <si>
    <t>Gobierno de Japón</t>
  </si>
  <si>
    <t>JICA - Inclusión social de vícitimas con Discapacidad</t>
  </si>
  <si>
    <t>Brindar asistencia técnica y capacitación a la Unidad  para la reparación sicosocial</t>
  </si>
  <si>
    <t>Ana María Torre, Asesora Dirección General, y María Angélica Serrato, Coordinadora Grupo de Enfoque de Discapacidad</t>
  </si>
  <si>
    <t>Se firmaron RD de inicio y aprobación del Proyecto. Y se realizó Misión preparatoria para inicio de programa en Marzo de 2015</t>
  </si>
  <si>
    <t>Por definir</t>
  </si>
  <si>
    <t>JIPS</t>
  </si>
  <si>
    <t>JIPS - Aplicación apoyo registro</t>
  </si>
  <si>
    <t>Apoyar el diseño de herramientas metodólogicas el mejoramiento del registro para reparaciones colectivas</t>
  </si>
  <si>
    <t>Dirección de Registro</t>
  </si>
  <si>
    <t>Consejo Noruego para Refugiados</t>
  </si>
  <si>
    <t>Memorando de Entendimiento Marco Consejo Noruego para Los Refugiados  - Agosto 2015</t>
  </si>
  <si>
    <t>Desarrollar acciones de cooperación, en las que las partes privilegiarán aquellos proyectos que dirigidos al fortalecimiento institucional tengan clara vocación de beneficio directo para las víctimas. Los proyectos por desarrollar serán previamente acordados por las partes, estando cada una de ellas en libertad de presentar las correspondientes propuestas para ser discutidas y aprobadas.</t>
  </si>
  <si>
    <t>CNR</t>
  </si>
  <si>
    <t>DGSH, Grupo de Enfoque de Género, Sundirección de Participación, Dirección de Reparación</t>
  </si>
  <si>
    <t>Lina Rondón, Coordiandora Grupo de Género, Camilo Buitrago, Director DGSH, María Eugenia Morales, Directora de Reparaciones, Gabriel Bustamenta, Subdirector Participación</t>
  </si>
  <si>
    <t>En agosto se firmó una nueva versión del MoU. Las Direcciones y Subdirecciones pueden establecer planes bilaterales en el marco del instrumento</t>
  </si>
  <si>
    <t>IRD</t>
  </si>
  <si>
    <t>INTERNATIONAL RELIEF AND DEVELOPMENT</t>
  </si>
  <si>
    <t>Aunar esfuerzos entre La Unidad para la Atención y Reparación Integral a las Víctimas y El International Relief and Development -IRD- con el propósito de intervenir en [a atención, asistencia y reparación integral a las víctimas de violaciones a los Derechos Humanos, a través de la ejecución e implementación de la política pública para beneficio de las víctimas del conflicto armado interno.</t>
  </si>
  <si>
    <t>Dirección de Registro, Sundorección RNI</t>
  </si>
  <si>
    <t xml:space="preserve"> Directora de Registro e Información</t>
  </si>
  <si>
    <t>Intercambio de información para el acceso al RUV</t>
  </si>
  <si>
    <t>Aunar esfuerzos entre la Unidad y Centros Regionales</t>
  </si>
  <si>
    <t xml:space="preserve">Dirección General </t>
  </si>
  <si>
    <t>Martha Ramírez, Asesora Dirección general</t>
  </si>
  <si>
    <t xml:space="preserve">Se firmó apoyo a la construcción de Centro Regional de Caucasia </t>
  </si>
  <si>
    <t>Diciembre 31 de 2014</t>
  </si>
  <si>
    <t>UE - Fondo Forvic. Acuerdo de donación firmado con Ministerio de Justicia</t>
  </si>
  <si>
    <t>Apoyar el diseño de herramientas metodólogicas para la interoperabilidad del sistema - POSI en Quibdó y Chocó y Sincelejo y Sucre</t>
  </si>
  <si>
    <t>Carlos Jaramillo, Director RNI</t>
  </si>
  <si>
    <t>Se entregó evaluación de sistema POSI en Quibdó y el Eje cafetero. Se validó modelo de coordinación interinstitucional con FORVIC</t>
  </si>
  <si>
    <t>PRM CHF GLOBAL COMMUNITIES Programa de Fortalecimiento institcuional transcional para proveer asistencia humanitaria a desplazados</t>
  </si>
  <si>
    <t>Mejorar la capacidad del gobierno para responder a la necesidad de desplazados bajo la Ley de Víctimas a nivel nacional, local y actores de la mesa de participación</t>
  </si>
  <si>
    <t>Ramón Rodríguez, Subdirector de Atención y Prevención de emergencias</t>
  </si>
  <si>
    <t xml:space="preserve">PRM IRD Programa Cerrar Brechas en asistencia de Emergencias de ayuda a poblaciones desplazadas </t>
  </si>
  <si>
    <t>Fortalecer la respuesta del gobierno en la atención a vícitimas del desplazamiento forzado</t>
  </si>
  <si>
    <t>PRM MERCY CORPS Asistencia para emergencias y capcidad mejorada integradas para víctimas en el Putumayo</t>
  </si>
  <si>
    <t>Fortalecer l capacidad de la agencias del gobierno para respoder a la necesidad de los desplazados en el largo plazo en el Putumayo</t>
  </si>
  <si>
    <t>Apoyo a la respuesta de emergencias humanitarias locales y trabajo de protección con niños en Putumayo</t>
  </si>
  <si>
    <t>MSI</t>
  </si>
  <si>
    <t>MSI Colombia</t>
  </si>
  <si>
    <t>Desarrollar la evaluación de la Unidad para las Víctimas</t>
  </si>
  <si>
    <t>Subdirección General</t>
  </si>
  <si>
    <t>Norma Constanza Salamanca, Asesora Subdirección General</t>
  </si>
  <si>
    <t>Se presentó primera entrega de 3, de la Evaluación prevista: 1) Comparación casos internacionales, 2) Evaluación institucional y 3) Impacto de la Política pública</t>
  </si>
  <si>
    <t>Junio de 2014</t>
  </si>
  <si>
    <t>CODHES</t>
  </si>
  <si>
    <t>Programa de Participación de la Sociedad Civil - Fortalecimiento a Organizaciones de Víctimas</t>
  </si>
  <si>
    <t>Dirección General, Dirección de Reparaciones</t>
  </si>
  <si>
    <t>Maria Eugenia Morales, Direcotra de Reparaciones</t>
  </si>
  <si>
    <t>Se espera un trabajo coordinado con la Dirección de Reparación Colectiva. Se realizó un primer taller de articulación con trabajo en territorios y se creará un comité de trabajo conjunto con los ejecutores</t>
  </si>
  <si>
    <t>SD Gestión Social</t>
  </si>
  <si>
    <t>Embajada de Noruega</t>
  </si>
  <si>
    <t>SD - Social Development Group Gestión Social</t>
  </si>
  <si>
    <t>Programa Apoyo Reparación - Componente Tierras</t>
  </si>
  <si>
    <t>Tatiana Santos, Grupo Restitución de Tierras</t>
  </si>
  <si>
    <t>Grupo de tierras realizará un Taller con SD para identificar los lugares y fortalecimiento  para la articulación con el trabajo de tierras. Ya se contrató un consultor para la revisión de PATs.</t>
  </si>
  <si>
    <t>Septiembre de 2014</t>
  </si>
  <si>
    <t>Embajada de Holanda</t>
  </si>
  <si>
    <t>Apoyar procesos de reparación colectiva en la zona de influencia de los municipios de la Loma , Cesar / Lugares de influencia minas de cargón</t>
  </si>
  <si>
    <t>Subdirección de Reparación Colectiva</t>
  </si>
  <si>
    <t>Carolina Albornoz, Subdirectora Reparación Colectiva</t>
  </si>
  <si>
    <t>Se está presentando el proyecto y revisando la posibilidad de apoyar la implementación de medidas dentro del Plan de Reparación Colectiva</t>
  </si>
  <si>
    <t>HelpAge</t>
  </si>
  <si>
    <t>ECHO</t>
  </si>
  <si>
    <t>Atención humanitaria a víctimas con énfasis en atención a la persona mayor y grupos étnicos en: Buenaventura, Nariño y Caquetá</t>
  </si>
  <si>
    <t>María del Pilar Zuluaga - Grupo Envejecimiento</t>
  </si>
  <si>
    <t>Se constituirá un comité técnico del proyecto para seguimiento conjunto de acciones</t>
  </si>
  <si>
    <t>OIM/ APC</t>
  </si>
  <si>
    <t>Contrapartida: Indice de Condiciones para la Reconciliación</t>
  </si>
  <si>
    <t>Consolidar este instrumento como herramienta para las entidades del Estado y las organizaciones sociales y de víctimas, que ayude a generar políticas públicas para mejorar las condiciones de la reconciliación como atención y reparación a víctimas, protección, acceso a la justicia, participación política, confianza al interior de la comunidad, etc</t>
  </si>
  <si>
    <t>OIM/APC</t>
  </si>
  <si>
    <t>Grupo de Garantías de No Repetición</t>
  </si>
  <si>
    <t>Carolina Suarez, Asesora de la Dirección General</t>
  </si>
  <si>
    <t>Cifras y Conceptos, esta haciendo las encuestas en los 62 municipios y el aplicativo tecnólogico ya se está trasladando a la OTI de la Unidad. A diciembre se trendrá la información cuntitativa y el próximo año se elaborará la parte cualitativa, en los primeros meses de 2016.</t>
  </si>
  <si>
    <t>Agosto de 2015</t>
  </si>
  <si>
    <t>Marzo de 2016</t>
  </si>
  <si>
    <t xml:space="preserve">Estrategia de Garantías de No Repetición </t>
  </si>
  <si>
    <t xml:space="preserve">Apoyar la formulación e implementación del plan de garantías de no repetición, con el apoyo de entidades a nivel nacional y a nivel territorial. Para el segundo nivel de sinergia se contemplan al menos 10 municipios donde se ponga en práctica el plan, los cuales se priorizarán en el desarrollo del proyecto conforme a criterios específicos. </t>
  </si>
  <si>
    <t xml:space="preserve">Esta negociación </t>
  </si>
  <si>
    <t>Julio de 2015</t>
  </si>
  <si>
    <t>Julio de 2018</t>
  </si>
  <si>
    <t>Fortalecimiento institucional al INCODER, Unidad de Tierras y Unidad para las Víctimas</t>
  </si>
  <si>
    <t>Lograr que la población campesina, víctimas retornadas, reubicadas o restituidas sea atendida con proyectos productivos que permita superar su situación de vulnerabilidad a largo plazo.</t>
  </si>
  <si>
    <t>Grupo de Retornos y Reubicaciones</t>
  </si>
  <si>
    <t xml:space="preserve">Tatiana Santos, Coordinadora del Grupo de Retornos y Reubicaciones </t>
  </si>
  <si>
    <t>Este proyecto se hace en conjunto con la Unidad de Tierras y el INCODER. Esta última, es quién liderará el proyecto en los territorios en coordinación con funcionarios de la URT y la Unidad para las Víctimas.</t>
  </si>
  <si>
    <t>Enero de 2016</t>
  </si>
  <si>
    <t>Enero de 2018</t>
  </si>
  <si>
    <t>Proyecto RETORNO en Cordoba y Guaviare</t>
  </si>
  <si>
    <t>Articular los esfuerzos de la Unidad con las entidades del SNARIV en territorio para dar sostenibilidad a los Retornos en el principio de dignidad</t>
  </si>
  <si>
    <t>Se ha estado trabajando con el Ministerio del Interior, en el fortalecimiento de las comunidades indigenas y colonas. Además, ya se compro una motobomba para la Comunidad JIW en Guaviare.</t>
  </si>
  <si>
    <t>Septiembre de 2016</t>
  </si>
  <si>
    <t>Diciembre de 2016</t>
  </si>
  <si>
    <t>Fortalecimiento institucional y apoyo a infraestructura comunitaria.</t>
  </si>
  <si>
    <t>PROPAZ está a la puesta de tres puntos:
1. Construcción de Paz con enfoque territorial
2. Justicia Transicional: Retomar los elementos del proyecto PROFIS con elementos de Justicia Transicional y Memoria Histórica.
3. Implementación de la Ley de Víctimas: Para este fueron contratados dos asesores quienes coordinaran la articulación entre la Unidad y la Unidad de Tierras en 2 territorios que serán los pilotos, Meta y Norte de Santander.</t>
  </si>
  <si>
    <t>El proyecto empezó con la contratación de 6 personas para Registro. Con la Dirección de Reparación se pririzaron unas medidas de SRC para que apoyen en la compra de materiales para las medidas que se solicitan en los PRC.</t>
  </si>
  <si>
    <t>Marzo de 2019</t>
  </si>
  <si>
    <t>Fundación Max Planck</t>
  </si>
  <si>
    <t>Fortalecimiento a a la implementación de la interseccionalidad en la fase de reparación integral</t>
  </si>
  <si>
    <t xml:space="preserve">Aunar esfuerzos para fortalecer la estrategia de respuesta frente a las víctimas que estén en la etapa de reparación integral y cuya situación de vulnerabilidad se encuentra agravada por su exposición a discriminaciones estructurales basadas, en su pertenencia étnica, orientación sexual, edad, discapacidad y género. </t>
  </si>
  <si>
    <t>Leonardo Montenegro, Asesor de la Subdirección</t>
  </si>
  <si>
    <t>Se firmó el MoU, el pasado 5 de octubre donde se estableció recibir el apoyo técnico de los expertos para el tema de interseccionalidad en la fase de reparación.</t>
  </si>
  <si>
    <t>Convenio  de Cooperación AECID, Fase II</t>
  </si>
  <si>
    <t xml:space="preserve">contribuir a la implementación del Plan Nacional de Atención y Reparación Integral a las Víctimas y al desarrollo de las prioridades estratégicas de la Unidad de Atención y Reparación Integral a Víctimas, responsable de liderar y coordinar la implementación de la Ley de Víctimas y Restitución de Tierras en todo el territorio nacional. </t>
  </si>
  <si>
    <t>Recursos en proceso de incorporación. Equipo de Cooperación en etapa de prealistamiento técnico y Financiero</t>
  </si>
  <si>
    <t>250,000 Euros</t>
  </si>
  <si>
    <t>Proyecto Fondo JT-PNUD-Apoyo para el desarrollo del Programa de Reparación Colectiva enfocado en sujetos de reparación colectiva comunitarios, la estrategia de casos nacionales y las organizaciones de mujeres</t>
  </si>
  <si>
    <t>Contribuir con la reparación integral de 7 sujetos de reparación colectiva comunitarios de orden nacional y territorial.</t>
  </si>
  <si>
    <t>Sebastián Romero</t>
  </si>
  <si>
    <t>Proyecto en ejecución con co-financiación de Programa de Contrapartidas de APC</t>
  </si>
  <si>
    <t xml:space="preserve">Proyecto Fondo JT-PNUD-FORTALECIMIENTO DE LOS PROCESOS DE REPARACIÓN COLECTIVA EN EL MARCO DE LA FASE DE ALISTAMIENTO DEL PROGRAMA DE REPARACIÓN COLECTIVA ÉTNICA, CONSOLIDANDO LOS PROCESOS POLÍTICO-ORGANIZATIVOS DE LOS PUEBLOS O COMUNIDADES ÉTNICAS QUE SON SUJETOS DE REPARACIÓN COLECTIVA </t>
  </si>
  <si>
    <t>Proyecto en ejecución - ACTUALIZAR</t>
  </si>
  <si>
    <t>Apoyo a Redepaz</t>
  </si>
  <si>
    <t>Cumplimiento de una medida del su PIRC</t>
  </si>
  <si>
    <t>Betty Monzón, Casos Nacionales</t>
  </si>
  <si>
    <t>El proyecto fue aprobado en el marco de la convocatoria de Fondo de Innovación de GIZ, sin embargo está pendiente reunión de articulación de GIZ - APC - UARIV para establecer compromisos de seguimiento</t>
  </si>
  <si>
    <t>Gobierno Chino</t>
  </si>
  <si>
    <t>Proyecto de Dotación</t>
  </si>
  <si>
    <t>Apoyo a dotación de Escuelas de Comunidades en Procesos de Retorno</t>
  </si>
  <si>
    <t>Nelson Silva</t>
  </si>
  <si>
    <t>El proyecto está en fase de preaprobación</t>
  </si>
  <si>
    <t>financiera</t>
  </si>
  <si>
    <t>Total</t>
  </si>
  <si>
    <t xml:space="preserve">Fuente  </t>
  </si>
  <si>
    <t xml:space="preserve">Area Responsable </t>
  </si>
  <si>
    <t>Nombre</t>
  </si>
  <si>
    <r>
      <t xml:space="preserve">Fuente </t>
    </r>
    <r>
      <rPr>
        <b/>
        <sz val="10"/>
        <color rgb="FF000000"/>
        <rFont val="Arial Narrow"/>
        <family val="2"/>
      </rPr>
      <t xml:space="preserve"> </t>
    </r>
  </si>
  <si>
    <r>
      <t>Area Responsable</t>
    </r>
    <r>
      <rPr>
        <b/>
        <sz val="10"/>
        <color rgb="FF000000"/>
        <rFont val="Arial Narrow"/>
        <family val="2"/>
      </rPr>
      <t xml:space="preserve"> </t>
    </r>
  </si>
  <si>
    <t>16 de Abril de 2016</t>
  </si>
  <si>
    <r>
      <t>Convenio  de Cooperación AECID (Reparación, Participación, Coordinación Nacion Territorio, Tecnología)</t>
    </r>
    <r>
      <rPr>
        <sz val="10"/>
        <color rgb="FF000000"/>
        <rFont val="Arial Narrow"/>
        <family val="2"/>
      </rPr>
      <t xml:space="preserve"> Resolución de Subvención Nº 03000954/2302/11</t>
    </r>
  </si>
  <si>
    <r>
      <t>AECID</t>
    </r>
    <r>
      <rPr>
        <sz val="10"/>
        <color rgb="FF000000"/>
        <rFont val="Arial Narrow"/>
        <family val="2"/>
      </rPr>
      <t xml:space="preserve"> </t>
    </r>
  </si>
  <si>
    <r>
      <t xml:space="preserve">Dirección General  </t>
    </r>
    <r>
      <rPr>
        <sz val="10"/>
        <color rgb="FF000000"/>
        <rFont val="Arial Narrow"/>
        <family val="2"/>
      </rPr>
      <t xml:space="preserve"> </t>
    </r>
  </si>
  <si>
    <t>Se realiza seguimiento y evaluación a la intervención en 6 municipios del país</t>
  </si>
  <si>
    <t>Se han presentado todos los documentos para aprobación de un proyecto que optimice el modelo de Reparación Colectiva, a través de: gestión del conocimiento, apoyo a implementación de medidas en planes de reparción, fortalecimiento a las capacidades locales para la reparación. Está pendiente su aprobación por parte del Fondo Multi-donante</t>
  </si>
  <si>
    <t>AECID- Proyecto "APOYO A LA CONSOLIDACIÓN DE LOS DERECHOS DE LAS VÍCTIMAS EN EL MARCO DE LA LEY DE VÍCTIMAS Y RESTITUCIÓN DE TIERRAS, FASE II"</t>
  </si>
  <si>
    <t xml:space="preserve">Contribuir a la implementación del Plan Nacional de Atención y Reparación Integral a las Víctimas y al desarrollo de las prioridades estratégicas de la Unidad de Atención y Reparación Integral a Víctimas, responsable de liderar y coordinar la implementación de la Ley de Víctimas y Restitución de Tierras en todo el territorio nacional.  </t>
  </si>
  <si>
    <t xml:space="preserve">AECID </t>
  </si>
  <si>
    <t>Se encuentra en proceso de incorporación de recursos para ejecución vigencia 2015.
Se logró la aprobación del traslado de los recursos no ejecutados en la primera fase de este proyecto correspondientes a 97 mil euros.</t>
  </si>
  <si>
    <t>Incorporación</t>
  </si>
  <si>
    <t>Abril de 2015</t>
  </si>
  <si>
    <t xml:space="preserve">AGENCIAS Y COOPERANTES COMUNIDAD INTERNACIONAL </t>
  </si>
  <si>
    <t xml:space="preserve">INSTRUMENTO SUSCRITO </t>
  </si>
  <si>
    <t>FUENTE</t>
  </si>
  <si>
    <t>NUMERO DE RADICADO INTERNO DE LA UNIDAD</t>
  </si>
  <si>
    <t>OBJETIVO</t>
  </si>
  <si>
    <t>FECHA DE SUSCRIPCION</t>
  </si>
  <si>
    <t xml:space="preserve">AREA ENCARGADA </t>
  </si>
  <si>
    <t xml:space="preserve">ENLACE </t>
  </si>
  <si>
    <t>APORTE DEL COOPERANTE</t>
  </si>
  <si>
    <t>APORTE DE LA UNIDAD</t>
  </si>
  <si>
    <t>DURACIÓN</t>
  </si>
  <si>
    <t>ESTADO DE AVANCE</t>
  </si>
  <si>
    <t xml:space="preserve">PROYECTOS DERIVADOS </t>
  </si>
  <si>
    <t xml:space="preserve">OBSERVACIONES </t>
  </si>
  <si>
    <t xml:space="preserve">Agencia Española  de Cooperación Internacional para el Desarrollo - AECID       </t>
  </si>
  <si>
    <t>Gobierno Español</t>
  </si>
  <si>
    <t xml:space="preserve">1) Fortalecimiento de las capacidades de los funcionarios de la Escuela de Reparación; 2) Participación social de las víctimas; 3) Fortalecimiento de la articulación Nación – Territorio; y 4) Fortalecimiento del componente de infraestructura tecnológica.  </t>
  </si>
  <si>
    <t>Marzo de  2011</t>
  </si>
  <si>
    <t>Ana María Torres Sanz</t>
  </si>
  <si>
    <t>Valor de la subvención 500.000 Euros</t>
  </si>
  <si>
    <t>16 de marzo de 2016</t>
  </si>
  <si>
    <t xml:space="preserve">Primera Fase terminada </t>
  </si>
  <si>
    <t>LIQUIDACION CONVENIOS AECID 2013 Y 2014</t>
  </si>
  <si>
    <t>El Alto Comisionado de las Naciones Unidas para los Refugiados - ACNUR</t>
  </si>
  <si>
    <t xml:space="preserve">Dirección general </t>
  </si>
  <si>
    <t xml:space="preserve">Agencia de Estados Unidos para el Desarrollo Internacional - USAID </t>
  </si>
  <si>
    <t xml:space="preserve">No hemos suscrito acuerdo de cooperación especifico, pero a traves de USAID y sus operadores en la actualidad se estan ejecutando varios proyectos de atención a las víctimas. </t>
  </si>
  <si>
    <t xml:space="preserve">Gobierno Americano </t>
  </si>
  <si>
    <t>Ver hipervinculo</t>
  </si>
  <si>
    <t>Comité Internacional de la Cruz Roja -CICR</t>
  </si>
  <si>
    <t>Documento de entendimiento</t>
  </si>
  <si>
    <t>1402 de 2013</t>
  </si>
  <si>
    <t xml:space="preserve">La Unidad y el CICR de manera conjunta acuerdan fortalecer los mecanismos técnicos que contribuyan a mejorar la atención a víctimas del conflicto armado.  </t>
  </si>
  <si>
    <t>Agosto 26 de 2013</t>
  </si>
  <si>
    <t xml:space="preserve">Ramón Alberto Rodriguez Andrade </t>
  </si>
  <si>
    <t>DOCUMENTO DE ACUERDO CICR</t>
  </si>
  <si>
    <t>Consejo Noruego para Refugiados - CNR</t>
  </si>
  <si>
    <t>Memorando de Entendimiento - Prorrogado</t>
  </si>
  <si>
    <t>MoU No. 1196 de 2015</t>
  </si>
  <si>
    <t>Agosto 5 de 2015</t>
  </si>
  <si>
    <t>Asistencia técnica</t>
  </si>
  <si>
    <t>2 años</t>
  </si>
  <si>
    <t xml:space="preserve">En Ejecución </t>
  </si>
  <si>
    <t xml:space="preserve">Implementación de la Ley de Víctimas </t>
  </si>
  <si>
    <t>Varias áreas misionales</t>
  </si>
  <si>
    <t>PNUD -FJT</t>
  </si>
  <si>
    <t xml:space="preserve">Carta de Intención </t>
  </si>
  <si>
    <t>Octubre 2 de 2015</t>
  </si>
  <si>
    <t>Leonardo Montenegro</t>
  </si>
  <si>
    <t xml:space="preserve">Técnica y finacniera </t>
  </si>
  <si>
    <t>FUNDACION PANAMERICANA PARA EL DESARROLLO - FUPAD</t>
  </si>
  <si>
    <t>CONVENIO DE COOPERACION</t>
  </si>
  <si>
    <t>1059 de 2015</t>
  </si>
  <si>
    <t xml:space="preserve">Diciembre 31 de 2015 </t>
  </si>
  <si>
    <t>GIZ PROYECTOS</t>
  </si>
  <si>
    <t xml:space="preserve">HELP AGE </t>
  </si>
  <si>
    <t>Proyecto</t>
  </si>
  <si>
    <t xml:space="preserve">Técnica </t>
  </si>
  <si>
    <t>Agencia Japonesa de Cooperación Internacional - JICA</t>
  </si>
  <si>
    <t xml:space="preserve">JIPS </t>
  </si>
  <si>
    <t>Proyecto - Aplicación apoyo registro</t>
  </si>
  <si>
    <t xml:space="preserve">Dirección de Registro </t>
  </si>
  <si>
    <t xml:space="preserve">MAPP -OEA </t>
  </si>
  <si>
    <t xml:space="preserve">Proyecto </t>
  </si>
  <si>
    <t>Sudirección de Resgistro</t>
  </si>
  <si>
    <t xml:space="preserve">Proyectos que son ejecutados a traves de operadores </t>
  </si>
  <si>
    <t>Gobierno de Estados Unidos</t>
  </si>
  <si>
    <t xml:space="preserve">Implementación Ley de Víctimas </t>
  </si>
  <si>
    <t> Ver hipervínculo </t>
  </si>
  <si>
    <t>Proyectos</t>
  </si>
  <si>
    <t xml:space="preserve">Cooperación humanitaria </t>
  </si>
  <si>
    <t xml:space="preserve">Organización Internacional para las Migraciones </t>
  </si>
  <si>
    <t xml:space="preserve">Convenio Marco de cooperación </t>
  </si>
  <si>
    <t>932 de 2013</t>
  </si>
  <si>
    <t xml:space="preserve">Cooperación Internacional </t>
  </si>
  <si>
    <t xml:space="preserve">Técnico y financiero </t>
  </si>
  <si>
    <t xml:space="preserve">En ejecución </t>
  </si>
  <si>
    <t xml:space="preserve">ONU-MUJERES </t>
  </si>
  <si>
    <t xml:space="preserve">Carta de Entendimiento </t>
  </si>
  <si>
    <t>Fortalecer la estrategia de respuesta y reparación integral  a mujeres víctimas de violencia sexual, promoviendo procesos, mecanismos y medidas de justicia transicional relacionados con una reparación transformadora con énfasis en la reparación colectiva, que permitan la garantía de los derechos de las mujeres y el fortalecimiento de las trasnversalización del enfoque de genero y derechos  de las mujeres en las actividades que se acuerden conjuntamente.</t>
  </si>
  <si>
    <t>Abril 23 de 2015</t>
  </si>
  <si>
    <t xml:space="preserve">Dirección de Reparaciones </t>
  </si>
  <si>
    <t>Maria Eugenia Morales</t>
  </si>
  <si>
    <t>ONU MUJERES</t>
  </si>
  <si>
    <t xml:space="preserve">Banco Mundial </t>
  </si>
  <si>
    <t xml:space="preserve">Acuerdo de Donación </t>
  </si>
  <si>
    <t xml:space="preserve">Fortalecer y aplicar el modelo del programa de reparación colectiva para víctimas en el nivel nacional y local con base en la documentación y la sistematización de la implementación de los planes de reparación colectiva seleccionados. </t>
  </si>
  <si>
    <t>Febrero 4 de 2015</t>
  </si>
  <si>
    <t xml:space="preserve">Financiero </t>
  </si>
  <si>
    <t>3 años</t>
  </si>
  <si>
    <t xml:space="preserve">Social Development Group - SDG </t>
  </si>
  <si>
    <t>Memorando de Entendimiento</t>
  </si>
  <si>
    <t>1032 de 2015</t>
  </si>
  <si>
    <t>Marzo 25 de 2015</t>
  </si>
  <si>
    <t xml:space="preserve">Grupo de Tierras y Territorios </t>
  </si>
  <si>
    <t xml:space="preserve">Tatiana Santos </t>
  </si>
  <si>
    <t xml:space="preserve">Terminado </t>
  </si>
  <si>
    <t>SDG SOCIAL DEVELOPMENT GROUP</t>
  </si>
  <si>
    <t xml:space="preserve">Fundación Plan </t>
  </si>
  <si>
    <t>1034 de 2015</t>
  </si>
  <si>
    <t>Fortalecer la oferta institucional y las medidas de reparación integral para niños, niñas y adolescentes, basados en un enfoque de derechos,  diferencial étnico y de igualdad de género, a través través de una adecuada gestión de proyectos y de actividades de cooperación que promuevan la ejecución de iniciativas en beneficio de los niños, niñas y adolescentes víctimas del conflicto</t>
  </si>
  <si>
    <t>Marzo 30 de 2015</t>
  </si>
  <si>
    <t>Grupo de Niños, Niñas, Adolscentes y Jovenes</t>
  </si>
  <si>
    <t xml:space="preserve">katherine Herrera </t>
  </si>
  <si>
    <t>Asistencia técnica y financiera</t>
  </si>
  <si>
    <t>FUNDACION PLAN</t>
  </si>
  <si>
    <r>
      <t xml:space="preserve">Fondo de Población de las Naciones Unidas - </t>
    </r>
    <r>
      <rPr>
        <sz val="10"/>
        <color rgb="FF000000"/>
        <rFont val="Arial Narrow"/>
        <family val="2"/>
      </rPr>
      <t>UNFPA</t>
    </r>
  </si>
  <si>
    <t>1172 de 2015</t>
  </si>
  <si>
    <t>Aunar esfuerzos con el propósito de promover la ejecución de iniciativas y alianzas con el ánimo de fortalecer de manera integral el proceso de atención y reparación a las víctimas de violencias basadas en género especialmente de violencia sexual, a través través de una adecuada gestión de proyectos y de actividades de cooperación.</t>
  </si>
  <si>
    <t>Julio 21 de 2015</t>
  </si>
  <si>
    <t xml:space="preserve">Grupo de Mujeres y Genero, Subdirección de Prevención y Atención a Emergencias , coordinador de Enfoque Social y Cooperación Internacional </t>
  </si>
  <si>
    <t xml:space="preserve">Lina Constanza Camargo, Ramon Rodriguez, Leonardo Montenegro, Ana María Torres Sanz </t>
  </si>
  <si>
    <t>UNFPA</t>
  </si>
  <si>
    <t xml:space="preserve">Embajada de Noruega  </t>
  </si>
  <si>
    <t xml:space="preserve">Estrategía de Garantías de No Repetición </t>
  </si>
  <si>
    <t xml:space="preserve">RET International </t>
  </si>
  <si>
    <t>1255 de 2015</t>
  </si>
  <si>
    <t>Diciembre 4 de 2015</t>
  </si>
  <si>
    <t xml:space="preserve">DGI -Equipo de Connacionales </t>
  </si>
  <si>
    <t>Alba Garcia o la persona que ella designe</t>
  </si>
  <si>
    <t>RET</t>
  </si>
  <si>
    <t xml:space="preserve">Se estan realizando reuniones para articulación de acciones </t>
  </si>
  <si>
    <t xml:space="preserve">PNUD - UNDSS </t>
  </si>
  <si>
    <t xml:space="preserve">Acuerdo Especifico de Cooperación Técnica y Finacniera </t>
  </si>
  <si>
    <t>ONU</t>
  </si>
  <si>
    <t>1254 de 2015</t>
  </si>
  <si>
    <t>Aunar esfuerzos técnicos, administrativos y financieros entre La Unidad para las Víctimas y el PNUD con el fin de implementar la capacidad instalada en materia de seguridad, autocuidado, análisis y prevención de riesgos a través de una estrategia de conocimientos y buenas prácticas a los funcionarios y contratistas que desarrollan sus actividades en el nivel territorial</t>
  </si>
  <si>
    <t>Diciembre 3 de 2015</t>
  </si>
  <si>
    <t xml:space="preserve">Talento Humano </t>
  </si>
  <si>
    <t>Karen Ibarra</t>
  </si>
  <si>
    <t>Tecnica y financiera</t>
  </si>
  <si>
    <t>1 mes</t>
  </si>
  <si>
    <t>PNUD -UNDSS</t>
  </si>
  <si>
    <t xml:space="preserve">Innovations for Poverty Action (IPA) </t>
  </si>
  <si>
    <t>1202 de 2016</t>
  </si>
  <si>
    <t>12 de febrero de 2016</t>
  </si>
  <si>
    <t>Elmer Augusto Patiño</t>
  </si>
  <si>
    <t>Innovations for Poverty Action (IPA)</t>
  </si>
  <si>
    <t>Aunar esfuerzos técnicos, administrativos y financieros en la construcción de la metodología para la identificación y caracterización de las víctimas en el exterior, con el fin de enfocar la atención a dicha población respondiendo a las particularidades en las que se encuentran. Así mismo, fortalecer en este aspecto los mecanismos de atención establecidos en las entidades que integran el Sistema Nacional de Atención y Reparación Integral a las Víctimas (SNARIV).</t>
  </si>
  <si>
    <t xml:space="preserve">Técnica y financiera </t>
  </si>
  <si>
    <t>31 de diciembre de 2016</t>
  </si>
  <si>
    <t>CNR\Convenio especificos de Cooperación</t>
  </si>
  <si>
    <t>OACNUDH</t>
  </si>
  <si>
    <t>Acuerdo de cooperación ProPaz</t>
  </si>
  <si>
    <t xml:space="preserve">Fundación Bolívar - Davivienda </t>
  </si>
  <si>
    <t xml:space="preserve">DUNA - Fundación Bolívar Davivienda </t>
  </si>
  <si>
    <t>MECANISMO DE SEGUIMIENTO</t>
  </si>
  <si>
    <t xml:space="preserve"> Resolución de Subvención Nº2015/SPE/00004000009</t>
  </si>
  <si>
    <t>En proceso</t>
  </si>
  <si>
    <t xml:space="preserve">Memorando de Entendimiento </t>
  </si>
  <si>
    <t>La supervisión esta a cargo de AMTS  no se establecio comité de seguimiento.</t>
  </si>
  <si>
    <r>
      <t xml:space="preserve">Comité de seguimiento debe </t>
    </r>
    <r>
      <rPr>
        <sz val="11"/>
        <color theme="1"/>
        <rFont val="Calibri"/>
        <family val="2"/>
        <scheme val="minor"/>
      </rPr>
      <t>convocarse cada 3 meses</t>
    </r>
    <r>
      <rPr>
        <sz val="11"/>
        <color rgb="FF000000"/>
        <rFont val="Calibri"/>
        <family val="2"/>
        <scheme val="minor"/>
      </rPr>
      <t xml:space="preserve"> lo cual debe constar en actas</t>
    </r>
  </si>
  <si>
    <t xml:space="preserve"> A trevés de proyectos</t>
  </si>
  <si>
    <t xml:space="preserve">Proyectos </t>
  </si>
  <si>
    <t xml:space="preserve">Los convenios derivados del convenio marco contemplan la integración de comites técnicos para realizar seguimiento. El acuerdo marco termina el 29 de abril de 2016 </t>
  </si>
  <si>
    <t xml:space="preserve">La supervisión esta a cargo de la Directora de Reparaciones, no se contempla comité técnico. </t>
  </si>
  <si>
    <t xml:space="preserve">Seguimiento </t>
  </si>
  <si>
    <t>Las actividades ya terminaron</t>
  </si>
  <si>
    <t>La supervisión esta a acargo de la coordinadora del Grupo de NNA</t>
  </si>
  <si>
    <r>
      <t xml:space="preserve">Fondo de Población de las Naciones Unidas - </t>
    </r>
    <r>
      <rPr>
        <sz val="11"/>
        <color rgb="FF000000"/>
        <rFont val="Calibri"/>
        <family val="2"/>
        <scheme val="minor"/>
      </rPr>
      <t>UNFPA</t>
    </r>
  </si>
  <si>
    <t xml:space="preserve">El MoU contempla un comité de coordinación el cual debe construir conjuntamente informes trimestrales para evaluar los avances de los proyectos  </t>
  </si>
  <si>
    <t>Comité de seguimiento debe convocarse cada 3 meses lo cual debe constar en actas</t>
  </si>
  <si>
    <t xml:space="preserve">Acuerdo de Cooperación Técnica y Finaciera </t>
  </si>
  <si>
    <t xml:space="preserve">Ya termino la primera Fase </t>
  </si>
  <si>
    <t>Reporte de seguimiento al final de las actividades realizadas</t>
  </si>
  <si>
    <t>Convenio Especifico de Cooperación derivado del MOU</t>
  </si>
  <si>
    <t xml:space="preserve">Contempla reuniones mensuales de seguimiento </t>
  </si>
  <si>
    <t xml:space="preserve">Fase I terminada.  En el marco de este proyecto fue aprobada una segunda subvención.  </t>
  </si>
  <si>
    <t>Plan Cuatrienal 2015-2019 
Bateria de indicadores construida y validada</t>
  </si>
  <si>
    <t>Reunión con APC, Cancillería, ACNUR</t>
  </si>
  <si>
    <t>Indefinida</t>
  </si>
  <si>
    <t>Se suscribió convenio específico de cooperación</t>
  </si>
  <si>
    <t>OCHA y Departamento de Estado Americano</t>
  </si>
  <si>
    <t>1295 de 2015</t>
  </si>
  <si>
    <t>Consejo Noruego para Refugiados - NRC</t>
  </si>
  <si>
    <t>Convenio especifico dervidado del MoU</t>
  </si>
  <si>
    <t>27 de abril de 2016</t>
  </si>
  <si>
    <t>Se convoco al primer Comité Técnico Intrainstitucional en el marco del Convenio.</t>
  </si>
  <si>
    <t> PRODOC A través de proyectos</t>
  </si>
  <si>
    <t>Desde 2012</t>
  </si>
  <si>
    <t>31 de diciembre de 2017</t>
  </si>
  <si>
    <t>A partir del 10 de mayo el Jefe de proyecto y su coordinadora, realizarán una visita a Bogotá y Putumayo, la idea es que se entrevisten con el nuevo Director y visiten la ciudad de Puerto Asís y Mocoa. Esta visita se está coordinando con la Dirección Territorial y con la Subdirección General.</t>
  </si>
  <si>
    <t>Se ha avanzado mucho en los dos departamentos con las comunidades tanto étnicas y no étnicas; para temas de infraestructura y seguridad alimentaria. Se tienen como evidencia el POA del proyecto 2016</t>
  </si>
  <si>
    <t>Se recibió el XXI informe semestral de la Misión</t>
  </si>
  <si>
    <t>POA 2016</t>
  </si>
  <si>
    <t>CBPF</t>
  </si>
  <si>
    <t xml:space="preserve"> Director DGSH y Ana María Torres, Asesora Dirección General</t>
  </si>
  <si>
    <t xml:space="preserve">Trabajo coordinado entre OCHA, UNGRD y UARIV, en el nuevo manual del CBPF. </t>
  </si>
  <si>
    <t>Abierta la segunda y última ronde de financiamiento 2016. 
A la espera de las adjudicaciones</t>
  </si>
  <si>
    <t xml:space="preserve">Mayo 9 de 2013, 
Otrosí No. 1 abril 2015 y Otrosí No.2 abril 2016
</t>
  </si>
  <si>
    <t xml:space="preserve">Otrosí No.2 ampliando la duración del convenio marco hasta el 31 de diciembre de 2016 publicado. </t>
  </si>
  <si>
    <t>DGSH</t>
  </si>
  <si>
    <t xml:space="preserve">Los objetivos son diversos toda vez que los proyectos se realizan en diferentes áreas misionales de la Unidad.  </t>
  </si>
  <si>
    <t>OEA</t>
  </si>
  <si>
    <t xml:space="preserve">Acompañar al gobierno colombiano en la política de paz a través de la formulación de recomendaciones, monitoreo a todo el proceso de  desmovilizaciòn y reintegración de desmovilizados y acompañamiento  a las iniciativas locales del gobierno y sociedad civil en materia de construcción de verdad y memorial historica. </t>
  </si>
  <si>
    <t>El mandato se prorrogo hasta el 2019</t>
  </si>
  <si>
    <t>Convocatoria abierta. Con el apoyo de la Unidad se presentaron: Fupad, ACH, IRD, RET, Mercy Corps</t>
  </si>
  <si>
    <t xml:space="preserve">Actualmente nos encontramos en proceso de formulación del proyecto de DDHH Enlaces Étnicos, entre la regional del Meta y Llanos Orientales y OACNUDH.
A la espera del primer borrador del convenio/proyecto para revisión de Cooperación Intrernacional.
</t>
  </si>
  <si>
    <t>Aunar esfuerzos, apoyo técnico y financiero a LA UNIDAD en las siguientes áreas prioritarias: fortalecimiento institucional, rehabilitación psicosocial y física como componente de la reparación, el fortalecimiento de los procesos de reparación individual y colectiva, e incorporación del enfoque diferencial, especialmente el étnico, género y niños y niñas adolescentes, entre otras</t>
  </si>
  <si>
    <t xml:space="preserve">Aunar esfuerzos entre la Unidad y el NRC, con el propósito de desarrollar acciones de cooperación y proyectos, orientados al fortalecimiento institucional  que tengan clara vocación de beneficio directo para las víctimas. </t>
  </si>
  <si>
    <t xml:space="preserve">
Aunar esfuerzos para fortalecer la estrategia de respuesta frente a las víctimas que estén en la etapa de reparación integral y cuya situación de vulnerabilidad se encuentra agravada por su exposición a discriminaciones estructurales basadas, en su pertenencia étnica, orientación sexual, edad, discapacidad y género.
</t>
  </si>
  <si>
    <t>Convenios de cooperación</t>
  </si>
  <si>
    <t>Varios ver hipervinculo</t>
  </si>
  <si>
    <t xml:space="preserve">Aunar esfuerzos con el fin de desarrollar una serie de herramientas metodológicas para socializar el protocolo de retornos y reubicaciones a víctimas, así como, adelantar jornadas de capacitación a funcionarios sobre estos temas. </t>
  </si>
  <si>
    <t>Aunar esfuerzos técnicos, administrativos, entre la UNIDAD y RET INTERNATIONAL, para desarrollar acciones que permitan a las víctimas del conflicto armado interno, que se encuentran en el exterior, acceder a las medidas previstas en la Ley 1448 de y sus Decretos Reglamentarios.</t>
  </si>
  <si>
    <t>Aunar esfuerzos entre IPA y LA UNIDAD para adelantar evaluaciones de impacto que permitan ajustar los procesos y procedimientos que se tienen previsto implementar en el marco de la implementación del Decreto 2569 de 2014.</t>
  </si>
  <si>
    <t xml:space="preserve">Organización Internacional para las Migraciones - OIM </t>
  </si>
  <si>
    <t xml:space="preserve">Se ha venido trabajando en un ejercicio piloto cuyo propósito es medir el impacto de las respuestas escritas que salieron en el mes de diciembre del año pasado, informando sobre los resultados del proceso de medición de carencias, para una muestra de personas que interpusieron derecho de petición para conocer el resultado de su solicitud de atención humanitaria.  
En este momento (Abril 25) se continúa con el análisis de la información entre el Grupo de Respuesta Escrita e IPA.  </t>
  </si>
  <si>
    <t>Proyecto Retornos y Reubicaciones</t>
  </si>
  <si>
    <t>Dirección de Reparación</t>
  </si>
  <si>
    <t xml:space="preserve">. </t>
  </si>
  <si>
    <t>30 de diciembre de 2015</t>
  </si>
  <si>
    <t xml:space="preserve">Fase II aprobada </t>
  </si>
  <si>
    <t>1297 de 2016</t>
  </si>
  <si>
    <t>Aunar esfuerzos técnicos, administrativos y financieros entre la Unidad  y el PNUD- para la implementación del Sistema Operativo de Seguridad y Autocuidado –SOSA en cumplimiento de lo señalado en la Ley de Víctimas y Restitución de Tierras.</t>
  </si>
  <si>
    <t>Mayo 2 de 2016</t>
  </si>
  <si>
    <t>31  de diciembre 2016</t>
  </si>
  <si>
    <t>PNUD UNDSS\FASE II</t>
  </si>
  <si>
    <t>Convenio firmado</t>
  </si>
  <si>
    <t>Valor de la subvención 150,000 Euros</t>
  </si>
  <si>
    <t xml:space="preserve">1. Fortalecer a las OV en lo relativo a planificación, posicionamiento e incidencia para favorecer su participación en la implementación de la Política Publica respecto a las medidas para la superación de la vulnerabilidad, la reparación integral y el ejercicio de su derecho a la participación. 
2. Fortalecer a la Unidad, particularmente al Grupo de Cooperación, para que cualifique a las Direcciones Territoriales en temas de Cooperación Internacional .
</t>
  </si>
  <si>
    <t>Abrill 2015</t>
  </si>
  <si>
    <t>Resolución de Concesión de  Subvención Nº 03000954/2302/11</t>
  </si>
  <si>
    <t>Resolución de Concesión de  Subvención NºNo.2015/SPE/000040009</t>
  </si>
  <si>
    <t>Proyecto de Inclusión social para víctimas con discapacidad</t>
  </si>
  <si>
    <t xml:space="preserve">Grupo de Discapacidad y Habilidades Diversas </t>
  </si>
  <si>
    <t>María Angelica Serrato</t>
  </si>
  <si>
    <t>Se finalizó el primer año de ejecuicón con el levantamiento de la línea de base en los municipios de Granada Antioquia y Carmen de Chucuri Santander</t>
  </si>
  <si>
    <t xml:space="preserve">Se realizo jornada de formación para los profesionale vinculados al equipo de enfoque psicosocial y otras áreas de la Unidad; se realizo la sistematización de la estrategia de atención a víctimas de violencia sexual, se esta formalizando carta de intención con acciones a adelantar en 2016 </t>
  </si>
  <si>
    <t>LIQUIDACION CONVENIOS AECID 2013 Y 2014\AECID FASE II</t>
  </si>
  <si>
    <t xml:space="preserve">El Programa de Alianzas Territoriales para la Paz fue aprobado y se esta ejecutando en el territorio. </t>
  </si>
  <si>
    <t>Estamos atentos para el empalme con la nueva dirección, presentar la matriz de implementación de recomendaciones que en este momento se encuentra en revisión de Iris junto con el reporte final de recomendaciones. </t>
  </si>
  <si>
    <t>International Relief Development - IRD</t>
  </si>
  <si>
    <t xml:space="preserve">1281 de 2013 </t>
  </si>
  <si>
    <t xml:space="preserve">Intervenir en la atención, asistencia y reparación integral a las víctimas de violaciones a los derechos humanos, a traves de la ejeución e implementación de la plítica pública para el beneficio de las víctimas del conflicto armado interno. </t>
  </si>
  <si>
    <t xml:space="preserve">Global Communities </t>
  </si>
  <si>
    <t xml:space="preserve">Medicos Sin Frontera </t>
  </si>
  <si>
    <t>Carta de Entedimiento</t>
  </si>
  <si>
    <t>16 de julio de 2019</t>
  </si>
  <si>
    <t xml:space="preserve">Se realizo otrosí No. 1 al Convenio marco de cooperación </t>
  </si>
  <si>
    <t xml:space="preserve">Aunar esfuerzos técnicos, administrativos y financieros que contribuyan al fortalecimiento al fortalecimiento de la capacidad del Gobierno Colombiano y de las entidades territoriales para la implementación de la Ley de Víctimas y Restitución de Tierras en el desarrollo de la estrategia orientada a  brindar y mejorar la atención humanitaria a la población víctima. </t>
  </si>
  <si>
    <t xml:space="preserve">Implementación Ley de víctimas </t>
  </si>
  <si>
    <t>1130 de 2014</t>
  </si>
  <si>
    <t>Duración 4 años</t>
  </si>
  <si>
    <t>1308 de 2015</t>
  </si>
  <si>
    <t>Atención médica y psicologica a comunidades indigenas</t>
  </si>
  <si>
    <t>mayo 13 de 2016</t>
  </si>
  <si>
    <t>DAE</t>
  </si>
  <si>
    <t xml:space="preserve">2 años </t>
  </si>
  <si>
    <t>en ejcución</t>
  </si>
  <si>
    <t>IRD - INTERNATIONAL RELIEF DEVELOPMENT</t>
  </si>
  <si>
    <t>GLBAL COMUNITIES</t>
  </si>
  <si>
    <t>Medicos Sin Fronteras</t>
  </si>
  <si>
    <t>en ejecución</t>
  </si>
  <si>
    <t>Se suscribio el plan cuatrienal 2015-2019 y Carta de entendimiento</t>
  </si>
  <si>
    <t>Esta pendiente por agendar reunión con la SG de la Unidad</t>
  </si>
  <si>
    <t xml:space="preserve">Fortalecer a la Unidad para promover una respuesta adecuada reconociendo las necesidades diferenciales de grupos de especial protección,que garantice la atención integral a las personas desplazadas, el registro de las mismas en los sistemas de infomacion que se establezcan y la reparación integral de sus derechos.  </t>
  </si>
  <si>
    <t xml:space="preserve">RESPONDIÓ </t>
  </si>
  <si>
    <t>ANA MARÍA ROMERO</t>
  </si>
  <si>
    <t xml:space="preserve">Director de Reparación, Subdirector de Reparación colectiva, Director Técnico de Registro y Gestión de la Información, El Subdirector de Asistencia y Atención Humanitaria y la Asesora de Victimas en el Exterior </t>
  </si>
  <si>
    <t xml:space="preserve">Juliana Melo, Ramón Rodriguez, Gladys Celeide Prada, Zully Laverde, </t>
  </si>
  <si>
    <t>Mayo 2015- Abril 2018</t>
  </si>
  <si>
    <t>Diana Bravo</t>
  </si>
  <si>
    <t xml:space="preserve">Contribuir a la construcción de paz en Colombia y a que las políticas de paz a nivel nacional, regional y local son implementadas de manera participativa y eficiente.
</t>
  </si>
  <si>
    <t>2015-2019</t>
  </si>
  <si>
    <t>Juliana Melo</t>
  </si>
  <si>
    <t>4 años</t>
  </si>
  <si>
    <r>
      <t xml:space="preserve">A partir de la última misión de evaluación de GIZ-Alemania, se reestablecieron las nuevas prioridades en cada uno de los ejes.  </t>
    </r>
    <r>
      <rPr>
        <sz val="11"/>
        <color rgb="FFFF0000"/>
        <rFont val="Calibri"/>
        <family val="2"/>
      </rPr>
      <t xml:space="preserve">(Adjunto actas de comité de conducción y conclusiones de misión) </t>
    </r>
  </si>
  <si>
    <t>Fortalecer las capacidades organizativas y asociativas de los pequeños y medianos productores rurales, así como de la población víctima retornada, restituida y/o reubicada, para la ejecución y/o implementación de proyectos integrales de desarrollo rural.</t>
  </si>
  <si>
    <t>Se terminó de formular en 2015 y el experto llego en 2016</t>
  </si>
  <si>
    <t>Preparación</t>
  </si>
  <si>
    <t>El liderzgo del proyecto está a cargo de la URT, ya llegó el experto japonés y se esta buscando una reunión con la coordinadora de RR, para su presentación.</t>
  </si>
  <si>
    <t>Apoyo puntual a procesos de reparación colectiva: financiación de traslado, alimentación y alojamiento de 2 liderezas de ASOMUPROCA a jornadas de  . destinadas a la concertación, definición de alcance y establecimiento de compromisos de la institucionalidad nacional en las medidas y acciones propuestas en la fase de formulación del Plan Integral de Reparación Colectiva de la organización, solicitud por parte del equipo de enfoques diferenciales de la SRC para que asistan a las jornadas (11 y 12 de mayo)</t>
  </si>
  <si>
    <t>Reparación colectiva, se adicionó la clausula 6 del convenio</t>
  </si>
  <si>
    <t xml:space="preserve">firmado otrosí No.1 Acciones de rehabilitación con 4 sujetos de reparación colectiva en el Caquetá: Puerto Torres, La Mona, Pueblo Nasa y Pueblo Embera Chamí del Resguardo de Honduras. Tras reunión con Directora de Reparaciones se hizo una propuesta de trabajar en Belén de los Andaquíes para implementar metodología de Diagnístico del daño en 2 sujetos. </t>
  </si>
  <si>
    <t>ONU-HABITAT</t>
  </si>
  <si>
    <t xml:space="preserve">No se ha suscrito convenio pero se manifestó en la reunión del dia 12 de Mayo de 2017 dar inicio a la concertación con las áreas misionales para desarrollar el programa Ciudades y posconclicto  </t>
  </si>
  <si>
    <t>Apoyar a las ciudades de Colombia –y en especial a las ciudades intermedias más afectadas por el conflicto– en potenciar las oportunidades del posconflicto a través de intervenciones urbanas integradas que fortalezcan la convivencia, la gobernabilidad y el desarrollo armónico del territorio</t>
  </si>
  <si>
    <t>Varias áreas misionales (Dirección de Reparaciones - Nación Territorio)</t>
  </si>
  <si>
    <t>Queda pendiente agendar reuniones que se llevarán a cabo dos veces cada quince días</t>
  </si>
  <si>
    <t>Eduardo prieto</t>
  </si>
  <si>
    <t>ANA MARÍA MARTÍN</t>
  </si>
  <si>
    <t>El proyecto terminó el 30 de marzo de 2017 y se encuentra en fase de Balance Final y establecimiento de un nuevo convenio, en el cual ya se está trabajando, entre el enlace de la Oficina de Cooperación y el Grupo de NNAJ</t>
  </si>
  <si>
    <t>No se ha suscrito convenio pero se manifesta que se hará con convenios de cooperación</t>
  </si>
  <si>
    <t>Gobierno Canadiense</t>
  </si>
  <si>
    <t xml:space="preserve"> Víctimas del conflicto armado, particularmente niños y niñas, ejercen sus derechos a la protección y reparación integral y participan en procesos de reconciliación en los departamentos de Chocó, Valle del Cauca y Nariño</t>
  </si>
  <si>
    <t>Pendiente
Proyecto aprobado en 5 de Julio de 2016</t>
  </si>
  <si>
    <t>Grupo de Niñez y Juventud
SNARIV
Reparación Individual</t>
  </si>
  <si>
    <t xml:space="preserve">Ana María Martín </t>
  </si>
  <si>
    <t>Se encuentra en fase de aprobación del PIP y POA primer año, y en levantamiento de línea base</t>
  </si>
  <si>
    <t>Diana Ibañez</t>
  </si>
  <si>
    <t>Fondo Multidonante de Naciones Unidas</t>
  </si>
  <si>
    <t>Proyecto Aprobado</t>
  </si>
  <si>
    <t>MPTF</t>
  </si>
  <si>
    <t>Apoyo al Programa de Reparación Colectiva en Colombia para la generación de confianza, la construcción de paz territorial y el fortalecimiento del Estado de Derecho en el postconflicto</t>
  </si>
  <si>
    <t>Satisfacer las medidas de reparación: satisfacción, rehabilitación e indemnización de víctimas del conflicto en municipios con ZVTN o PTN y así mejorar la confianza de las víctimas en el Estado y en el proceso de paz</t>
  </si>
  <si>
    <t>Julio de 2016</t>
  </si>
  <si>
    <t>Mayo de 2017</t>
  </si>
  <si>
    <t>Reparación Colectiva</t>
  </si>
  <si>
    <t>Reparación Individual</t>
  </si>
  <si>
    <t>Vladimir Rodriguez
Margarita Gil</t>
  </si>
  <si>
    <t>Alicia Rueda</t>
  </si>
  <si>
    <t>18 meses</t>
  </si>
  <si>
    <t>Profamilia y USAID</t>
  </si>
  <si>
    <t>Consorcio O.P.E.N.</t>
  </si>
  <si>
    <t>Convenio Marco 1166 DE 2014, celebrado entre profamilia y UARIV</t>
  </si>
  <si>
    <t>Contribuir con la oferta complementaria dentro del marco de las actividades que pueden brindar las actividades cooperantes en temas relacionados con salud sexual y la salud reproductiva de la poblacion víctima</t>
  </si>
  <si>
    <t>Agosto 12 de 2014</t>
  </si>
  <si>
    <t>10 Millones de dolares</t>
  </si>
  <si>
    <t>El proyecto especifico bajo el convenio marco se denomina: "Servicios incluyentes, para la población victima del conflicto". El cual se encuentra en ejecución desde Noviembre de 2016 y donde la unidad de victimas a través del convenio marco, ha iniciado su articulación a traves de sus enlaces a partir de abril de 2017</t>
  </si>
  <si>
    <t>Daniel Castiblanco</t>
  </si>
  <si>
    <t>Ayudar los proyectos de emprendimiento desarrollados por victimas en los departamentos de Nariño y Guaviare, con el propósito de generar sustentabilidad al largo plazo, asi como la exportación de productos y servicios que puedan resultar de ellos</t>
  </si>
  <si>
    <t>Ana Maria Torres y Daniel Castiblanco</t>
  </si>
  <si>
    <t>Estimado 1 año</t>
  </si>
  <si>
    <t>El proyecto se encuentra en gestion totalmente, y por el momento como unidad, estamos prestando el apoyo y respaldo necesario para que pueda ser financiado y ejecutado como proyecta el cooperante, importante recalcar que el nombre del proyecto en gestión es: "Colombia 2.0"</t>
  </si>
  <si>
    <t>Estimados 2 millones de Euros</t>
  </si>
  <si>
    <t>En Preparación: Se hizo una primera reunión donde el consorcio ha expuesto su idea, y la forma en que se conseguiran los fondos para el desarrollo del proyecto, así mismo se ha enviado una carta de apoyo de parte de la unidad donde se le da el respaldo técnico y de acompañamiento para su desarrollo, la cual será presentada ante la comisión Europea para que el cooperante continue con el proceso de adquisición de fondos</t>
  </si>
  <si>
    <t>En ejecución: La gestión de la articulación se ha iniciado, se ha solicitado que Ana Maria Torres sea la Supervisora del convenio marco, y las capacitaciones por parte de profamilia hacia la unidad han iniciado</t>
  </si>
  <si>
    <t>hasta 10 de junio de 2021</t>
  </si>
  <si>
    <t>Convenio Marco de cooperación</t>
  </si>
  <si>
    <t xml:space="preserve">Cooperación Internacional, Grupo de Mujeres y personas con orientaciones sexuales e identidades de género no hegemónicas, Dirección de Reparación, Oferta </t>
  </si>
  <si>
    <t>MILLER GARCÍA</t>
  </si>
  <si>
    <t>Pendiente aprobación de POA 2017 y culminar proceso contractual con las organizaciones</t>
  </si>
  <si>
    <t>Se esta esperando aprobación de POA 2017 y después de solicitar algunos ajustes a los proyectos de las 5 organizaciones se esta avanzando en el porceso contractual en el Unidad</t>
  </si>
  <si>
    <t xml:space="preserve">No hemos suscrito acuerdo de cooperación especifico, pero a traves de USAID y sus operadores en la actualidad se están ejecutando varios proyectos de atención a las víctimas. </t>
  </si>
  <si>
    <t xml:space="preserve">Aunar esfuerzos entre la Unidad para la Atención y Reparación Integral a las Víctimas y el NRC, con el propósito de desarrollar acciones de cooperación, en las que las partes privilegiaran aquellos proyectos que dirigidos al fortalecimiento institucional tengan clara vocación de beneficio directo para las víctimas. Los proyectos por desarrollar serán previamente acordados por las partes, estando cada una de ellas en libertad de presentar las correspondientes propuestas para ser discutidas y aprobadas. </t>
  </si>
  <si>
    <t>Ana María Torres Sanz y Lady Nayibe Bermudez Rodríguez</t>
  </si>
  <si>
    <t>Promover una estrategia de inclusión social para víctimas del conflicto con discapacidad en los sitios piloto.</t>
  </si>
  <si>
    <t>LADY BERMUDEZ</t>
  </si>
  <si>
    <t>En el segundo año se elaboraron los planes operativos detallados, junto con las entidades contraparte del gobierno colombiano, y se dío incio a las actividades planeadas en las diferentes líneas de acción de los resultados 2, 3 y 4.</t>
  </si>
  <si>
    <t>Grupo de Personas con Habilidades y Capacidades Diversas</t>
  </si>
  <si>
    <t>Registro de Discusiones -Proyecto de Inclusión social para víctimas con discapacidad</t>
  </si>
  <si>
    <t>Zully Laverde y Andres Felipe Martinez de Connacionales.</t>
  </si>
  <si>
    <t>Estudios Previos de fecha 2 de mayo 2017
Presupuesto revisado por Gestion Contractual
Documento anexo: Requerimientos para el desarrollo de sistemas llevados a cabo por terceros (anexo 2) 
Carta victo bueno frimada por Coop Internacional</t>
  </si>
  <si>
    <t>MIGUEL PUERTO</t>
  </si>
  <si>
    <t xml:space="preserve">Intervenir en la atención, asistencia y reparación integral a las víctimas de violaciones a los derechos humanos, a traves de la ejeución e implementación de la política pública para el beneficio de las víctimas del conflicto armado interno. </t>
  </si>
  <si>
    <t xml:space="preserve">firmado otrosí No.1 Acciones de rehabilitación con 4 sujetos de reparación colectiva en el Caquetá: Puerto Torres, La Mona, Pueblo Nasa y Pueblo Embera Chamí del Resguardo de Honduras. Tras reunión con Directora de Reparaciones se hizo una propuesta de trabajar en Belén de los Andaquíes para implementar metodología de Diagnóstico del daño en 2 sujetos. </t>
  </si>
  <si>
    <t>Grupo de Niñez y Juventud</t>
  </si>
  <si>
    <t>BID
Fondo de Solidaridad e Inversión Social, FOSIS</t>
  </si>
  <si>
    <t>Carta de Entendimiento</t>
  </si>
  <si>
    <t>BID</t>
  </si>
  <si>
    <t>Contribuir a la superación de la pobreza promoviendo mayores grados de equidad e integración social en el país, que aseguren el desarrollo humano sustentable de las personas que hoy viven en situación de pobreza y exclusión social</t>
  </si>
  <si>
    <t>Abril de 2017</t>
  </si>
  <si>
    <t>En proceso de aprobación</t>
  </si>
  <si>
    <t xml:space="preserve">Presentado al BID por Fosos (Chile),  y se esta a espera de su aprobación </t>
  </si>
  <si>
    <t>PROGRAMA DE LA NACIONES UNIDAS PARA EL DESARROLLO - PNUD</t>
  </si>
  <si>
    <t>ana romero</t>
  </si>
  <si>
    <t>cerrado</t>
  </si>
  <si>
    <t>ana y jc</t>
  </si>
  <si>
    <t>quitar</t>
  </si>
  <si>
    <t>preguntar a Ana</t>
  </si>
  <si>
    <t xml:space="preserve">945 de 2017 </t>
  </si>
  <si>
    <t>Cooperar para el desarrollo de actividades que faciliten la participación de las víctimas en el marco de la "Ruta rápida de implementación de los Acuerdos de Paz con las FARC en Colombia, en el marco del proyecto "Paz Sostenible: fortalecimiento de capacidades locales para promover comunidades pacíficas e inclusivas en Colombia¿Award 90196/Output 103280/Activity 4"</t>
  </si>
  <si>
    <t>Marzo de 2018</t>
  </si>
  <si>
    <t xml:space="preserve">DGI -Particiàción
Cooperación Internacional </t>
  </si>
  <si>
    <t>Ana Maria Torres y Juan Carlos Peña</t>
  </si>
  <si>
    <t>USD$530.833</t>
  </si>
  <si>
    <t>COP $1.535.000.000</t>
  </si>
  <si>
    <t>Memorando de Entendimiento MoU y Acuerdo de Financiación de Gastos o Costos Compartidos-CSA</t>
  </si>
  <si>
    <t>JUAN CARLOS PEÑA</t>
  </si>
  <si>
    <t>HASTA 24-07-2017</t>
  </si>
  <si>
    <t>Se realizan comentarios al vigecismo segundo informe del Secretario General al Consejo Permanente sobre la Mision de Apoyo al Proceso de Paz en Colombia de la Organización de los Estados Americanos (MAPP‐OEA)</t>
  </si>
  <si>
    <t>Zully Laverde</t>
  </si>
  <si>
    <t>PENDIENTE DE ACTUALIZACIÓN: Está pendiente una reunión del profesional de Cooperación y Connacionales</t>
  </si>
  <si>
    <t xml:space="preserve">No se ha suscrito convenio pero se manifestó en la reunión del día 12 de Mayo de 2017 dar inicio a la concertación con las áreas misionales para desarrollar el programa Ciudades y posconclicto  </t>
  </si>
  <si>
    <t>Ana Torres =&gt;Eduardo Prieto "falta empalme"</t>
  </si>
  <si>
    <t xml:space="preserve">A partir de la última misión de evaluación de GIZ-Alemania, se reestablecieron las nuevas prioridades en cada uno de los ejes.  </t>
  </si>
  <si>
    <t>ANA ROMERO "avances en la reunión de 30 de mayo de 2017"</t>
  </si>
  <si>
    <t xml:space="preserve"> </t>
  </si>
  <si>
    <t>DIANA IBAÑEZ</t>
  </si>
  <si>
    <t>Termina VISP I y se está tramitando VISP II</t>
  </si>
  <si>
    <t>USD$4.400 millones disponibles y pendiente solicitud de incorporacion dal PGN por intermedio de APC</t>
  </si>
  <si>
    <t>Tatiana Santos (RETIRADA)</t>
  </si>
  <si>
    <t>Fondo de Población de las Naciones Unidas - UNFPA</t>
  </si>
  <si>
    <t>Pregunta Ana Torres</t>
  </si>
  <si>
    <t>Se realizan las actividades propuestas de fase 1 y 2</t>
  </si>
  <si>
    <t>xx</t>
  </si>
  <si>
    <t>Terminado</t>
  </si>
  <si>
    <t>En formulación</t>
  </si>
  <si>
    <t>OCHA y Departamento de Estado del Gobierno de Estados Unidos</t>
  </si>
  <si>
    <t>Gobierno de España</t>
  </si>
  <si>
    <t>Varios</t>
  </si>
  <si>
    <t>Gobierno de Suecia</t>
  </si>
  <si>
    <t>Viviana Ferro, Subdirectora</t>
  </si>
  <si>
    <t>Reino de Noruega</t>
  </si>
  <si>
    <t>Gobierno de Canadá</t>
  </si>
  <si>
    <t>Mireya Camacho</t>
  </si>
  <si>
    <t>El Memorando de entendimiento venció el 30 de marzo de 2017 y se encuentra en fase de Balance Final y establecimiento de un nuevo Memorando, en el cual ya se está trabajando, entre el enlace de la Oficina de Cooperación y el Grupo de NNAJ</t>
  </si>
  <si>
    <t>Grupo de Talento Humano - Dirección General</t>
  </si>
  <si>
    <t>Edgar Gómez - Luis Fernando Ortiz</t>
  </si>
  <si>
    <t xml:space="preserve">Se está esperando la aprobación de la Fase II y el nuevo convenio está en ejecución. </t>
  </si>
  <si>
    <t>En ejecución</t>
  </si>
  <si>
    <t>Dirección General - Subdirección General -  Dirección de Registro - Dirección de Reparaciones</t>
  </si>
  <si>
    <t xml:space="preserve">Subdirección General -Equipo de Connacionales </t>
  </si>
  <si>
    <t>Publicación de la sistematización en la experiencia de atención psicosocial de mujeres victimas de violencia sexual. Pendiente socalización del documento en el foro mundial de Nueva York</t>
  </si>
  <si>
    <t>Luis Fernando Ortiz, Dirección General</t>
  </si>
  <si>
    <t>Ana María Torres</t>
  </si>
  <si>
    <t>Pendiente inicio Fase III en 2017</t>
  </si>
  <si>
    <t>Global Communities  (Antes CHF)</t>
  </si>
  <si>
    <t>Eduardo Prieto</t>
  </si>
  <si>
    <t>Técnico</t>
  </si>
  <si>
    <t>Memorando de Entendimiento -MOU</t>
  </si>
  <si>
    <t>Acuerdo de Financiación de Gastos o Costos Compartidos-CSA</t>
  </si>
  <si>
    <t>Convenio Marco de Cooperación</t>
  </si>
  <si>
    <t>Establecer un marco de cooperación en áreas de interés común para aunar esfuerzos que permitan fortalecer la implementacion de la Política Pública y la implementación del Acuerdo de Paz en lo relacionado con las víctimas</t>
  </si>
  <si>
    <t>Marzo de 2017</t>
  </si>
  <si>
    <t>Cooperación internacional, Dirección General</t>
  </si>
  <si>
    <t>HASTA 24-07-2017, prorrogado hasta 30 de noviembre de 2017</t>
  </si>
  <si>
    <t>Hasta 15 de diciembre de 2018</t>
  </si>
  <si>
    <t>CSA</t>
  </si>
  <si>
    <t>Gobierno de Estados Unidos, Fondo Multidonante</t>
  </si>
  <si>
    <t>1246 de 2017</t>
  </si>
  <si>
    <t>Se están desarrollando los proyectos específicos de Cooperación Paz y Gestión Interinsttucional</t>
  </si>
  <si>
    <t>Aunar esfuerzos para fortalecer la implementación de la Política de Atención y Reparación a las Víctimas y el Acuerdo Final de Paz, en lo relacionado con la Ley de Víctimas</t>
  </si>
  <si>
    <t>Julio de 2017</t>
  </si>
  <si>
    <t>Dirección General - Subdirección General</t>
  </si>
  <si>
    <t>Viviana Ferro, Subdirectora General; Ana María Torres, Asesora Dirección General</t>
  </si>
  <si>
    <t>Técnico y Financiero</t>
  </si>
  <si>
    <t>Hasta 28 de abril de 2020</t>
  </si>
  <si>
    <t>OIM Paz - OIM Gestión Interinstitucional</t>
  </si>
  <si>
    <t>En proceso de negociación</t>
  </si>
  <si>
    <t xml:space="preserve">DGI -Subdirección de Participación
Cooperación Internacional </t>
  </si>
  <si>
    <t>Grant Agreement No. TF01898</t>
  </si>
  <si>
    <t>COOPERANTE EJECUTOR</t>
  </si>
  <si>
    <t>COOPERANTE FINANCIADOR (FUENTE)</t>
  </si>
  <si>
    <t>NUMERO DE CONVENIO INTERNO DE LA UNIDAD</t>
  </si>
  <si>
    <t>OBJETIVO DEL INSTRUMENTO</t>
  </si>
  <si>
    <t>En Ejecución</t>
  </si>
  <si>
    <t>Está pendiente reunión con Tania Bolaños de Fundación Max Planck y con Marlen Espitia de APC para formulación de nuevos proyectos antes de la terminación de este.</t>
  </si>
  <si>
    <t>Se ha solicitado información pertinente al convenio referente de todos las intervenciones que se han llevado con la Unidad en terreno.</t>
  </si>
  <si>
    <t>Se aporto el recurso económico aportado por el Gobierno Español al Fondo Canasta País. En Agosto de 2017 se aprobado la Ronda de Financiamiento y el Fondo de Reserva del periodo restante del año en curso. Se adelantaron las gestiones para un encuentro con la Directora Yolanda Pinto y el Coordinador Humanitario del SNU, Martin Santiago, para septiembre de 2017.</t>
  </si>
  <si>
    <t>Jairo Panqueva de GIZ solicita organizar reunión para coordinar la misión de intercambio con el Gobierno de México, a fin de dar a conocer las buenas prácticas en la implementación de la Ley de Víctimas.</t>
  </si>
  <si>
    <t>la Directora Anja de GIZ solicitó reunión con la Directora Yolanda Pinto. Se espera por parte de la Dirrección General fecha y hora de esta reunión.</t>
  </si>
  <si>
    <t>Miller García</t>
  </si>
  <si>
    <t>Juan Carlos Peña</t>
  </si>
  <si>
    <t>Pendiente reunión entre DAE, Atención Humanitaria, Registro y Oficina de Cooperación Internacional.</t>
  </si>
  <si>
    <t>Se realizan comentarios al vigecismo tercer informe del Secretario General al Consejo Permanente sobre la Mision de Apoyo al Proceso de Paz en Colombia de la Organización de los Estados Americanos (MAPP‐OEA)</t>
  </si>
  <si>
    <t>Miguel Puerto</t>
  </si>
  <si>
    <t>Se implementaron actividades planeadas en las diferentes líneas de acción de los resultados 2, 3 y 4, y se programaron acciones a desarrollar para la segunda fase del proyecto.</t>
  </si>
  <si>
    <t xml:space="preserve">Está pendiente una reunión del profesional de Cooperación y Connacionales. 
Se establecieron tres iniciativas motivadas desde el Grupo de niñez, juventud , envejecimiento y vejez, para incluirlas en las líneas de trabajo del MoU:
1) Acceso a la educación superior, 2) Diseño de herramientas educativas para promover la convivencia  sobre los 170 municipios posconflicto como elemento integral de los PDETS, y, 3) Mujeres adolescentes madres solteras en extrema vulnerabilidad </t>
  </si>
  <si>
    <t>El Memorando de entendimiento venció el 30 de marzo de 2017</t>
  </si>
  <si>
    <t>Se realizó la primera reunión del convenio donde se establecio la elaboración de un plan de trabajo para el convenio. Se establece tres (3) jornadas de atención en el exterior:
Panamá (Yaviza: 25 al 27 ago, Ciudad de Panamá: 29 al 31 de agosto de 2017)
Estados Unidos (Miami: 14 al 17 de septiembre de 2017)
España (Madrid-Valencia: 6 al 15 de octubre de 2017)</t>
  </si>
  <si>
    <t xml:space="preserve">Actualmente nos encontramos en proceso de formulación del proyecto de DDHH Enlaces Étnicos, entre la regional del Meta y Llanos Orientales y OACNUDH.
A la espera del primer borrador del convenio/proyecto para revisión de Cooperación Internacional.
</t>
  </si>
  <si>
    <t>Pendiente reunirse con Oscar Rico de la Subdirección General para revisar avances</t>
  </si>
  <si>
    <t>Esta pendiente contactar a Global y establecer los productos entregables dentro de la carta de entendimiento</t>
  </si>
  <si>
    <t>Se ha realizado el Comité Técnico-Operativo para viabilizar los productos y actividades del convenio específico de Paz, el cual surge de este convenio marco</t>
  </si>
  <si>
    <t>Durante los meses de julio y agosto de 2017 se realizaron las jornadas de socialización del proyecto, en los cuales se contó con la participación de: Funcionarios de 25 entidades de orden Nacional, 7 entidades de orden Departamental (Nariño, Valle y Choco) y 7 entidades de nivel Municipal (Tumaco, Buenaventura y Quibdó) y Funcionarios de las tres Direcciones Territoriales de la Unidad.
A finales de agosto de 2017 se hizó seguimiento al levantamiento de línea base del proyecto.
se encuentra en revisión de un nuevo Memorando, en el cual ya se está trabajando. Adicionalmente, se revisa un convenio específico para el proyecto "Lidetando por la Paz" con Fundación Plan.</t>
  </si>
  <si>
    <t>Se realiza prorroga hasta 30 de noviembre de 2017 debido a las actividades, en especial garantizar la participación de un representante en la sesiones del Congreso, las cuales están programadas para finales de noviembre.</t>
  </si>
  <si>
    <t>Pendiente reunión Directora con SNU</t>
  </si>
  <si>
    <t>Se han definido las entrega para los SRC, al fecha (septiembre) se han entregado medidas en Guacoche (cesar-valledupar) y Santa Isabel (Curumaní-Cesar)</t>
  </si>
  <si>
    <t>A la fecha (septiembre) han iniciado aproximadamente 350 grupo de víctimas en 20 municipios.</t>
  </si>
  <si>
    <t>Terminó VISP I el 31 de diciembre de 2016</t>
  </si>
  <si>
    <t>Se realizó un desayuno entre la Directora Yolanda Pinto y Director de USAID, Larry Sacks. Se realizara la distribución de recursos de USAID en tema de víctimas a través de sus operadores.</t>
  </si>
  <si>
    <t>Actualmente se encuentran, 4 de las 5 organizaciones de víctimas,  en etapa contractual para iniciar la ejecución de sus proyectos. Se hará solicitud de prorroga ante AECID por un año más.
Se radicaron las carpetas en el Grupo de Gestión Contractual de la Unidad de las organizaciones:
1. Organización Femenina Popular, 
2. Funadación Nuevo Arco Iris, y,
3. Red Nacional de Iniciativas Ciudadanas por la Paz y en Contra del Conflicto.</t>
  </si>
  <si>
    <t>El proyecto bajo el convenio marco se denomina: "Servicios incluyentes, para la población víctima del conflicto". El cual se encuentra en ejecución desde Noviembre de 2016.
Se realizó comité técnico en septiembre de 2017, donde se estableció la conformación de mesas técnicas de trabajo para articular con las diferentes áreas misionales la inclusión de diferentes grupos de víctimas en este programa, igualmente, se planteó un piloto para el departamento de Magdalena, junto con la DT, se convocaran víctimas para aumentar el número de beneficiados en el programa.</t>
  </si>
  <si>
    <t xml:space="preserve">Firmado otrosí No.1 Acciones de rehabilitación con 4 sujetos de reparación colectiva en el Caquetá: Puerto Torres, La Mona, Pueblo Nasa y Pueblo Embera Chamí del Resguardo de Honduras. Tras reunión con Directora de Reparaciones se hizó una propuesta de trabajar en Belén de los Andaquíes para implementar metodología de Diagnóstico del daño en 2 sujetos. </t>
  </si>
  <si>
    <t>El equipo de Proyecto tramitó ante la Oficina Asesora de Planeación -OAP- de la Unidad una redistribución del cupo fiscal asignado para la vigencia 2018. A la fecha (septiembre de 2017) el proyecto de inversión cuenta con un cupo de $3.000 millones de pesos y requiere para finalizar su ejecución entre mayo y junio de 2018 de $8.000 millones de pesos. La OAP asignará estos recursos redistribuyendo los recursos de otros proyectos de inversión para cumplir con la meta.</t>
  </si>
  <si>
    <t>PROCEDIMIENTO: SEGUIMIENTO Y MONITOREO DE PROYECTOS DE COOPERACIÓN INTERNACIONAL</t>
  </si>
  <si>
    <t>PROCESO: DIRECCIONAMIENTO ESTRATÉGICO</t>
  </si>
  <si>
    <t>VERSIÓN: 01</t>
  </si>
  <si>
    <t>PÁGINA: 1 DE 1</t>
  </si>
  <si>
    <t xml:space="preserve"> MATRIZ DE INSTRUMENTOS</t>
  </si>
  <si>
    <t>CÓDIGO: 100.01.15-46</t>
  </si>
  <si>
    <t>FECHA: 22/03/2018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</si>
</sst>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 #,##0_-;_-* &quot;-&quot;_-;_-@_-"/>
    <numFmt numFmtId="165" formatCode="_(* #,##0_);_(* \(#,##0\);_(* &quot;-&quot;??_);_(@_)"/>
  </numFmts>
  <fonts count="60"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2"/>
      <color rgb="FF000000"/>
      <name val="Calibri"/>
      <family val="2"/>
    </font>
    <font>
      <b/>
      <sz val="11"/>
      <color rgb="FF000000"/>
      <name val="Calibri"/>
      <family val="2"/>
    </font>
    <font>
      <sz val="12"/>
      <color rgb="FF000000"/>
      <name val="Calibri"/>
      <family val="2"/>
    </font>
    <font>
      <b/>
      <sz val="12"/>
      <color rgb="FF000000"/>
      <name val="Arial Narrow"/>
      <family val="2"/>
    </font>
    <font>
      <sz val="12"/>
      <color rgb="FF000000"/>
      <name val="Arial Narrow"/>
      <family val="2"/>
    </font>
    <font>
      <sz val="12"/>
      <name val="Calibri"/>
      <family val="2"/>
    </font>
    <font>
      <sz val="12"/>
      <color indexed="8"/>
      <name val="Calibri"/>
      <family val="2"/>
    </font>
    <font>
      <sz val="12"/>
      <color rgb="FF000000"/>
      <name val="Arial"/>
      <family val="2"/>
    </font>
    <font>
      <sz val="8"/>
      <color indexed="81"/>
      <name val="Tahoma"/>
      <family val="2"/>
    </font>
    <font>
      <b/>
      <sz val="8"/>
      <color indexed="81"/>
      <name val="Tahoma"/>
      <family val="2"/>
    </font>
    <font>
      <b/>
      <sz val="10"/>
      <color rgb="FF000000"/>
      <name val="Calibri"/>
      <family val="2"/>
    </font>
    <font>
      <b/>
      <sz val="10"/>
      <color rgb="FF000000"/>
      <name val="Arial Narrow"/>
      <family val="2"/>
    </font>
    <font>
      <sz val="10"/>
      <color rgb="FF000000"/>
      <name val="Calibri"/>
      <family val="2"/>
    </font>
    <font>
      <sz val="10"/>
      <color rgb="FF000000"/>
      <name val="Arial Narrow"/>
      <family val="2"/>
    </font>
    <font>
      <sz val="10"/>
      <name val="Calibri"/>
      <family val="2"/>
    </font>
    <font>
      <sz val="12"/>
      <color rgb="FF000000"/>
      <name val="Calibri"/>
      <family val="2"/>
      <scheme val="minor"/>
    </font>
    <font>
      <sz val="12"/>
      <color rgb="FFFF0000"/>
      <name val="Calibri"/>
      <family val="2"/>
    </font>
    <font>
      <u/>
      <sz val="11"/>
      <color theme="10"/>
      <name val="Calibri"/>
      <family val="2"/>
    </font>
    <font>
      <sz val="10"/>
      <name val="Arial Narrow"/>
      <family val="2"/>
    </font>
    <font>
      <u/>
      <sz val="10"/>
      <color theme="10"/>
      <name val="Arial Narrow"/>
      <family val="2"/>
    </font>
    <font>
      <b/>
      <sz val="11"/>
      <color rgb="FF000000"/>
      <name val="Calibri"/>
      <family val="2"/>
      <scheme val="minor"/>
    </font>
    <font>
      <sz val="11"/>
      <color rgb="FF000000"/>
      <name val="Calibri"/>
      <family val="2"/>
      <scheme val="minor"/>
    </font>
    <font>
      <sz val="11"/>
      <name val="Calibri"/>
      <family val="2"/>
      <scheme val="minor"/>
    </font>
    <font>
      <sz val="11"/>
      <color rgb="FF545454"/>
      <name val="Calibri"/>
      <family val="2"/>
      <scheme val="minor"/>
    </font>
    <font>
      <sz val="11"/>
      <color theme="1" tint="4.9989318521683403E-2"/>
      <name val="Calibri"/>
      <family val="2"/>
      <scheme val="minor"/>
    </font>
    <font>
      <sz val="11"/>
      <color rgb="FF222222"/>
      <name val="Calibri"/>
      <family val="2"/>
      <scheme val="minor"/>
    </font>
    <font>
      <b/>
      <sz val="11"/>
      <color theme="0"/>
      <name val="Calibri"/>
      <family val="2"/>
      <scheme val="minor"/>
    </font>
    <font>
      <b/>
      <sz val="14"/>
      <color rgb="FF000000"/>
      <name val="Arial Narrow"/>
      <family val="2"/>
    </font>
    <font>
      <sz val="11"/>
      <color rgb="FF006100"/>
      <name val="Calibri"/>
      <family val="2"/>
      <scheme val="minor"/>
    </font>
    <font>
      <sz val="9"/>
      <color indexed="81"/>
      <name val="Tahoma"/>
      <family val="2"/>
    </font>
    <font>
      <b/>
      <sz val="9"/>
      <color indexed="81"/>
      <name val="Tahoma"/>
      <family val="2"/>
    </font>
    <font>
      <sz val="11"/>
      <color rgb="FFFF0000"/>
      <name val="Calibri"/>
      <family val="2"/>
    </font>
    <font>
      <sz val="9"/>
      <color indexed="81"/>
      <name val="Calibri"/>
      <family val="2"/>
    </font>
    <font>
      <b/>
      <sz val="9"/>
      <color indexed="81"/>
      <name val="Calibri"/>
      <family val="2"/>
    </font>
    <font>
      <b/>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theme="1"/>
      <name val="Calibri"/>
      <family val="2"/>
      <scheme val="minor"/>
    </font>
  </fonts>
  <fills count="3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A5A5A5"/>
      </patternFill>
    </fill>
    <fill>
      <patternFill patternType="solid">
        <fgColor rgb="FFC6EFCE"/>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0"/>
        <bgColor indexed="64"/>
      </patternFill>
    </fill>
    <fill>
      <patternFill patternType="solid">
        <fgColor rgb="FFC0000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rgb="FF3F3F3F"/>
      </bottom>
      <diagonal/>
    </border>
    <border>
      <left/>
      <right/>
      <top style="medium">
        <color indexed="64"/>
      </top>
      <bottom style="double">
        <color rgb="FF3F3F3F"/>
      </bottom>
      <diagonal/>
    </border>
    <border>
      <left style="double">
        <color rgb="FF3F3F3F"/>
      </left>
      <right style="double">
        <color rgb="FF3F3F3F"/>
      </right>
      <top/>
      <bottom/>
      <diagonal/>
    </border>
  </borders>
  <cellStyleXfs count="49">
    <xf numFmtId="0" fontId="0" fillId="0" borderId="0"/>
    <xf numFmtId="43" fontId="5" fillId="0" borderId="0" applyFont="0" applyFill="0" applyBorder="0" applyAlignment="0" applyProtection="0"/>
    <xf numFmtId="164" fontId="5" fillId="0" borderId="0" applyFont="0" applyFill="0" applyBorder="0" applyAlignment="0" applyProtection="0"/>
    <xf numFmtId="0" fontId="23" fillId="0" borderId="0" applyNumberFormat="0" applyFill="0" applyBorder="0" applyAlignment="0" applyProtection="0"/>
    <xf numFmtId="0" fontId="32" fillId="4" borderId="6" applyNumberFormat="0" applyAlignment="0" applyProtection="0"/>
    <xf numFmtId="0" fontId="34" fillId="5" borderId="0" applyNumberFormat="0" applyBorder="0" applyAlignment="0" applyProtection="0"/>
    <xf numFmtId="0" fontId="3" fillId="0" borderId="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9" borderId="0" applyNumberFormat="0" applyBorder="0" applyAlignment="0" applyProtection="0"/>
    <xf numFmtId="0" fontId="42" fillId="12" borderId="0" applyNumberFormat="0" applyBorder="0" applyAlignment="0" applyProtection="0"/>
    <xf numFmtId="0" fontId="42" fillId="15" borderId="0" applyNumberFormat="0" applyBorder="0" applyAlignment="0" applyProtection="0"/>
    <xf numFmtId="0" fontId="43" fillId="16"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4" fillId="8" borderId="0" applyNumberFormat="0" applyBorder="0" applyAlignment="0" applyProtection="0"/>
    <xf numFmtId="0" fontId="45" fillId="20" borderId="8" applyNumberFormat="0" applyAlignment="0" applyProtection="0"/>
    <xf numFmtId="0" fontId="46" fillId="21" borderId="9" applyNumberFormat="0" applyAlignment="0" applyProtection="0"/>
    <xf numFmtId="0" fontId="47" fillId="0" borderId="10" applyNumberFormat="0" applyFill="0" applyAlignment="0" applyProtection="0"/>
    <xf numFmtId="0" fontId="48" fillId="0" borderId="0" applyNumberFormat="0" applyFill="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25" borderId="0" applyNumberFormat="0" applyBorder="0" applyAlignment="0" applyProtection="0"/>
    <xf numFmtId="0" fontId="49" fillId="11" borderId="8" applyNumberFormat="0" applyAlignment="0" applyProtection="0"/>
    <xf numFmtId="0" fontId="50" fillId="7" borderId="0" applyNumberFormat="0" applyBorder="0" applyAlignment="0" applyProtection="0"/>
    <xf numFmtId="0" fontId="51" fillId="26" borderId="0" applyNumberFormat="0" applyBorder="0" applyAlignment="0" applyProtection="0"/>
    <xf numFmtId="0" fontId="41" fillId="0" borderId="0"/>
    <xf numFmtId="0" fontId="41" fillId="27" borderId="11" applyNumberFormat="0" applyAlignment="0" applyProtection="0"/>
    <xf numFmtId="0" fontId="52" fillId="20" borderId="12"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6" fillId="0" borderId="13" applyNumberFormat="0" applyFill="0" applyAlignment="0" applyProtection="0"/>
    <xf numFmtId="0" fontId="57" fillId="0" borderId="14" applyNumberFormat="0" applyFill="0" applyAlignment="0" applyProtection="0"/>
    <xf numFmtId="0" fontId="48" fillId="0" borderId="15" applyNumberFormat="0" applyFill="0" applyAlignment="0" applyProtection="0"/>
    <xf numFmtId="0" fontId="55" fillId="0" borderId="0" applyNumberFormat="0" applyFill="0" applyBorder="0" applyAlignment="0" applyProtection="0"/>
    <xf numFmtId="0" fontId="58" fillId="0" borderId="16" applyNumberFormat="0" applyFill="0" applyAlignment="0" applyProtection="0"/>
  </cellStyleXfs>
  <cellXfs count="194">
    <xf numFmtId="0" fontId="0" fillId="0" borderId="0" xfId="0"/>
    <xf numFmtId="0" fontId="6" fillId="0" borderId="0" xfId="0" applyFont="1" applyFill="1"/>
    <xf numFmtId="0" fontId="0" fillId="0" borderId="0" xfId="0" applyFill="1"/>
    <xf numFmtId="0" fontId="7" fillId="0" borderId="0" xfId="0" applyFont="1" applyFill="1"/>
    <xf numFmtId="0" fontId="0" fillId="0" borderId="0" xfId="0" applyFont="1" applyFill="1"/>
    <xf numFmtId="4" fontId="0" fillId="0" borderId="0" xfId="0" applyNumberFormat="1" applyFill="1"/>
    <xf numFmtId="0" fontId="8" fillId="0" borderId="1" xfId="0" applyFont="1" applyFill="1" applyBorder="1" applyAlignment="1">
      <alignment horizontal="center" vertical="center" wrapText="1" readingOrder="1"/>
    </xf>
    <xf numFmtId="0" fontId="8" fillId="0" borderId="0" xfId="0" applyFont="1" applyFill="1" applyBorder="1" applyAlignment="1">
      <alignment horizontal="center" vertical="center" wrapText="1" readingOrder="1"/>
    </xf>
    <xf numFmtId="14" fontId="5" fillId="0" borderId="0" xfId="0" applyNumberFormat="1" applyFont="1" applyFill="1" applyAlignment="1"/>
    <xf numFmtId="0" fontId="5" fillId="0" borderId="0" xfId="0" applyFont="1" applyFill="1"/>
    <xf numFmtId="43" fontId="12" fillId="0" borderId="1" xfId="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readingOrder="1"/>
    </xf>
    <xf numFmtId="0" fontId="16" fillId="0" borderId="1" xfId="0" applyFont="1" applyFill="1" applyBorder="1" applyAlignment="1">
      <alignment vertical="center" wrapText="1" readingOrder="1"/>
    </xf>
    <xf numFmtId="0" fontId="18" fillId="0" borderId="0" xfId="0" applyFont="1"/>
    <xf numFmtId="0" fontId="18" fillId="0" borderId="1" xfId="0" applyFont="1" applyFill="1" applyBorder="1" applyAlignment="1">
      <alignment horizontal="left" vertical="center" wrapText="1" readingOrder="1"/>
    </xf>
    <xf numFmtId="0" fontId="18" fillId="0" borderId="1" xfId="0" applyFont="1" applyFill="1" applyBorder="1" applyAlignment="1">
      <alignment horizontal="center" vertical="center" wrapText="1" readingOrder="1"/>
    </xf>
    <xf numFmtId="165" fontId="18" fillId="0" borderId="1" xfId="1" applyNumberFormat="1" applyFont="1" applyFill="1" applyBorder="1" applyAlignment="1">
      <alignment horizontal="center" vertical="center" wrapText="1" readingOrder="1"/>
    </xf>
    <xf numFmtId="0" fontId="18" fillId="0" borderId="1" xfId="0" applyFont="1" applyFill="1" applyBorder="1"/>
    <xf numFmtId="15" fontId="18" fillId="0" borderId="1" xfId="0" applyNumberFormat="1" applyFont="1" applyFill="1" applyBorder="1" applyAlignment="1">
      <alignment horizontal="center" vertical="center" wrapText="1" readingOrder="1"/>
    </xf>
    <xf numFmtId="15" fontId="18" fillId="0" borderId="1" xfId="0" applyNumberFormat="1" applyFont="1" applyFill="1" applyBorder="1"/>
    <xf numFmtId="165" fontId="20" fillId="0" borderId="1" xfId="1" applyNumberFormat="1" applyFont="1" applyFill="1" applyBorder="1" applyAlignment="1">
      <alignment horizontal="center" vertical="center" wrapText="1" readingOrder="1"/>
    </xf>
    <xf numFmtId="165" fontId="18" fillId="0" borderId="1" xfId="1" applyNumberFormat="1" applyFont="1" applyFill="1" applyBorder="1" applyAlignment="1">
      <alignment horizontal="left" wrapText="1" readingOrder="1"/>
    </xf>
    <xf numFmtId="15" fontId="18" fillId="0" borderId="1" xfId="0" applyNumberFormat="1" applyFont="1" applyFill="1" applyBorder="1" applyAlignment="1">
      <alignment vertical="center" wrapText="1" readingOrder="1"/>
    </xf>
    <xf numFmtId="14" fontId="18" fillId="0" borderId="1" xfId="1" applyNumberFormat="1" applyFont="1" applyFill="1" applyBorder="1" applyAlignment="1">
      <alignment horizontal="center" vertical="center" readingOrder="1"/>
    </xf>
    <xf numFmtId="0" fontId="18" fillId="0" borderId="1" xfId="0" applyFont="1" applyBorder="1"/>
    <xf numFmtId="0" fontId="18" fillId="0" borderId="1" xfId="0" applyFont="1" applyBorder="1" applyAlignment="1">
      <alignment wrapText="1"/>
    </xf>
    <xf numFmtId="0" fontId="13" fillId="0" borderId="1" xfId="0" applyFont="1" applyBorder="1" applyAlignment="1">
      <alignment horizontal="justify" vertical="center"/>
    </xf>
    <xf numFmtId="165" fontId="16" fillId="0" borderId="0" xfId="0" applyNumberFormat="1" applyFont="1"/>
    <xf numFmtId="165" fontId="18" fillId="0" borderId="1" xfId="1" applyNumberFormat="1" applyFont="1" applyBorder="1"/>
    <xf numFmtId="0" fontId="7" fillId="0" borderId="0" xfId="0" applyFont="1" applyFill="1" applyAlignment="1">
      <alignment wrapText="1"/>
    </xf>
    <xf numFmtId="0" fontId="0" fillId="0" borderId="0" xfId="0" applyFill="1" applyAlignment="1">
      <alignment wrapText="1"/>
    </xf>
    <xf numFmtId="0" fontId="8" fillId="0" borderId="1" xfId="0" applyFont="1" applyFill="1" applyBorder="1" applyAlignment="1">
      <alignment horizontal="left"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right" wrapText="1"/>
    </xf>
    <xf numFmtId="0" fontId="8" fillId="0" borderId="1" xfId="0" applyFont="1" applyFill="1" applyBorder="1" applyAlignment="1">
      <alignment horizontal="left" vertical="center" wrapText="1"/>
    </xf>
    <xf numFmtId="165" fontId="8" fillId="0" borderId="1" xfId="1" applyNumberFormat="1" applyFont="1" applyFill="1" applyBorder="1" applyAlignment="1">
      <alignment horizontal="center" vertical="center" wrapText="1"/>
    </xf>
    <xf numFmtId="0" fontId="0" fillId="0" borderId="1" xfId="0" applyFill="1" applyBorder="1" applyAlignment="1">
      <alignment wrapText="1"/>
    </xf>
    <xf numFmtId="15"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5" fontId="0" fillId="0" borderId="1" xfId="0" applyNumberFormat="1" applyFill="1" applyBorder="1" applyAlignment="1">
      <alignment wrapText="1"/>
    </xf>
    <xf numFmtId="15" fontId="5" fillId="0" borderId="1" xfId="0" applyNumberFormat="1" applyFont="1" applyFill="1" applyBorder="1" applyAlignment="1">
      <alignment vertical="center" wrapText="1"/>
    </xf>
    <xf numFmtId="15" fontId="0" fillId="0" borderId="1" xfId="0" applyNumberFormat="1" applyFont="1" applyFill="1" applyBorder="1" applyAlignment="1">
      <alignment vertical="center" wrapText="1"/>
    </xf>
    <xf numFmtId="0" fontId="8" fillId="0" borderId="1" xfId="0" applyFont="1" applyFill="1" applyBorder="1" applyAlignment="1">
      <alignment horizontal="center" wrapText="1"/>
    </xf>
    <xf numFmtId="165" fontId="8" fillId="0" borderId="1" xfId="0" applyNumberFormat="1" applyFont="1" applyFill="1" applyBorder="1" applyAlignment="1">
      <alignment horizontal="left" wrapText="1"/>
    </xf>
    <xf numFmtId="0" fontId="8" fillId="0" borderId="1" xfId="0" applyFont="1" applyFill="1" applyBorder="1" applyAlignment="1">
      <alignment wrapText="1"/>
    </xf>
    <xf numFmtId="0" fontId="8" fillId="0" borderId="1" xfId="0" applyFont="1" applyFill="1" applyBorder="1" applyAlignment="1">
      <alignment vertical="center" wrapText="1"/>
    </xf>
    <xf numFmtId="165" fontId="8" fillId="0" borderId="1" xfId="1" applyNumberFormat="1" applyFont="1" applyFill="1" applyBorder="1" applyAlignment="1">
      <alignment horizontal="left" wrapText="1"/>
    </xf>
    <xf numFmtId="15" fontId="8" fillId="0" borderId="1" xfId="0" applyNumberFormat="1" applyFont="1" applyFill="1" applyBorder="1" applyAlignment="1">
      <alignment vertical="center" wrapText="1"/>
    </xf>
    <xf numFmtId="165" fontId="8" fillId="0" borderId="1" xfId="1" applyNumberFormat="1" applyFont="1" applyFill="1" applyBorder="1" applyAlignment="1">
      <alignment wrapText="1"/>
    </xf>
    <xf numFmtId="165" fontId="8" fillId="0" borderId="1" xfId="0" applyNumberFormat="1" applyFont="1" applyFill="1" applyBorder="1" applyAlignment="1">
      <alignment wrapText="1"/>
    </xf>
    <xf numFmtId="15" fontId="0" fillId="0" borderId="1" xfId="0" applyNumberFormat="1" applyFont="1" applyFill="1" applyBorder="1" applyAlignment="1">
      <alignment wrapText="1"/>
    </xf>
    <xf numFmtId="164" fontId="8" fillId="0" borderId="1" xfId="0" applyNumberFormat="1" applyFont="1" applyFill="1" applyBorder="1" applyAlignment="1">
      <alignment wrapText="1"/>
    </xf>
    <xf numFmtId="164" fontId="8" fillId="0" borderId="1" xfId="2" applyFont="1" applyFill="1" applyBorder="1" applyAlignment="1">
      <alignment wrapText="1"/>
    </xf>
    <xf numFmtId="0" fontId="8" fillId="0" borderId="0" xfId="0" applyFont="1" applyFill="1" applyBorder="1" applyAlignment="1">
      <alignment wrapText="1"/>
    </xf>
    <xf numFmtId="0" fontId="8" fillId="2" borderId="1" xfId="0" applyFont="1" applyFill="1" applyBorder="1" applyAlignment="1">
      <alignment horizontal="right"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5" fontId="0" fillId="2" borderId="1" xfId="0" applyNumberFormat="1" applyFill="1" applyBorder="1" applyAlignment="1">
      <alignment vertical="center" wrapText="1"/>
    </xf>
    <xf numFmtId="0" fontId="0" fillId="2" borderId="0" xfId="0" applyFill="1" applyAlignment="1">
      <alignment wrapText="1"/>
    </xf>
    <xf numFmtId="165" fontId="8" fillId="2" borderId="1" xfId="1"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165" fontId="8" fillId="2" borderId="1" xfId="1" applyNumberFormat="1" applyFont="1" applyFill="1" applyBorder="1" applyAlignment="1">
      <alignment horizontal="left" wrapText="1"/>
    </xf>
    <xf numFmtId="165" fontId="8" fillId="2" borderId="1" xfId="1" applyNumberFormat="1" applyFont="1" applyFill="1" applyBorder="1" applyAlignment="1">
      <alignment horizontal="left" vertical="center" wrapText="1"/>
    </xf>
    <xf numFmtId="0" fontId="8" fillId="2" borderId="1" xfId="0" applyFont="1" applyFill="1" applyBorder="1" applyAlignment="1">
      <alignment wrapText="1"/>
    </xf>
    <xf numFmtId="15" fontId="0" fillId="2" borderId="1" xfId="0" applyNumberFormat="1" applyFill="1" applyBorder="1" applyAlignment="1">
      <alignment wrapText="1"/>
    </xf>
    <xf numFmtId="0" fontId="8" fillId="2" borderId="1" xfId="0" applyFont="1" applyFill="1" applyBorder="1" applyAlignment="1">
      <alignment vertical="center" wrapText="1"/>
    </xf>
    <xf numFmtId="0" fontId="0" fillId="2" borderId="1" xfId="0" applyFill="1" applyBorder="1" applyAlignment="1">
      <alignment wrapText="1"/>
    </xf>
    <xf numFmtId="165" fontId="8" fillId="2" borderId="1" xfId="1" applyNumberFormat="1" applyFont="1" applyFill="1" applyBorder="1" applyAlignment="1">
      <alignment wrapText="1"/>
    </xf>
    <xf numFmtId="164" fontId="8" fillId="2" borderId="1" xfId="0" applyNumberFormat="1" applyFont="1" applyFill="1" applyBorder="1" applyAlignment="1">
      <alignment wrapText="1"/>
    </xf>
    <xf numFmtId="164" fontId="8" fillId="2" borderId="1" xfId="2" applyFont="1" applyFill="1" applyBorder="1" applyAlignment="1">
      <alignment wrapText="1"/>
    </xf>
    <xf numFmtId="0" fontId="8" fillId="0" borderId="2" xfId="0" applyFont="1" applyFill="1" applyBorder="1" applyAlignment="1">
      <alignment horizontal="left" vertical="center" wrapText="1"/>
    </xf>
    <xf numFmtId="0" fontId="8" fillId="0" borderId="0" xfId="0" applyFont="1" applyFill="1" applyAlignment="1">
      <alignment wrapText="1"/>
    </xf>
    <xf numFmtId="0" fontId="8" fillId="0" borderId="0" xfId="0" applyFont="1" applyFill="1"/>
    <xf numFmtId="165" fontId="8" fillId="0" borderId="0" xfId="1" applyNumberFormat="1" applyFont="1" applyFill="1" applyAlignment="1">
      <alignment wrapText="1"/>
    </xf>
    <xf numFmtId="165" fontId="8" fillId="2" borderId="4" xfId="1" applyNumberFormat="1" applyFont="1" applyFill="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vertical="center" wrapText="1"/>
    </xf>
    <xf numFmtId="165" fontId="8" fillId="2" borderId="1" xfId="1" applyNumberFormat="1" applyFont="1" applyFill="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vertical="center" wrapText="1"/>
    </xf>
    <xf numFmtId="165" fontId="8" fillId="2" borderId="5" xfId="1" applyNumberFormat="1" applyFont="1" applyFill="1" applyBorder="1" applyAlignment="1">
      <alignment horizontal="left" vertical="center" wrapText="1"/>
    </xf>
    <xf numFmtId="0" fontId="22" fillId="2"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21" fillId="0" borderId="2" xfId="0" applyFont="1" applyFill="1" applyBorder="1" applyAlignment="1">
      <alignment horizontal="left" vertical="center" wrapText="1"/>
    </xf>
    <xf numFmtId="165" fontId="8" fillId="0" borderId="0" xfId="1" applyNumberFormat="1" applyFont="1" applyFill="1" applyBorder="1" applyAlignment="1">
      <alignment horizontal="center" vertical="center" wrapText="1"/>
    </xf>
    <xf numFmtId="15" fontId="0" fillId="0" borderId="0" xfId="0" applyNumberFormat="1" applyFont="1" applyFill="1" applyBorder="1" applyAlignment="1">
      <alignment vertical="center" wrapText="1"/>
    </xf>
    <xf numFmtId="0" fontId="8" fillId="2" borderId="0" xfId="0" applyFont="1" applyFill="1" applyAlignment="1">
      <alignment wrapText="1"/>
    </xf>
    <xf numFmtId="0" fontId="21" fillId="2" borderId="1" xfId="0" applyFont="1" applyFill="1" applyBorder="1" applyAlignment="1">
      <alignment horizontal="left" vertical="center" wrapText="1"/>
    </xf>
    <xf numFmtId="15" fontId="0" fillId="2" borderId="1" xfId="0" applyNumberFormat="1" applyFont="1" applyFill="1" applyBorder="1" applyAlignment="1">
      <alignment vertical="center" wrapText="1"/>
    </xf>
    <xf numFmtId="165" fontId="11" fillId="2" borderId="1" xfId="1" applyNumberFormat="1" applyFont="1" applyFill="1" applyBorder="1" applyAlignment="1">
      <alignment horizontal="center" vertical="center" wrapText="1"/>
    </xf>
    <xf numFmtId="15" fontId="5" fillId="2" borderId="1" xfId="0" applyNumberFormat="1" applyFont="1" applyFill="1" applyBorder="1" applyAlignment="1">
      <alignment wrapText="1"/>
    </xf>
    <xf numFmtId="165" fontId="8" fillId="0" borderId="1" xfId="1" applyNumberFormat="1" applyFont="1" applyFill="1" applyBorder="1" applyAlignment="1">
      <alignment horizontal="left" vertical="center" wrapText="1"/>
    </xf>
    <xf numFmtId="0" fontId="19" fillId="0" borderId="1" xfId="0" applyFont="1" applyFill="1" applyBorder="1" applyAlignment="1">
      <alignment vertical="center" wrapText="1"/>
    </xf>
    <xf numFmtId="0" fontId="8" fillId="3"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9" fillId="0" borderId="1" xfId="0" applyFont="1" applyFill="1" applyBorder="1" applyAlignment="1">
      <alignment horizontal="left" wrapText="1"/>
    </xf>
    <xf numFmtId="165" fontId="19" fillId="0" borderId="1" xfId="1" applyNumberFormat="1" applyFont="1" applyFill="1" applyBorder="1" applyAlignment="1">
      <alignment horizontal="left" wrapText="1"/>
    </xf>
    <xf numFmtId="165" fontId="19" fillId="0" borderId="1" xfId="1" applyNumberFormat="1" applyFont="1" applyFill="1" applyBorder="1" applyAlignment="1">
      <alignment horizontal="left" vertical="center" wrapText="1"/>
    </xf>
    <xf numFmtId="0" fontId="18" fillId="0" borderId="0" xfId="0" applyFont="1" applyFill="1" applyAlignment="1">
      <alignment wrapText="1"/>
    </xf>
    <xf numFmtId="0" fontId="18" fillId="0" borderId="2" xfId="0" applyFont="1" applyFill="1" applyBorder="1" applyAlignment="1">
      <alignment horizontal="left" vertical="center" wrapText="1"/>
    </xf>
    <xf numFmtId="165" fontId="18" fillId="0" borderId="0" xfId="1" applyNumberFormat="1" applyFont="1" applyFill="1" applyAlignment="1">
      <alignment wrapText="1"/>
    </xf>
    <xf numFmtId="165" fontId="24" fillId="0" borderId="1" xfId="1" applyNumberFormat="1" applyFont="1" applyFill="1" applyBorder="1" applyAlignment="1">
      <alignment horizontal="center" vertical="center" wrapText="1"/>
    </xf>
    <xf numFmtId="165" fontId="19" fillId="0" borderId="1" xfId="1" applyNumberFormat="1" applyFont="1" applyFill="1" applyBorder="1" applyAlignment="1">
      <alignment horizontal="center" vertical="center" wrapText="1"/>
    </xf>
    <xf numFmtId="15" fontId="19" fillId="0" borderId="1" xfId="0" applyNumberFormat="1" applyFont="1" applyFill="1" applyBorder="1" applyAlignment="1">
      <alignment wrapText="1"/>
    </xf>
    <xf numFmtId="0" fontId="26" fillId="0" borderId="1" xfId="0" applyFont="1" applyBorder="1" applyAlignment="1">
      <alignment vertical="center" wrapText="1"/>
    </xf>
    <xf numFmtId="0" fontId="27" fillId="0" borderId="1" xfId="0" applyFont="1" applyFill="1" applyBorder="1" applyAlignment="1">
      <alignment wrapText="1"/>
    </xf>
    <xf numFmtId="0" fontId="27" fillId="0" borderId="1" xfId="0" applyFont="1" applyFill="1" applyBorder="1" applyAlignment="1">
      <alignment vertical="center" wrapText="1"/>
    </xf>
    <xf numFmtId="0" fontId="27" fillId="0" borderId="0" xfId="0" applyFont="1"/>
    <xf numFmtId="0" fontId="28" fillId="0" borderId="1" xfId="0" applyFont="1" applyFill="1" applyBorder="1" applyAlignment="1">
      <alignment horizontal="center" wrapText="1"/>
    </xf>
    <xf numFmtId="0" fontId="28" fillId="0" borderId="1" xfId="0" applyFont="1" applyFill="1" applyBorder="1" applyAlignment="1">
      <alignment horizontal="left" vertical="center" wrapText="1"/>
    </xf>
    <xf numFmtId="0" fontId="28" fillId="0" borderId="1" xfId="0" applyFont="1" applyBorder="1" applyAlignment="1">
      <alignment wrapText="1"/>
    </xf>
    <xf numFmtId="0" fontId="29" fillId="0" borderId="1" xfId="0" applyFont="1" applyBorder="1" applyAlignment="1">
      <alignment wrapText="1"/>
    </xf>
    <xf numFmtId="0" fontId="30" fillId="0" borderId="1" xfId="0" applyFont="1" applyFill="1" applyBorder="1" applyAlignment="1">
      <alignment horizontal="left" vertical="center" wrapText="1"/>
    </xf>
    <xf numFmtId="0" fontId="27" fillId="0" borderId="1" xfId="0" applyFont="1" applyBorder="1" applyAlignment="1">
      <alignment vertical="center" wrapText="1"/>
    </xf>
    <xf numFmtId="0" fontId="28" fillId="0" borderId="1" xfId="0" applyFont="1" applyFill="1" applyBorder="1" applyAlignment="1">
      <alignment wrapText="1"/>
    </xf>
    <xf numFmtId="0" fontId="31" fillId="0" borderId="1" xfId="0" applyFont="1" applyBorder="1" applyAlignment="1">
      <alignment wrapText="1"/>
    </xf>
    <xf numFmtId="0" fontId="26" fillId="0" borderId="1" xfId="0" applyFont="1" applyBorder="1" applyAlignment="1">
      <alignment horizontal="center"/>
    </xf>
    <xf numFmtId="0" fontId="27" fillId="0" borderId="1" xfId="0" applyFont="1" applyBorder="1"/>
    <xf numFmtId="0" fontId="27" fillId="0" borderId="1" xfId="0" applyFont="1" applyBorder="1" applyAlignment="1">
      <alignment wrapText="1"/>
    </xf>
    <xf numFmtId="0" fontId="4" fillId="0" borderId="1" xfId="0" applyFont="1" applyFill="1" applyBorder="1" applyAlignment="1">
      <alignment wrapText="1"/>
    </xf>
    <xf numFmtId="0" fontId="19" fillId="2" borderId="1" xfId="0" applyFont="1" applyFill="1" applyBorder="1" applyAlignment="1">
      <alignment vertical="center" wrapText="1"/>
    </xf>
    <xf numFmtId="165" fontId="19" fillId="2" borderId="1" xfId="1" applyNumberFormat="1" applyFont="1" applyFill="1" applyBorder="1" applyAlignment="1">
      <alignment vertical="center" wrapText="1"/>
    </xf>
    <xf numFmtId="165" fontId="25" fillId="2" borderId="1" xfId="3"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0" fillId="0" borderId="1" xfId="0" applyFill="1" applyBorder="1" applyAlignment="1">
      <alignment vertical="center"/>
    </xf>
    <xf numFmtId="0" fontId="19" fillId="0" borderId="0" xfId="0" applyFont="1" applyFill="1" applyAlignment="1">
      <alignment wrapText="1"/>
    </xf>
    <xf numFmtId="0" fontId="0" fillId="0" borderId="0" xfId="0" applyFill="1" applyAlignment="1">
      <alignment vertical="center"/>
    </xf>
    <xf numFmtId="0" fontId="0" fillId="0" borderId="0" xfId="0" applyFill="1" applyAlignment="1">
      <alignment horizontal="center" vertical="center"/>
    </xf>
    <xf numFmtId="0" fontId="33" fillId="0" borderId="1" xfId="0" applyFont="1" applyFill="1" applyBorder="1" applyAlignment="1">
      <alignment horizontal="center" vertical="center" wrapText="1"/>
    </xf>
    <xf numFmtId="0" fontId="32" fillId="4" borderId="6" xfId="4" applyAlignment="1">
      <alignment vertical="center" wrapText="1"/>
    </xf>
    <xf numFmtId="0" fontId="32" fillId="4" borderId="6" xfId="4" applyAlignment="1">
      <alignment horizontal="center" vertical="center" wrapText="1"/>
    </xf>
    <xf numFmtId="0" fontId="34" fillId="5" borderId="1" xfId="5" applyBorder="1" applyAlignment="1">
      <alignment horizontal="center" vertical="center" wrapText="1"/>
    </xf>
    <xf numFmtId="0" fontId="34" fillId="5" borderId="1" xfId="5" applyBorder="1" applyAlignment="1">
      <alignment vertical="center" wrapText="1"/>
    </xf>
    <xf numFmtId="165" fontId="34" fillId="5" borderId="1" xfId="5" applyNumberFormat="1" applyBorder="1" applyAlignment="1">
      <alignment vertical="center" wrapText="1"/>
    </xf>
    <xf numFmtId="165" fontId="34" fillId="5" borderId="1" xfId="5" applyNumberFormat="1" applyBorder="1" applyAlignment="1">
      <alignment horizontal="center" vertical="center" wrapText="1"/>
    </xf>
    <xf numFmtId="0" fontId="0" fillId="0" borderId="0" xfId="0" applyAlignment="1">
      <alignment vertical="center" wrapText="1"/>
    </xf>
    <xf numFmtId="0" fontId="19" fillId="2" borderId="1" xfId="1" applyNumberFormat="1" applyFont="1" applyFill="1" applyBorder="1" applyAlignment="1">
      <alignment vertical="center" wrapText="1"/>
    </xf>
    <xf numFmtId="0" fontId="34" fillId="5" borderId="1" xfId="5" applyNumberFormat="1" applyBorder="1" applyAlignment="1">
      <alignment vertical="center" wrapText="1"/>
    </xf>
    <xf numFmtId="0" fontId="19" fillId="0" borderId="5" xfId="0" applyFont="1" applyFill="1" applyBorder="1" applyAlignment="1">
      <alignment vertical="center" wrapText="1"/>
    </xf>
    <xf numFmtId="0" fontId="19" fillId="2" borderId="5" xfId="0" applyFont="1" applyFill="1" applyBorder="1" applyAlignment="1">
      <alignment vertical="center" wrapText="1"/>
    </xf>
    <xf numFmtId="0" fontId="19" fillId="0" borderId="5" xfId="0" applyFont="1" applyFill="1" applyBorder="1" applyAlignment="1">
      <alignment horizontal="center" vertical="center" wrapText="1"/>
    </xf>
    <xf numFmtId="165" fontId="19" fillId="2" borderId="5" xfId="1" applyNumberFormat="1" applyFont="1" applyFill="1" applyBorder="1" applyAlignment="1">
      <alignment vertical="center" wrapText="1"/>
    </xf>
    <xf numFmtId="165" fontId="25" fillId="2" borderId="5" xfId="3" applyNumberFormat="1" applyFont="1" applyFill="1" applyBorder="1" applyAlignment="1">
      <alignment horizontal="center" vertical="center" wrapText="1"/>
    </xf>
    <xf numFmtId="14" fontId="19" fillId="0" borderId="1" xfId="0" applyNumberFormat="1" applyFont="1" applyFill="1" applyBorder="1" applyAlignment="1">
      <alignment vertical="center" wrapText="1"/>
    </xf>
    <xf numFmtId="14" fontId="19" fillId="0" borderId="1" xfId="0" applyNumberFormat="1" applyFont="1" applyFill="1" applyBorder="1" applyAlignment="1">
      <alignment horizontal="center" vertical="center" wrapText="1"/>
    </xf>
    <xf numFmtId="14" fontId="34" fillId="5" borderId="1" xfId="5" applyNumberFormat="1" applyBorder="1" applyAlignment="1">
      <alignment vertical="center" wrapText="1"/>
    </xf>
    <xf numFmtId="14" fontId="34" fillId="5" borderId="1" xfId="5" applyNumberFormat="1" applyBorder="1" applyAlignment="1">
      <alignment horizontal="center" vertical="center" wrapText="1"/>
    </xf>
    <xf numFmtId="0" fontId="34" fillId="5" borderId="1" xfId="5" applyBorder="1" applyAlignment="1">
      <alignment vertical="top" wrapText="1"/>
    </xf>
    <xf numFmtId="0" fontId="19" fillId="0" borderId="1" xfId="0" applyFont="1" applyFill="1" applyBorder="1" applyAlignment="1">
      <alignment vertical="top" wrapText="1"/>
    </xf>
    <xf numFmtId="0" fontId="0" fillId="0" borderId="5" xfId="0" applyFill="1" applyBorder="1" applyAlignment="1">
      <alignment vertical="center"/>
    </xf>
    <xf numFmtId="0" fontId="32" fillId="4" borderId="7" xfId="4"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justify" vertical="center" wrapText="1"/>
    </xf>
    <xf numFmtId="0" fontId="0" fillId="0" borderId="1" xfId="0" applyBorder="1" applyAlignment="1">
      <alignment horizontal="left" vertical="center" wrapText="1"/>
    </xf>
    <xf numFmtId="0" fontId="40" fillId="28" borderId="0" xfId="6" applyFont="1" applyFill="1" applyBorder="1" applyAlignment="1" applyProtection="1">
      <alignment vertical="center" wrapText="1"/>
      <protection hidden="1"/>
    </xf>
    <xf numFmtId="0" fontId="40" fillId="28" borderId="0" xfId="6" applyFont="1" applyFill="1" applyBorder="1" applyAlignment="1" applyProtection="1">
      <protection hidden="1"/>
    </xf>
    <xf numFmtId="0" fontId="0" fillId="0" borderId="25" xfId="0" applyBorder="1" applyAlignment="1">
      <alignment horizontal="justify" vertical="center" wrapText="1"/>
    </xf>
    <xf numFmtId="0" fontId="40" fillId="28" borderId="27" xfId="6" applyFont="1" applyFill="1" applyBorder="1" applyAlignment="1" applyProtection="1">
      <protection hidden="1"/>
    </xf>
    <xf numFmtId="0" fontId="32" fillId="29" borderId="27" xfId="6" applyFont="1" applyFill="1" applyBorder="1" applyAlignment="1" applyProtection="1">
      <alignment vertical="center" wrapText="1"/>
      <protection hidden="1"/>
    </xf>
    <xf numFmtId="0" fontId="32" fillId="4" borderId="31" xfId="4" applyBorder="1" applyAlignment="1">
      <alignment vertical="center" wrapText="1"/>
    </xf>
    <xf numFmtId="0" fontId="32" fillId="4" borderId="31" xfId="4" applyBorder="1" applyAlignment="1">
      <alignment horizontal="center" vertical="center" wrapText="1"/>
    </xf>
    <xf numFmtId="0" fontId="2" fillId="28" borderId="20" xfId="6" applyFont="1" applyFill="1" applyBorder="1" applyAlignment="1" applyProtection="1">
      <protection hidden="1"/>
    </xf>
    <xf numFmtId="0" fontId="2" fillId="28" borderId="0" xfId="6" applyFont="1" applyFill="1" applyBorder="1" applyAlignment="1" applyProtection="1">
      <protection hidden="1"/>
    </xf>
    <xf numFmtId="0" fontId="2" fillId="28" borderId="17" xfId="6" applyFont="1" applyFill="1" applyBorder="1" applyAlignment="1" applyProtection="1">
      <protection hidden="1"/>
    </xf>
    <xf numFmtId="0" fontId="7" fillId="0" borderId="3" xfId="0" applyFont="1" applyFill="1" applyBorder="1" applyAlignment="1">
      <alignment horizontal="center" wrapText="1"/>
    </xf>
    <xf numFmtId="0" fontId="28" fillId="28" borderId="29" xfId="6" applyFont="1" applyFill="1" applyBorder="1" applyAlignment="1" applyProtection="1">
      <alignment horizontal="left"/>
      <protection hidden="1"/>
    </xf>
    <xf numFmtId="0" fontId="28" fillId="28" borderId="30" xfId="6" applyFont="1" applyFill="1" applyBorder="1" applyAlignment="1" applyProtection="1">
      <alignment horizontal="left"/>
      <protection hidden="1"/>
    </xf>
    <xf numFmtId="0" fontId="28" fillId="28" borderId="26" xfId="6" applyFont="1" applyFill="1" applyBorder="1" applyAlignment="1" applyProtection="1">
      <alignment horizontal="left"/>
      <protection hidden="1"/>
    </xf>
    <xf numFmtId="0" fontId="28" fillId="28" borderId="27" xfId="6" applyFont="1" applyFill="1" applyBorder="1" applyAlignment="1" applyProtection="1">
      <alignment horizontal="left"/>
      <protection hidden="1"/>
    </xf>
    <xf numFmtId="0" fontId="28" fillId="28" borderId="28" xfId="6" applyFont="1" applyFill="1" applyBorder="1" applyAlignment="1" applyProtection="1">
      <alignment horizontal="left"/>
      <protection hidden="1"/>
    </xf>
    <xf numFmtId="0" fontId="59" fillId="0" borderId="18" xfId="6" applyFont="1" applyBorder="1" applyAlignment="1" applyProtection="1">
      <alignment horizontal="center"/>
      <protection hidden="1"/>
    </xf>
    <xf numFmtId="0" fontId="59" fillId="0" borderId="19" xfId="6" applyFont="1" applyBorder="1" applyAlignment="1" applyProtection="1">
      <alignment horizontal="center"/>
      <protection hidden="1"/>
    </xf>
    <xf numFmtId="0" fontId="59" fillId="0" borderId="23" xfId="6" applyFont="1" applyBorder="1" applyAlignment="1" applyProtection="1">
      <alignment horizontal="center"/>
      <protection hidden="1"/>
    </xf>
    <xf numFmtId="0" fontId="59" fillId="0" borderId="20" xfId="6" applyFont="1" applyBorder="1" applyAlignment="1" applyProtection="1">
      <alignment horizontal="center"/>
      <protection hidden="1"/>
    </xf>
    <xf numFmtId="0" fontId="59" fillId="0" borderId="0" xfId="6" applyFont="1" applyBorder="1" applyAlignment="1" applyProtection="1">
      <alignment horizontal="center"/>
      <protection hidden="1"/>
    </xf>
    <xf numFmtId="0" fontId="59" fillId="0" borderId="24" xfId="6" applyFont="1" applyBorder="1" applyAlignment="1" applyProtection="1">
      <alignment horizontal="center"/>
      <protection hidden="1"/>
    </xf>
    <xf numFmtId="0" fontId="59" fillId="0" borderId="21" xfId="6" applyFont="1" applyBorder="1" applyAlignment="1" applyProtection="1">
      <alignment horizontal="center"/>
      <protection hidden="1"/>
    </xf>
    <xf numFmtId="0" fontId="59" fillId="0" borderId="22" xfId="6" applyFont="1" applyBorder="1" applyAlignment="1" applyProtection="1">
      <alignment horizontal="center"/>
      <protection hidden="1"/>
    </xf>
    <xf numFmtId="0" fontId="59" fillId="0" borderId="17" xfId="6" applyFont="1" applyBorder="1" applyAlignment="1" applyProtection="1">
      <alignment horizontal="center"/>
      <protection hidden="1"/>
    </xf>
    <xf numFmtId="0" fontId="32" fillId="29" borderId="26" xfId="6" applyFont="1" applyFill="1" applyBorder="1" applyAlignment="1" applyProtection="1">
      <alignment horizontal="center" vertical="center" wrapText="1"/>
      <protection hidden="1"/>
    </xf>
    <xf numFmtId="0" fontId="32" fillId="29" borderId="27" xfId="6" applyFont="1" applyFill="1" applyBorder="1" applyAlignment="1" applyProtection="1">
      <alignment horizontal="center" vertical="center" wrapText="1"/>
      <protection hidden="1"/>
    </xf>
    <xf numFmtId="0" fontId="32" fillId="29" borderId="28" xfId="6" applyFont="1" applyFill="1" applyBorder="1" applyAlignment="1" applyProtection="1">
      <alignment horizontal="center" vertical="center" wrapText="1"/>
      <protection hidden="1"/>
    </xf>
    <xf numFmtId="0" fontId="2" fillId="28" borderId="26" xfId="6" applyFont="1" applyFill="1" applyBorder="1" applyAlignment="1" applyProtection="1">
      <alignment horizontal="left" vertical="center" wrapText="1"/>
      <protection hidden="1"/>
    </xf>
    <xf numFmtId="0" fontId="2" fillId="28" borderId="27" xfId="6" applyFont="1" applyFill="1" applyBorder="1" applyAlignment="1" applyProtection="1">
      <alignment horizontal="left" vertical="center" wrapText="1"/>
      <protection hidden="1"/>
    </xf>
    <xf numFmtId="0" fontId="2" fillId="28" borderId="28" xfId="6" applyFont="1" applyFill="1" applyBorder="1" applyAlignment="1" applyProtection="1">
      <alignment horizontal="left" vertical="center" wrapText="1"/>
      <protection hidden="1"/>
    </xf>
  </cellXfs>
  <cellStyles count="49">
    <cellStyle name="20% - Énfasis1 2" xfId="7"/>
    <cellStyle name="20% - Énfasis2 2" xfId="8"/>
    <cellStyle name="20% - Énfasis3 2" xfId="9"/>
    <cellStyle name="20% - Énfasis4 2" xfId="10"/>
    <cellStyle name="20% - Énfasis5 2" xfId="11"/>
    <cellStyle name="20% - Énfasis6 2" xfId="12"/>
    <cellStyle name="40% - Énfasis1 2" xfId="13"/>
    <cellStyle name="40% - Énfasis2 2" xfId="14"/>
    <cellStyle name="40% - Énfasis3 2" xfId="15"/>
    <cellStyle name="40% - Énfasis4 2" xfId="16"/>
    <cellStyle name="40% - Énfasis5 2" xfId="17"/>
    <cellStyle name="40% - Énfasis6 2" xfId="18"/>
    <cellStyle name="60% - Énfasis1 2" xfId="19"/>
    <cellStyle name="60% - Énfasis2 2" xfId="20"/>
    <cellStyle name="60% - Énfasis3 2" xfId="21"/>
    <cellStyle name="60% - Énfasis4 2" xfId="22"/>
    <cellStyle name="60% - Énfasis5 2" xfId="23"/>
    <cellStyle name="60% - Énfasis6 2" xfId="24"/>
    <cellStyle name="Buena" xfId="5" builtinId="26"/>
    <cellStyle name="Buena 2" xfId="25"/>
    <cellStyle name="Cálculo 2" xfId="26"/>
    <cellStyle name="Celda de comprobación" xfId="4" builtinId="23"/>
    <cellStyle name="Celda de comprobación 2" xfId="27"/>
    <cellStyle name="Celda vinculada 2" xfId="28"/>
    <cellStyle name="Encabezado 4 2" xfId="29"/>
    <cellStyle name="Énfasis1 2" xfId="30"/>
    <cellStyle name="Énfasis2 2" xfId="31"/>
    <cellStyle name="Énfasis3 2" xfId="32"/>
    <cellStyle name="Énfasis4 2" xfId="33"/>
    <cellStyle name="Énfasis5 2" xfId="34"/>
    <cellStyle name="Énfasis6 2" xfId="35"/>
    <cellStyle name="Entrada 2" xfId="36"/>
    <cellStyle name="Hipervínculo" xfId="3" builtinId="8"/>
    <cellStyle name="Incorrecto 2" xfId="37"/>
    <cellStyle name="Millares" xfId="1" builtinId="3"/>
    <cellStyle name="Millares [0]" xfId="2" builtinId="6"/>
    <cellStyle name="Neutral 2" xfId="38"/>
    <cellStyle name="Normal" xfId="0" builtinId="0"/>
    <cellStyle name="Normal 2" xfId="39"/>
    <cellStyle name="Normal 3" xfId="6"/>
    <cellStyle name="Notas 2" xfId="40"/>
    <cellStyle name="Salida 2" xfId="41"/>
    <cellStyle name="Texto de advertencia 2" xfId="42"/>
    <cellStyle name="Texto explicativo 2" xfId="43"/>
    <cellStyle name="Título 1 2" xfId="44"/>
    <cellStyle name="Título 2 2" xfId="45"/>
    <cellStyle name="Título 3 2" xfId="46"/>
    <cellStyle name="Título 4" xfId="47"/>
    <cellStyle name="Total 2"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502920</xdr:colOff>
      <xdr:row>0</xdr:row>
      <xdr:rowOff>0</xdr:rowOff>
    </xdr:from>
    <xdr:to>
      <xdr:col>2</xdr:col>
      <xdr:colOff>457200</xdr:colOff>
      <xdr:row>3</xdr:row>
      <xdr:rowOff>45720</xdr:rowOff>
    </xdr:to>
    <xdr:pic>
      <xdr:nvPicPr>
        <xdr:cNvPr id="4" name="Imagen 3" descr="logo Unidad_Mesa de trabajo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0"/>
          <a:ext cx="256032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26"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2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1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25"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1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2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2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9"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1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7"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0"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comments" Target="../comments2.x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vmlDrawing" Target="../drawings/vmlDrawing2.vm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comments" Target="../comments3.x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vmlDrawing" Target="../drawings/vmlDrawing3.vm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34"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33"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8" Type="http://schemas.openxmlformats.org/officeDocument/2006/relationships/comments" Target="../comments4.xm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7" Type="http://schemas.openxmlformats.org/officeDocument/2006/relationships/vmlDrawing" Target="../drawings/vmlDrawing4.v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36"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5"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V75"/>
  <sheetViews>
    <sheetView topLeftCell="A7" zoomScale="93" zoomScaleNormal="55" zoomScalePageLayoutView="55" workbookViewId="0">
      <pane xSplit="8" ySplit="3" topLeftCell="I10" activePane="bottomRight" state="frozen"/>
      <selection activeCell="A7" sqref="A7"/>
      <selection pane="topRight" activeCell="I7" sqref="I7"/>
      <selection pane="bottomLeft" activeCell="A10" sqref="A10"/>
      <selection pane="bottomRight" activeCell="B8" sqref="B8"/>
    </sheetView>
  </sheetViews>
  <sheetFormatPr baseColWidth="10" defaultColWidth="10.88671875" defaultRowHeight="14.4" x14ac:dyDescent="0.3"/>
  <cols>
    <col min="1" max="1" width="4.44140625" style="2" customWidth="1"/>
    <col min="2" max="2" width="20.44140625" style="2" customWidth="1"/>
    <col min="3" max="3" width="17.88671875" style="2" customWidth="1"/>
    <col min="4" max="4" width="35.44140625" style="2" customWidth="1"/>
    <col min="5" max="5" width="39.109375" style="2" customWidth="1"/>
    <col min="6" max="6" width="23.6640625" style="2" customWidth="1"/>
    <col min="7" max="7" width="19.88671875" style="2" customWidth="1"/>
    <col min="8" max="9" width="26.88671875" style="2" customWidth="1"/>
    <col min="10" max="10" width="69.33203125" style="2" customWidth="1"/>
    <col min="11" max="11" width="23.44140625" style="2" customWidth="1"/>
    <col min="12" max="12" width="28" style="2" customWidth="1"/>
    <col min="13" max="13" width="26.44140625" style="2" customWidth="1"/>
    <col min="14" max="14" width="29.88671875" style="2" customWidth="1"/>
    <col min="15" max="18" width="27.33203125" style="2" customWidth="1"/>
    <col min="19" max="20" width="20" style="2" customWidth="1"/>
    <col min="21" max="21" width="24.109375" style="2" customWidth="1"/>
    <col min="22" max="22" width="21.109375" style="2" customWidth="1"/>
    <col min="23" max="16384" width="10.88671875" style="2"/>
  </cols>
  <sheetData>
    <row r="1" spans="1:22" ht="15.6" hidden="1" x14ac:dyDescent="0.3">
      <c r="A1" s="1" t="s">
        <v>0</v>
      </c>
      <c r="B1" s="1"/>
      <c r="C1" s="1"/>
      <c r="H1" s="2" t="s">
        <v>1</v>
      </c>
      <c r="L1" s="3" t="s">
        <v>2</v>
      </c>
      <c r="M1" s="2" t="s">
        <v>3</v>
      </c>
      <c r="S1" s="2" t="s">
        <v>4</v>
      </c>
      <c r="T1" s="2" t="s">
        <v>5</v>
      </c>
    </row>
    <row r="2" spans="1:22" ht="15.6" hidden="1" x14ac:dyDescent="0.3">
      <c r="A2" s="1" t="s">
        <v>6</v>
      </c>
      <c r="B2" s="1"/>
      <c r="C2" s="1"/>
      <c r="H2" s="4" t="s">
        <v>7</v>
      </c>
      <c r="L2" s="2" t="s">
        <v>8</v>
      </c>
      <c r="M2" s="5">
        <v>2329.39122</v>
      </c>
      <c r="N2" s="6">
        <f>((1000000*70%)/1800)</f>
        <v>388.88888888888891</v>
      </c>
      <c r="O2" s="7"/>
      <c r="P2" s="7"/>
      <c r="Q2" s="7"/>
      <c r="R2" s="7"/>
      <c r="S2" s="2" t="s">
        <v>9</v>
      </c>
      <c r="T2" s="2" t="s">
        <v>10</v>
      </c>
    </row>
    <row r="3" spans="1:22" hidden="1" x14ac:dyDescent="0.3">
      <c r="D3" s="8">
        <v>41939</v>
      </c>
      <c r="L3" s="2" t="s">
        <v>11</v>
      </c>
      <c r="M3" s="2">
        <v>1798.23</v>
      </c>
      <c r="S3" s="2" t="s">
        <v>12</v>
      </c>
      <c r="T3" s="2" t="s">
        <v>13</v>
      </c>
    </row>
    <row r="4" spans="1:22" hidden="1" x14ac:dyDescent="0.3">
      <c r="A4" s="9"/>
      <c r="B4" s="9"/>
      <c r="C4" s="9"/>
      <c r="L4" s="2" t="s">
        <v>14</v>
      </c>
      <c r="M4" s="2">
        <v>1868.9</v>
      </c>
      <c r="T4" s="2" t="s">
        <v>15</v>
      </c>
    </row>
    <row r="5" spans="1:22" ht="15.6" hidden="1" x14ac:dyDescent="0.3">
      <c r="L5" s="2" t="s">
        <v>16</v>
      </c>
      <c r="M5" s="5">
        <v>2000</v>
      </c>
      <c r="N5" s="2" t="s">
        <v>17</v>
      </c>
      <c r="S5" s="7"/>
      <c r="T5" s="7"/>
    </row>
    <row r="6" spans="1:22" s="32" customFormat="1" hidden="1" x14ac:dyDescent="0.3">
      <c r="A6" s="173" t="s">
        <v>18</v>
      </c>
      <c r="B6" s="173"/>
      <c r="C6" s="31"/>
    </row>
    <row r="7" spans="1:22" s="32" customFormat="1" ht="69.900000000000006" customHeight="1" x14ac:dyDescent="0.3">
      <c r="A7" s="33"/>
      <c r="B7" s="34" t="s">
        <v>19</v>
      </c>
      <c r="C7" s="35" t="s">
        <v>20</v>
      </c>
      <c r="D7" s="34" t="s">
        <v>21</v>
      </c>
      <c r="E7" s="34" t="s">
        <v>22</v>
      </c>
      <c r="F7" s="34" t="s">
        <v>19</v>
      </c>
      <c r="G7" s="35" t="s">
        <v>20</v>
      </c>
      <c r="H7" s="35" t="s">
        <v>23</v>
      </c>
      <c r="I7" s="35" t="s">
        <v>24</v>
      </c>
      <c r="J7" s="35" t="s">
        <v>25</v>
      </c>
      <c r="K7" s="35" t="s">
        <v>26</v>
      </c>
      <c r="L7" s="35" t="s">
        <v>27</v>
      </c>
      <c r="M7" s="35" t="s">
        <v>28</v>
      </c>
      <c r="N7" s="35" t="s">
        <v>29</v>
      </c>
      <c r="O7" s="35" t="s">
        <v>30</v>
      </c>
      <c r="P7" s="35" t="s">
        <v>31</v>
      </c>
      <c r="Q7" s="35" t="s">
        <v>32</v>
      </c>
      <c r="R7" s="35" t="s">
        <v>33</v>
      </c>
      <c r="S7" s="35" t="s">
        <v>34</v>
      </c>
      <c r="T7" s="35" t="s">
        <v>35</v>
      </c>
      <c r="U7" s="34" t="s">
        <v>36</v>
      </c>
      <c r="V7" s="35" t="s">
        <v>37</v>
      </c>
    </row>
    <row r="8" spans="1:22" s="61" customFormat="1" ht="199.5" customHeight="1" x14ac:dyDescent="0.3">
      <c r="A8" s="57">
        <v>1</v>
      </c>
      <c r="B8" s="58" t="s">
        <v>38</v>
      </c>
      <c r="C8" s="59" t="s">
        <v>38</v>
      </c>
      <c r="D8" s="58" t="s">
        <v>39</v>
      </c>
      <c r="E8" s="58" t="s">
        <v>40</v>
      </c>
      <c r="F8" s="58" t="s">
        <v>38</v>
      </c>
      <c r="G8" s="59" t="s">
        <v>38</v>
      </c>
      <c r="H8" s="59" t="s">
        <v>41</v>
      </c>
      <c r="I8" s="59" t="s">
        <v>42</v>
      </c>
      <c r="J8" s="59" t="s">
        <v>43</v>
      </c>
      <c r="K8" s="59" t="s">
        <v>44</v>
      </c>
      <c r="L8" s="59" t="s">
        <v>45</v>
      </c>
      <c r="M8" s="59" t="s">
        <v>45</v>
      </c>
      <c r="N8" s="59" t="s">
        <v>45</v>
      </c>
      <c r="O8" s="59" t="s">
        <v>45</v>
      </c>
      <c r="P8" s="59"/>
      <c r="Q8" s="59"/>
      <c r="R8" s="59"/>
      <c r="S8" s="59" t="s">
        <v>9</v>
      </c>
      <c r="T8" s="59" t="s">
        <v>13</v>
      </c>
      <c r="U8" s="59" t="s">
        <v>46</v>
      </c>
      <c r="V8" s="60" t="s">
        <v>47</v>
      </c>
    </row>
    <row r="9" spans="1:22" s="32" customFormat="1" ht="148.5" customHeight="1" x14ac:dyDescent="0.3">
      <c r="A9" s="36">
        <v>2</v>
      </c>
      <c r="B9" s="37" t="s">
        <v>48</v>
      </c>
      <c r="C9" s="11" t="s">
        <v>49</v>
      </c>
      <c r="D9" s="37" t="s">
        <v>50</v>
      </c>
      <c r="E9" s="37" t="s">
        <v>51</v>
      </c>
      <c r="F9" s="37" t="s">
        <v>48</v>
      </c>
      <c r="G9" s="11" t="s">
        <v>49</v>
      </c>
      <c r="H9" s="11" t="s">
        <v>52</v>
      </c>
      <c r="I9" s="11" t="s">
        <v>53</v>
      </c>
      <c r="J9" s="11" t="s">
        <v>45</v>
      </c>
      <c r="K9" s="38">
        <f>129905*M3</f>
        <v>233599068.15000001</v>
      </c>
      <c r="L9" s="11">
        <v>0</v>
      </c>
      <c r="M9" s="11" t="s">
        <v>45</v>
      </c>
      <c r="N9" s="11" t="s">
        <v>45</v>
      </c>
      <c r="O9" s="11" t="s">
        <v>45</v>
      </c>
      <c r="P9" s="11"/>
      <c r="Q9" s="11"/>
      <c r="R9" s="11"/>
      <c r="S9" s="11" t="s">
        <v>4</v>
      </c>
      <c r="T9" s="11" t="s">
        <v>15</v>
      </c>
      <c r="U9" s="11"/>
      <c r="V9" s="39"/>
    </row>
    <row r="10" spans="1:22" s="61" customFormat="1" ht="230.25" customHeight="1" x14ac:dyDescent="0.3">
      <c r="A10" s="57">
        <v>3</v>
      </c>
      <c r="B10" s="58" t="s">
        <v>48</v>
      </c>
      <c r="C10" s="59" t="s">
        <v>54</v>
      </c>
      <c r="D10" s="58" t="s">
        <v>50</v>
      </c>
      <c r="E10" s="58" t="s">
        <v>51</v>
      </c>
      <c r="F10" s="58" t="s">
        <v>48</v>
      </c>
      <c r="G10" s="59" t="s">
        <v>54</v>
      </c>
      <c r="H10" s="59" t="s">
        <v>52</v>
      </c>
      <c r="I10" s="59" t="s">
        <v>55</v>
      </c>
      <c r="J10" s="59" t="s">
        <v>56</v>
      </c>
      <c r="K10" s="62" t="s">
        <v>57</v>
      </c>
      <c r="L10" s="59" t="s">
        <v>45</v>
      </c>
      <c r="M10" s="59" t="s">
        <v>45</v>
      </c>
      <c r="N10" s="59" t="s">
        <v>57</v>
      </c>
      <c r="O10" s="59" t="s">
        <v>45</v>
      </c>
      <c r="P10" s="59"/>
      <c r="Q10" s="85" t="s">
        <v>58</v>
      </c>
      <c r="R10" s="85" t="s">
        <v>58</v>
      </c>
      <c r="S10" s="59" t="s">
        <v>9</v>
      </c>
      <c r="T10" s="59" t="s">
        <v>13</v>
      </c>
      <c r="U10" s="59"/>
      <c r="V10" s="70"/>
    </row>
    <row r="11" spans="1:22" s="32" customFormat="1" ht="62.4" x14ac:dyDescent="0.3">
      <c r="A11" s="36">
        <v>4</v>
      </c>
      <c r="B11" s="37" t="s">
        <v>59</v>
      </c>
      <c r="C11" s="11" t="s">
        <v>60</v>
      </c>
      <c r="D11" s="37" t="s">
        <v>61</v>
      </c>
      <c r="E11" s="37" t="s">
        <v>62</v>
      </c>
      <c r="F11" s="37" t="s">
        <v>59</v>
      </c>
      <c r="G11" s="11" t="s">
        <v>60</v>
      </c>
      <c r="H11" s="11" t="s">
        <v>41</v>
      </c>
      <c r="I11" s="11" t="s">
        <v>63</v>
      </c>
      <c r="J11" s="11" t="s">
        <v>44</v>
      </c>
      <c r="K11" s="11" t="s">
        <v>44</v>
      </c>
      <c r="L11" s="11" t="s">
        <v>44</v>
      </c>
      <c r="M11" s="11" t="s">
        <v>44</v>
      </c>
      <c r="N11" s="11" t="s">
        <v>44</v>
      </c>
      <c r="O11" s="11"/>
      <c r="P11" s="11"/>
      <c r="Q11" s="11"/>
      <c r="R11" s="11"/>
      <c r="S11" s="11" t="s">
        <v>9</v>
      </c>
      <c r="T11" s="11" t="s">
        <v>15</v>
      </c>
      <c r="U11" s="11" t="s">
        <v>64</v>
      </c>
      <c r="V11" s="40" t="s">
        <v>65</v>
      </c>
    </row>
    <row r="12" spans="1:22" s="32" customFormat="1" ht="156" x14ac:dyDescent="0.3">
      <c r="A12" s="36">
        <v>5</v>
      </c>
      <c r="B12" s="37" t="s">
        <v>59</v>
      </c>
      <c r="C12" s="11" t="s">
        <v>66</v>
      </c>
      <c r="D12" s="37" t="s">
        <v>67</v>
      </c>
      <c r="E12" s="37" t="s">
        <v>68</v>
      </c>
      <c r="F12" s="37" t="s">
        <v>59</v>
      </c>
      <c r="G12" s="11" t="s">
        <v>66</v>
      </c>
      <c r="H12" s="11" t="s">
        <v>41</v>
      </c>
      <c r="I12" s="11" t="s">
        <v>63</v>
      </c>
      <c r="J12" s="11" t="s">
        <v>69</v>
      </c>
      <c r="K12" s="11" t="s">
        <v>57</v>
      </c>
      <c r="L12" s="11" t="s">
        <v>45</v>
      </c>
      <c r="M12" s="38">
        <f>11630305*$M$4</f>
        <v>21735877014.5</v>
      </c>
      <c r="N12" s="38" t="s">
        <v>45</v>
      </c>
      <c r="O12" s="38">
        <f>M12*80%</f>
        <v>17388701611.600002</v>
      </c>
      <c r="P12" s="38"/>
      <c r="Q12" s="38"/>
      <c r="R12" s="38"/>
      <c r="S12" s="11" t="s">
        <v>4</v>
      </c>
      <c r="T12" s="11" t="s">
        <v>13</v>
      </c>
      <c r="U12" s="38" t="s">
        <v>70</v>
      </c>
      <c r="V12" s="40" t="s">
        <v>71</v>
      </c>
    </row>
    <row r="13" spans="1:22" s="32" customFormat="1" ht="57" customHeight="1" x14ac:dyDescent="0.3">
      <c r="A13" s="36">
        <v>6</v>
      </c>
      <c r="B13" s="37" t="s">
        <v>59</v>
      </c>
      <c r="C13" s="11" t="s">
        <v>66</v>
      </c>
      <c r="D13" s="37" t="s">
        <v>72</v>
      </c>
      <c r="E13" s="37" t="s">
        <v>73</v>
      </c>
      <c r="F13" s="37" t="s">
        <v>59</v>
      </c>
      <c r="G13" s="11" t="s">
        <v>66</v>
      </c>
      <c r="H13" s="11" t="s">
        <v>74</v>
      </c>
      <c r="I13" s="11"/>
      <c r="J13" s="11" t="s">
        <v>44</v>
      </c>
      <c r="K13" s="41">
        <v>432264996</v>
      </c>
      <c r="L13" s="11"/>
      <c r="M13" s="38" t="s">
        <v>45</v>
      </c>
      <c r="N13" s="38" t="s">
        <v>45</v>
      </c>
      <c r="O13" s="38"/>
      <c r="P13" s="38"/>
      <c r="Q13" s="38"/>
      <c r="R13" s="38"/>
      <c r="S13" s="11" t="s">
        <v>4</v>
      </c>
      <c r="T13" s="11" t="s">
        <v>15</v>
      </c>
      <c r="U13" s="38" t="s">
        <v>75</v>
      </c>
      <c r="V13" s="40" t="s">
        <v>76</v>
      </c>
    </row>
    <row r="14" spans="1:22" s="61" customFormat="1" ht="48" customHeight="1" x14ac:dyDescent="0.3">
      <c r="A14" s="57">
        <v>7</v>
      </c>
      <c r="B14" s="58" t="s">
        <v>59</v>
      </c>
      <c r="C14" s="59" t="s">
        <v>66</v>
      </c>
      <c r="D14" s="58" t="s">
        <v>77</v>
      </c>
      <c r="E14" s="58" t="s">
        <v>78</v>
      </c>
      <c r="F14" s="58" t="s">
        <v>59</v>
      </c>
      <c r="G14" s="59" t="s">
        <v>66</v>
      </c>
      <c r="H14" s="59" t="s">
        <v>79</v>
      </c>
      <c r="I14" s="59"/>
      <c r="J14" s="59" t="s">
        <v>44</v>
      </c>
      <c r="K14" s="59" t="s">
        <v>57</v>
      </c>
      <c r="L14" s="59" t="s">
        <v>45</v>
      </c>
      <c r="M14" s="62" t="s">
        <v>45</v>
      </c>
      <c r="N14" s="62" t="s">
        <v>45</v>
      </c>
      <c r="O14" s="62"/>
      <c r="P14" s="62"/>
      <c r="Q14" s="62"/>
      <c r="R14" s="62"/>
      <c r="S14" s="59" t="s">
        <v>9</v>
      </c>
      <c r="T14" s="59" t="s">
        <v>15</v>
      </c>
      <c r="U14" s="59"/>
      <c r="V14" s="59"/>
    </row>
    <row r="15" spans="1:22" s="32" customFormat="1" ht="63.75" customHeight="1" x14ac:dyDescent="0.3">
      <c r="A15" s="36">
        <v>8</v>
      </c>
      <c r="B15" s="37" t="s">
        <v>80</v>
      </c>
      <c r="C15" s="11" t="s">
        <v>80</v>
      </c>
      <c r="D15" s="37" t="s">
        <v>81</v>
      </c>
      <c r="E15" s="37" t="s">
        <v>82</v>
      </c>
      <c r="F15" s="37" t="s">
        <v>80</v>
      </c>
      <c r="G15" s="11" t="s">
        <v>80</v>
      </c>
      <c r="H15" s="11" t="s">
        <v>83</v>
      </c>
      <c r="I15" s="11" t="s">
        <v>84</v>
      </c>
      <c r="J15" s="11" t="s">
        <v>45</v>
      </c>
      <c r="K15" s="38">
        <v>320000000</v>
      </c>
      <c r="L15" s="38">
        <v>1750000000</v>
      </c>
      <c r="M15" s="38">
        <v>320000000</v>
      </c>
      <c r="N15" s="38">
        <v>3000000000</v>
      </c>
      <c r="O15" s="38"/>
      <c r="P15" s="38"/>
      <c r="Q15" s="38"/>
      <c r="R15" s="38"/>
      <c r="S15" s="11" t="s">
        <v>4</v>
      </c>
      <c r="T15" s="11" t="s">
        <v>15</v>
      </c>
      <c r="U15" s="38"/>
      <c r="V15" s="42"/>
    </row>
    <row r="16" spans="1:22" s="32" customFormat="1" ht="81" customHeight="1" x14ac:dyDescent="0.3">
      <c r="A16" s="36">
        <v>9</v>
      </c>
      <c r="B16" s="37" t="s">
        <v>80</v>
      </c>
      <c r="C16" s="11" t="s">
        <v>80</v>
      </c>
      <c r="D16" s="37" t="s">
        <v>85</v>
      </c>
      <c r="E16" s="37" t="s">
        <v>86</v>
      </c>
      <c r="F16" s="37" t="s">
        <v>80</v>
      </c>
      <c r="G16" s="11" t="s">
        <v>80</v>
      </c>
      <c r="H16" s="11" t="s">
        <v>87</v>
      </c>
      <c r="I16" s="11"/>
      <c r="J16" s="11" t="s">
        <v>45</v>
      </c>
      <c r="K16" s="38">
        <v>800000000</v>
      </c>
      <c r="L16" s="38">
        <v>3430000965</v>
      </c>
      <c r="M16" s="38" t="s">
        <v>45</v>
      </c>
      <c r="N16" s="38" t="s">
        <v>45</v>
      </c>
      <c r="O16" s="38"/>
      <c r="P16" s="38"/>
      <c r="Q16" s="38"/>
      <c r="R16" s="38"/>
      <c r="S16" s="11" t="s">
        <v>4</v>
      </c>
      <c r="T16" s="11" t="s">
        <v>15</v>
      </c>
      <c r="U16" s="38" t="s">
        <v>88</v>
      </c>
      <c r="V16" s="43" t="s">
        <v>89</v>
      </c>
    </row>
    <row r="17" spans="1:22" s="32" customFormat="1" ht="78" x14ac:dyDescent="0.3">
      <c r="A17" s="36">
        <v>10</v>
      </c>
      <c r="B17" s="37" t="s">
        <v>90</v>
      </c>
      <c r="C17" s="11" t="s">
        <v>91</v>
      </c>
      <c r="D17" s="63" t="s">
        <v>92</v>
      </c>
      <c r="E17" s="37" t="s">
        <v>93</v>
      </c>
      <c r="F17" s="37" t="s">
        <v>90</v>
      </c>
      <c r="G17" s="11" t="s">
        <v>91</v>
      </c>
      <c r="H17" s="11" t="s">
        <v>94</v>
      </c>
      <c r="I17" s="11" t="s">
        <v>63</v>
      </c>
      <c r="J17" s="11" t="s">
        <v>95</v>
      </c>
      <c r="K17" s="38" t="s">
        <v>57</v>
      </c>
      <c r="L17" s="38" t="s">
        <v>45</v>
      </c>
      <c r="M17" s="38">
        <v>1201000000</v>
      </c>
      <c r="N17" s="38" t="s">
        <v>45</v>
      </c>
      <c r="O17" s="38"/>
      <c r="P17" s="38"/>
      <c r="Q17" s="38"/>
      <c r="R17" s="38"/>
      <c r="S17" s="11" t="s">
        <v>4</v>
      </c>
      <c r="T17" s="11" t="s">
        <v>13</v>
      </c>
      <c r="U17" s="38" t="s">
        <v>96</v>
      </c>
      <c r="V17" s="44" t="s">
        <v>97</v>
      </c>
    </row>
    <row r="18" spans="1:22" s="32" customFormat="1" ht="51.75" customHeight="1" x14ac:dyDescent="0.3">
      <c r="A18" s="36">
        <v>11</v>
      </c>
      <c r="B18" s="37" t="s">
        <v>98</v>
      </c>
      <c r="C18" s="11" t="s">
        <v>66</v>
      </c>
      <c r="D18" s="37" t="s">
        <v>99</v>
      </c>
      <c r="E18" s="37" t="s">
        <v>100</v>
      </c>
      <c r="F18" s="37" t="s">
        <v>98</v>
      </c>
      <c r="G18" s="11" t="s">
        <v>66</v>
      </c>
      <c r="H18" s="11" t="s">
        <v>101</v>
      </c>
      <c r="I18" s="11" t="s">
        <v>102</v>
      </c>
      <c r="J18" s="11" t="s">
        <v>45</v>
      </c>
      <c r="K18" s="38">
        <f>3500000*M3</f>
        <v>6293805000</v>
      </c>
      <c r="L18" s="11" t="s">
        <v>45</v>
      </c>
      <c r="M18" s="38">
        <f>(29500+35985+95050+54311+30591+69298+123394+9871+291912)*M4</f>
        <v>1382821536.8</v>
      </c>
      <c r="N18" s="11" t="s">
        <v>45</v>
      </c>
      <c r="O18" s="11"/>
      <c r="P18" s="11"/>
      <c r="Q18" s="11"/>
      <c r="R18" s="11"/>
      <c r="S18" s="11" t="s">
        <v>9</v>
      </c>
      <c r="T18" s="11" t="s">
        <v>15</v>
      </c>
      <c r="U18" s="11"/>
      <c r="V18" s="42" t="s">
        <v>103</v>
      </c>
    </row>
    <row r="19" spans="1:22" s="32" customFormat="1" ht="48" customHeight="1" x14ac:dyDescent="0.3">
      <c r="A19" s="36">
        <v>12</v>
      </c>
      <c r="B19" s="37" t="s">
        <v>104</v>
      </c>
      <c r="C19" s="11" t="s">
        <v>105</v>
      </c>
      <c r="D19" s="37" t="s">
        <v>106</v>
      </c>
      <c r="E19" s="37" t="s">
        <v>107</v>
      </c>
      <c r="F19" s="37" t="s">
        <v>104</v>
      </c>
      <c r="G19" s="11" t="s">
        <v>105</v>
      </c>
      <c r="H19" s="11" t="s">
        <v>108</v>
      </c>
      <c r="I19" s="11" t="s">
        <v>109</v>
      </c>
      <c r="J19" s="11" t="s">
        <v>45</v>
      </c>
      <c r="K19" s="38">
        <f>130000*M3</f>
        <v>233769900</v>
      </c>
      <c r="L19" s="38" t="s">
        <v>45</v>
      </c>
      <c r="M19" s="38" t="s">
        <v>45</v>
      </c>
      <c r="N19" s="38" t="s">
        <v>45</v>
      </c>
      <c r="O19" s="38"/>
      <c r="P19" s="38"/>
      <c r="Q19" s="38"/>
      <c r="R19" s="38"/>
      <c r="S19" s="11" t="s">
        <v>9</v>
      </c>
      <c r="T19" s="11" t="s">
        <v>15</v>
      </c>
      <c r="U19" s="38"/>
      <c r="V19" s="11" t="s">
        <v>110</v>
      </c>
    </row>
    <row r="20" spans="1:22" s="32" customFormat="1" ht="48" customHeight="1" x14ac:dyDescent="0.3">
      <c r="A20" s="36">
        <v>13</v>
      </c>
      <c r="B20" s="37" t="s">
        <v>104</v>
      </c>
      <c r="C20" s="11" t="s">
        <v>111</v>
      </c>
      <c r="D20" s="37" t="s">
        <v>112</v>
      </c>
      <c r="E20" s="37" t="s">
        <v>113</v>
      </c>
      <c r="F20" s="37" t="s">
        <v>104</v>
      </c>
      <c r="G20" s="11" t="s">
        <v>111</v>
      </c>
      <c r="H20" s="11" t="s">
        <v>114</v>
      </c>
      <c r="I20" s="11" t="s">
        <v>115</v>
      </c>
      <c r="J20" s="11" t="s">
        <v>45</v>
      </c>
      <c r="K20" s="11">
        <v>0</v>
      </c>
      <c r="L20" s="11">
        <v>0</v>
      </c>
      <c r="M20" s="11" t="s">
        <v>116</v>
      </c>
      <c r="N20" s="11" t="s">
        <v>116</v>
      </c>
      <c r="O20" s="11"/>
      <c r="P20" s="11"/>
      <c r="Q20" s="11"/>
      <c r="R20" s="11"/>
      <c r="S20" s="11" t="s">
        <v>9</v>
      </c>
      <c r="T20" s="11" t="s">
        <v>15</v>
      </c>
      <c r="U20" s="11"/>
      <c r="V20" s="11" t="s">
        <v>45</v>
      </c>
    </row>
    <row r="21" spans="1:22" s="32" customFormat="1" ht="109.5" customHeight="1" x14ac:dyDescent="0.3">
      <c r="A21" s="36">
        <v>14</v>
      </c>
      <c r="B21" s="37" t="s">
        <v>104</v>
      </c>
      <c r="C21" s="11" t="s">
        <v>117</v>
      </c>
      <c r="D21" s="37" t="s">
        <v>118</v>
      </c>
      <c r="E21" s="37" t="s">
        <v>119</v>
      </c>
      <c r="F21" s="37" t="s">
        <v>104</v>
      </c>
      <c r="G21" s="11" t="s">
        <v>117</v>
      </c>
      <c r="H21" s="11" t="s">
        <v>120</v>
      </c>
      <c r="I21" s="11" t="s">
        <v>121</v>
      </c>
      <c r="J21" s="11" t="s">
        <v>122</v>
      </c>
      <c r="K21" s="11" t="s">
        <v>57</v>
      </c>
      <c r="L21" s="11" t="s">
        <v>45</v>
      </c>
      <c r="M21" s="38">
        <f>1000000*M2</f>
        <v>2329391220</v>
      </c>
      <c r="N21" s="38" t="s">
        <v>45</v>
      </c>
      <c r="O21" s="38"/>
      <c r="P21" s="38"/>
      <c r="Q21" s="38"/>
      <c r="R21" s="38"/>
      <c r="S21" s="11" t="s">
        <v>4</v>
      </c>
      <c r="T21" s="11" t="s">
        <v>13</v>
      </c>
      <c r="U21" s="38"/>
      <c r="V21" s="42">
        <v>42004</v>
      </c>
    </row>
    <row r="22" spans="1:22" s="61" customFormat="1" ht="81.75" customHeight="1" x14ac:dyDescent="0.3">
      <c r="A22" s="57">
        <v>15</v>
      </c>
      <c r="B22" s="58" t="s">
        <v>104</v>
      </c>
      <c r="C22" s="59" t="s">
        <v>111</v>
      </c>
      <c r="D22" s="58" t="s">
        <v>123</v>
      </c>
      <c r="E22" s="58" t="s">
        <v>124</v>
      </c>
      <c r="F22" s="58" t="s">
        <v>104</v>
      </c>
      <c r="G22" s="59" t="s">
        <v>111</v>
      </c>
      <c r="H22" s="59" t="s">
        <v>125</v>
      </c>
      <c r="I22" s="59" t="s">
        <v>126</v>
      </c>
      <c r="J22" s="59" t="s">
        <v>127</v>
      </c>
      <c r="K22" s="62" t="s">
        <v>57</v>
      </c>
      <c r="L22" s="62" t="s">
        <v>45</v>
      </c>
      <c r="M22" s="94" t="s">
        <v>116</v>
      </c>
      <c r="N22" s="62" t="s">
        <v>116</v>
      </c>
      <c r="O22" s="62"/>
      <c r="P22" s="62"/>
      <c r="Q22" s="62"/>
      <c r="R22" s="62"/>
      <c r="S22" s="59" t="s">
        <v>4</v>
      </c>
      <c r="T22" s="59" t="s">
        <v>13</v>
      </c>
      <c r="U22" s="62"/>
      <c r="V22" s="95" t="s">
        <v>45</v>
      </c>
    </row>
    <row r="23" spans="1:22" s="32" customFormat="1" ht="75" customHeight="1" x14ac:dyDescent="0.3">
      <c r="A23" s="36">
        <v>16</v>
      </c>
      <c r="B23" s="37" t="s">
        <v>128</v>
      </c>
      <c r="C23" s="11" t="s">
        <v>66</v>
      </c>
      <c r="D23" s="37" t="s">
        <v>129</v>
      </c>
      <c r="E23" s="37" t="s">
        <v>130</v>
      </c>
      <c r="F23" s="37" t="s">
        <v>128</v>
      </c>
      <c r="G23" s="11" t="s">
        <v>66</v>
      </c>
      <c r="H23" s="11" t="s">
        <v>131</v>
      </c>
      <c r="I23" s="11" t="s">
        <v>63</v>
      </c>
      <c r="J23" s="11" t="s">
        <v>132</v>
      </c>
      <c r="K23" s="45" t="s">
        <v>57</v>
      </c>
      <c r="L23" s="33" t="s">
        <v>45</v>
      </c>
      <c r="M23" s="38">
        <f>220520*M4</f>
        <v>412129828</v>
      </c>
      <c r="N23" s="33" t="s">
        <v>57</v>
      </c>
      <c r="O23" s="46">
        <f>M23</f>
        <v>412129828</v>
      </c>
      <c r="P23" s="46"/>
      <c r="Q23" s="46"/>
      <c r="R23" s="46"/>
      <c r="S23" s="11" t="s">
        <v>4</v>
      </c>
      <c r="T23" s="11" t="s">
        <v>13</v>
      </c>
      <c r="U23" s="33"/>
      <c r="V23" s="42">
        <v>42004</v>
      </c>
    </row>
    <row r="24" spans="1:22" s="32" customFormat="1" ht="135.75" customHeight="1" x14ac:dyDescent="0.3">
      <c r="A24" s="36">
        <v>17</v>
      </c>
      <c r="B24" s="37" t="s">
        <v>133</v>
      </c>
      <c r="C24" s="11" t="s">
        <v>134</v>
      </c>
      <c r="D24" s="37" t="s">
        <v>135</v>
      </c>
      <c r="E24" s="37" t="s">
        <v>136</v>
      </c>
      <c r="F24" s="37" t="s">
        <v>133</v>
      </c>
      <c r="G24" s="11" t="s">
        <v>134</v>
      </c>
      <c r="H24" s="11" t="s">
        <v>137</v>
      </c>
      <c r="I24" s="11" t="s">
        <v>84</v>
      </c>
      <c r="J24" s="11" t="s">
        <v>45</v>
      </c>
      <c r="K24" s="47"/>
      <c r="L24" s="10">
        <f>3550000000+1500000000</f>
        <v>5050000000</v>
      </c>
      <c r="M24" s="33" t="s">
        <v>45</v>
      </c>
      <c r="N24" s="47"/>
      <c r="O24" s="47"/>
      <c r="P24" s="47"/>
      <c r="Q24" s="47"/>
      <c r="R24" s="47"/>
      <c r="S24" s="11" t="s">
        <v>4</v>
      </c>
      <c r="T24" s="11" t="s">
        <v>15</v>
      </c>
      <c r="U24" s="48" t="s">
        <v>138</v>
      </c>
      <c r="V24" s="11" t="s">
        <v>139</v>
      </c>
    </row>
    <row r="25" spans="1:22" s="32" customFormat="1" ht="138" customHeight="1" x14ac:dyDescent="0.3">
      <c r="A25" s="36">
        <v>18</v>
      </c>
      <c r="B25" s="37" t="s">
        <v>140</v>
      </c>
      <c r="C25" s="11" t="s">
        <v>134</v>
      </c>
      <c r="D25" s="37" t="s">
        <v>141</v>
      </c>
      <c r="E25" s="64" t="s">
        <v>136</v>
      </c>
      <c r="F25" s="37" t="s">
        <v>140</v>
      </c>
      <c r="G25" s="11" t="s">
        <v>134</v>
      </c>
      <c r="H25" s="11" t="s">
        <v>137</v>
      </c>
      <c r="I25" s="11" t="s">
        <v>84</v>
      </c>
      <c r="J25" s="11" t="s">
        <v>45</v>
      </c>
      <c r="K25" s="33" t="s">
        <v>57</v>
      </c>
      <c r="L25" s="33" t="s">
        <v>45</v>
      </c>
      <c r="M25" s="33" t="s">
        <v>57</v>
      </c>
      <c r="N25" s="33" t="s">
        <v>57</v>
      </c>
      <c r="O25" s="33"/>
      <c r="P25" s="33"/>
      <c r="Q25" s="33"/>
      <c r="R25" s="33"/>
      <c r="S25" s="11" t="s">
        <v>4</v>
      </c>
      <c r="T25" s="11" t="s">
        <v>15</v>
      </c>
      <c r="U25" s="48" t="s">
        <v>138</v>
      </c>
      <c r="V25" s="11" t="s">
        <v>139</v>
      </c>
    </row>
    <row r="26" spans="1:22" s="32" customFormat="1" ht="68.25" customHeight="1" x14ac:dyDescent="0.3">
      <c r="A26" s="36">
        <v>19</v>
      </c>
      <c r="B26" s="37" t="s">
        <v>133</v>
      </c>
      <c r="C26" s="11" t="s">
        <v>134</v>
      </c>
      <c r="D26" s="37" t="s">
        <v>142</v>
      </c>
      <c r="E26" s="37" t="s">
        <v>143</v>
      </c>
      <c r="F26" s="37" t="s">
        <v>133</v>
      </c>
      <c r="G26" s="11" t="s">
        <v>134</v>
      </c>
      <c r="H26" s="11" t="s">
        <v>79</v>
      </c>
      <c r="I26" s="11" t="s">
        <v>144</v>
      </c>
      <c r="J26" s="11" t="s">
        <v>57</v>
      </c>
      <c r="K26" s="47"/>
      <c r="L26" s="47"/>
      <c r="M26" s="47">
        <v>0</v>
      </c>
      <c r="N26" s="47">
        <v>0</v>
      </c>
      <c r="O26" s="47"/>
      <c r="P26" s="47"/>
      <c r="Q26" s="47"/>
      <c r="R26" s="47"/>
      <c r="S26" s="11" t="s">
        <v>4</v>
      </c>
      <c r="T26" s="11" t="s">
        <v>15</v>
      </c>
      <c r="U26" s="47"/>
      <c r="V26" s="39"/>
    </row>
    <row r="27" spans="1:22" s="32" customFormat="1" ht="55.5" customHeight="1" x14ac:dyDescent="0.3">
      <c r="A27" s="36">
        <v>20</v>
      </c>
      <c r="B27" s="37" t="s">
        <v>145</v>
      </c>
      <c r="C27" s="11" t="s">
        <v>145</v>
      </c>
      <c r="D27" s="37" t="s">
        <v>146</v>
      </c>
      <c r="E27" s="37" t="s">
        <v>147</v>
      </c>
      <c r="F27" s="37" t="s">
        <v>145</v>
      </c>
      <c r="G27" s="11" t="s">
        <v>145</v>
      </c>
      <c r="H27" s="11" t="s">
        <v>148</v>
      </c>
      <c r="I27" s="11" t="s">
        <v>84</v>
      </c>
      <c r="J27" s="11" t="s">
        <v>149</v>
      </c>
      <c r="K27" s="33" t="s">
        <v>57</v>
      </c>
      <c r="L27" s="33" t="s">
        <v>57</v>
      </c>
      <c r="M27" s="33" t="s">
        <v>57</v>
      </c>
      <c r="N27" s="33" t="s">
        <v>57</v>
      </c>
      <c r="O27" s="33"/>
      <c r="P27" s="33"/>
      <c r="Q27" s="33"/>
      <c r="R27" s="33"/>
      <c r="S27" s="11" t="s">
        <v>12</v>
      </c>
      <c r="T27" s="11" t="s">
        <v>13</v>
      </c>
      <c r="U27" s="33" t="s">
        <v>150</v>
      </c>
      <c r="V27" s="11" t="s">
        <v>151</v>
      </c>
    </row>
    <row r="28" spans="1:22" s="32" customFormat="1" ht="63.75" customHeight="1" x14ac:dyDescent="0.3">
      <c r="A28" s="36">
        <v>21</v>
      </c>
      <c r="B28" s="37" t="s">
        <v>152</v>
      </c>
      <c r="C28" s="11" t="s">
        <v>152</v>
      </c>
      <c r="D28" s="37" t="s">
        <v>153</v>
      </c>
      <c r="E28" s="37" t="s">
        <v>147</v>
      </c>
      <c r="F28" s="37" t="s">
        <v>152</v>
      </c>
      <c r="G28" s="11" t="s">
        <v>152</v>
      </c>
      <c r="H28" s="11" t="s">
        <v>137</v>
      </c>
      <c r="I28" s="11" t="s">
        <v>154</v>
      </c>
      <c r="J28" s="11" t="s">
        <v>155</v>
      </c>
      <c r="K28" s="33" t="s">
        <v>57</v>
      </c>
      <c r="L28" s="33" t="s">
        <v>57</v>
      </c>
      <c r="M28" s="33" t="s">
        <v>57</v>
      </c>
      <c r="N28" s="33" t="s">
        <v>57</v>
      </c>
      <c r="O28" s="33"/>
      <c r="P28" s="33"/>
      <c r="Q28" s="33"/>
      <c r="R28" s="33"/>
      <c r="S28" s="11" t="s">
        <v>12</v>
      </c>
      <c r="T28" s="11" t="s">
        <v>13</v>
      </c>
      <c r="U28" s="33"/>
      <c r="V28" s="11" t="s">
        <v>151</v>
      </c>
    </row>
    <row r="29" spans="1:22" s="32" customFormat="1" ht="66" customHeight="1" x14ac:dyDescent="0.3">
      <c r="A29" s="36">
        <v>22</v>
      </c>
      <c r="B29" s="37" t="s">
        <v>156</v>
      </c>
      <c r="C29" s="11" t="s">
        <v>157</v>
      </c>
      <c r="D29" s="37" t="s">
        <v>158</v>
      </c>
      <c r="E29" s="37" t="s">
        <v>159</v>
      </c>
      <c r="F29" s="37" t="s">
        <v>156</v>
      </c>
      <c r="G29" s="11" t="s">
        <v>157</v>
      </c>
      <c r="H29" s="11" t="s">
        <v>160</v>
      </c>
      <c r="I29" s="11" t="s">
        <v>126</v>
      </c>
      <c r="J29" s="11" t="s">
        <v>161</v>
      </c>
      <c r="K29" s="33" t="s">
        <v>57</v>
      </c>
      <c r="L29" s="33" t="s">
        <v>45</v>
      </c>
      <c r="M29" s="49">
        <f>215568000+77047000</f>
        <v>292615000</v>
      </c>
      <c r="N29" s="49">
        <v>298000000</v>
      </c>
      <c r="O29" s="49"/>
      <c r="P29" s="49"/>
      <c r="Q29" s="49"/>
      <c r="R29" s="49"/>
      <c r="S29" s="11" t="s">
        <v>4</v>
      </c>
      <c r="T29" s="11" t="s">
        <v>13</v>
      </c>
      <c r="U29" s="96" t="s">
        <v>162</v>
      </c>
      <c r="V29" s="40" t="s">
        <v>65</v>
      </c>
    </row>
    <row r="30" spans="1:22" s="32" customFormat="1" ht="82.35" customHeight="1" x14ac:dyDescent="0.3">
      <c r="A30" s="36">
        <v>23</v>
      </c>
      <c r="B30" s="37" t="s">
        <v>163</v>
      </c>
      <c r="C30" s="47" t="s">
        <v>66</v>
      </c>
      <c r="D30" s="37" t="s">
        <v>164</v>
      </c>
      <c r="E30" s="37" t="s">
        <v>165</v>
      </c>
      <c r="F30" s="37" t="s">
        <v>163</v>
      </c>
      <c r="G30" s="47" t="s">
        <v>66</v>
      </c>
      <c r="H30" s="11" t="s">
        <v>166</v>
      </c>
      <c r="I30" s="11" t="s">
        <v>167</v>
      </c>
      <c r="J30" s="11" t="s">
        <v>168</v>
      </c>
      <c r="K30" s="33">
        <v>0</v>
      </c>
      <c r="L30" s="33">
        <v>0</v>
      </c>
      <c r="M30" s="49" t="s">
        <v>116</v>
      </c>
      <c r="N30" s="49" t="s">
        <v>116</v>
      </c>
      <c r="O30" s="49">
        <v>623000000</v>
      </c>
      <c r="P30" s="49"/>
      <c r="Q30" s="49"/>
      <c r="R30" s="49"/>
      <c r="S30" s="11" t="s">
        <v>4</v>
      </c>
      <c r="T30" s="11" t="s">
        <v>5</v>
      </c>
      <c r="U30" s="49"/>
      <c r="V30" s="11" t="s">
        <v>151</v>
      </c>
    </row>
    <row r="31" spans="1:22" s="32" customFormat="1" ht="78" x14ac:dyDescent="0.3">
      <c r="A31" s="36">
        <v>24</v>
      </c>
      <c r="B31" s="37" t="s">
        <v>169</v>
      </c>
      <c r="C31" s="47" t="s">
        <v>117</v>
      </c>
      <c r="D31" s="37" t="s">
        <v>170</v>
      </c>
      <c r="E31" s="37" t="s">
        <v>165</v>
      </c>
      <c r="F31" s="37" t="s">
        <v>169</v>
      </c>
      <c r="G31" s="47" t="s">
        <v>117</v>
      </c>
      <c r="H31" s="11" t="s">
        <v>41</v>
      </c>
      <c r="I31" s="11" t="s">
        <v>171</v>
      </c>
      <c r="J31" s="11" t="s">
        <v>45</v>
      </c>
      <c r="K31" s="38">
        <f>1046000000</f>
        <v>1046000000</v>
      </c>
      <c r="L31" s="38">
        <v>1000000000</v>
      </c>
      <c r="M31" s="38">
        <v>700000000</v>
      </c>
      <c r="N31" s="38">
        <v>600000000</v>
      </c>
      <c r="O31" s="38"/>
      <c r="P31" s="38"/>
      <c r="Q31" s="38"/>
      <c r="R31" s="38"/>
      <c r="S31" s="11" t="s">
        <v>4</v>
      </c>
      <c r="T31" s="11" t="s">
        <v>15</v>
      </c>
      <c r="U31" s="38" t="s">
        <v>172</v>
      </c>
      <c r="V31" s="50" t="s">
        <v>173</v>
      </c>
    </row>
    <row r="32" spans="1:22" s="61" customFormat="1" ht="78" x14ac:dyDescent="0.3">
      <c r="A32" s="57">
        <v>25</v>
      </c>
      <c r="B32" s="58" t="s">
        <v>174</v>
      </c>
      <c r="C32" s="58" t="s">
        <v>175</v>
      </c>
      <c r="D32" s="58" t="s">
        <v>176</v>
      </c>
      <c r="E32" s="58" t="s">
        <v>177</v>
      </c>
      <c r="F32" s="58" t="s">
        <v>174</v>
      </c>
      <c r="G32" s="58" t="s">
        <v>175</v>
      </c>
      <c r="H32" s="59" t="s">
        <v>79</v>
      </c>
      <c r="I32" s="59" t="s">
        <v>178</v>
      </c>
      <c r="J32" s="59" t="s">
        <v>179</v>
      </c>
      <c r="K32" s="67" t="s">
        <v>57</v>
      </c>
      <c r="L32" s="67" t="s">
        <v>45</v>
      </c>
      <c r="M32" s="67"/>
      <c r="N32" s="67"/>
      <c r="O32" s="65">
        <f>4700000*M5</f>
        <v>9400000000</v>
      </c>
      <c r="P32" s="65"/>
      <c r="Q32" s="65"/>
      <c r="R32" s="65"/>
      <c r="S32" s="59" t="s">
        <v>4</v>
      </c>
      <c r="T32" s="59" t="s">
        <v>13</v>
      </c>
      <c r="U32" s="67"/>
      <c r="V32" s="59" t="s">
        <v>151</v>
      </c>
    </row>
    <row r="33" spans="1:22" s="61" customFormat="1" ht="46.8" x14ac:dyDescent="0.3">
      <c r="A33" s="57">
        <v>26</v>
      </c>
      <c r="B33" s="58" t="s">
        <v>180</v>
      </c>
      <c r="C33" s="69" t="s">
        <v>181</v>
      </c>
      <c r="D33" s="58" t="s">
        <v>180</v>
      </c>
      <c r="E33" s="58" t="s">
        <v>182</v>
      </c>
      <c r="F33" s="58" t="s">
        <v>180</v>
      </c>
      <c r="G33" s="69" t="s">
        <v>181</v>
      </c>
      <c r="H33" s="59" t="s">
        <v>79</v>
      </c>
      <c r="I33" s="59" t="s">
        <v>178</v>
      </c>
      <c r="J33" s="59" t="s">
        <v>183</v>
      </c>
      <c r="K33" s="67" t="s">
        <v>57</v>
      </c>
      <c r="L33" s="67" t="s">
        <v>45</v>
      </c>
      <c r="M33" s="67" t="s">
        <v>45</v>
      </c>
      <c r="N33" s="67" t="s">
        <v>45</v>
      </c>
      <c r="O33" s="67" t="s">
        <v>184</v>
      </c>
      <c r="P33" s="67"/>
      <c r="Q33" s="67"/>
      <c r="R33" s="67"/>
      <c r="S33" s="59" t="s">
        <v>9</v>
      </c>
      <c r="T33" s="59" t="s">
        <v>13</v>
      </c>
      <c r="U33" s="67" t="s">
        <v>151</v>
      </c>
      <c r="V33" s="68" t="s">
        <v>151</v>
      </c>
    </row>
    <row r="34" spans="1:22" s="32" customFormat="1" ht="59.25" customHeight="1" x14ac:dyDescent="0.3">
      <c r="A34" s="36">
        <v>27</v>
      </c>
      <c r="B34" s="37" t="s">
        <v>185</v>
      </c>
      <c r="C34" s="47" t="s">
        <v>66</v>
      </c>
      <c r="D34" s="37" t="s">
        <v>186</v>
      </c>
      <c r="E34" s="37" t="s">
        <v>187</v>
      </c>
      <c r="F34" s="37" t="s">
        <v>185</v>
      </c>
      <c r="G34" s="48" t="s">
        <v>66</v>
      </c>
      <c r="H34" s="11" t="s">
        <v>41</v>
      </c>
      <c r="I34" s="11" t="s">
        <v>63</v>
      </c>
      <c r="J34" s="11" t="s">
        <v>188</v>
      </c>
      <c r="K34" s="47" t="s">
        <v>57</v>
      </c>
      <c r="L34" s="47" t="s">
        <v>45</v>
      </c>
      <c r="M34" s="51">
        <f>420000*M4</f>
        <v>784938000</v>
      </c>
      <c r="N34" s="47" t="s">
        <v>45</v>
      </c>
      <c r="O34" s="52">
        <f t="shared" ref="O34:O40" si="0">M34</f>
        <v>784938000</v>
      </c>
      <c r="P34" s="52"/>
      <c r="Q34" s="52"/>
      <c r="R34" s="52"/>
      <c r="S34" s="11" t="s">
        <v>4</v>
      </c>
      <c r="T34" s="11" t="s">
        <v>13</v>
      </c>
      <c r="U34" s="47"/>
      <c r="V34" s="40">
        <v>42004</v>
      </c>
    </row>
    <row r="35" spans="1:22" s="32" customFormat="1" ht="59.25" customHeight="1" x14ac:dyDescent="0.3">
      <c r="A35" s="36">
        <v>28</v>
      </c>
      <c r="B35" s="37" t="s">
        <v>185</v>
      </c>
      <c r="C35" s="47" t="s">
        <v>66</v>
      </c>
      <c r="D35" s="37" t="s">
        <v>186</v>
      </c>
      <c r="E35" s="37" t="s">
        <v>189</v>
      </c>
      <c r="F35" s="37" t="s">
        <v>185</v>
      </c>
      <c r="G35" s="47" t="s">
        <v>66</v>
      </c>
      <c r="H35" s="11" t="s">
        <v>41</v>
      </c>
      <c r="I35" s="11" t="s">
        <v>63</v>
      </c>
      <c r="J35" s="11" t="s">
        <v>188</v>
      </c>
      <c r="K35" s="47" t="s">
        <v>57</v>
      </c>
      <c r="L35" s="47" t="s">
        <v>45</v>
      </c>
      <c r="M35" s="51">
        <f>157773 *M4</f>
        <v>294861959.69999999</v>
      </c>
      <c r="N35" s="47" t="s">
        <v>45</v>
      </c>
      <c r="O35" s="52">
        <f t="shared" si="0"/>
        <v>294861959.69999999</v>
      </c>
      <c r="P35" s="52"/>
      <c r="Q35" s="52"/>
      <c r="R35" s="52"/>
      <c r="S35" s="11" t="s">
        <v>4</v>
      </c>
      <c r="T35" s="11" t="s">
        <v>13</v>
      </c>
      <c r="U35" s="47"/>
      <c r="V35" s="40"/>
    </row>
    <row r="36" spans="1:22" s="32" customFormat="1" ht="59.25" customHeight="1" x14ac:dyDescent="0.3">
      <c r="A36" s="36">
        <v>29</v>
      </c>
      <c r="B36" s="37" t="s">
        <v>185</v>
      </c>
      <c r="C36" s="47" t="s">
        <v>66</v>
      </c>
      <c r="D36" s="37" t="s">
        <v>186</v>
      </c>
      <c r="E36" s="37" t="s">
        <v>190</v>
      </c>
      <c r="F36" s="37" t="s">
        <v>185</v>
      </c>
      <c r="G36" s="47" t="s">
        <v>66</v>
      </c>
      <c r="H36" s="11" t="s">
        <v>41</v>
      </c>
      <c r="I36" s="11" t="s">
        <v>63</v>
      </c>
      <c r="J36" s="11" t="s">
        <v>188</v>
      </c>
      <c r="K36" s="47" t="s">
        <v>57</v>
      </c>
      <c r="L36" s="47" t="s">
        <v>45</v>
      </c>
      <c r="M36" s="51">
        <f>130488 *M4</f>
        <v>243869023.20000002</v>
      </c>
      <c r="N36" s="47" t="s">
        <v>45</v>
      </c>
      <c r="O36" s="52">
        <f t="shared" si="0"/>
        <v>243869023.20000002</v>
      </c>
      <c r="P36" s="52"/>
      <c r="Q36" s="52"/>
      <c r="R36" s="52"/>
      <c r="S36" s="11" t="s">
        <v>4</v>
      </c>
      <c r="T36" s="11" t="s">
        <v>13</v>
      </c>
      <c r="U36" s="47"/>
      <c r="V36" s="40"/>
    </row>
    <row r="37" spans="1:22" s="32" customFormat="1" ht="59.25" customHeight="1" x14ac:dyDescent="0.3">
      <c r="A37" s="36">
        <v>30</v>
      </c>
      <c r="B37" s="37" t="s">
        <v>128</v>
      </c>
      <c r="C37" s="47" t="s">
        <v>66</v>
      </c>
      <c r="D37" s="37" t="s">
        <v>191</v>
      </c>
      <c r="E37" s="37" t="s">
        <v>192</v>
      </c>
      <c r="F37" s="37" t="s">
        <v>128</v>
      </c>
      <c r="G37" s="47" t="s">
        <v>66</v>
      </c>
      <c r="H37" s="11" t="s">
        <v>41</v>
      </c>
      <c r="I37" s="11" t="s">
        <v>63</v>
      </c>
      <c r="J37" s="11" t="s">
        <v>188</v>
      </c>
      <c r="K37" s="47" t="s">
        <v>57</v>
      </c>
      <c r="L37" s="47" t="s">
        <v>45</v>
      </c>
      <c r="M37" s="51">
        <f>5000*M4</f>
        <v>9344500</v>
      </c>
      <c r="N37" s="47" t="s">
        <v>45</v>
      </c>
      <c r="O37" s="52">
        <f t="shared" si="0"/>
        <v>9344500</v>
      </c>
      <c r="P37" s="52"/>
      <c r="Q37" s="52"/>
      <c r="R37" s="52"/>
      <c r="S37" s="11" t="s">
        <v>4</v>
      </c>
      <c r="T37" s="11" t="s">
        <v>13</v>
      </c>
      <c r="U37" s="47"/>
      <c r="V37" s="40"/>
    </row>
    <row r="38" spans="1:22" s="32" customFormat="1" ht="79.5" customHeight="1" x14ac:dyDescent="0.3">
      <c r="A38" s="36">
        <v>31</v>
      </c>
      <c r="B38" s="37" t="s">
        <v>140</v>
      </c>
      <c r="C38" s="47" t="s">
        <v>66</v>
      </c>
      <c r="D38" s="37" t="s">
        <v>193</v>
      </c>
      <c r="E38" s="37" t="s">
        <v>194</v>
      </c>
      <c r="F38" s="37" t="s">
        <v>140</v>
      </c>
      <c r="G38" s="47" t="s">
        <v>66</v>
      </c>
      <c r="H38" s="11" t="s">
        <v>137</v>
      </c>
      <c r="I38" s="11" t="s">
        <v>84</v>
      </c>
      <c r="J38" s="11" t="s">
        <v>195</v>
      </c>
      <c r="K38" s="47" t="s">
        <v>57</v>
      </c>
      <c r="L38" s="47" t="s">
        <v>45</v>
      </c>
      <c r="M38" s="51">
        <f>5128 *M4</f>
        <v>9583719.2000000011</v>
      </c>
      <c r="N38" s="47" t="s">
        <v>45</v>
      </c>
      <c r="O38" s="52">
        <f t="shared" si="0"/>
        <v>9583719.2000000011</v>
      </c>
      <c r="P38" s="52"/>
      <c r="Q38" s="52"/>
      <c r="R38" s="52"/>
      <c r="S38" s="11" t="s">
        <v>4</v>
      </c>
      <c r="T38" s="11" t="s">
        <v>13</v>
      </c>
      <c r="U38" s="47"/>
      <c r="V38" s="40"/>
    </row>
    <row r="39" spans="1:22" s="32" customFormat="1" ht="79.5" customHeight="1" x14ac:dyDescent="0.3">
      <c r="A39" s="36">
        <v>32</v>
      </c>
      <c r="B39" s="37" t="s">
        <v>140</v>
      </c>
      <c r="C39" s="47" t="s">
        <v>66</v>
      </c>
      <c r="D39" s="37" t="s">
        <v>193</v>
      </c>
      <c r="E39" s="37" t="s">
        <v>196</v>
      </c>
      <c r="F39" s="37" t="s">
        <v>140</v>
      </c>
      <c r="G39" s="47" t="s">
        <v>66</v>
      </c>
      <c r="H39" s="11" t="s">
        <v>137</v>
      </c>
      <c r="I39" s="11" t="s">
        <v>84</v>
      </c>
      <c r="J39" s="11" t="s">
        <v>197</v>
      </c>
      <c r="K39" s="47" t="s">
        <v>57</v>
      </c>
      <c r="L39" s="47" t="s">
        <v>45</v>
      </c>
      <c r="M39" s="51">
        <f>8108*M4</f>
        <v>15153041.200000001</v>
      </c>
      <c r="N39" s="47" t="s">
        <v>45</v>
      </c>
      <c r="O39" s="52">
        <f t="shared" si="0"/>
        <v>15153041.200000001</v>
      </c>
      <c r="P39" s="52"/>
      <c r="Q39" s="52"/>
      <c r="R39" s="52"/>
      <c r="S39" s="11" t="s">
        <v>4</v>
      </c>
      <c r="T39" s="11" t="s">
        <v>13</v>
      </c>
      <c r="U39" s="47"/>
      <c r="V39" s="40"/>
    </row>
    <row r="40" spans="1:22" s="32" customFormat="1" ht="79.5" customHeight="1" x14ac:dyDescent="0.3">
      <c r="A40" s="36">
        <v>33</v>
      </c>
      <c r="B40" s="98" t="s">
        <v>140</v>
      </c>
      <c r="C40" s="47" t="s">
        <v>66</v>
      </c>
      <c r="D40" s="37" t="s">
        <v>193</v>
      </c>
      <c r="E40" s="37" t="s">
        <v>198</v>
      </c>
      <c r="F40" s="37" t="s">
        <v>140</v>
      </c>
      <c r="G40" s="47" t="s">
        <v>66</v>
      </c>
      <c r="H40" s="11" t="s">
        <v>137</v>
      </c>
      <c r="I40" s="11" t="s">
        <v>84</v>
      </c>
      <c r="J40" s="11" t="s">
        <v>197</v>
      </c>
      <c r="K40" s="47" t="s">
        <v>57</v>
      </c>
      <c r="L40" s="47" t="s">
        <v>45</v>
      </c>
      <c r="M40" s="51">
        <f>5189*M4</f>
        <v>9697722.0999999996</v>
      </c>
      <c r="N40" s="47" t="s">
        <v>45</v>
      </c>
      <c r="O40" s="52">
        <f t="shared" si="0"/>
        <v>9697722.0999999996</v>
      </c>
      <c r="P40" s="52"/>
      <c r="Q40" s="52"/>
      <c r="R40" s="52"/>
      <c r="S40" s="11" t="s">
        <v>4</v>
      </c>
      <c r="T40" s="11" t="s">
        <v>13</v>
      </c>
      <c r="U40" s="47"/>
      <c r="V40" s="40"/>
    </row>
    <row r="41" spans="1:22" s="32" customFormat="1" ht="121.5" customHeight="1" x14ac:dyDescent="0.3">
      <c r="A41" s="36">
        <v>34</v>
      </c>
      <c r="B41" s="37" t="s">
        <v>199</v>
      </c>
      <c r="C41" s="47" t="s">
        <v>200</v>
      </c>
      <c r="D41" s="37" t="s">
        <v>201</v>
      </c>
      <c r="E41" s="37" t="s">
        <v>202</v>
      </c>
      <c r="F41" s="37" t="s">
        <v>199</v>
      </c>
      <c r="G41" s="47" t="s">
        <v>200</v>
      </c>
      <c r="H41" s="11" t="s">
        <v>203</v>
      </c>
      <c r="I41" s="11" t="s">
        <v>204</v>
      </c>
      <c r="J41" s="11" t="s">
        <v>205</v>
      </c>
      <c r="K41" s="47" t="s">
        <v>57</v>
      </c>
      <c r="L41" s="47" t="s">
        <v>45</v>
      </c>
      <c r="M41" s="47" t="s">
        <v>45</v>
      </c>
      <c r="N41" s="47" t="s">
        <v>45</v>
      </c>
      <c r="O41" s="47" t="s">
        <v>45</v>
      </c>
      <c r="P41" s="47"/>
      <c r="Q41" s="47"/>
      <c r="R41" s="47"/>
      <c r="S41" s="11" t="s">
        <v>9</v>
      </c>
      <c r="T41" s="11" t="s">
        <v>13</v>
      </c>
      <c r="U41" s="47"/>
      <c r="V41" s="53">
        <v>42094</v>
      </c>
    </row>
    <row r="42" spans="1:22" s="32" customFormat="1" ht="78" x14ac:dyDescent="0.3">
      <c r="A42" s="36">
        <v>35</v>
      </c>
      <c r="B42" s="37" t="s">
        <v>206</v>
      </c>
      <c r="C42" s="47" t="s">
        <v>207</v>
      </c>
      <c r="D42" s="37" t="s">
        <v>208</v>
      </c>
      <c r="E42" s="37" t="s">
        <v>209</v>
      </c>
      <c r="F42" s="37" t="s">
        <v>206</v>
      </c>
      <c r="G42" s="47" t="s">
        <v>207</v>
      </c>
      <c r="H42" s="11" t="s">
        <v>41</v>
      </c>
      <c r="I42" s="11" t="s">
        <v>210</v>
      </c>
      <c r="J42" s="11" t="s">
        <v>211</v>
      </c>
      <c r="K42" s="47" t="s">
        <v>57</v>
      </c>
      <c r="L42" s="47" t="s">
        <v>45</v>
      </c>
      <c r="M42" s="47" t="s">
        <v>212</v>
      </c>
      <c r="N42" s="47" t="s">
        <v>212</v>
      </c>
      <c r="O42" s="52">
        <f>4000000*M5</f>
        <v>8000000000</v>
      </c>
      <c r="P42" s="52"/>
      <c r="Q42" s="52"/>
      <c r="R42" s="52"/>
      <c r="S42" s="11" t="s">
        <v>9</v>
      </c>
      <c r="T42" s="11" t="s">
        <v>10</v>
      </c>
      <c r="U42" s="47"/>
      <c r="V42" s="39" t="s">
        <v>45</v>
      </c>
    </row>
    <row r="43" spans="1:22" s="32" customFormat="1" ht="135" customHeight="1" x14ac:dyDescent="0.3">
      <c r="A43" s="36">
        <v>36</v>
      </c>
      <c r="B43" s="37" t="s">
        <v>213</v>
      </c>
      <c r="C43" s="47" t="s">
        <v>38</v>
      </c>
      <c r="D43" s="37" t="s">
        <v>214</v>
      </c>
      <c r="E43" s="37" t="s">
        <v>215</v>
      </c>
      <c r="F43" s="37" t="s">
        <v>213</v>
      </c>
      <c r="G43" s="47" t="s">
        <v>38</v>
      </c>
      <c r="H43" s="11" t="s">
        <v>216</v>
      </c>
      <c r="I43" s="11" t="s">
        <v>216</v>
      </c>
      <c r="J43" s="11" t="s">
        <v>45</v>
      </c>
      <c r="K43" s="47">
        <v>0</v>
      </c>
      <c r="L43" s="47">
        <v>0</v>
      </c>
      <c r="M43" s="47" t="s">
        <v>212</v>
      </c>
      <c r="N43" s="47" t="s">
        <v>212</v>
      </c>
      <c r="O43" s="47" t="s">
        <v>212</v>
      </c>
      <c r="P43" s="47"/>
      <c r="Q43" s="47"/>
      <c r="R43" s="47"/>
      <c r="S43" s="11" t="s">
        <v>9</v>
      </c>
      <c r="T43" s="11" t="s">
        <v>10</v>
      </c>
      <c r="U43" s="47"/>
      <c r="V43" s="39" t="s">
        <v>45</v>
      </c>
    </row>
    <row r="44" spans="1:22" s="61" customFormat="1" ht="176.25" customHeight="1" x14ac:dyDescent="0.3">
      <c r="A44" s="57">
        <v>37</v>
      </c>
      <c r="B44" s="58" t="s">
        <v>217</v>
      </c>
      <c r="C44" s="67" t="s">
        <v>111</v>
      </c>
      <c r="D44" s="58" t="s">
        <v>218</v>
      </c>
      <c r="E44" s="58" t="s">
        <v>219</v>
      </c>
      <c r="F44" s="58" t="s">
        <v>220</v>
      </c>
      <c r="G44" s="67" t="s">
        <v>111</v>
      </c>
      <c r="H44" s="59" t="s">
        <v>221</v>
      </c>
      <c r="I44" s="59" t="s">
        <v>222</v>
      </c>
      <c r="J44" s="59" t="s">
        <v>223</v>
      </c>
      <c r="K44" s="67" t="s">
        <v>57</v>
      </c>
      <c r="L44" s="67" t="s">
        <v>45</v>
      </c>
      <c r="M44" s="67" t="s">
        <v>45</v>
      </c>
      <c r="N44" s="67" t="s">
        <v>45</v>
      </c>
      <c r="O44" s="67" t="s">
        <v>45</v>
      </c>
      <c r="P44" s="67"/>
      <c r="Q44" s="67"/>
      <c r="R44" s="67"/>
      <c r="S44" s="59" t="s">
        <v>9</v>
      </c>
      <c r="T44" s="59" t="s">
        <v>13</v>
      </c>
      <c r="U44" s="67"/>
      <c r="V44" s="70"/>
    </row>
    <row r="45" spans="1:22" s="32" customFormat="1" ht="168" customHeight="1" x14ac:dyDescent="0.3">
      <c r="A45" s="36">
        <v>38</v>
      </c>
      <c r="B45" s="37" t="s">
        <v>224</v>
      </c>
      <c r="C45" s="47" t="s">
        <v>134</v>
      </c>
      <c r="D45" s="11" t="s">
        <v>225</v>
      </c>
      <c r="E45" s="12" t="s">
        <v>226</v>
      </c>
      <c r="F45" s="37" t="s">
        <v>224</v>
      </c>
      <c r="G45" s="47" t="s">
        <v>134</v>
      </c>
      <c r="H45" s="11" t="s">
        <v>227</v>
      </c>
      <c r="I45" s="11" t="s">
        <v>228</v>
      </c>
      <c r="J45" s="11" t="s">
        <v>229</v>
      </c>
      <c r="K45" s="47" t="s">
        <v>57</v>
      </c>
      <c r="L45" s="47" t="s">
        <v>45</v>
      </c>
      <c r="M45" s="47" t="s">
        <v>45</v>
      </c>
      <c r="N45" s="47" t="s">
        <v>45</v>
      </c>
      <c r="O45" s="47" t="s">
        <v>45</v>
      </c>
      <c r="P45" s="47"/>
      <c r="Q45" s="47"/>
      <c r="R45" s="47"/>
      <c r="S45" s="11" t="s">
        <v>9</v>
      </c>
      <c r="T45" s="11" t="s">
        <v>13</v>
      </c>
      <c r="U45" s="47"/>
      <c r="V45" s="39"/>
    </row>
    <row r="46" spans="1:22" s="32" customFormat="1" ht="66.75" customHeight="1" x14ac:dyDescent="0.3">
      <c r="A46" s="36">
        <v>39</v>
      </c>
      <c r="B46" s="37" t="s">
        <v>224</v>
      </c>
      <c r="C46" s="47" t="s">
        <v>134</v>
      </c>
      <c r="D46" s="11" t="s">
        <v>225</v>
      </c>
      <c r="E46" s="12" t="s">
        <v>230</v>
      </c>
      <c r="F46" s="37" t="s">
        <v>224</v>
      </c>
      <c r="G46" s="47" t="s">
        <v>134</v>
      </c>
      <c r="H46" s="11" t="s">
        <v>231</v>
      </c>
      <c r="I46" s="11" t="s">
        <v>232</v>
      </c>
      <c r="J46" s="11" t="s">
        <v>233</v>
      </c>
      <c r="K46" s="47" t="s">
        <v>57</v>
      </c>
      <c r="L46" s="47" t="s">
        <v>45</v>
      </c>
      <c r="M46" s="47" t="s">
        <v>45</v>
      </c>
      <c r="N46" s="47" t="s">
        <v>57</v>
      </c>
      <c r="O46" s="47"/>
      <c r="P46" s="47"/>
      <c r="Q46" s="47"/>
      <c r="R46" s="47"/>
      <c r="S46" s="11" t="s">
        <v>4</v>
      </c>
      <c r="T46" s="11" t="s">
        <v>13</v>
      </c>
      <c r="U46" s="47"/>
      <c r="V46" s="39" t="s">
        <v>234</v>
      </c>
    </row>
    <row r="47" spans="1:22" s="32" customFormat="1" ht="62.4" x14ac:dyDescent="0.3">
      <c r="A47" s="36">
        <v>40</v>
      </c>
      <c r="B47" s="37" t="s">
        <v>117</v>
      </c>
      <c r="C47" s="47" t="s">
        <v>117</v>
      </c>
      <c r="D47" s="131" t="s">
        <v>235</v>
      </c>
      <c r="E47" s="37" t="s">
        <v>236</v>
      </c>
      <c r="F47" s="37" t="s">
        <v>117</v>
      </c>
      <c r="G47" s="47" t="s">
        <v>117</v>
      </c>
      <c r="H47" s="11" t="s">
        <v>216</v>
      </c>
      <c r="I47" s="47" t="s">
        <v>237</v>
      </c>
      <c r="J47" s="11" t="s">
        <v>238</v>
      </c>
      <c r="K47" s="51">
        <v>100000000</v>
      </c>
      <c r="L47" s="47">
        <v>0</v>
      </c>
      <c r="M47" s="47">
        <v>0</v>
      </c>
      <c r="N47" s="47">
        <v>0</v>
      </c>
      <c r="O47" s="54">
        <f>180000*M5</f>
        <v>360000000</v>
      </c>
      <c r="P47" s="54"/>
      <c r="Q47" s="54"/>
      <c r="R47" s="54"/>
      <c r="S47" s="11" t="s">
        <v>4</v>
      </c>
      <c r="T47" s="11" t="s">
        <v>13</v>
      </c>
      <c r="U47" s="47"/>
      <c r="V47" s="42">
        <v>41639</v>
      </c>
    </row>
    <row r="48" spans="1:22" s="32" customFormat="1" ht="102.75" customHeight="1" x14ac:dyDescent="0.3">
      <c r="A48" s="36">
        <v>41</v>
      </c>
      <c r="B48" s="37" t="s">
        <v>140</v>
      </c>
      <c r="C48" s="47" t="s">
        <v>134</v>
      </c>
      <c r="D48" s="37" t="s">
        <v>239</v>
      </c>
      <c r="E48" s="37" t="s">
        <v>240</v>
      </c>
      <c r="F48" s="37" t="s">
        <v>140</v>
      </c>
      <c r="G48" s="47" t="s">
        <v>134</v>
      </c>
      <c r="H48" s="11" t="s">
        <v>114</v>
      </c>
      <c r="I48" s="11" t="s">
        <v>241</v>
      </c>
      <c r="J48" s="11" t="s">
        <v>197</v>
      </c>
      <c r="K48" s="51" t="s">
        <v>57</v>
      </c>
      <c r="L48" s="47" t="s">
        <v>45</v>
      </c>
      <c r="M48" s="55">
        <f>145000*M4</f>
        <v>270990500</v>
      </c>
      <c r="N48" s="47" t="s">
        <v>45</v>
      </c>
      <c r="O48" s="54">
        <f>M48</f>
        <v>270990500</v>
      </c>
      <c r="P48" s="54"/>
      <c r="Q48" s="54"/>
      <c r="R48" s="54"/>
      <c r="S48" s="11" t="s">
        <v>4</v>
      </c>
      <c r="T48" s="11" t="s">
        <v>13</v>
      </c>
      <c r="U48" s="47"/>
      <c r="V48" s="42"/>
    </row>
    <row r="49" spans="1:22" s="32" customFormat="1" ht="88.5" customHeight="1" x14ac:dyDescent="0.3">
      <c r="A49" s="36">
        <v>42</v>
      </c>
      <c r="B49" s="37" t="s">
        <v>224</v>
      </c>
      <c r="C49" s="47" t="s">
        <v>134</v>
      </c>
      <c r="D49" s="37" t="s">
        <v>242</v>
      </c>
      <c r="E49" s="37" t="s">
        <v>243</v>
      </c>
      <c r="F49" s="37" t="s">
        <v>224</v>
      </c>
      <c r="G49" s="47" t="s">
        <v>134</v>
      </c>
      <c r="H49" s="11" t="s">
        <v>114</v>
      </c>
      <c r="I49" s="11" t="s">
        <v>241</v>
      </c>
      <c r="J49" s="11" t="s">
        <v>197</v>
      </c>
      <c r="K49" s="51" t="s">
        <v>57</v>
      </c>
      <c r="L49" s="47" t="s">
        <v>45</v>
      </c>
      <c r="M49" s="55">
        <f>4350000*M4</f>
        <v>8129715000</v>
      </c>
      <c r="N49" s="47" t="s">
        <v>45</v>
      </c>
      <c r="O49" s="54">
        <f>M49</f>
        <v>8129715000</v>
      </c>
      <c r="P49" s="54"/>
      <c r="Q49" s="54"/>
      <c r="R49" s="54"/>
      <c r="S49" s="11" t="s">
        <v>4</v>
      </c>
      <c r="T49" s="11" t="s">
        <v>13</v>
      </c>
      <c r="U49" s="47"/>
      <c r="V49" s="42"/>
    </row>
    <row r="50" spans="1:22" s="32" customFormat="1" ht="84" customHeight="1" x14ac:dyDescent="0.3">
      <c r="A50" s="36">
        <v>43</v>
      </c>
      <c r="B50" s="37" t="s">
        <v>169</v>
      </c>
      <c r="C50" s="47" t="s">
        <v>134</v>
      </c>
      <c r="D50" s="37" t="s">
        <v>244</v>
      </c>
      <c r="E50" s="37" t="s">
        <v>245</v>
      </c>
      <c r="F50" s="37" t="s">
        <v>169</v>
      </c>
      <c r="G50" s="47" t="s">
        <v>134</v>
      </c>
      <c r="H50" s="11" t="s">
        <v>114</v>
      </c>
      <c r="I50" s="11" t="s">
        <v>241</v>
      </c>
      <c r="J50" s="11" t="s">
        <v>246</v>
      </c>
      <c r="K50" s="51" t="s">
        <v>57</v>
      </c>
      <c r="L50" s="47" t="s">
        <v>45</v>
      </c>
      <c r="M50" s="55">
        <f>1000000*M4</f>
        <v>1868900000</v>
      </c>
      <c r="N50" s="47" t="s">
        <v>45</v>
      </c>
      <c r="O50" s="54">
        <f>M50</f>
        <v>1868900000</v>
      </c>
      <c r="P50" s="54"/>
      <c r="Q50" s="54"/>
      <c r="R50" s="54"/>
      <c r="S50" s="11" t="s">
        <v>4</v>
      </c>
      <c r="T50" s="11" t="s">
        <v>13</v>
      </c>
      <c r="U50" s="47"/>
      <c r="V50" s="42"/>
    </row>
    <row r="51" spans="1:22" s="32" customFormat="1" ht="93" customHeight="1" x14ac:dyDescent="0.3">
      <c r="A51" s="36">
        <v>44</v>
      </c>
      <c r="B51" s="37" t="s">
        <v>247</v>
      </c>
      <c r="C51" s="47" t="s">
        <v>66</v>
      </c>
      <c r="D51" s="37" t="s">
        <v>248</v>
      </c>
      <c r="E51" s="37" t="s">
        <v>249</v>
      </c>
      <c r="F51" s="37" t="s">
        <v>247</v>
      </c>
      <c r="G51" s="47" t="s">
        <v>66</v>
      </c>
      <c r="H51" s="11" t="s">
        <v>250</v>
      </c>
      <c r="I51" s="11" t="s">
        <v>251</v>
      </c>
      <c r="J51" s="11" t="s">
        <v>252</v>
      </c>
      <c r="K51" s="51" t="s">
        <v>57</v>
      </c>
      <c r="L51" s="51" t="s">
        <v>57</v>
      </c>
      <c r="M51" s="55" t="s">
        <v>45</v>
      </c>
      <c r="N51" s="47"/>
      <c r="O51" s="54"/>
      <c r="P51" s="54"/>
      <c r="Q51" s="54"/>
      <c r="R51" s="54"/>
      <c r="S51" s="11" t="s">
        <v>4</v>
      </c>
      <c r="T51" s="11" t="s">
        <v>13</v>
      </c>
      <c r="U51" s="47" t="s">
        <v>253</v>
      </c>
      <c r="V51" s="42"/>
    </row>
    <row r="52" spans="1:22" s="61" customFormat="1" ht="111.75" customHeight="1" x14ac:dyDescent="0.3">
      <c r="A52" s="57">
        <v>45</v>
      </c>
      <c r="B52" s="58" t="s">
        <v>254</v>
      </c>
      <c r="C52" s="67" t="s">
        <v>66</v>
      </c>
      <c r="D52" s="58" t="s">
        <v>254</v>
      </c>
      <c r="E52" s="58" t="s">
        <v>255</v>
      </c>
      <c r="F52" s="58" t="s">
        <v>254</v>
      </c>
      <c r="G52" s="67" t="s">
        <v>66</v>
      </c>
      <c r="H52" s="59" t="s">
        <v>256</v>
      </c>
      <c r="I52" s="59" t="s">
        <v>257</v>
      </c>
      <c r="J52" s="59" t="s">
        <v>258</v>
      </c>
      <c r="K52" s="71"/>
      <c r="L52" s="71"/>
      <c r="M52" s="73"/>
      <c r="N52" s="67"/>
      <c r="O52" s="72">
        <f>6767111*M5</f>
        <v>13534222000</v>
      </c>
      <c r="P52" s="72"/>
      <c r="Q52" s="72"/>
      <c r="R52" s="72"/>
      <c r="S52" s="59" t="s">
        <v>4</v>
      </c>
      <c r="T52" s="59" t="s">
        <v>13</v>
      </c>
      <c r="U52" s="67"/>
      <c r="V52" s="68"/>
    </row>
    <row r="53" spans="1:22" s="61" customFormat="1" ht="102" customHeight="1" x14ac:dyDescent="0.3">
      <c r="A53" s="57">
        <v>46</v>
      </c>
      <c r="B53" s="58" t="s">
        <v>259</v>
      </c>
      <c r="C53" s="67" t="s">
        <v>260</v>
      </c>
      <c r="D53" s="58" t="s">
        <v>261</v>
      </c>
      <c r="E53" s="58" t="s">
        <v>262</v>
      </c>
      <c r="F53" s="58" t="s">
        <v>259</v>
      </c>
      <c r="G53" s="67" t="s">
        <v>260</v>
      </c>
      <c r="H53" s="59" t="s">
        <v>79</v>
      </c>
      <c r="I53" s="59" t="s">
        <v>263</v>
      </c>
      <c r="J53" s="59" t="s">
        <v>264</v>
      </c>
      <c r="K53" s="71" t="s">
        <v>57</v>
      </c>
      <c r="L53" s="71" t="s">
        <v>57</v>
      </c>
      <c r="M53" s="71" t="s">
        <v>57</v>
      </c>
      <c r="N53" s="71" t="s">
        <v>57</v>
      </c>
      <c r="O53" s="72" t="s">
        <v>116</v>
      </c>
      <c r="P53" s="72"/>
      <c r="Q53" s="72"/>
      <c r="R53" s="72"/>
      <c r="S53" s="59" t="s">
        <v>4</v>
      </c>
      <c r="T53" s="59" t="s">
        <v>10</v>
      </c>
      <c r="U53" s="67" t="s">
        <v>265</v>
      </c>
      <c r="V53" s="68"/>
    </row>
    <row r="54" spans="1:22" s="61" customFormat="1" ht="75" customHeight="1" x14ac:dyDescent="0.3">
      <c r="A54" s="57">
        <v>47</v>
      </c>
      <c r="B54" s="58" t="s">
        <v>212</v>
      </c>
      <c r="C54" s="67" t="s">
        <v>266</v>
      </c>
      <c r="D54" s="58" t="s">
        <v>266</v>
      </c>
      <c r="E54" s="58" t="s">
        <v>267</v>
      </c>
      <c r="F54" s="58" t="s">
        <v>212</v>
      </c>
      <c r="G54" s="67" t="s">
        <v>266</v>
      </c>
      <c r="H54" s="59" t="s">
        <v>268</v>
      </c>
      <c r="I54" s="59" t="s">
        <v>269</v>
      </c>
      <c r="J54" s="59" t="s">
        <v>270</v>
      </c>
      <c r="K54" s="71" t="s">
        <v>57</v>
      </c>
      <c r="L54" s="71" t="s">
        <v>45</v>
      </c>
      <c r="M54" s="71" t="s">
        <v>45</v>
      </c>
      <c r="N54" s="71" t="s">
        <v>45</v>
      </c>
      <c r="O54" s="72"/>
      <c r="P54" s="72"/>
      <c r="Q54" s="72"/>
      <c r="R54" s="72"/>
      <c r="S54" s="59" t="s">
        <v>4</v>
      </c>
      <c r="T54" s="59" t="s">
        <v>10</v>
      </c>
      <c r="U54" s="67"/>
      <c r="V54" s="68"/>
    </row>
    <row r="55" spans="1:22" s="32" customFormat="1" ht="66.75" customHeight="1" x14ac:dyDescent="0.3">
      <c r="A55" s="36">
        <v>48</v>
      </c>
      <c r="B55" s="37" t="s">
        <v>271</v>
      </c>
      <c r="C55" s="47" t="s">
        <v>272</v>
      </c>
      <c r="D55" s="37" t="s">
        <v>271</v>
      </c>
      <c r="E55" s="37" t="s">
        <v>273</v>
      </c>
      <c r="F55" s="37" t="s">
        <v>271</v>
      </c>
      <c r="G55" s="47" t="s">
        <v>272</v>
      </c>
      <c r="H55" s="11" t="s">
        <v>41</v>
      </c>
      <c r="I55" s="11" t="s">
        <v>274</v>
      </c>
      <c r="J55" s="11" t="s">
        <v>275</v>
      </c>
      <c r="K55" s="51" t="s">
        <v>45</v>
      </c>
      <c r="L55" s="51" t="s">
        <v>57</v>
      </c>
      <c r="M55" s="51" t="s">
        <v>45</v>
      </c>
      <c r="N55" s="39" t="s">
        <v>45</v>
      </c>
      <c r="O55" s="54"/>
      <c r="P55" s="54"/>
      <c r="Q55" s="54"/>
      <c r="R55" s="54"/>
      <c r="S55" s="11" t="s">
        <v>9</v>
      </c>
      <c r="T55" s="11" t="s">
        <v>13</v>
      </c>
      <c r="U55" s="47"/>
      <c r="V55" s="42"/>
    </row>
    <row r="56" spans="1:22" s="79" customFormat="1" ht="156" x14ac:dyDescent="0.3">
      <c r="A56" s="58">
        <v>49</v>
      </c>
      <c r="B56" s="58" t="s">
        <v>276</v>
      </c>
      <c r="C56" s="58" t="s">
        <v>66</v>
      </c>
      <c r="D56" s="58" t="s">
        <v>277</v>
      </c>
      <c r="E56" s="58" t="s">
        <v>278</v>
      </c>
      <c r="F56" s="58" t="s">
        <v>279</v>
      </c>
      <c r="G56" s="58" t="s">
        <v>66</v>
      </c>
      <c r="H56" s="58" t="s">
        <v>280</v>
      </c>
      <c r="I56" s="58" t="s">
        <v>281</v>
      </c>
      <c r="J56" s="58" t="s">
        <v>282</v>
      </c>
      <c r="K56" s="66" t="s">
        <v>45</v>
      </c>
      <c r="L56" s="66" t="s">
        <v>57</v>
      </c>
      <c r="M56" s="66" t="s">
        <v>45</v>
      </c>
      <c r="N56" s="78" t="s">
        <v>45</v>
      </c>
      <c r="O56" s="66" t="s">
        <v>45</v>
      </c>
      <c r="P56" s="66" t="s">
        <v>45</v>
      </c>
      <c r="Q56" s="66">
        <v>249450000</v>
      </c>
      <c r="R56" s="66">
        <v>0</v>
      </c>
      <c r="S56" s="58" t="s">
        <v>9</v>
      </c>
      <c r="T56" s="58" t="s">
        <v>13</v>
      </c>
      <c r="U56" s="66" t="s">
        <v>283</v>
      </c>
      <c r="V56" s="58" t="s">
        <v>284</v>
      </c>
    </row>
    <row r="57" spans="1:22" s="80" customFormat="1" ht="156" x14ac:dyDescent="0.3">
      <c r="A57" s="69">
        <v>50</v>
      </c>
      <c r="B57" s="69" t="s">
        <v>260</v>
      </c>
      <c r="C57" s="69" t="s">
        <v>260</v>
      </c>
      <c r="D57" s="58" t="s">
        <v>285</v>
      </c>
      <c r="E57" s="69" t="s">
        <v>286</v>
      </c>
      <c r="F57" s="69" t="s">
        <v>260</v>
      </c>
      <c r="G57" s="69" t="s">
        <v>260</v>
      </c>
      <c r="H57" s="58" t="s">
        <v>280</v>
      </c>
      <c r="I57" s="58" t="s">
        <v>281</v>
      </c>
      <c r="J57" s="80" t="s">
        <v>287</v>
      </c>
      <c r="K57" s="66" t="s">
        <v>45</v>
      </c>
      <c r="L57" s="66" t="s">
        <v>57</v>
      </c>
      <c r="M57" s="66" t="s">
        <v>45</v>
      </c>
      <c r="N57" s="78" t="s">
        <v>45</v>
      </c>
      <c r="O57" s="66" t="s">
        <v>45</v>
      </c>
      <c r="P57" s="66" t="s">
        <v>45</v>
      </c>
      <c r="Q57" s="81">
        <v>0</v>
      </c>
      <c r="R57" s="81">
        <v>0</v>
      </c>
      <c r="S57" s="81" t="s">
        <v>4</v>
      </c>
      <c r="T57" s="58" t="s">
        <v>10</v>
      </c>
      <c r="U57" s="81" t="s">
        <v>288</v>
      </c>
      <c r="V57" s="69" t="s">
        <v>289</v>
      </c>
    </row>
    <row r="58" spans="1:22" s="80" customFormat="1" ht="102.75" customHeight="1" x14ac:dyDescent="0.3">
      <c r="A58" s="80">
        <v>51</v>
      </c>
      <c r="B58" s="69" t="s">
        <v>206</v>
      </c>
      <c r="C58" s="69" t="s">
        <v>206</v>
      </c>
      <c r="D58" s="82" t="s">
        <v>290</v>
      </c>
      <c r="E58" s="83" t="s">
        <v>291</v>
      </c>
      <c r="F58" s="83" t="s">
        <v>206</v>
      </c>
      <c r="G58" s="83" t="s">
        <v>206</v>
      </c>
      <c r="H58" s="83" t="s">
        <v>292</v>
      </c>
      <c r="I58" s="83" t="s">
        <v>293</v>
      </c>
      <c r="J58" s="80" t="s">
        <v>294</v>
      </c>
      <c r="K58" s="66" t="s">
        <v>45</v>
      </c>
      <c r="L58" s="66" t="s">
        <v>57</v>
      </c>
      <c r="M58" s="84" t="s">
        <v>45</v>
      </c>
      <c r="N58" s="66" t="s">
        <v>45</v>
      </c>
      <c r="O58" s="84" t="s">
        <v>45</v>
      </c>
      <c r="P58" s="84" t="s">
        <v>45</v>
      </c>
      <c r="Q58" s="81" t="s">
        <v>45</v>
      </c>
      <c r="R58" s="81">
        <v>0</v>
      </c>
      <c r="S58" s="81" t="s">
        <v>9</v>
      </c>
      <c r="T58" s="58" t="s">
        <v>10</v>
      </c>
      <c r="U58" s="81" t="s">
        <v>295</v>
      </c>
      <c r="V58" s="69" t="s">
        <v>296</v>
      </c>
    </row>
    <row r="59" spans="1:22" s="80" customFormat="1" ht="102.75" customHeight="1" x14ac:dyDescent="0.3">
      <c r="A59" s="80">
        <v>52</v>
      </c>
      <c r="B59" s="69" t="s">
        <v>199</v>
      </c>
      <c r="C59" s="69" t="s">
        <v>199</v>
      </c>
      <c r="D59" s="82" t="s">
        <v>297</v>
      </c>
      <c r="E59" s="83" t="s">
        <v>298</v>
      </c>
      <c r="F59" s="83" t="s">
        <v>199</v>
      </c>
      <c r="G59" s="83" t="s">
        <v>199</v>
      </c>
      <c r="H59" s="83" t="s">
        <v>292</v>
      </c>
      <c r="I59" s="83" t="s">
        <v>293</v>
      </c>
      <c r="J59" s="69" t="s">
        <v>299</v>
      </c>
      <c r="K59" s="66" t="s">
        <v>45</v>
      </c>
      <c r="L59" s="66" t="s">
        <v>57</v>
      </c>
      <c r="M59" s="84" t="s">
        <v>45</v>
      </c>
      <c r="N59" s="66" t="s">
        <v>45</v>
      </c>
      <c r="O59" s="84" t="s">
        <v>45</v>
      </c>
      <c r="P59" s="84" t="s">
        <v>45</v>
      </c>
      <c r="Q59" s="81" t="s">
        <v>45</v>
      </c>
      <c r="R59" s="81" t="s">
        <v>45</v>
      </c>
      <c r="S59" s="81" t="s">
        <v>4</v>
      </c>
      <c r="T59" s="58" t="s">
        <v>13</v>
      </c>
      <c r="U59" s="81" t="s">
        <v>300</v>
      </c>
      <c r="V59" s="69" t="s">
        <v>301</v>
      </c>
    </row>
    <row r="60" spans="1:22" s="80" customFormat="1" ht="202.8" x14ac:dyDescent="0.3">
      <c r="A60" s="69">
        <v>53</v>
      </c>
      <c r="B60" s="69" t="s">
        <v>199</v>
      </c>
      <c r="C60" s="69" t="s">
        <v>199</v>
      </c>
      <c r="D60" s="58" t="s">
        <v>302</v>
      </c>
      <c r="E60" s="69" t="s">
        <v>303</v>
      </c>
      <c r="F60" s="69" t="s">
        <v>199</v>
      </c>
      <c r="G60" s="69" t="s">
        <v>199</v>
      </c>
      <c r="H60" s="69" t="s">
        <v>41</v>
      </c>
      <c r="I60" s="69" t="s">
        <v>63</v>
      </c>
      <c r="J60" s="69" t="s">
        <v>304</v>
      </c>
      <c r="K60" s="66" t="s">
        <v>45</v>
      </c>
      <c r="L60" s="66" t="s">
        <v>57</v>
      </c>
      <c r="M60" s="81" t="s">
        <v>45</v>
      </c>
      <c r="N60" s="81" t="s">
        <v>45</v>
      </c>
      <c r="O60" s="81" t="s">
        <v>45</v>
      </c>
      <c r="P60" s="81" t="s">
        <v>45</v>
      </c>
      <c r="Q60" s="81">
        <v>50000000</v>
      </c>
      <c r="R60" s="81">
        <v>0</v>
      </c>
      <c r="S60" s="81" t="s">
        <v>9</v>
      </c>
      <c r="T60" s="58" t="s">
        <v>10</v>
      </c>
      <c r="U60" s="81" t="s">
        <v>295</v>
      </c>
      <c r="V60" s="69" t="s">
        <v>305</v>
      </c>
    </row>
    <row r="61" spans="1:22" s="79" customFormat="1" ht="154.5" customHeight="1" x14ac:dyDescent="0.3">
      <c r="A61" s="58">
        <v>54</v>
      </c>
      <c r="B61" s="58" t="s">
        <v>306</v>
      </c>
      <c r="C61" s="58" t="s">
        <v>306</v>
      </c>
      <c r="D61" s="58" t="s">
        <v>307</v>
      </c>
      <c r="E61" s="58" t="s">
        <v>308</v>
      </c>
      <c r="F61" s="58" t="s">
        <v>306</v>
      </c>
      <c r="G61" s="58" t="s">
        <v>306</v>
      </c>
      <c r="H61" s="58" t="s">
        <v>250</v>
      </c>
      <c r="I61" s="58" t="s">
        <v>309</v>
      </c>
      <c r="J61" s="58" t="s">
        <v>310</v>
      </c>
      <c r="K61" s="66" t="s">
        <v>45</v>
      </c>
      <c r="L61" s="66" t="s">
        <v>57</v>
      </c>
      <c r="M61" s="66" t="s">
        <v>45</v>
      </c>
      <c r="N61" s="66" t="s">
        <v>45</v>
      </c>
      <c r="O61" s="66" t="s">
        <v>45</v>
      </c>
      <c r="P61" s="66" t="s">
        <v>45</v>
      </c>
      <c r="Q61" s="66" t="s">
        <v>45</v>
      </c>
      <c r="R61" s="66" t="s">
        <v>45</v>
      </c>
      <c r="S61" s="66" t="s">
        <v>9</v>
      </c>
      <c r="T61" s="58" t="s">
        <v>10</v>
      </c>
      <c r="U61" s="66" t="s">
        <v>295</v>
      </c>
      <c r="V61" s="58" t="s">
        <v>301</v>
      </c>
    </row>
    <row r="62" spans="1:22" s="91" customFormat="1" ht="140.4" x14ac:dyDescent="0.3">
      <c r="A62" s="91">
        <v>55</v>
      </c>
      <c r="B62" s="58" t="s">
        <v>90</v>
      </c>
      <c r="C62" s="59" t="s">
        <v>91</v>
      </c>
      <c r="D62" s="92" t="s">
        <v>311</v>
      </c>
      <c r="E62" s="58" t="s">
        <v>312</v>
      </c>
      <c r="F62" s="58" t="s">
        <v>90</v>
      </c>
      <c r="G62" s="59" t="s">
        <v>91</v>
      </c>
      <c r="H62" s="59" t="s">
        <v>94</v>
      </c>
      <c r="I62" s="59" t="s">
        <v>63</v>
      </c>
      <c r="J62" s="59" t="s">
        <v>313</v>
      </c>
      <c r="K62" s="62" t="s">
        <v>57</v>
      </c>
      <c r="L62" s="62" t="s">
        <v>45</v>
      </c>
      <c r="M62" s="62"/>
      <c r="N62" s="62" t="s">
        <v>45</v>
      </c>
      <c r="O62" s="62"/>
      <c r="P62" s="62"/>
      <c r="Q62" s="62" t="s">
        <v>314</v>
      </c>
      <c r="R62" s="62"/>
      <c r="S62" s="59" t="s">
        <v>4</v>
      </c>
      <c r="T62" s="59" t="s">
        <v>13</v>
      </c>
      <c r="U62" s="62" t="s">
        <v>96</v>
      </c>
      <c r="V62" s="93" t="s">
        <v>97</v>
      </c>
    </row>
    <row r="63" spans="1:22" s="61" customFormat="1" ht="81.75" customHeight="1" x14ac:dyDescent="0.3">
      <c r="A63" s="57">
        <v>56</v>
      </c>
      <c r="B63" s="58" t="s">
        <v>104</v>
      </c>
      <c r="C63" s="59" t="s">
        <v>111</v>
      </c>
      <c r="D63" s="58" t="s">
        <v>315</v>
      </c>
      <c r="E63" s="58" t="s">
        <v>316</v>
      </c>
      <c r="F63" s="58" t="s">
        <v>104</v>
      </c>
      <c r="G63" s="59" t="s">
        <v>111</v>
      </c>
      <c r="H63" s="59" t="s">
        <v>268</v>
      </c>
      <c r="I63" s="59" t="s">
        <v>317</v>
      </c>
      <c r="J63" s="59" t="s">
        <v>318</v>
      </c>
      <c r="K63" s="62" t="s">
        <v>57</v>
      </c>
      <c r="L63" s="62" t="s">
        <v>45</v>
      </c>
      <c r="M63" s="94"/>
      <c r="N63" s="62"/>
      <c r="O63" s="62"/>
      <c r="P63" s="62"/>
      <c r="Q63" s="62">
        <v>1200000000</v>
      </c>
      <c r="R63" s="62"/>
      <c r="S63" s="59" t="s">
        <v>4</v>
      </c>
      <c r="T63" s="59" t="s">
        <v>13</v>
      </c>
      <c r="U63" s="62" t="s">
        <v>288</v>
      </c>
      <c r="V63" s="95">
        <v>42369</v>
      </c>
    </row>
    <row r="64" spans="1:22" s="61" customFormat="1" ht="81.75" customHeight="1" x14ac:dyDescent="0.3">
      <c r="A64" s="57">
        <v>57</v>
      </c>
      <c r="B64" s="58" t="s">
        <v>104</v>
      </c>
      <c r="C64" s="59" t="s">
        <v>111</v>
      </c>
      <c r="D64" s="58" t="s">
        <v>319</v>
      </c>
      <c r="E64" s="58"/>
      <c r="F64" s="58" t="s">
        <v>104</v>
      </c>
      <c r="G64" s="59" t="s">
        <v>111</v>
      </c>
      <c r="H64" s="59" t="s">
        <v>268</v>
      </c>
      <c r="I64" s="59" t="s">
        <v>317</v>
      </c>
      <c r="J64" s="59" t="s">
        <v>320</v>
      </c>
      <c r="K64" s="62" t="s">
        <v>57</v>
      </c>
      <c r="L64" s="62" t="s">
        <v>45</v>
      </c>
      <c r="M64" s="94"/>
      <c r="N64" s="62"/>
      <c r="O64" s="62"/>
      <c r="P64" s="62"/>
      <c r="Q64" s="62"/>
      <c r="R64" s="62"/>
      <c r="S64" s="59" t="s">
        <v>4</v>
      </c>
      <c r="T64" s="59" t="s">
        <v>13</v>
      </c>
      <c r="U64" s="62"/>
      <c r="V64" s="95">
        <v>42369</v>
      </c>
    </row>
    <row r="65" spans="1:22" s="61" customFormat="1" ht="81.75" customHeight="1" x14ac:dyDescent="0.3">
      <c r="A65" s="57">
        <v>58</v>
      </c>
      <c r="B65" s="58" t="s">
        <v>199</v>
      </c>
      <c r="C65" s="59" t="s">
        <v>199</v>
      </c>
      <c r="D65" s="58" t="s">
        <v>321</v>
      </c>
      <c r="E65" s="58" t="s">
        <v>322</v>
      </c>
      <c r="F65" s="58" t="s">
        <v>199</v>
      </c>
      <c r="G65" s="59" t="s">
        <v>199</v>
      </c>
      <c r="H65" s="59" t="s">
        <v>268</v>
      </c>
      <c r="I65" s="59" t="s">
        <v>323</v>
      </c>
      <c r="J65" s="59" t="s">
        <v>324</v>
      </c>
      <c r="K65" s="62"/>
      <c r="L65" s="62"/>
      <c r="M65" s="94"/>
      <c r="N65" s="62"/>
      <c r="O65" s="62"/>
      <c r="P65" s="62"/>
      <c r="Q65" s="62"/>
      <c r="R65" s="62"/>
      <c r="S65" s="59"/>
      <c r="T65" s="59"/>
      <c r="U65" s="62"/>
      <c r="V65" s="95"/>
    </row>
    <row r="66" spans="1:22" s="61" customFormat="1" ht="81.75" customHeight="1" x14ac:dyDescent="0.3">
      <c r="A66" s="57">
        <v>59</v>
      </c>
      <c r="B66" s="58" t="s">
        <v>325</v>
      </c>
      <c r="C66" s="59" t="s">
        <v>325</v>
      </c>
      <c r="D66" s="58" t="s">
        <v>326</v>
      </c>
      <c r="E66" s="58" t="s">
        <v>327</v>
      </c>
      <c r="F66" s="58" t="s">
        <v>325</v>
      </c>
      <c r="G66" s="59" t="s">
        <v>325</v>
      </c>
      <c r="H66" s="59" t="s">
        <v>292</v>
      </c>
      <c r="I66" s="59" t="s">
        <v>328</v>
      </c>
      <c r="J66" s="59" t="s">
        <v>329</v>
      </c>
      <c r="K66" s="62"/>
      <c r="L66" s="62"/>
      <c r="M66" s="94"/>
      <c r="N66" s="62"/>
      <c r="O66" s="62"/>
      <c r="P66" s="62"/>
      <c r="Q66" s="62"/>
      <c r="R66" s="62"/>
      <c r="S66" s="59" t="s">
        <v>330</v>
      </c>
      <c r="T66" s="59" t="s">
        <v>10</v>
      </c>
      <c r="U66" s="62"/>
      <c r="V66" s="95"/>
    </row>
    <row r="67" spans="1:22" s="75" customFormat="1" ht="15.6" x14ac:dyDescent="0.3">
      <c r="B67" s="86"/>
      <c r="C67" s="87"/>
      <c r="D67" s="88"/>
      <c r="E67" s="86"/>
      <c r="F67" s="86"/>
      <c r="G67" s="87"/>
      <c r="H67" s="87"/>
      <c r="I67" s="87"/>
      <c r="J67" s="87"/>
      <c r="K67" s="89"/>
      <c r="L67" s="89"/>
      <c r="M67" s="89"/>
      <c r="N67" s="89"/>
      <c r="O67" s="89"/>
      <c r="P67" s="89"/>
      <c r="Q67" s="89"/>
      <c r="R67" s="89"/>
      <c r="S67" s="87"/>
      <c r="T67" s="87"/>
      <c r="U67" s="89"/>
      <c r="V67" s="90"/>
    </row>
    <row r="68" spans="1:22" s="75" customFormat="1" ht="15.6" x14ac:dyDescent="0.3">
      <c r="D68" s="74"/>
      <c r="K68" s="77"/>
      <c r="L68" s="77"/>
      <c r="M68" s="77"/>
      <c r="N68" s="77"/>
      <c r="O68" s="77"/>
      <c r="P68" s="77"/>
      <c r="Q68" s="77"/>
      <c r="R68" s="77"/>
      <c r="S68" s="77"/>
      <c r="T68" s="77"/>
      <c r="U68" s="77"/>
    </row>
    <row r="69" spans="1:22" s="75" customFormat="1" ht="15.6" x14ac:dyDescent="0.3">
      <c r="D69" s="74" t="s">
        <v>331</v>
      </c>
      <c r="K69" s="77">
        <f>SUM(K8:K54)</f>
        <v>9459438964.1499996</v>
      </c>
      <c r="L69" s="77">
        <f>SUM(L8:L54)</f>
        <v>11230000965</v>
      </c>
      <c r="M69" s="77">
        <f>SUM(M8:M54)</f>
        <v>40010888064.699997</v>
      </c>
      <c r="N69" s="77">
        <f>SUM(N8:N54)</f>
        <v>3898000000</v>
      </c>
      <c r="O69" s="77">
        <f>SUM(O8:O54)</f>
        <v>61355106905</v>
      </c>
      <c r="P69" s="77"/>
      <c r="Q69" s="77"/>
      <c r="R69" s="77"/>
      <c r="S69" s="77"/>
      <c r="T69" s="77"/>
      <c r="U69" s="77"/>
    </row>
    <row r="70" spans="1:22" s="75" customFormat="1" ht="15.6" x14ac:dyDescent="0.3">
      <c r="N70" s="56"/>
    </row>
    <row r="71" spans="1:22" s="76" customFormat="1" ht="15.6" x14ac:dyDescent="0.3"/>
    <row r="72" spans="1:22" s="76" customFormat="1" ht="15.6" x14ac:dyDescent="0.3"/>
    <row r="73" spans="1:22" s="76" customFormat="1" ht="15.6" x14ac:dyDescent="0.3"/>
    <row r="74" spans="1:22" s="76" customFormat="1" ht="15.6" x14ac:dyDescent="0.3"/>
    <row r="75" spans="1:22" s="76" customFormat="1" ht="15.6" x14ac:dyDescent="0.3"/>
  </sheetData>
  <autoFilter ref="A7:V66"/>
  <dataConsolidate/>
  <mergeCells count="1">
    <mergeCell ref="A6:B6"/>
  </mergeCells>
  <dataValidations count="2">
    <dataValidation type="list" allowBlank="1" showInputMessage="1" showErrorMessage="1" sqref="T8:T67">
      <formula1>$T$1:$T$4</formula1>
    </dataValidation>
    <dataValidation type="list" allowBlank="1" showInputMessage="1" showErrorMessage="1" sqref="S8:S56 S62:S67">
      <formula1>$S$1:$S$3</formula1>
    </dataValidation>
  </dataValidations>
  <pageMargins left="0.70866141732283472" right="0.70866141732283472" top="0.74803149606299213" bottom="0.74803149606299213" header="0.31496062992125984" footer="0.31496062992125984"/>
  <pageSetup scale="33" fitToHeight="0" orientation="landscape"/>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4" workbookViewId="0">
      <selection activeCell="D8" sqref="D8"/>
    </sheetView>
  </sheetViews>
  <sheetFormatPr baseColWidth="10" defaultRowHeight="14.4" x14ac:dyDescent="0.3"/>
  <cols>
    <col min="1" max="1" width="3" bestFit="1" customWidth="1"/>
    <col min="2" max="2" width="33.109375" customWidth="1"/>
    <col min="3" max="3" width="40.5546875" customWidth="1"/>
    <col min="4" max="4" width="56.88671875" customWidth="1"/>
    <col min="5" max="5" width="24.5546875" customWidth="1"/>
  </cols>
  <sheetData>
    <row r="1" spans="1:5" ht="43.2" x14ac:dyDescent="0.3">
      <c r="A1">
        <v>1</v>
      </c>
      <c r="B1" s="160" t="s">
        <v>425</v>
      </c>
      <c r="C1" s="160" t="s">
        <v>66</v>
      </c>
      <c r="D1" s="160" t="s">
        <v>801</v>
      </c>
      <c r="E1" s="160" t="s">
        <v>659</v>
      </c>
    </row>
    <row r="2" spans="1:5" ht="28.8" x14ac:dyDescent="0.3">
      <c r="A2">
        <v>2</v>
      </c>
      <c r="B2" s="160" t="s">
        <v>15</v>
      </c>
      <c r="C2" s="160" t="s">
        <v>371</v>
      </c>
      <c r="D2" s="160" t="s">
        <v>516</v>
      </c>
      <c r="E2" s="160" t="s">
        <v>782</v>
      </c>
    </row>
    <row r="3" spans="1:5" ht="129.6" x14ac:dyDescent="0.3">
      <c r="A3">
        <v>3</v>
      </c>
      <c r="B3" s="160" t="s">
        <v>425</v>
      </c>
      <c r="C3" s="160" t="s">
        <v>578</v>
      </c>
      <c r="D3" s="160" t="s">
        <v>802</v>
      </c>
      <c r="E3" s="160" t="s">
        <v>782</v>
      </c>
    </row>
    <row r="4" spans="1:5" ht="43.2" x14ac:dyDescent="0.3">
      <c r="A4">
        <v>4</v>
      </c>
      <c r="B4" s="160" t="s">
        <v>425</v>
      </c>
      <c r="C4" s="160" t="s">
        <v>206</v>
      </c>
      <c r="D4" s="160" t="s">
        <v>787</v>
      </c>
      <c r="E4" s="160" t="s">
        <v>677</v>
      </c>
    </row>
    <row r="5" spans="1:5" x14ac:dyDescent="0.3">
      <c r="A5">
        <v>5</v>
      </c>
      <c r="B5" s="160" t="s">
        <v>425</v>
      </c>
      <c r="C5" s="160" t="s">
        <v>38</v>
      </c>
      <c r="D5" s="160" t="s">
        <v>603</v>
      </c>
      <c r="E5" s="160" t="s">
        <v>748</v>
      </c>
    </row>
    <row r="6" spans="1:5" ht="144" x14ac:dyDescent="0.3">
      <c r="A6">
        <v>6</v>
      </c>
      <c r="B6" s="160" t="s">
        <v>740</v>
      </c>
      <c r="C6" s="160"/>
      <c r="D6" s="160" t="s">
        <v>803</v>
      </c>
      <c r="E6" s="160" t="s">
        <v>659</v>
      </c>
    </row>
    <row r="7" spans="1:5" ht="115.2" x14ac:dyDescent="0.3">
      <c r="A7">
        <v>7</v>
      </c>
      <c r="B7" s="160" t="s">
        <v>425</v>
      </c>
      <c r="C7" s="160" t="s">
        <v>175</v>
      </c>
      <c r="D7" s="160" t="s">
        <v>805</v>
      </c>
      <c r="E7" s="160" t="s">
        <v>639</v>
      </c>
    </row>
    <row r="8" spans="1:5" ht="86.4" x14ac:dyDescent="0.3">
      <c r="A8">
        <v>8</v>
      </c>
      <c r="B8" s="160" t="s">
        <v>425</v>
      </c>
      <c r="C8" s="160" t="s">
        <v>599</v>
      </c>
      <c r="D8" s="160" t="s">
        <v>804</v>
      </c>
      <c r="E8" s="160" t="s">
        <v>748</v>
      </c>
    </row>
    <row r="9" spans="1:5" ht="43.2" x14ac:dyDescent="0.3">
      <c r="A9">
        <v>9</v>
      </c>
      <c r="B9" s="160" t="s">
        <v>425</v>
      </c>
      <c r="C9" s="160" t="s">
        <v>384</v>
      </c>
      <c r="D9" s="160" t="s">
        <v>778</v>
      </c>
      <c r="E9" s="160" t="s">
        <v>748</v>
      </c>
    </row>
    <row r="10" spans="1:5" x14ac:dyDescent="0.3">
      <c r="A10">
        <v>10</v>
      </c>
      <c r="B10" s="160" t="s">
        <v>15</v>
      </c>
      <c r="C10" s="160" t="s">
        <v>490</v>
      </c>
      <c r="D10" s="160"/>
      <c r="E10" s="160" t="s">
        <v>786</v>
      </c>
    </row>
    <row r="11" spans="1:5" ht="100.8" x14ac:dyDescent="0.3">
      <c r="A11">
        <v>11</v>
      </c>
      <c r="B11" s="160" t="s">
        <v>425</v>
      </c>
      <c r="C11" s="160"/>
      <c r="D11" s="160" t="s">
        <v>790</v>
      </c>
      <c r="E11" s="160" t="s">
        <v>786</v>
      </c>
    </row>
    <row r="12" spans="1:5" x14ac:dyDescent="0.3">
      <c r="A12">
        <v>12</v>
      </c>
      <c r="B12" s="160" t="s">
        <v>15</v>
      </c>
      <c r="C12" s="160" t="s">
        <v>220</v>
      </c>
      <c r="D12" s="160" t="s">
        <v>520</v>
      </c>
      <c r="E12" s="160" t="s">
        <v>786</v>
      </c>
    </row>
    <row r="13" spans="1:5" ht="43.2" x14ac:dyDescent="0.3">
      <c r="A13">
        <v>13</v>
      </c>
      <c r="B13" s="160" t="s">
        <v>425</v>
      </c>
      <c r="C13" s="160" t="s">
        <v>559</v>
      </c>
      <c r="D13" s="160" t="s">
        <v>781</v>
      </c>
      <c r="E13" s="160" t="s">
        <v>659</v>
      </c>
    </row>
    <row r="14" spans="1:5" ht="57.6" x14ac:dyDescent="0.3">
      <c r="A14">
        <v>14</v>
      </c>
      <c r="B14" s="160" t="s">
        <v>425</v>
      </c>
      <c r="C14" s="160" t="s">
        <v>403</v>
      </c>
      <c r="D14" s="160" t="s">
        <v>780</v>
      </c>
      <c r="E14" s="160" t="s">
        <v>659</v>
      </c>
    </row>
    <row r="15" spans="1:5" x14ac:dyDescent="0.3">
      <c r="A15">
        <v>15</v>
      </c>
      <c r="B15" s="160" t="s">
        <v>15</v>
      </c>
      <c r="C15" s="160" t="s">
        <v>394</v>
      </c>
      <c r="D15" s="160"/>
      <c r="E15" s="160" t="s">
        <v>783</v>
      </c>
    </row>
    <row r="16" spans="1:5" x14ac:dyDescent="0.3">
      <c r="A16">
        <v>16</v>
      </c>
      <c r="B16" s="160" t="s">
        <v>15</v>
      </c>
      <c r="C16" s="160" t="s">
        <v>461</v>
      </c>
      <c r="D16" s="160"/>
      <c r="E16" s="160" t="s">
        <v>639</v>
      </c>
    </row>
    <row r="17" spans="1:5" ht="43.2" x14ac:dyDescent="0.3">
      <c r="A17">
        <v>17</v>
      </c>
      <c r="B17" s="160" t="s">
        <v>425</v>
      </c>
      <c r="C17" s="160" t="s">
        <v>642</v>
      </c>
      <c r="D17" s="160" t="s">
        <v>798</v>
      </c>
      <c r="E17" s="160" t="s">
        <v>639</v>
      </c>
    </row>
    <row r="18" spans="1:5" ht="28.8" x14ac:dyDescent="0.3">
      <c r="A18">
        <v>18</v>
      </c>
      <c r="B18" s="160" t="s">
        <v>425</v>
      </c>
      <c r="C18" s="160" t="s">
        <v>642</v>
      </c>
      <c r="D18" s="160" t="s">
        <v>799</v>
      </c>
      <c r="E18" s="160" t="s">
        <v>639</v>
      </c>
    </row>
    <row r="19" spans="1:5" ht="43.2" x14ac:dyDescent="0.3">
      <c r="A19">
        <v>19</v>
      </c>
      <c r="B19" s="160" t="s">
        <v>425</v>
      </c>
      <c r="C19" s="160" t="s">
        <v>306</v>
      </c>
      <c r="D19" s="160" t="s">
        <v>777</v>
      </c>
      <c r="E19" s="160" t="s">
        <v>659</v>
      </c>
    </row>
    <row r="20" spans="1:5" x14ac:dyDescent="0.3">
      <c r="A20">
        <v>20</v>
      </c>
      <c r="B20" s="160" t="s">
        <v>15</v>
      </c>
      <c r="C20" s="160" t="s">
        <v>80</v>
      </c>
      <c r="D20" s="160"/>
      <c r="E20" s="160" t="s">
        <v>639</v>
      </c>
    </row>
    <row r="21" spans="1:5" x14ac:dyDescent="0.3">
      <c r="A21">
        <v>21</v>
      </c>
      <c r="B21" s="160" t="s">
        <v>15</v>
      </c>
      <c r="C21" s="160" t="s">
        <v>454</v>
      </c>
      <c r="D21" s="160" t="s">
        <v>789</v>
      </c>
      <c r="E21" s="160" t="s">
        <v>639</v>
      </c>
    </row>
    <row r="22" spans="1:5" ht="158.4" x14ac:dyDescent="0.3">
      <c r="A22">
        <v>22</v>
      </c>
      <c r="B22" s="160" t="s">
        <v>776</v>
      </c>
      <c r="C22" s="160" t="s">
        <v>454</v>
      </c>
      <c r="D22" s="160" t="s">
        <v>795</v>
      </c>
      <c r="E22" s="160" t="s">
        <v>639</v>
      </c>
    </row>
    <row r="23" spans="1:5" ht="28.8" x14ac:dyDescent="0.3">
      <c r="A23">
        <v>23</v>
      </c>
      <c r="B23" s="160" t="s">
        <v>425</v>
      </c>
      <c r="C23" s="160" t="s">
        <v>600</v>
      </c>
      <c r="D23" s="160" t="s">
        <v>793</v>
      </c>
      <c r="E23" s="160" t="s">
        <v>748</v>
      </c>
    </row>
    <row r="24" spans="1:5" x14ac:dyDescent="0.3">
      <c r="A24">
        <v>24</v>
      </c>
      <c r="B24" s="160" t="s">
        <v>15</v>
      </c>
      <c r="C24" s="160" t="s">
        <v>486</v>
      </c>
      <c r="D24" s="160"/>
      <c r="E24" s="160" t="s">
        <v>748</v>
      </c>
    </row>
    <row r="25" spans="1:5" ht="28.8" x14ac:dyDescent="0.3">
      <c r="A25">
        <v>25</v>
      </c>
      <c r="B25" s="160" t="s">
        <v>425</v>
      </c>
      <c r="C25" s="160"/>
      <c r="D25" s="160" t="s">
        <v>792</v>
      </c>
      <c r="E25" s="160" t="s">
        <v>786</v>
      </c>
    </row>
    <row r="26" spans="1:5" ht="28.8" x14ac:dyDescent="0.3">
      <c r="A26">
        <v>26</v>
      </c>
      <c r="B26" s="160" t="s">
        <v>740</v>
      </c>
      <c r="C26" s="160" t="s">
        <v>601</v>
      </c>
      <c r="D26" s="160" t="s">
        <v>784</v>
      </c>
      <c r="E26" s="160" t="s">
        <v>748</v>
      </c>
    </row>
    <row r="27" spans="1:5" ht="57.6" x14ac:dyDescent="0.3">
      <c r="A27">
        <v>27</v>
      </c>
      <c r="B27" s="160" t="s">
        <v>425</v>
      </c>
      <c r="C27" s="160" t="s">
        <v>180</v>
      </c>
      <c r="D27" s="160" t="s">
        <v>785</v>
      </c>
      <c r="E27" s="160" t="s">
        <v>786</v>
      </c>
    </row>
    <row r="28" spans="1:5" ht="86.4" x14ac:dyDescent="0.3">
      <c r="A28">
        <v>28</v>
      </c>
      <c r="B28" s="160" t="s">
        <v>740</v>
      </c>
      <c r="C28" s="160" t="s">
        <v>491</v>
      </c>
      <c r="D28" s="160" t="s">
        <v>791</v>
      </c>
      <c r="E28" s="160" t="s">
        <v>683</v>
      </c>
    </row>
    <row r="29" spans="1:5" ht="86.4" x14ac:dyDescent="0.3">
      <c r="A29">
        <v>29</v>
      </c>
      <c r="B29" s="160" t="s">
        <v>425</v>
      </c>
      <c r="C29" s="160" t="s">
        <v>152</v>
      </c>
      <c r="D29" s="160" t="s">
        <v>779</v>
      </c>
      <c r="E29" s="160" t="s">
        <v>748</v>
      </c>
    </row>
    <row r="30" spans="1:5" ht="129.6" x14ac:dyDescent="0.3">
      <c r="A30">
        <v>30</v>
      </c>
      <c r="B30" s="160" t="s">
        <v>425</v>
      </c>
      <c r="C30" s="160" t="s">
        <v>432</v>
      </c>
      <c r="D30" s="160" t="s">
        <v>621</v>
      </c>
      <c r="E30" s="160" t="s">
        <v>607</v>
      </c>
    </row>
    <row r="31" spans="1:5" x14ac:dyDescent="0.3">
      <c r="A31">
        <v>31</v>
      </c>
      <c r="B31" s="160" t="s">
        <v>15</v>
      </c>
      <c r="C31" s="160" t="s">
        <v>59</v>
      </c>
      <c r="D31" s="160" t="s">
        <v>800</v>
      </c>
      <c r="E31" s="160" t="s">
        <v>783</v>
      </c>
    </row>
    <row r="32" spans="1:5" ht="43.2" x14ac:dyDescent="0.3">
      <c r="A32">
        <v>32</v>
      </c>
      <c r="B32" s="160" t="s">
        <v>740</v>
      </c>
      <c r="C32" s="160" t="s">
        <v>768</v>
      </c>
      <c r="D32" s="160" t="s">
        <v>794</v>
      </c>
      <c r="E32" s="160" t="s">
        <v>783</v>
      </c>
    </row>
    <row r="33" spans="1:5" x14ac:dyDescent="0.3">
      <c r="A33">
        <v>33</v>
      </c>
      <c r="B33" s="160" t="s">
        <v>740</v>
      </c>
      <c r="C33" s="160" t="s">
        <v>758</v>
      </c>
      <c r="D33" s="160" t="s">
        <v>797</v>
      </c>
      <c r="E33" s="160" t="s">
        <v>783</v>
      </c>
    </row>
    <row r="34" spans="1:5" ht="57.6" x14ac:dyDescent="0.3">
      <c r="A34">
        <v>34</v>
      </c>
      <c r="B34" s="160" t="s">
        <v>425</v>
      </c>
      <c r="C34" s="160"/>
      <c r="D34" s="160" t="s">
        <v>796</v>
      </c>
      <c r="E34" s="160" t="s">
        <v>783</v>
      </c>
    </row>
    <row r="35" spans="1:5" ht="28.8" x14ac:dyDescent="0.3">
      <c r="A35">
        <v>35</v>
      </c>
      <c r="B35" s="160" t="s">
        <v>15</v>
      </c>
      <c r="C35" s="160" t="s">
        <v>481</v>
      </c>
      <c r="D35" s="160" t="s">
        <v>739</v>
      </c>
      <c r="E35" s="160" t="s">
        <v>744</v>
      </c>
    </row>
    <row r="36" spans="1:5" ht="28.8" x14ac:dyDescent="0.3">
      <c r="A36">
        <v>36</v>
      </c>
      <c r="B36" s="160" t="s">
        <v>15</v>
      </c>
      <c r="C36" s="160" t="s">
        <v>566</v>
      </c>
      <c r="D36" s="160"/>
      <c r="E36" s="160" t="s">
        <v>744</v>
      </c>
    </row>
    <row r="37" spans="1:5" ht="28.8" x14ac:dyDescent="0.3">
      <c r="A37">
        <v>37</v>
      </c>
      <c r="B37" s="160" t="s">
        <v>425</v>
      </c>
      <c r="C37" s="160" t="s">
        <v>134</v>
      </c>
      <c r="D37" s="160" t="s">
        <v>545</v>
      </c>
      <c r="E37" s="160" t="s">
        <v>748</v>
      </c>
    </row>
    <row r="38" spans="1:5" ht="129.6" x14ac:dyDescent="0.3">
      <c r="A38">
        <v>38</v>
      </c>
      <c r="B38" s="160" t="s">
        <v>391</v>
      </c>
      <c r="C38" s="160" t="s">
        <v>469</v>
      </c>
      <c r="D38" s="160" t="s">
        <v>788</v>
      </c>
      <c r="E38" s="160" t="s">
        <v>748</v>
      </c>
    </row>
    <row r="39" spans="1:5" x14ac:dyDescent="0.3">
      <c r="A39">
        <v>39</v>
      </c>
      <c r="B39" s="160" t="s">
        <v>15</v>
      </c>
      <c r="C39" s="160" t="s">
        <v>446</v>
      </c>
      <c r="D39" s="160"/>
      <c r="E39" s="160" t="s">
        <v>639</v>
      </c>
    </row>
  </sheetData>
  <hyperlinks>
    <hyperlink ref="C1" r:id="rId1"/>
    <hyperlink ref="C2" r:id="rId2"/>
    <hyperlink ref="C3" r:id="rId3"/>
    <hyperlink ref="C5" r:id="rId4"/>
    <hyperlink ref="C12" r:id="rId5"/>
    <hyperlink ref="C10" r:id="rId6"/>
    <hyperlink ref="C19" r:id="rId7"/>
    <hyperlink ref="C14" r:id="rId8"/>
    <hyperlink ref="C4" r:id="rId9"/>
    <hyperlink ref="C27" r:id="rId10"/>
    <hyperlink ref="C37" r:id="rId11"/>
    <hyperlink ref="C29" r:id="rId12"/>
    <hyperlink ref="C30" r:id="rId13"/>
    <hyperlink ref="C28" r:id="rId14"/>
    <hyperlink ref="C23" r:id="rId15"/>
    <hyperlink ref="C21" r:id="rId16"/>
    <hyperlink ref="C9" r:id="rId17"/>
    <hyperlink ref="C15" r:id="rId18"/>
    <hyperlink ref="C20" r:id="rId19"/>
    <hyperlink ref="C31" r:id="rId20"/>
    <hyperlink ref="C7" r:id="rId21"/>
    <hyperlink ref="C39" r:id="rId22"/>
    <hyperlink ref="C16" r:id="rId23"/>
    <hyperlink ref="C38" r:id="rId24"/>
    <hyperlink ref="C24" r:id="rId25"/>
    <hyperlink ref="C8" r:id="rId26"/>
    <hyperlink ref="C26" r:id="rId27"/>
    <hyperlink ref="C22" r:id="rId28"/>
    <hyperlink ref="C35" r:id="rId29"/>
    <hyperlink ref="C36" r:id="rId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2"/>
  <sheetViews>
    <sheetView workbookViewId="0">
      <selection activeCell="C5" sqref="C5"/>
    </sheetView>
  </sheetViews>
  <sheetFormatPr baseColWidth="10" defaultColWidth="11.44140625" defaultRowHeight="14.4" x14ac:dyDescent="0.3"/>
  <sheetData>
    <row r="1" spans="1:21" ht="69" x14ac:dyDescent="0.3">
      <c r="A1" s="101" t="s">
        <v>19</v>
      </c>
      <c r="B1" s="102" t="s">
        <v>332</v>
      </c>
      <c r="C1" s="101" t="s">
        <v>21</v>
      </c>
      <c r="D1" s="101" t="s">
        <v>22</v>
      </c>
      <c r="E1" s="101" t="s">
        <v>19</v>
      </c>
      <c r="F1" s="102" t="s">
        <v>332</v>
      </c>
      <c r="G1" s="102" t="s">
        <v>333</v>
      </c>
      <c r="H1" s="102" t="s">
        <v>24</v>
      </c>
      <c r="I1" s="102" t="s">
        <v>25</v>
      </c>
      <c r="J1" s="102" t="s">
        <v>26</v>
      </c>
      <c r="K1" s="102" t="s">
        <v>27</v>
      </c>
      <c r="L1" s="102" t="s">
        <v>28</v>
      </c>
      <c r="M1" s="102" t="s">
        <v>29</v>
      </c>
      <c r="N1" s="102" t="s">
        <v>30</v>
      </c>
      <c r="O1" s="102" t="s">
        <v>31</v>
      </c>
      <c r="P1" s="102" t="s">
        <v>32</v>
      </c>
      <c r="Q1" s="102" t="s">
        <v>33</v>
      </c>
      <c r="R1" s="102" t="s">
        <v>34</v>
      </c>
      <c r="S1" s="102" t="s">
        <v>35</v>
      </c>
      <c r="T1" s="101" t="s">
        <v>36</v>
      </c>
      <c r="U1" s="102" t="s">
        <v>37</v>
      </c>
    </row>
    <row r="2" spans="1:21" ht="82.8" x14ac:dyDescent="0.3">
      <c r="A2" s="99" t="s">
        <v>325</v>
      </c>
      <c r="B2" s="100" t="s">
        <v>325</v>
      </c>
      <c r="C2" s="99" t="s">
        <v>326</v>
      </c>
      <c r="D2" s="99" t="s">
        <v>327</v>
      </c>
      <c r="E2" s="99" t="s">
        <v>325</v>
      </c>
      <c r="F2" s="100" t="s">
        <v>325</v>
      </c>
      <c r="G2" s="100" t="s">
        <v>292</v>
      </c>
      <c r="H2" s="100" t="s">
        <v>328</v>
      </c>
      <c r="I2" s="100" t="s">
        <v>329</v>
      </c>
      <c r="J2" s="110"/>
      <c r="K2" s="110"/>
      <c r="L2" s="109"/>
      <c r="M2" s="110"/>
      <c r="N2" s="110"/>
      <c r="O2" s="110"/>
      <c r="P2" s="110"/>
      <c r="Q2" s="110"/>
      <c r="R2" s="100" t="s">
        <v>330</v>
      </c>
      <c r="S2" s="100" t="s">
        <v>10</v>
      </c>
      <c r="T2" s="110"/>
      <c r="U2" s="111"/>
    </row>
  </sheetData>
  <dataValidations count="2">
    <dataValidation type="list" allowBlank="1" showInputMessage="1" showErrorMessage="1" sqref="R2">
      <formula1>$S$1:$S$3</formula1>
    </dataValidation>
    <dataValidation type="list" allowBlank="1" showInputMessage="1" showErrorMessage="1" sqref="S2">
      <formula1>$T$1:$T$4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6:S12"/>
  <sheetViews>
    <sheetView topLeftCell="A7" workbookViewId="0">
      <selection activeCell="N12" sqref="N12"/>
    </sheetView>
  </sheetViews>
  <sheetFormatPr baseColWidth="10" defaultColWidth="11.44140625" defaultRowHeight="13.8" x14ac:dyDescent="0.3"/>
  <cols>
    <col min="1" max="1" width="19.44140625" style="15" customWidth="1"/>
    <col min="2" max="2" width="36.6640625" style="15" customWidth="1"/>
    <col min="3" max="6" width="11.44140625" style="15"/>
    <col min="7" max="7" width="22.88671875" style="15" bestFit="1" customWidth="1"/>
    <col min="8" max="8" width="15.44140625" style="15" bestFit="1" customWidth="1"/>
    <col min="9" max="9" width="18.33203125" style="15" bestFit="1" customWidth="1"/>
    <col min="10" max="10" width="16.44140625" style="15" bestFit="1" customWidth="1"/>
    <col min="11" max="11" width="15.33203125" style="15" bestFit="1" customWidth="1"/>
    <col min="12" max="12" width="16.88671875" style="15" bestFit="1" customWidth="1"/>
    <col min="13" max="13" width="17.44140625" style="15" customWidth="1"/>
    <col min="14" max="14" width="17.6640625" style="15" customWidth="1"/>
    <col min="15" max="15" width="18" style="15" customWidth="1"/>
    <col min="16" max="16" width="11.44140625" style="15"/>
    <col min="17" max="17" width="15.44140625" style="15" customWidth="1"/>
    <col min="18" max="18" width="25.33203125" style="15" bestFit="1" customWidth="1"/>
    <col min="19" max="19" width="27.33203125" style="15" bestFit="1" customWidth="1"/>
    <col min="20" max="16384" width="11.44140625" style="15"/>
  </cols>
  <sheetData>
    <row r="6" spans="1:19" ht="48.75" customHeight="1" x14ac:dyDescent="0.3">
      <c r="A6" s="13" t="s">
        <v>334</v>
      </c>
      <c r="B6" s="13" t="s">
        <v>22</v>
      </c>
      <c r="C6" s="13" t="s">
        <v>19</v>
      </c>
      <c r="D6" s="14" t="s">
        <v>335</v>
      </c>
      <c r="E6" s="14" t="s">
        <v>336</v>
      </c>
      <c r="F6" s="14" t="s">
        <v>24</v>
      </c>
      <c r="G6" s="14" t="s">
        <v>25</v>
      </c>
      <c r="H6" s="14" t="s">
        <v>26</v>
      </c>
      <c r="I6" s="14" t="s">
        <v>27</v>
      </c>
      <c r="J6" s="14" t="s">
        <v>28</v>
      </c>
      <c r="K6" s="14" t="s">
        <v>29</v>
      </c>
      <c r="L6" s="14" t="s">
        <v>30</v>
      </c>
      <c r="M6" s="14" t="s">
        <v>31</v>
      </c>
      <c r="N6" s="14" t="s">
        <v>32</v>
      </c>
      <c r="O6" s="14" t="s">
        <v>33</v>
      </c>
      <c r="P6" s="14" t="s">
        <v>34</v>
      </c>
      <c r="Q6" s="14" t="s">
        <v>35</v>
      </c>
      <c r="R6" s="13" t="s">
        <v>36</v>
      </c>
      <c r="S6" s="14" t="s">
        <v>37</v>
      </c>
    </row>
    <row r="7" spans="1:19" ht="124.2" x14ac:dyDescent="0.3">
      <c r="A7" s="16" t="s">
        <v>67</v>
      </c>
      <c r="B7" s="16" t="s">
        <v>68</v>
      </c>
      <c r="C7" s="16" t="s">
        <v>59</v>
      </c>
      <c r="D7" s="17" t="s">
        <v>66</v>
      </c>
      <c r="E7" s="17" t="s">
        <v>41</v>
      </c>
      <c r="F7" s="17" t="s">
        <v>63</v>
      </c>
      <c r="G7" s="17" t="s">
        <v>69</v>
      </c>
      <c r="H7" s="17" t="s">
        <v>57</v>
      </c>
      <c r="I7" s="17" t="s">
        <v>45</v>
      </c>
      <c r="J7" s="18">
        <v>21735877014.5</v>
      </c>
      <c r="K7" s="18" t="s">
        <v>45</v>
      </c>
      <c r="L7" s="18">
        <v>17388701611.600002</v>
      </c>
      <c r="M7" s="18"/>
      <c r="N7" s="18">
        <v>11141083641</v>
      </c>
      <c r="O7" s="18"/>
      <c r="P7" s="17" t="s">
        <v>4</v>
      </c>
      <c r="Q7" s="17" t="s">
        <v>13</v>
      </c>
      <c r="R7" s="18" t="s">
        <v>70</v>
      </c>
      <c r="S7" s="20" t="s">
        <v>337</v>
      </c>
    </row>
    <row r="8" spans="1:19" ht="165.6" x14ac:dyDescent="0.3">
      <c r="A8" s="16" t="s">
        <v>338</v>
      </c>
      <c r="B8" s="16" t="s">
        <v>93</v>
      </c>
      <c r="C8" s="16" t="s">
        <v>90</v>
      </c>
      <c r="D8" s="17" t="s">
        <v>339</v>
      </c>
      <c r="E8" s="17" t="s">
        <v>340</v>
      </c>
      <c r="F8" s="17" t="s">
        <v>63</v>
      </c>
      <c r="G8" s="17" t="s">
        <v>95</v>
      </c>
      <c r="H8" s="18" t="s">
        <v>57</v>
      </c>
      <c r="I8" s="18" t="s">
        <v>45</v>
      </c>
      <c r="J8" s="18">
        <v>1201000000</v>
      </c>
      <c r="K8" s="18" t="s">
        <v>45</v>
      </c>
      <c r="L8" s="18"/>
      <c r="M8" s="18"/>
      <c r="N8" s="18"/>
      <c r="O8" s="18"/>
      <c r="P8" s="17" t="s">
        <v>4</v>
      </c>
      <c r="Q8" s="17" t="s">
        <v>13</v>
      </c>
      <c r="R8" s="18" t="s">
        <v>96</v>
      </c>
      <c r="S8" s="24" t="s">
        <v>97</v>
      </c>
    </row>
    <row r="9" spans="1:19" ht="110.4" x14ac:dyDescent="0.3">
      <c r="A9" s="16" t="s">
        <v>123</v>
      </c>
      <c r="B9" s="16" t="s">
        <v>124</v>
      </c>
      <c r="C9" s="16" t="s">
        <v>104</v>
      </c>
      <c r="D9" s="17" t="s">
        <v>111</v>
      </c>
      <c r="E9" s="17" t="s">
        <v>125</v>
      </c>
      <c r="F9" s="17" t="s">
        <v>126</v>
      </c>
      <c r="G9" s="17" t="s">
        <v>341</v>
      </c>
      <c r="H9" s="18" t="s">
        <v>57</v>
      </c>
      <c r="I9" s="18" t="s">
        <v>45</v>
      </c>
      <c r="J9" s="22" t="s">
        <v>116</v>
      </c>
      <c r="K9" s="18" t="s">
        <v>116</v>
      </c>
      <c r="L9" s="18"/>
      <c r="M9" s="18"/>
      <c r="N9" s="18"/>
      <c r="O9" s="18"/>
      <c r="P9" s="17" t="s">
        <v>4</v>
      </c>
      <c r="Q9" s="17" t="s">
        <v>13</v>
      </c>
      <c r="R9" s="18"/>
      <c r="S9" s="21" t="s">
        <v>45</v>
      </c>
    </row>
    <row r="10" spans="1:19" ht="207" x14ac:dyDescent="0.3">
      <c r="A10" s="16" t="s">
        <v>176</v>
      </c>
      <c r="B10" s="16" t="s">
        <v>177</v>
      </c>
      <c r="C10" s="16" t="s">
        <v>174</v>
      </c>
      <c r="D10" s="16" t="s">
        <v>175</v>
      </c>
      <c r="E10" s="17" t="s">
        <v>79</v>
      </c>
      <c r="F10" s="17" t="s">
        <v>178</v>
      </c>
      <c r="G10" s="17" t="s">
        <v>342</v>
      </c>
      <c r="H10" s="19" t="s">
        <v>57</v>
      </c>
      <c r="I10" s="19" t="s">
        <v>45</v>
      </c>
      <c r="J10" s="19" t="s">
        <v>116</v>
      </c>
      <c r="K10" s="19" t="s">
        <v>116</v>
      </c>
      <c r="L10" s="26"/>
      <c r="M10" s="26"/>
      <c r="N10" s="23">
        <v>9400000000</v>
      </c>
      <c r="O10" s="23"/>
      <c r="P10" s="17" t="s">
        <v>4</v>
      </c>
      <c r="Q10" s="17" t="s">
        <v>10</v>
      </c>
      <c r="R10" s="19"/>
      <c r="S10" s="17" t="s">
        <v>151</v>
      </c>
    </row>
    <row r="11" spans="1:19" ht="165" x14ac:dyDescent="0.3">
      <c r="A11" s="27" t="s">
        <v>343</v>
      </c>
      <c r="B11" s="28" t="s">
        <v>344</v>
      </c>
      <c r="C11" s="26" t="s">
        <v>90</v>
      </c>
      <c r="D11" s="26" t="s">
        <v>345</v>
      </c>
      <c r="E11" s="17" t="s">
        <v>340</v>
      </c>
      <c r="F11" s="17" t="s">
        <v>63</v>
      </c>
      <c r="G11" s="27" t="s">
        <v>346</v>
      </c>
      <c r="H11" s="26"/>
      <c r="I11" s="26"/>
      <c r="J11" s="26"/>
      <c r="K11" s="26"/>
      <c r="L11" s="26"/>
      <c r="M11" s="26"/>
      <c r="N11" s="30">
        <f>1500000+970000</f>
        <v>2470000</v>
      </c>
      <c r="O11" s="26"/>
      <c r="P11" s="17" t="s">
        <v>4</v>
      </c>
      <c r="Q11" s="26" t="s">
        <v>347</v>
      </c>
      <c r="R11" s="25" t="s">
        <v>348</v>
      </c>
      <c r="S11" s="25" t="s">
        <v>301</v>
      </c>
    </row>
    <row r="12" spans="1:19" x14ac:dyDescent="0.3">
      <c r="N12" s="29">
        <f>SUM(N7:N11)</f>
        <v>20543553641</v>
      </c>
    </row>
  </sheetData>
  <dataValidations count="2">
    <dataValidation type="list" allowBlank="1" showInputMessage="1" showErrorMessage="1" sqref="Q7:Q10">
      <formula1>$R$1:$R$4</formula1>
    </dataValidation>
    <dataValidation type="list" allowBlank="1" showInputMessage="1" showErrorMessage="1" sqref="P7:P11">
      <formula1>$Q$1:$Q$3</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U5"/>
  <sheetViews>
    <sheetView workbookViewId="0">
      <selection activeCell="D10" sqref="D10"/>
    </sheetView>
  </sheetViews>
  <sheetFormatPr baseColWidth="10" defaultColWidth="11.44140625" defaultRowHeight="14.4" x14ac:dyDescent="0.3"/>
  <cols>
    <col min="10" max="10" width="15.33203125" bestFit="1" customWidth="1"/>
    <col min="11" max="12" width="16.44140625" bestFit="1" customWidth="1"/>
    <col min="13" max="13" width="15.33203125" bestFit="1" customWidth="1"/>
    <col min="14" max="14" width="16.44140625" bestFit="1" customWidth="1"/>
  </cols>
  <sheetData>
    <row r="1" spans="1:21" ht="55.2" x14ac:dyDescent="0.3">
      <c r="A1" s="101" t="s">
        <v>19</v>
      </c>
      <c r="B1" s="102" t="s">
        <v>332</v>
      </c>
      <c r="C1" s="101" t="s">
        <v>21</v>
      </c>
      <c r="D1" s="101" t="s">
        <v>22</v>
      </c>
      <c r="E1" s="101" t="s">
        <v>19</v>
      </c>
      <c r="F1" s="102" t="s">
        <v>332</v>
      </c>
      <c r="G1" s="102" t="s">
        <v>333</v>
      </c>
      <c r="H1" s="102" t="s">
        <v>24</v>
      </c>
      <c r="I1" s="102" t="s">
        <v>25</v>
      </c>
      <c r="J1" s="102" t="s">
        <v>26</v>
      </c>
      <c r="K1" s="102" t="s">
        <v>27</v>
      </c>
      <c r="L1" s="102" t="s">
        <v>28</v>
      </c>
      <c r="M1" s="102" t="s">
        <v>29</v>
      </c>
      <c r="N1" s="102" t="s">
        <v>30</v>
      </c>
      <c r="O1" s="102" t="s">
        <v>31</v>
      </c>
      <c r="P1" s="102" t="s">
        <v>32</v>
      </c>
      <c r="Q1" s="102" t="s">
        <v>33</v>
      </c>
      <c r="R1" s="102" t="s">
        <v>34</v>
      </c>
      <c r="S1" s="102" t="s">
        <v>35</v>
      </c>
      <c r="T1" s="101" t="s">
        <v>36</v>
      </c>
      <c r="U1" s="35" t="s">
        <v>37</v>
      </c>
    </row>
    <row r="2" spans="1:21" ht="151.80000000000001" x14ac:dyDescent="0.3">
      <c r="A2" s="99" t="s">
        <v>156</v>
      </c>
      <c r="B2" s="100" t="s">
        <v>493</v>
      </c>
      <c r="C2" s="99" t="s">
        <v>494</v>
      </c>
      <c r="D2" s="99" t="s">
        <v>159</v>
      </c>
      <c r="E2" s="99" t="s">
        <v>156</v>
      </c>
      <c r="F2" s="100" t="s">
        <v>493</v>
      </c>
      <c r="G2" s="100" t="s">
        <v>160</v>
      </c>
      <c r="H2" s="100" t="s">
        <v>126</v>
      </c>
      <c r="I2" s="100" t="s">
        <v>161</v>
      </c>
      <c r="J2" s="103" t="s">
        <v>57</v>
      </c>
      <c r="K2" s="103" t="s">
        <v>45</v>
      </c>
      <c r="L2" s="104">
        <v>292615000</v>
      </c>
      <c r="M2" s="104">
        <v>298000000</v>
      </c>
      <c r="N2" s="104"/>
      <c r="O2" s="104"/>
      <c r="P2" s="104"/>
      <c r="Q2" s="104"/>
      <c r="R2" s="100" t="s">
        <v>4</v>
      </c>
      <c r="S2" s="100" t="s">
        <v>13</v>
      </c>
      <c r="T2" s="105" t="s">
        <v>162</v>
      </c>
      <c r="U2" s="40" t="s">
        <v>65</v>
      </c>
    </row>
    <row r="3" spans="1:21" ht="15.6" x14ac:dyDescent="0.3">
      <c r="A3" s="86"/>
      <c r="B3" s="87"/>
      <c r="C3" s="88"/>
      <c r="D3" s="86"/>
      <c r="E3" s="86"/>
      <c r="F3" s="87"/>
      <c r="G3" s="87"/>
      <c r="H3" s="87"/>
      <c r="I3" s="87"/>
      <c r="J3" s="89"/>
      <c r="K3" s="89"/>
      <c r="L3" s="89"/>
      <c r="M3" s="89"/>
      <c r="N3" s="89"/>
      <c r="O3" s="89"/>
      <c r="P3" s="89"/>
      <c r="Q3" s="89"/>
      <c r="R3" s="87"/>
      <c r="S3" s="87"/>
      <c r="T3" s="89"/>
      <c r="U3" s="90"/>
    </row>
    <row r="4" spans="1:21" ht="15.6" x14ac:dyDescent="0.3">
      <c r="A4" s="75"/>
      <c r="B4" s="75"/>
      <c r="C4" s="74"/>
      <c r="D4" s="75"/>
      <c r="E4" s="75"/>
      <c r="F4" s="75"/>
      <c r="G4" s="75"/>
      <c r="H4" s="75"/>
      <c r="I4" s="75"/>
      <c r="J4" s="77"/>
      <c r="K4" s="77"/>
      <c r="L4" s="77"/>
      <c r="M4" s="77"/>
      <c r="N4" s="77"/>
      <c r="O4" s="77"/>
      <c r="P4" s="77"/>
      <c r="Q4" s="77"/>
      <c r="R4" s="77"/>
      <c r="S4" s="77"/>
      <c r="T4" s="77"/>
      <c r="U4" s="75"/>
    </row>
    <row r="5" spans="1:21" s="15" customFormat="1" ht="13.8" x14ac:dyDescent="0.3">
      <c r="A5" s="106"/>
      <c r="B5" s="106"/>
      <c r="C5" s="107" t="s">
        <v>331</v>
      </c>
      <c r="D5" s="106"/>
      <c r="E5" s="106"/>
      <c r="F5" s="106"/>
      <c r="G5" s="106"/>
      <c r="H5" s="106"/>
      <c r="I5" s="106"/>
      <c r="J5" s="108">
        <v>9459438964.1499996</v>
      </c>
      <c r="K5" s="108">
        <v>11230000965</v>
      </c>
      <c r="L5" s="108">
        <v>40010888064.699997</v>
      </c>
      <c r="M5" s="108">
        <v>3898000000</v>
      </c>
      <c r="N5" s="108">
        <v>61355106905</v>
      </c>
      <c r="O5" s="108"/>
      <c r="P5" s="108"/>
      <c r="Q5" s="108"/>
      <c r="R5" s="108"/>
      <c r="S5" s="108"/>
      <c r="T5" s="108"/>
      <c r="U5" s="106"/>
    </row>
  </sheetData>
  <dataValidations count="2">
    <dataValidation type="list" allowBlank="1" showInputMessage="1" showErrorMessage="1" sqref="R2:R3">
      <formula1>$S$1:$S$3</formula1>
    </dataValidation>
    <dataValidation type="list" allowBlank="1" showInputMessage="1" showErrorMessage="1" sqref="S2:S3">
      <formula1>$T$1:$T$4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A1:P41"/>
  <sheetViews>
    <sheetView zoomScale="98" zoomScaleNormal="98" zoomScalePageLayoutView="98" workbookViewId="0">
      <pane xSplit="2" ySplit="1" topLeftCell="M23" activePane="bottomRight" state="frozen"/>
      <selection pane="topRight" activeCell="C1" sqref="C1"/>
      <selection pane="bottomLeft" activeCell="A2" sqref="A2"/>
      <selection pane="bottomRight" activeCell="P26" sqref="P26"/>
    </sheetView>
  </sheetViews>
  <sheetFormatPr baseColWidth="10" defaultColWidth="11.44140625" defaultRowHeight="14.4" x14ac:dyDescent="0.3"/>
  <cols>
    <col min="1" max="1" width="5.44140625" style="134" customWidth="1"/>
    <col min="2" max="2" width="37.88671875" style="134" customWidth="1"/>
    <col min="3" max="3" width="24" style="134" customWidth="1"/>
    <col min="4" max="4" width="14.44140625" style="134" customWidth="1"/>
    <col min="5" max="5" width="21.6640625" style="134" customWidth="1"/>
    <col min="6" max="6" width="46.44140625" style="134" customWidth="1"/>
    <col min="7" max="7" width="20.109375" style="134" customWidth="1"/>
    <col min="8" max="8" width="26.109375" style="134" customWidth="1"/>
    <col min="9" max="9" width="22.44140625" style="134" customWidth="1"/>
    <col min="10" max="10" width="25.44140625" style="134" customWidth="1"/>
    <col min="11" max="11" width="21" style="134" bestFit="1" customWidth="1"/>
    <col min="12" max="12" width="21.109375" style="134" customWidth="1"/>
    <col min="13" max="13" width="33" style="134" customWidth="1"/>
    <col min="14" max="14" width="41.33203125" style="135" customWidth="1"/>
    <col min="15" max="15" width="56.6640625" style="134" customWidth="1"/>
    <col min="16" max="16" width="24.44140625" style="2" customWidth="1"/>
    <col min="17" max="16384" width="11.44140625" style="2"/>
  </cols>
  <sheetData>
    <row r="1" spans="1:16" ht="30" thickTop="1" thickBot="1" x14ac:dyDescent="0.35">
      <c r="A1" s="132"/>
      <c r="B1" s="137" t="s">
        <v>349</v>
      </c>
      <c r="C1" s="137" t="s">
        <v>350</v>
      </c>
      <c r="D1" s="137" t="s">
        <v>351</v>
      </c>
      <c r="E1" s="137" t="s">
        <v>352</v>
      </c>
      <c r="F1" s="137" t="s">
        <v>353</v>
      </c>
      <c r="G1" s="137" t="s">
        <v>354</v>
      </c>
      <c r="H1" s="137" t="s">
        <v>355</v>
      </c>
      <c r="I1" s="137" t="s">
        <v>356</v>
      </c>
      <c r="J1" s="137" t="s">
        <v>357</v>
      </c>
      <c r="K1" s="137" t="s">
        <v>358</v>
      </c>
      <c r="L1" s="137" t="s">
        <v>359</v>
      </c>
      <c r="M1" s="137" t="s">
        <v>360</v>
      </c>
      <c r="N1" s="138" t="s">
        <v>361</v>
      </c>
      <c r="O1" s="137" t="s">
        <v>362</v>
      </c>
      <c r="P1" s="137" t="s">
        <v>606</v>
      </c>
    </row>
    <row r="2" spans="1:16" s="133" customFormat="1" ht="87" thickTop="1" x14ac:dyDescent="0.3">
      <c r="A2" s="139">
        <v>1</v>
      </c>
      <c r="B2" s="140" t="s">
        <v>363</v>
      </c>
      <c r="C2" s="140" t="s">
        <v>571</v>
      </c>
      <c r="D2" s="140" t="s">
        <v>364</v>
      </c>
      <c r="E2" s="140"/>
      <c r="F2" s="155" t="s">
        <v>365</v>
      </c>
      <c r="G2" s="140" t="s">
        <v>366</v>
      </c>
      <c r="H2" s="140" t="s">
        <v>231</v>
      </c>
      <c r="I2" s="140" t="s">
        <v>367</v>
      </c>
      <c r="J2" s="140" t="s">
        <v>368</v>
      </c>
      <c r="K2" s="139" t="s">
        <v>184</v>
      </c>
      <c r="L2" s="139" t="s">
        <v>369</v>
      </c>
      <c r="M2" s="141" t="s">
        <v>370</v>
      </c>
      <c r="N2" s="142" t="s">
        <v>371</v>
      </c>
      <c r="O2" s="141" t="s">
        <v>516</v>
      </c>
      <c r="P2" s="141" t="s">
        <v>670</v>
      </c>
    </row>
    <row r="3" spans="1:16" s="133" customFormat="1" ht="144" x14ac:dyDescent="0.3">
      <c r="A3" s="139">
        <v>2</v>
      </c>
      <c r="B3" s="140" t="s">
        <v>363</v>
      </c>
      <c r="C3" s="140" t="s">
        <v>572</v>
      </c>
      <c r="D3" s="140" t="s">
        <v>364</v>
      </c>
      <c r="E3" s="140"/>
      <c r="F3" s="155" t="s">
        <v>569</v>
      </c>
      <c r="G3" s="140" t="s">
        <v>570</v>
      </c>
      <c r="H3" s="140" t="s">
        <v>231</v>
      </c>
      <c r="I3" s="140" t="s">
        <v>367</v>
      </c>
      <c r="J3" s="140" t="s">
        <v>568</v>
      </c>
      <c r="K3" s="139" t="s">
        <v>184</v>
      </c>
      <c r="L3" s="139" t="s">
        <v>529</v>
      </c>
      <c r="M3" s="141" t="s">
        <v>672</v>
      </c>
      <c r="N3" s="142" t="s">
        <v>578</v>
      </c>
      <c r="O3" s="141" t="s">
        <v>671</v>
      </c>
      <c r="P3" s="141" t="s">
        <v>670</v>
      </c>
    </row>
    <row r="4" spans="1:16" s="133" customFormat="1" ht="86.4" x14ac:dyDescent="0.3">
      <c r="A4" s="139">
        <v>3</v>
      </c>
      <c r="B4" s="140" t="s">
        <v>372</v>
      </c>
      <c r="C4" s="140" t="s">
        <v>517</v>
      </c>
      <c r="D4" s="140"/>
      <c r="E4" s="140"/>
      <c r="F4" s="155" t="s">
        <v>605</v>
      </c>
      <c r="G4" s="140">
        <v>2015</v>
      </c>
      <c r="H4" s="140" t="s">
        <v>373</v>
      </c>
      <c r="I4" s="140" t="s">
        <v>367</v>
      </c>
      <c r="J4" s="140" t="s">
        <v>184</v>
      </c>
      <c r="K4" s="139" t="s">
        <v>184</v>
      </c>
      <c r="L4" s="139"/>
      <c r="M4" s="141" t="s">
        <v>518</v>
      </c>
      <c r="N4" s="142" t="s">
        <v>38</v>
      </c>
      <c r="O4" s="141" t="s">
        <v>603</v>
      </c>
      <c r="P4" s="141" t="s">
        <v>607</v>
      </c>
    </row>
    <row r="5" spans="1:16" s="133" customFormat="1" ht="96.6" x14ac:dyDescent="0.3">
      <c r="A5" s="136">
        <v>4</v>
      </c>
      <c r="B5" s="97" t="s">
        <v>374</v>
      </c>
      <c r="C5" s="97" t="s">
        <v>673</v>
      </c>
      <c r="D5" s="97" t="s">
        <v>376</v>
      </c>
      <c r="E5" s="97"/>
      <c r="F5" s="156" t="s">
        <v>541</v>
      </c>
      <c r="G5" s="97" t="s">
        <v>184</v>
      </c>
      <c r="H5" s="128" t="s">
        <v>184</v>
      </c>
      <c r="I5" s="97" t="s">
        <v>367</v>
      </c>
      <c r="J5" s="97" t="s">
        <v>377</v>
      </c>
      <c r="K5" s="100" t="s">
        <v>184</v>
      </c>
      <c r="L5" s="100" t="s">
        <v>184</v>
      </c>
      <c r="M5" s="129"/>
      <c r="N5" s="130" t="s">
        <v>66</v>
      </c>
      <c r="O5" s="129" t="s">
        <v>184</v>
      </c>
    </row>
    <row r="6" spans="1:16" s="133" customFormat="1" ht="41.4" x14ac:dyDescent="0.3">
      <c r="A6" s="136">
        <v>5</v>
      </c>
      <c r="B6" s="97" t="s">
        <v>378</v>
      </c>
      <c r="C6" s="97" t="s">
        <v>379</v>
      </c>
      <c r="D6" s="97" t="s">
        <v>145</v>
      </c>
      <c r="E6" s="97" t="s">
        <v>380</v>
      </c>
      <c r="F6" s="156" t="s">
        <v>381</v>
      </c>
      <c r="G6" s="97" t="s">
        <v>382</v>
      </c>
      <c r="H6" s="128" t="s">
        <v>148</v>
      </c>
      <c r="I6" s="97" t="s">
        <v>383</v>
      </c>
      <c r="J6" s="97" t="s">
        <v>184</v>
      </c>
      <c r="K6" s="100" t="s">
        <v>184</v>
      </c>
      <c r="L6" s="100" t="s">
        <v>519</v>
      </c>
      <c r="M6" s="129" t="s">
        <v>425</v>
      </c>
      <c r="N6" s="130" t="s">
        <v>384</v>
      </c>
      <c r="O6" s="129" t="s">
        <v>184</v>
      </c>
    </row>
    <row r="7" spans="1:16" s="133" customFormat="1" ht="144" x14ac:dyDescent="0.3">
      <c r="A7" s="139">
        <v>6</v>
      </c>
      <c r="B7" s="140" t="s">
        <v>523</v>
      </c>
      <c r="C7" s="140" t="s">
        <v>386</v>
      </c>
      <c r="D7" s="140" t="s">
        <v>111</v>
      </c>
      <c r="E7" s="140" t="s">
        <v>387</v>
      </c>
      <c r="F7" s="155" t="s">
        <v>674</v>
      </c>
      <c r="G7" s="140" t="s">
        <v>388</v>
      </c>
      <c r="H7" s="140" t="s">
        <v>608</v>
      </c>
      <c r="I7" s="140" t="s">
        <v>609</v>
      </c>
      <c r="J7" s="140" t="s">
        <v>389</v>
      </c>
      <c r="K7" s="139" t="s">
        <v>184</v>
      </c>
      <c r="L7" s="139" t="s">
        <v>390</v>
      </c>
      <c r="M7" s="141" t="s">
        <v>425</v>
      </c>
      <c r="N7" s="142" t="s">
        <v>220</v>
      </c>
      <c r="O7" s="141" t="s">
        <v>520</v>
      </c>
      <c r="P7" s="141" t="s">
        <v>607</v>
      </c>
    </row>
    <row r="8" spans="1:16" s="133" customFormat="1" ht="112.5" customHeight="1" x14ac:dyDescent="0.3">
      <c r="A8" s="139">
        <v>7</v>
      </c>
      <c r="B8" s="140" t="s">
        <v>523</v>
      </c>
      <c r="C8" s="140" t="s">
        <v>524</v>
      </c>
      <c r="D8" s="140" t="s">
        <v>521</v>
      </c>
      <c r="E8" s="140" t="s">
        <v>522</v>
      </c>
      <c r="F8" s="155" t="s">
        <v>487</v>
      </c>
      <c r="G8" s="140" t="s">
        <v>525</v>
      </c>
      <c r="H8" s="140" t="s">
        <v>467</v>
      </c>
      <c r="I8" s="140" t="s">
        <v>681</v>
      </c>
      <c r="J8" s="140" t="s">
        <v>398</v>
      </c>
      <c r="K8" s="139" t="s">
        <v>488</v>
      </c>
      <c r="L8" s="139" t="s">
        <v>489</v>
      </c>
      <c r="M8" s="141" t="s">
        <v>425</v>
      </c>
      <c r="N8" s="142" t="s">
        <v>490</v>
      </c>
      <c r="O8" s="141" t="s">
        <v>682</v>
      </c>
      <c r="P8" s="141" t="s">
        <v>683</v>
      </c>
    </row>
    <row r="9" spans="1:16" s="133" customFormat="1" ht="27.6" x14ac:dyDescent="0.3">
      <c r="A9" s="136">
        <v>8</v>
      </c>
      <c r="B9" s="97" t="s">
        <v>104</v>
      </c>
      <c r="C9" s="97" t="s">
        <v>527</v>
      </c>
      <c r="D9" s="97" t="s">
        <v>111</v>
      </c>
      <c r="E9" s="97" t="s">
        <v>184</v>
      </c>
      <c r="F9" s="156" t="s">
        <v>392</v>
      </c>
      <c r="G9" s="97" t="s">
        <v>528</v>
      </c>
      <c r="H9" s="128" t="s">
        <v>393</v>
      </c>
      <c r="I9" s="97" t="s">
        <v>367</v>
      </c>
      <c r="J9" s="97" t="s">
        <v>389</v>
      </c>
      <c r="K9" s="100" t="s">
        <v>184</v>
      </c>
      <c r="L9" s="100" t="s">
        <v>184</v>
      </c>
      <c r="M9" s="129" t="s">
        <v>425</v>
      </c>
      <c r="N9" s="130" t="s">
        <v>394</v>
      </c>
      <c r="O9" s="129" t="s">
        <v>579</v>
      </c>
    </row>
    <row r="10" spans="1:16" s="133" customFormat="1" ht="110.4" x14ac:dyDescent="0.3">
      <c r="A10" s="136">
        <v>9</v>
      </c>
      <c r="B10" s="97" t="s">
        <v>306</v>
      </c>
      <c r="C10" s="97" t="s">
        <v>395</v>
      </c>
      <c r="D10" s="97"/>
      <c r="E10" s="97" t="s">
        <v>184</v>
      </c>
      <c r="F10" s="156" t="s">
        <v>549</v>
      </c>
      <c r="G10" s="97" t="s">
        <v>396</v>
      </c>
      <c r="H10" s="128" t="s">
        <v>250</v>
      </c>
      <c r="I10" s="97" t="s">
        <v>397</v>
      </c>
      <c r="J10" s="97" t="s">
        <v>398</v>
      </c>
      <c r="K10" s="100" t="s">
        <v>184</v>
      </c>
      <c r="L10" s="100" t="s">
        <v>529</v>
      </c>
      <c r="M10" s="129" t="s">
        <v>425</v>
      </c>
      <c r="N10" s="130" t="s">
        <v>306</v>
      </c>
      <c r="O10" s="144" t="s">
        <v>530</v>
      </c>
      <c r="P10" s="133" t="s">
        <v>695</v>
      </c>
    </row>
    <row r="11" spans="1:16" s="133" customFormat="1" ht="27.6" x14ac:dyDescent="0.3">
      <c r="A11" s="136">
        <v>10</v>
      </c>
      <c r="B11" s="97" t="s">
        <v>399</v>
      </c>
      <c r="C11" s="97" t="s">
        <v>550</v>
      </c>
      <c r="D11" s="97" t="s">
        <v>80</v>
      </c>
      <c r="E11" s="97" t="s">
        <v>401</v>
      </c>
      <c r="F11" s="156" t="s">
        <v>392</v>
      </c>
      <c r="G11" s="97" t="s">
        <v>402</v>
      </c>
      <c r="H11" s="128" t="s">
        <v>551</v>
      </c>
      <c r="I11" s="97" t="s">
        <v>111</v>
      </c>
      <c r="J11" s="97"/>
      <c r="K11" s="100"/>
      <c r="L11" s="100"/>
      <c r="M11" s="129" t="s">
        <v>425</v>
      </c>
      <c r="N11" s="130" t="s">
        <v>80</v>
      </c>
      <c r="O11" s="129"/>
      <c r="P11" s="133" t="s">
        <v>696</v>
      </c>
    </row>
    <row r="12" spans="1:16" s="133" customFormat="1" ht="57.6" x14ac:dyDescent="0.3">
      <c r="A12" s="139">
        <v>11</v>
      </c>
      <c r="B12" s="140" t="s">
        <v>199</v>
      </c>
      <c r="C12" s="140" t="s">
        <v>557</v>
      </c>
      <c r="D12" s="140" t="s">
        <v>200</v>
      </c>
      <c r="E12" s="140" t="s">
        <v>184</v>
      </c>
      <c r="F12" s="155" t="s">
        <v>392</v>
      </c>
      <c r="G12" s="140" t="s">
        <v>610</v>
      </c>
      <c r="H12" s="140" t="s">
        <v>292</v>
      </c>
      <c r="I12" s="140" t="s">
        <v>611</v>
      </c>
      <c r="J12" s="140" t="s">
        <v>488</v>
      </c>
      <c r="K12" s="140" t="s">
        <v>406</v>
      </c>
      <c r="L12" s="140" t="s">
        <v>438</v>
      </c>
      <c r="M12" s="141" t="s">
        <v>425</v>
      </c>
      <c r="N12" s="142" t="s">
        <v>403</v>
      </c>
      <c r="O12" s="141" t="s">
        <v>531</v>
      </c>
      <c r="P12" s="141" t="s">
        <v>607</v>
      </c>
    </row>
    <row r="13" spans="1:16" s="133" customFormat="1" ht="72" x14ac:dyDescent="0.3">
      <c r="A13" s="139">
        <v>12</v>
      </c>
      <c r="B13" s="140" t="s">
        <v>199</v>
      </c>
      <c r="C13" s="140" t="s">
        <v>492</v>
      </c>
      <c r="D13" s="140" t="s">
        <v>200</v>
      </c>
      <c r="E13" s="140" t="s">
        <v>184</v>
      </c>
      <c r="F13" s="155" t="s">
        <v>612</v>
      </c>
      <c r="G13" s="140" t="s">
        <v>613</v>
      </c>
      <c r="H13" s="140" t="s">
        <v>558</v>
      </c>
      <c r="I13" s="140" t="s">
        <v>614</v>
      </c>
      <c r="J13" s="140" t="s">
        <v>488</v>
      </c>
      <c r="K13" s="139" t="s">
        <v>406</v>
      </c>
      <c r="L13" s="140" t="s">
        <v>615</v>
      </c>
      <c r="M13" s="141" t="s">
        <v>425</v>
      </c>
      <c r="N13" s="142" t="s">
        <v>559</v>
      </c>
      <c r="O13" s="143" t="s">
        <v>616</v>
      </c>
      <c r="P13" s="141" t="s">
        <v>607</v>
      </c>
    </row>
    <row r="14" spans="1:16" s="133" customFormat="1" ht="72" x14ac:dyDescent="0.3">
      <c r="A14" s="139">
        <v>13</v>
      </c>
      <c r="B14" s="140" t="s">
        <v>407</v>
      </c>
      <c r="C14" s="140" t="s">
        <v>290</v>
      </c>
      <c r="D14" s="140" t="s">
        <v>206</v>
      </c>
      <c r="E14" s="140" t="s">
        <v>184</v>
      </c>
      <c r="F14" s="155" t="s">
        <v>617</v>
      </c>
      <c r="G14" s="140" t="s">
        <v>618</v>
      </c>
      <c r="H14" s="140" t="s">
        <v>292</v>
      </c>
      <c r="I14" s="140" t="s">
        <v>611</v>
      </c>
      <c r="J14" s="140" t="s">
        <v>406</v>
      </c>
      <c r="K14" s="139" t="s">
        <v>406</v>
      </c>
      <c r="L14" s="140" t="s">
        <v>438</v>
      </c>
      <c r="M14" s="140" t="s">
        <v>619</v>
      </c>
      <c r="N14" s="142" t="s">
        <v>206</v>
      </c>
      <c r="O14" s="141" t="s">
        <v>620</v>
      </c>
      <c r="P14" s="141" t="s">
        <v>607</v>
      </c>
    </row>
    <row r="15" spans="1:16" s="133" customFormat="1" ht="57.6" x14ac:dyDescent="0.3">
      <c r="A15" s="139">
        <v>14</v>
      </c>
      <c r="B15" s="140" t="s">
        <v>407</v>
      </c>
      <c r="C15" s="140" t="s">
        <v>680</v>
      </c>
      <c r="D15" s="140" t="s">
        <v>206</v>
      </c>
      <c r="E15" s="140" t="s">
        <v>184</v>
      </c>
      <c r="F15" s="155" t="s">
        <v>676</v>
      </c>
      <c r="G15" s="153">
        <v>41824</v>
      </c>
      <c r="H15" s="140" t="s">
        <v>679</v>
      </c>
      <c r="I15" s="140" t="s">
        <v>675</v>
      </c>
      <c r="J15" s="140" t="s">
        <v>406</v>
      </c>
      <c r="K15" s="139" t="s">
        <v>406</v>
      </c>
      <c r="L15" s="154">
        <v>43910</v>
      </c>
      <c r="M15" s="141" t="s">
        <v>425</v>
      </c>
      <c r="N15" s="142" t="s">
        <v>206</v>
      </c>
      <c r="O15" s="145" t="s">
        <v>678</v>
      </c>
      <c r="P15" s="141" t="s">
        <v>677</v>
      </c>
    </row>
    <row r="16" spans="1:16" s="133" customFormat="1" ht="41.4" x14ac:dyDescent="0.3">
      <c r="A16" s="136">
        <v>15</v>
      </c>
      <c r="B16" s="97" t="s">
        <v>408</v>
      </c>
      <c r="C16" s="97" t="s">
        <v>409</v>
      </c>
      <c r="D16" s="97" t="s">
        <v>38</v>
      </c>
      <c r="E16" s="97" t="s">
        <v>184</v>
      </c>
      <c r="F16" s="156" t="s">
        <v>215</v>
      </c>
      <c r="G16" s="151"/>
      <c r="H16" s="128" t="s">
        <v>216</v>
      </c>
      <c r="I16" s="97" t="s">
        <v>410</v>
      </c>
      <c r="J16" s="97" t="s">
        <v>406</v>
      </c>
      <c r="K16" s="100"/>
      <c r="L16" s="152"/>
      <c r="M16" s="129" t="s">
        <v>425</v>
      </c>
      <c r="N16" s="130"/>
      <c r="O16" s="129" t="s">
        <v>580</v>
      </c>
      <c r="P16" s="133" t="s">
        <v>695</v>
      </c>
    </row>
    <row r="17" spans="1:16" s="133" customFormat="1" ht="82.8" x14ac:dyDescent="0.3">
      <c r="A17" s="136">
        <v>16</v>
      </c>
      <c r="B17" s="97" t="s">
        <v>411</v>
      </c>
      <c r="C17" s="97" t="s">
        <v>533</v>
      </c>
      <c r="D17" s="97" t="s">
        <v>542</v>
      </c>
      <c r="E17" s="97" t="s">
        <v>184</v>
      </c>
      <c r="F17" s="156" t="s">
        <v>543</v>
      </c>
      <c r="G17" s="97" t="s">
        <v>184</v>
      </c>
      <c r="H17" s="128" t="s">
        <v>216</v>
      </c>
      <c r="I17" s="97" t="s">
        <v>413</v>
      </c>
      <c r="J17" s="97" t="s">
        <v>406</v>
      </c>
      <c r="K17" s="100"/>
      <c r="L17" s="100" t="s">
        <v>544</v>
      </c>
      <c r="M17" s="129" t="s">
        <v>532</v>
      </c>
      <c r="N17" s="130" t="s">
        <v>180</v>
      </c>
      <c r="O17" s="129"/>
      <c r="P17" s="133" t="s">
        <v>683</v>
      </c>
    </row>
    <row r="18" spans="1:16" s="133" customFormat="1" ht="27.6" x14ac:dyDescent="0.3">
      <c r="A18" s="136">
        <v>17</v>
      </c>
      <c r="B18" s="97" t="s">
        <v>134</v>
      </c>
      <c r="C18" s="97" t="s">
        <v>414</v>
      </c>
      <c r="D18" s="97" t="s">
        <v>415</v>
      </c>
      <c r="E18" s="97" t="s">
        <v>184</v>
      </c>
      <c r="F18" s="156" t="s">
        <v>416</v>
      </c>
      <c r="G18" s="97" t="s">
        <v>184</v>
      </c>
      <c r="H18" s="128" t="s">
        <v>393</v>
      </c>
      <c r="I18" s="97"/>
      <c r="J18" s="97" t="s">
        <v>406</v>
      </c>
      <c r="K18" s="100" t="s">
        <v>406</v>
      </c>
      <c r="L18" s="100" t="s">
        <v>184</v>
      </c>
      <c r="M18" s="129" t="s">
        <v>417</v>
      </c>
      <c r="N18" s="130" t="s">
        <v>134</v>
      </c>
      <c r="O18" s="129" t="s">
        <v>545</v>
      </c>
      <c r="P18" s="133" t="s">
        <v>659</v>
      </c>
    </row>
    <row r="19" spans="1:16" s="133" customFormat="1" ht="41.4" x14ac:dyDescent="0.3">
      <c r="A19" s="136">
        <v>18</v>
      </c>
      <c r="B19" s="97" t="s">
        <v>152</v>
      </c>
      <c r="C19" s="97" t="s">
        <v>534</v>
      </c>
      <c r="D19" s="97" t="s">
        <v>152</v>
      </c>
      <c r="E19" s="97" t="s">
        <v>184</v>
      </c>
      <c r="F19" s="156" t="s">
        <v>536</v>
      </c>
      <c r="G19" s="97" t="s">
        <v>184</v>
      </c>
      <c r="H19" s="128" t="s">
        <v>137</v>
      </c>
      <c r="I19" s="97" t="s">
        <v>535</v>
      </c>
      <c r="J19" s="97" t="s">
        <v>419</v>
      </c>
      <c r="K19" s="100" t="s">
        <v>406</v>
      </c>
      <c r="L19" s="100"/>
      <c r="M19" s="129" t="s">
        <v>425</v>
      </c>
      <c r="N19" s="130" t="s">
        <v>152</v>
      </c>
      <c r="O19" s="129" t="s">
        <v>537</v>
      </c>
      <c r="P19" s="133" t="s">
        <v>659</v>
      </c>
    </row>
    <row r="20" spans="1:16" s="133" customFormat="1" ht="96.6" x14ac:dyDescent="0.3">
      <c r="A20" s="136">
        <v>19</v>
      </c>
      <c r="B20" s="97" t="s">
        <v>555</v>
      </c>
      <c r="C20" s="97" t="s">
        <v>421</v>
      </c>
      <c r="D20" s="97" t="s">
        <v>66</v>
      </c>
      <c r="E20" s="97" t="s">
        <v>422</v>
      </c>
      <c r="F20" s="156" t="s">
        <v>547</v>
      </c>
      <c r="G20" s="97" t="s">
        <v>538</v>
      </c>
      <c r="H20" s="128" t="s">
        <v>423</v>
      </c>
      <c r="I20" s="97" t="s">
        <v>367</v>
      </c>
      <c r="J20" s="97" t="s">
        <v>424</v>
      </c>
      <c r="K20" s="100" t="s">
        <v>424</v>
      </c>
      <c r="L20" s="100" t="s">
        <v>489</v>
      </c>
      <c r="M20" s="129" t="s">
        <v>425</v>
      </c>
      <c r="N20" s="130" t="s">
        <v>59</v>
      </c>
      <c r="O20" s="129" t="s">
        <v>539</v>
      </c>
      <c r="P20" s="133" t="s">
        <v>697</v>
      </c>
    </row>
    <row r="21" spans="1:16" s="133" customFormat="1" ht="129.6" x14ac:dyDescent="0.3">
      <c r="A21" s="139">
        <v>20</v>
      </c>
      <c r="B21" s="140" t="s">
        <v>426</v>
      </c>
      <c r="C21" s="140" t="s">
        <v>427</v>
      </c>
      <c r="D21" s="140"/>
      <c r="E21" s="140" t="s">
        <v>184</v>
      </c>
      <c r="F21" s="155" t="s">
        <v>428</v>
      </c>
      <c r="G21" s="140" t="s">
        <v>429</v>
      </c>
      <c r="H21" s="140" t="s">
        <v>430</v>
      </c>
      <c r="I21" s="140" t="s">
        <v>614</v>
      </c>
      <c r="J21" s="140" t="s">
        <v>389</v>
      </c>
      <c r="K21" s="139" t="s">
        <v>184</v>
      </c>
      <c r="L21" s="139" t="s">
        <v>184</v>
      </c>
      <c r="M21" s="141" t="s">
        <v>425</v>
      </c>
      <c r="N21" s="142" t="s">
        <v>432</v>
      </c>
      <c r="O21" s="145" t="s">
        <v>621</v>
      </c>
      <c r="P21" s="141" t="s">
        <v>607</v>
      </c>
    </row>
    <row r="22" spans="1:16" s="133" customFormat="1" ht="55.2" x14ac:dyDescent="0.3">
      <c r="A22" s="136">
        <v>21</v>
      </c>
      <c r="B22" s="97" t="s">
        <v>433</v>
      </c>
      <c r="C22" s="97" t="s">
        <v>434</v>
      </c>
      <c r="D22" s="97"/>
      <c r="E22" s="97"/>
      <c r="F22" s="156" t="s">
        <v>435</v>
      </c>
      <c r="G22" s="97" t="s">
        <v>436</v>
      </c>
      <c r="H22" s="128" t="s">
        <v>430</v>
      </c>
      <c r="I22" s="97" t="s">
        <v>431</v>
      </c>
      <c r="J22" s="97" t="s">
        <v>437</v>
      </c>
      <c r="K22" s="100" t="s">
        <v>184</v>
      </c>
      <c r="L22" s="100" t="s">
        <v>438</v>
      </c>
      <c r="M22" s="129" t="s">
        <v>425</v>
      </c>
      <c r="N22" s="130" t="s">
        <v>175</v>
      </c>
      <c r="O22" s="129"/>
      <c r="P22" s="133" t="s">
        <v>639</v>
      </c>
    </row>
    <row r="23" spans="1:16" s="133" customFormat="1" ht="55.2" x14ac:dyDescent="0.3">
      <c r="A23" s="136">
        <v>22</v>
      </c>
      <c r="B23" s="97" t="s">
        <v>439</v>
      </c>
      <c r="C23" s="97" t="s">
        <v>440</v>
      </c>
      <c r="D23" s="97"/>
      <c r="E23" s="97" t="s">
        <v>441</v>
      </c>
      <c r="F23" s="156" t="s">
        <v>552</v>
      </c>
      <c r="G23" s="97" t="s">
        <v>442</v>
      </c>
      <c r="H23" s="128" t="s">
        <v>443</v>
      </c>
      <c r="I23" s="97" t="s">
        <v>444</v>
      </c>
      <c r="J23" s="97" t="s">
        <v>389</v>
      </c>
      <c r="K23" s="100" t="s">
        <v>184</v>
      </c>
      <c r="L23" s="100" t="s">
        <v>390</v>
      </c>
      <c r="M23" s="129" t="s">
        <v>445</v>
      </c>
      <c r="N23" s="130" t="s">
        <v>446</v>
      </c>
      <c r="O23" s="129" t="s">
        <v>445</v>
      </c>
      <c r="P23" s="133" t="s">
        <v>698</v>
      </c>
    </row>
    <row r="24" spans="1:16" s="133" customFormat="1" ht="115.2" x14ac:dyDescent="0.3">
      <c r="A24" s="139">
        <v>23</v>
      </c>
      <c r="B24" s="140" t="s">
        <v>447</v>
      </c>
      <c r="C24" s="140" t="s">
        <v>440</v>
      </c>
      <c r="D24" s="140"/>
      <c r="E24" s="140" t="s">
        <v>448</v>
      </c>
      <c r="F24" s="155" t="s">
        <v>449</v>
      </c>
      <c r="G24" s="140" t="s">
        <v>450</v>
      </c>
      <c r="H24" s="140" t="s">
        <v>686</v>
      </c>
      <c r="I24" s="140" t="s">
        <v>452</v>
      </c>
      <c r="J24" s="140" t="s">
        <v>453</v>
      </c>
      <c r="K24" s="139" t="s">
        <v>184</v>
      </c>
      <c r="L24" s="139" t="s">
        <v>390</v>
      </c>
      <c r="M24" s="141" t="s">
        <v>445</v>
      </c>
      <c r="N24" s="142" t="s">
        <v>454</v>
      </c>
      <c r="O24" s="145" t="s">
        <v>631</v>
      </c>
      <c r="P24" s="141" t="s">
        <v>630</v>
      </c>
    </row>
    <row r="25" spans="1:16" s="133" customFormat="1" ht="82.8" x14ac:dyDescent="0.3">
      <c r="A25" s="136">
        <v>24</v>
      </c>
      <c r="B25" s="97" t="s">
        <v>455</v>
      </c>
      <c r="C25" s="97" t="s">
        <v>440</v>
      </c>
      <c r="D25" s="97"/>
      <c r="E25" s="97" t="s">
        <v>456</v>
      </c>
      <c r="F25" s="156" t="s">
        <v>457</v>
      </c>
      <c r="G25" s="97" t="s">
        <v>458</v>
      </c>
      <c r="H25" s="128" t="s">
        <v>459</v>
      </c>
      <c r="I25" s="97" t="s">
        <v>460</v>
      </c>
      <c r="J25" s="97" t="s">
        <v>389</v>
      </c>
      <c r="K25" s="100" t="s">
        <v>184</v>
      </c>
      <c r="L25" s="100" t="s">
        <v>390</v>
      </c>
      <c r="M25" s="129" t="s">
        <v>425</v>
      </c>
      <c r="N25" s="130" t="s">
        <v>461</v>
      </c>
      <c r="O25" s="144" t="s">
        <v>577</v>
      </c>
      <c r="P25" s="133" t="s">
        <v>639</v>
      </c>
    </row>
    <row r="26" spans="1:16" s="133" customFormat="1" ht="69" x14ac:dyDescent="0.3">
      <c r="A26" s="136">
        <v>25</v>
      </c>
      <c r="B26" s="97" t="s">
        <v>464</v>
      </c>
      <c r="C26" s="97" t="s">
        <v>440</v>
      </c>
      <c r="D26" s="97"/>
      <c r="E26" s="97" t="s">
        <v>465</v>
      </c>
      <c r="F26" s="156" t="s">
        <v>553</v>
      </c>
      <c r="G26" s="97" t="s">
        <v>466</v>
      </c>
      <c r="H26" s="128" t="s">
        <v>467</v>
      </c>
      <c r="I26" s="97" t="s">
        <v>468</v>
      </c>
      <c r="J26" s="97" t="s">
        <v>406</v>
      </c>
      <c r="K26" s="100" t="s">
        <v>406</v>
      </c>
      <c r="L26" s="100" t="s">
        <v>390</v>
      </c>
      <c r="M26" s="129" t="s">
        <v>391</v>
      </c>
      <c r="N26" s="130" t="s">
        <v>469</v>
      </c>
      <c r="O26" s="129" t="s">
        <v>470</v>
      </c>
      <c r="P26" s="133" t="s">
        <v>683</v>
      </c>
    </row>
    <row r="27" spans="1:16" s="133" customFormat="1" ht="82.8" x14ac:dyDescent="0.3">
      <c r="A27" s="136">
        <v>26</v>
      </c>
      <c r="B27" s="97" t="s">
        <v>471</v>
      </c>
      <c r="C27" s="97" t="s">
        <v>472</v>
      </c>
      <c r="D27" s="97" t="s">
        <v>473</v>
      </c>
      <c r="E27" s="97" t="s">
        <v>474</v>
      </c>
      <c r="F27" s="156" t="s">
        <v>475</v>
      </c>
      <c r="G27" s="97" t="s">
        <v>476</v>
      </c>
      <c r="H27" s="128" t="s">
        <v>477</v>
      </c>
      <c r="I27" s="97" t="s">
        <v>478</v>
      </c>
      <c r="J27" s="97" t="s">
        <v>398</v>
      </c>
      <c r="K27" s="100" t="s">
        <v>479</v>
      </c>
      <c r="L27" s="100" t="s">
        <v>480</v>
      </c>
      <c r="M27" s="129" t="s">
        <v>445</v>
      </c>
      <c r="N27" s="130" t="s">
        <v>481</v>
      </c>
      <c r="O27" s="129" t="s">
        <v>561</v>
      </c>
      <c r="P27" s="133" t="s">
        <v>699</v>
      </c>
    </row>
    <row r="28" spans="1:16" s="133" customFormat="1" ht="82.8" x14ac:dyDescent="0.3">
      <c r="A28" s="136">
        <v>27</v>
      </c>
      <c r="B28" s="97" t="s">
        <v>491</v>
      </c>
      <c r="C28" s="97" t="s">
        <v>427</v>
      </c>
      <c r="D28" s="97"/>
      <c r="E28" s="97" t="s">
        <v>184</v>
      </c>
      <c r="F28" s="156"/>
      <c r="G28" s="97" t="s">
        <v>560</v>
      </c>
      <c r="H28" s="128" t="s">
        <v>41</v>
      </c>
      <c r="I28" s="97" t="s">
        <v>367</v>
      </c>
      <c r="J28" s="97"/>
      <c r="K28" s="100"/>
      <c r="L28" s="100"/>
      <c r="M28" s="129"/>
      <c r="N28" s="130" t="s">
        <v>491</v>
      </c>
      <c r="O28" s="129" t="s">
        <v>546</v>
      </c>
      <c r="P28" s="133" t="s">
        <v>683</v>
      </c>
    </row>
    <row r="29" spans="1:16" s="133" customFormat="1" ht="96.6" x14ac:dyDescent="0.3">
      <c r="A29" s="136">
        <v>28</v>
      </c>
      <c r="B29" s="97" t="s">
        <v>482</v>
      </c>
      <c r="C29" s="97" t="s">
        <v>395</v>
      </c>
      <c r="D29" s="97"/>
      <c r="E29" s="97" t="s">
        <v>483</v>
      </c>
      <c r="F29" s="156" t="s">
        <v>554</v>
      </c>
      <c r="G29" s="97" t="s">
        <v>484</v>
      </c>
      <c r="H29" s="128" t="s">
        <v>540</v>
      </c>
      <c r="I29" s="97" t="s">
        <v>485</v>
      </c>
      <c r="J29" s="97" t="s">
        <v>9</v>
      </c>
      <c r="K29" s="100" t="s">
        <v>406</v>
      </c>
      <c r="L29" s="100" t="s">
        <v>390</v>
      </c>
      <c r="M29" s="129" t="s">
        <v>425</v>
      </c>
      <c r="N29" s="130" t="s">
        <v>486</v>
      </c>
      <c r="O29" s="144" t="s">
        <v>556</v>
      </c>
      <c r="P29" s="133" t="s">
        <v>629</v>
      </c>
    </row>
    <row r="30" spans="1:16" s="133" customFormat="1" ht="68.25" customHeight="1" x14ac:dyDescent="0.3">
      <c r="A30" s="136">
        <v>29</v>
      </c>
      <c r="B30" s="97" t="s">
        <v>471</v>
      </c>
      <c r="C30" s="97" t="s">
        <v>472</v>
      </c>
      <c r="D30" s="97" t="s">
        <v>473</v>
      </c>
      <c r="E30" s="97" t="s">
        <v>562</v>
      </c>
      <c r="F30" s="156" t="s">
        <v>563</v>
      </c>
      <c r="G30" s="97" t="s">
        <v>564</v>
      </c>
      <c r="H30" s="128" t="s">
        <v>477</v>
      </c>
      <c r="I30" s="97" t="s">
        <v>478</v>
      </c>
      <c r="J30" s="97" t="s">
        <v>398</v>
      </c>
      <c r="K30" s="100" t="s">
        <v>479</v>
      </c>
      <c r="L30" s="100" t="s">
        <v>565</v>
      </c>
      <c r="M30" s="129" t="s">
        <v>425</v>
      </c>
      <c r="N30" s="130" t="s">
        <v>566</v>
      </c>
      <c r="O30" s="129" t="s">
        <v>567</v>
      </c>
      <c r="P30" s="133" t="s">
        <v>699</v>
      </c>
    </row>
    <row r="31" spans="1:16" s="133" customFormat="1" ht="86.4" x14ac:dyDescent="0.3">
      <c r="A31" s="139">
        <v>30</v>
      </c>
      <c r="B31" s="140" t="s">
        <v>581</v>
      </c>
      <c r="C31" s="140" t="s">
        <v>588</v>
      </c>
      <c r="D31" s="140"/>
      <c r="E31" s="140" t="s">
        <v>582</v>
      </c>
      <c r="F31" s="155" t="s">
        <v>684</v>
      </c>
      <c r="G31" s="140"/>
      <c r="H31" s="140" t="s">
        <v>622</v>
      </c>
      <c r="I31" s="140" t="s">
        <v>367</v>
      </c>
      <c r="J31" s="140" t="s">
        <v>406</v>
      </c>
      <c r="K31" s="139"/>
      <c r="L31" s="139" t="s">
        <v>587</v>
      </c>
      <c r="M31" s="141"/>
      <c r="N31" s="142" t="s">
        <v>599</v>
      </c>
      <c r="O31" s="145" t="s">
        <v>685</v>
      </c>
      <c r="P31" s="141" t="s">
        <v>607</v>
      </c>
    </row>
    <row r="32" spans="1:16" s="133" customFormat="1" ht="82.8" x14ac:dyDescent="0.3">
      <c r="A32" s="136">
        <v>31</v>
      </c>
      <c r="B32" s="97" t="s">
        <v>584</v>
      </c>
      <c r="C32" s="97" t="s">
        <v>427</v>
      </c>
      <c r="D32" s="97"/>
      <c r="E32" s="97" t="s">
        <v>591</v>
      </c>
      <c r="F32" s="156" t="s">
        <v>589</v>
      </c>
      <c r="G32" s="97"/>
      <c r="H32" s="128" t="s">
        <v>590</v>
      </c>
      <c r="I32" s="97" t="s">
        <v>367</v>
      </c>
      <c r="J32" s="97"/>
      <c r="K32" s="100"/>
      <c r="L32" s="100" t="s">
        <v>592</v>
      </c>
      <c r="M32" s="129" t="s">
        <v>425</v>
      </c>
      <c r="N32" s="130" t="s">
        <v>600</v>
      </c>
      <c r="O32" s="129" t="s">
        <v>604</v>
      </c>
      <c r="P32" s="133" t="s">
        <v>629</v>
      </c>
    </row>
    <row r="33" spans="1:16" s="133" customFormat="1" ht="18" x14ac:dyDescent="0.3">
      <c r="A33" s="136">
        <v>32</v>
      </c>
      <c r="B33" s="97" t="s">
        <v>585</v>
      </c>
      <c r="C33" s="97" t="s">
        <v>586</v>
      </c>
      <c r="D33" s="97"/>
      <c r="E33" s="97" t="s">
        <v>593</v>
      </c>
      <c r="F33" s="156" t="s">
        <v>594</v>
      </c>
      <c r="G33" s="146" t="s">
        <v>595</v>
      </c>
      <c r="H33" s="147" t="s">
        <v>590</v>
      </c>
      <c r="I33" s="146" t="s">
        <v>596</v>
      </c>
      <c r="J33" s="146" t="s">
        <v>406</v>
      </c>
      <c r="K33" s="148"/>
      <c r="L33" s="148" t="s">
        <v>597</v>
      </c>
      <c r="M33" s="149" t="s">
        <v>598</v>
      </c>
      <c r="N33" s="150" t="s">
        <v>601</v>
      </c>
      <c r="O33" s="149" t="s">
        <v>602</v>
      </c>
      <c r="P33" s="133" t="s">
        <v>670</v>
      </c>
    </row>
    <row r="34" spans="1:16" ht="115.2" x14ac:dyDescent="0.3">
      <c r="A34" s="139">
        <v>33</v>
      </c>
      <c r="B34" s="140" t="s">
        <v>624</v>
      </c>
      <c r="C34" s="140" t="s">
        <v>625</v>
      </c>
      <c r="D34" s="140"/>
      <c r="E34" s="140" t="s">
        <v>184</v>
      </c>
      <c r="F34" s="155" t="s">
        <v>626</v>
      </c>
      <c r="G34" s="140" t="s">
        <v>116</v>
      </c>
      <c r="H34" s="140" t="s">
        <v>627</v>
      </c>
      <c r="I34" s="140" t="s">
        <v>367</v>
      </c>
      <c r="J34" s="140" t="s">
        <v>389</v>
      </c>
      <c r="K34" s="139" t="s">
        <v>406</v>
      </c>
      <c r="L34" s="139" t="s">
        <v>116</v>
      </c>
      <c r="M34" s="141" t="s">
        <v>619</v>
      </c>
      <c r="N34" s="142"/>
      <c r="O34" s="145" t="s">
        <v>628</v>
      </c>
      <c r="P34" s="141" t="s">
        <v>629</v>
      </c>
    </row>
    <row r="35" spans="1:16" ht="72" x14ac:dyDescent="0.3">
      <c r="A35" s="139">
        <v>34</v>
      </c>
      <c r="B35" s="140" t="s">
        <v>447</v>
      </c>
      <c r="C35" s="140" t="s">
        <v>632</v>
      </c>
      <c r="D35" s="140" t="s">
        <v>633</v>
      </c>
      <c r="E35" s="140" t="s">
        <v>184</v>
      </c>
      <c r="F35" s="155" t="s">
        <v>634</v>
      </c>
      <c r="G35" s="140" t="s">
        <v>635</v>
      </c>
      <c r="H35" s="140" t="s">
        <v>636</v>
      </c>
      <c r="I35" s="140" t="s">
        <v>637</v>
      </c>
      <c r="J35" s="140" t="s">
        <v>437</v>
      </c>
      <c r="K35" s="139" t="s">
        <v>406</v>
      </c>
      <c r="L35" s="139" t="s">
        <v>615</v>
      </c>
      <c r="M35" s="141" t="s">
        <v>619</v>
      </c>
      <c r="N35" s="142"/>
      <c r="O35" s="145" t="s">
        <v>638</v>
      </c>
      <c r="P35" s="141" t="s">
        <v>639</v>
      </c>
    </row>
    <row r="36" spans="1:16" ht="57.6" x14ac:dyDescent="0.3">
      <c r="A36" s="139">
        <v>35</v>
      </c>
      <c r="B36" s="140" t="s">
        <v>640</v>
      </c>
      <c r="C36" s="140" t="s">
        <v>641</v>
      </c>
      <c r="D36" s="140" t="s">
        <v>642</v>
      </c>
      <c r="E36" s="140" t="s">
        <v>184</v>
      </c>
      <c r="F36" s="155" t="s">
        <v>643</v>
      </c>
      <c r="G36" s="140" t="s">
        <v>645</v>
      </c>
      <c r="H36" s="140" t="s">
        <v>647</v>
      </c>
      <c r="I36" s="140" t="s">
        <v>649</v>
      </c>
      <c r="J36" s="140" t="s">
        <v>437</v>
      </c>
      <c r="K36" s="139" t="s">
        <v>406</v>
      </c>
      <c r="L36" s="139" t="s">
        <v>651</v>
      </c>
      <c r="M36" s="141" t="s">
        <v>425</v>
      </c>
      <c r="N36" s="142"/>
      <c r="O36" s="145"/>
      <c r="P36" s="141" t="s">
        <v>639</v>
      </c>
    </row>
    <row r="37" spans="1:16" ht="72" x14ac:dyDescent="0.3">
      <c r="A37" s="139">
        <v>35</v>
      </c>
      <c r="B37" s="140" t="s">
        <v>640</v>
      </c>
      <c r="C37" s="140" t="s">
        <v>641</v>
      </c>
      <c r="D37" s="140" t="s">
        <v>642</v>
      </c>
      <c r="E37" s="140" t="s">
        <v>184</v>
      </c>
      <c r="F37" s="155" t="s">
        <v>644</v>
      </c>
      <c r="G37" s="140" t="s">
        <v>646</v>
      </c>
      <c r="H37" s="140" t="s">
        <v>648</v>
      </c>
      <c r="I37" s="140" t="s">
        <v>650</v>
      </c>
      <c r="J37" s="140" t="s">
        <v>437</v>
      </c>
      <c r="K37" s="139" t="s">
        <v>424</v>
      </c>
      <c r="L37" s="139" t="s">
        <v>651</v>
      </c>
      <c r="M37" s="141" t="s">
        <v>425</v>
      </c>
      <c r="N37" s="142"/>
      <c r="O37" s="145"/>
      <c r="P37" s="141" t="s">
        <v>639</v>
      </c>
    </row>
    <row r="38" spans="1:16" ht="86.4" x14ac:dyDescent="0.3">
      <c r="A38" s="139">
        <v>36</v>
      </c>
      <c r="B38" s="140" t="s">
        <v>652</v>
      </c>
      <c r="C38" s="140" t="s">
        <v>668</v>
      </c>
      <c r="D38" s="140" t="s">
        <v>652</v>
      </c>
      <c r="E38" s="140" t="s">
        <v>654</v>
      </c>
      <c r="F38" s="155" t="s">
        <v>655</v>
      </c>
      <c r="G38" s="140" t="s">
        <v>656</v>
      </c>
      <c r="H38" s="140" t="s">
        <v>669</v>
      </c>
      <c r="I38" s="140" t="s">
        <v>661</v>
      </c>
      <c r="J38" s="140" t="s">
        <v>657</v>
      </c>
      <c r="K38" s="139" t="s">
        <v>184</v>
      </c>
      <c r="L38" s="139" t="s">
        <v>667</v>
      </c>
      <c r="M38" s="141" t="s">
        <v>666</v>
      </c>
      <c r="N38" s="142"/>
      <c r="O38" s="145" t="s">
        <v>658</v>
      </c>
      <c r="P38" s="141" t="s">
        <v>659</v>
      </c>
    </row>
    <row r="39" spans="1:16" ht="187.2" x14ac:dyDescent="0.3">
      <c r="A39" s="139">
        <v>37</v>
      </c>
      <c r="B39" s="140" t="s">
        <v>653</v>
      </c>
      <c r="C39" s="140" t="s">
        <v>184</v>
      </c>
      <c r="D39" s="140" t="s">
        <v>184</v>
      </c>
      <c r="E39" s="140" t="s">
        <v>184</v>
      </c>
      <c r="F39" s="155" t="s">
        <v>660</v>
      </c>
      <c r="G39" s="140" t="s">
        <v>184</v>
      </c>
      <c r="H39" s="140" t="s">
        <v>423</v>
      </c>
      <c r="I39" s="140" t="s">
        <v>659</v>
      </c>
      <c r="J39" s="140" t="s">
        <v>664</v>
      </c>
      <c r="K39" s="139" t="s">
        <v>184</v>
      </c>
      <c r="L39" s="139" t="s">
        <v>662</v>
      </c>
      <c r="M39" s="145" t="s">
        <v>665</v>
      </c>
      <c r="N39" s="142"/>
      <c r="O39" s="145" t="s">
        <v>663</v>
      </c>
      <c r="P39" s="141" t="s">
        <v>639</v>
      </c>
    </row>
    <row r="40" spans="1:16" ht="72" x14ac:dyDescent="0.3">
      <c r="A40" s="139">
        <v>38</v>
      </c>
      <c r="B40" s="140" t="s">
        <v>687</v>
      </c>
      <c r="C40" s="140" t="s">
        <v>688</v>
      </c>
      <c r="D40" s="140" t="s">
        <v>689</v>
      </c>
      <c r="E40" s="140" t="s">
        <v>184</v>
      </c>
      <c r="F40" s="155" t="s">
        <v>690</v>
      </c>
      <c r="G40" s="140" t="s">
        <v>691</v>
      </c>
      <c r="H40" s="140" t="s">
        <v>423</v>
      </c>
      <c r="I40" s="140"/>
      <c r="J40" s="140"/>
      <c r="K40" s="139"/>
      <c r="L40" s="139" t="s">
        <v>390</v>
      </c>
      <c r="M40" s="145" t="s">
        <v>692</v>
      </c>
      <c r="N40" s="142"/>
      <c r="O40" s="145" t="s">
        <v>693</v>
      </c>
      <c r="P40" s="141" t="s">
        <v>683</v>
      </c>
    </row>
    <row r="41" spans="1:16" ht="100.8" x14ac:dyDescent="0.3">
      <c r="A41" s="139">
        <v>39</v>
      </c>
      <c r="B41" s="140" t="s">
        <v>694</v>
      </c>
      <c r="C41" s="140" t="s">
        <v>707</v>
      </c>
      <c r="D41" s="140"/>
      <c r="E41" s="140" t="s">
        <v>700</v>
      </c>
      <c r="F41" s="155" t="s">
        <v>701</v>
      </c>
      <c r="G41" s="140" t="s">
        <v>702</v>
      </c>
      <c r="H41" s="140" t="s">
        <v>703</v>
      </c>
      <c r="I41" s="140" t="s">
        <v>704</v>
      </c>
      <c r="J41" s="140" t="s">
        <v>705</v>
      </c>
      <c r="K41" s="140" t="s">
        <v>706</v>
      </c>
      <c r="L41" s="139" t="s">
        <v>709</v>
      </c>
      <c r="M41" s="141" t="s">
        <v>425</v>
      </c>
      <c r="P41" s="141" t="s">
        <v>708</v>
      </c>
    </row>
  </sheetData>
  <hyperlinks>
    <hyperlink ref="N2" r:id="rId1"/>
    <hyperlink ref="N4" r:id="rId2"/>
    <hyperlink ref="N5" r:id="rId3"/>
    <hyperlink ref="N6" r:id="rId4"/>
    <hyperlink ref="N7" r:id="rId5"/>
    <hyperlink ref="N9" r:id="rId6"/>
    <hyperlink ref="N10" r:id="rId7"/>
    <hyperlink ref="N11" r:id="rId8"/>
    <hyperlink ref="N12" r:id="rId9"/>
    <hyperlink ref="N14" r:id="rId10"/>
    <hyperlink ref="N17" r:id="rId11"/>
    <hyperlink ref="N18" r:id="rId12"/>
    <hyperlink ref="N20" r:id="rId13"/>
    <hyperlink ref="N21" r:id="rId14"/>
    <hyperlink ref="N22" r:id="rId15"/>
    <hyperlink ref="N23" r:id="rId16"/>
    <hyperlink ref="N24" r:id="rId17"/>
    <hyperlink ref="N25" r:id="rId18"/>
    <hyperlink ref="N26" r:id="rId19"/>
    <hyperlink ref="N27" r:id="rId20"/>
    <hyperlink ref="N29" r:id="rId21"/>
    <hyperlink ref="N8" r:id="rId22"/>
    <hyperlink ref="N19" r:id="rId23"/>
    <hyperlink ref="N28" r:id="rId24"/>
    <hyperlink ref="N30" r:id="rId25"/>
    <hyperlink ref="N3" r:id="rId26"/>
    <hyperlink ref="N15" r:id="rId27"/>
    <hyperlink ref="N31" r:id="rId28"/>
    <hyperlink ref="N32" r:id="rId29"/>
    <hyperlink ref="N33" r:id="rId30"/>
  </hyperlinks>
  <pageMargins left="0.70866141732283472" right="0.70866141732283472" top="0.74803149606299213" bottom="0.74803149606299213" header="0.31496062992125984" footer="0.31496062992125984"/>
  <pageSetup scale="15" orientation="landscape"/>
  <legacyDrawing r:id="rId3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pageSetUpPr fitToPage="1"/>
  </sheetPr>
  <dimension ref="A1:Q46"/>
  <sheetViews>
    <sheetView zoomScale="98" zoomScaleNormal="98" zoomScalePageLayoutView="98" workbookViewId="0">
      <pane xSplit="2" ySplit="1" topLeftCell="M44" activePane="bottomRight" state="frozen"/>
      <selection pane="topRight" activeCell="C1" sqref="C1"/>
      <selection pane="bottomLeft" activeCell="A2" sqref="A2"/>
      <selection pane="bottomRight" activeCell="M45" sqref="M45"/>
    </sheetView>
  </sheetViews>
  <sheetFormatPr baseColWidth="10" defaultColWidth="11.44140625" defaultRowHeight="14.4" x14ac:dyDescent="0.3"/>
  <cols>
    <col min="1" max="1" width="5.44140625" style="134" customWidth="1"/>
    <col min="2" max="2" width="37.88671875" style="134" customWidth="1"/>
    <col min="3" max="3" width="24" style="134" customWidth="1"/>
    <col min="4" max="4" width="14.44140625" style="134" customWidth="1"/>
    <col min="5" max="5" width="21.6640625" style="134" customWidth="1"/>
    <col min="6" max="6" width="46.44140625" style="134" customWidth="1"/>
    <col min="7" max="7" width="20.109375" style="134" customWidth="1"/>
    <col min="8" max="8" width="26.109375" style="134" customWidth="1"/>
    <col min="9" max="9" width="22.44140625" style="134" customWidth="1"/>
    <col min="10" max="10" width="25.44140625" style="134" customWidth="1"/>
    <col min="11" max="11" width="21" style="134" bestFit="1" customWidth="1"/>
    <col min="12" max="12" width="21.109375" style="134" customWidth="1"/>
    <col min="13" max="13" width="33" style="134" customWidth="1"/>
    <col min="14" max="14" width="41.33203125" style="135" customWidth="1"/>
    <col min="15" max="15" width="56.6640625" style="134" customWidth="1"/>
    <col min="16" max="16" width="24.44140625" style="2" customWidth="1"/>
    <col min="17" max="16384" width="11.44140625" style="2"/>
  </cols>
  <sheetData>
    <row r="1" spans="1:17" ht="44.4" thickTop="1" thickBot="1" x14ac:dyDescent="0.35">
      <c r="A1" s="132"/>
      <c r="B1" s="137" t="s">
        <v>772</v>
      </c>
      <c r="C1" s="137" t="s">
        <v>350</v>
      </c>
      <c r="D1" s="137" t="s">
        <v>773</v>
      </c>
      <c r="E1" s="137" t="s">
        <v>774</v>
      </c>
      <c r="F1" s="137" t="s">
        <v>775</v>
      </c>
      <c r="G1" s="137" t="s">
        <v>354</v>
      </c>
      <c r="H1" s="137" t="s">
        <v>355</v>
      </c>
      <c r="I1" s="137" t="s">
        <v>356</v>
      </c>
      <c r="J1" s="137" t="s">
        <v>357</v>
      </c>
      <c r="K1" s="137" t="s">
        <v>358</v>
      </c>
      <c r="L1" s="137" t="s">
        <v>359</v>
      </c>
      <c r="M1" s="137" t="s">
        <v>360</v>
      </c>
      <c r="N1" s="138" t="s">
        <v>361</v>
      </c>
      <c r="O1" s="137" t="s">
        <v>362</v>
      </c>
      <c r="P1" s="137" t="s">
        <v>606</v>
      </c>
    </row>
    <row r="2" spans="1:17" s="133" customFormat="1" ht="102" customHeight="1" thickTop="1" x14ac:dyDescent="0.3">
      <c r="A2" s="139">
        <v>1</v>
      </c>
      <c r="B2" s="140" t="s">
        <v>363</v>
      </c>
      <c r="C2" s="140" t="s">
        <v>571</v>
      </c>
      <c r="D2" s="140" t="s">
        <v>729</v>
      </c>
      <c r="E2" s="140"/>
      <c r="F2" s="155" t="s">
        <v>365</v>
      </c>
      <c r="G2" s="140" t="s">
        <v>366</v>
      </c>
      <c r="H2" s="140" t="s">
        <v>231</v>
      </c>
      <c r="I2" s="140" t="s">
        <v>367</v>
      </c>
      <c r="J2" s="140" t="s">
        <v>368</v>
      </c>
      <c r="K2" s="139" t="s">
        <v>184</v>
      </c>
      <c r="L2" s="139" t="s">
        <v>369</v>
      </c>
      <c r="M2" s="141" t="s">
        <v>370</v>
      </c>
      <c r="N2" s="142" t="s">
        <v>371</v>
      </c>
      <c r="O2" s="141" t="s">
        <v>516</v>
      </c>
      <c r="P2" s="141" t="s">
        <v>670</v>
      </c>
    </row>
    <row r="3" spans="1:17" s="133" customFormat="1" ht="144" x14ac:dyDescent="0.3">
      <c r="A3" s="139">
        <v>2</v>
      </c>
      <c r="B3" s="140" t="s">
        <v>363</v>
      </c>
      <c r="C3" s="140" t="s">
        <v>572</v>
      </c>
      <c r="D3" s="140" t="s">
        <v>729</v>
      </c>
      <c r="E3" s="140"/>
      <c r="F3" s="155" t="s">
        <v>569</v>
      </c>
      <c r="G3" s="140" t="s">
        <v>570</v>
      </c>
      <c r="H3" s="140" t="s">
        <v>231</v>
      </c>
      <c r="I3" s="140" t="s">
        <v>367</v>
      </c>
      <c r="J3" s="140" t="s">
        <v>568</v>
      </c>
      <c r="K3" s="139" t="s">
        <v>184</v>
      </c>
      <c r="L3" s="139" t="s">
        <v>529</v>
      </c>
      <c r="M3" s="141" t="s">
        <v>672</v>
      </c>
      <c r="N3" s="142" t="s">
        <v>578</v>
      </c>
      <c r="O3" s="141" t="s">
        <v>671</v>
      </c>
      <c r="P3" s="141" t="s">
        <v>670</v>
      </c>
    </row>
    <row r="4" spans="1:17" s="133" customFormat="1" ht="86.4" x14ac:dyDescent="0.3">
      <c r="A4" s="139">
        <v>3</v>
      </c>
      <c r="B4" s="140" t="s">
        <v>372</v>
      </c>
      <c r="C4" s="140" t="s">
        <v>517</v>
      </c>
      <c r="D4" s="140" t="s">
        <v>473</v>
      </c>
      <c r="E4" s="140"/>
      <c r="F4" s="155" t="s">
        <v>605</v>
      </c>
      <c r="G4" s="140">
        <v>2015</v>
      </c>
      <c r="H4" s="140" t="s">
        <v>373</v>
      </c>
      <c r="I4" s="140" t="s">
        <v>367</v>
      </c>
      <c r="J4" s="140" t="s">
        <v>184</v>
      </c>
      <c r="K4" s="139" t="s">
        <v>184</v>
      </c>
      <c r="L4" s="139"/>
      <c r="M4" s="141" t="s">
        <v>518</v>
      </c>
      <c r="N4" s="142" t="s">
        <v>38</v>
      </c>
      <c r="O4" s="141" t="s">
        <v>603</v>
      </c>
      <c r="P4" s="141" t="s">
        <v>607</v>
      </c>
    </row>
    <row r="5" spans="1:17" s="133" customFormat="1" ht="115.2" x14ac:dyDescent="0.3">
      <c r="A5" s="139">
        <v>4</v>
      </c>
      <c r="B5" s="140" t="s">
        <v>374</v>
      </c>
      <c r="C5" s="140" t="s">
        <v>673</v>
      </c>
      <c r="D5" s="140" t="s">
        <v>415</v>
      </c>
      <c r="E5" s="140"/>
      <c r="F5" s="155" t="s">
        <v>541</v>
      </c>
      <c r="G5" s="140" t="s">
        <v>184</v>
      </c>
      <c r="H5" s="140" t="s">
        <v>184</v>
      </c>
      <c r="I5" s="140" t="s">
        <v>367</v>
      </c>
      <c r="J5" s="140" t="s">
        <v>377</v>
      </c>
      <c r="K5" s="139" t="s">
        <v>184</v>
      </c>
      <c r="L5" s="139" t="s">
        <v>184</v>
      </c>
      <c r="M5" s="141"/>
      <c r="N5" s="142" t="s">
        <v>66</v>
      </c>
      <c r="O5" s="141"/>
      <c r="P5" s="141" t="s">
        <v>723</v>
      </c>
    </row>
    <row r="6" spans="1:17" s="133" customFormat="1" ht="43.2" x14ac:dyDescent="0.3">
      <c r="A6" s="139">
        <v>5</v>
      </c>
      <c r="B6" s="140" t="s">
        <v>378</v>
      </c>
      <c r="C6" s="140" t="s">
        <v>379</v>
      </c>
      <c r="D6" s="140" t="s">
        <v>145</v>
      </c>
      <c r="E6" s="140" t="s">
        <v>380</v>
      </c>
      <c r="F6" s="155" t="s">
        <v>381</v>
      </c>
      <c r="G6" s="140" t="s">
        <v>382</v>
      </c>
      <c r="H6" s="140" t="s">
        <v>148</v>
      </c>
      <c r="I6" s="140" t="s">
        <v>383</v>
      </c>
      <c r="J6" s="140" t="s">
        <v>184</v>
      </c>
      <c r="K6" s="139" t="s">
        <v>184</v>
      </c>
      <c r="L6" s="139" t="s">
        <v>519</v>
      </c>
      <c r="M6" s="141" t="s">
        <v>425</v>
      </c>
      <c r="N6" s="142" t="s">
        <v>384</v>
      </c>
      <c r="O6" s="141" t="s">
        <v>184</v>
      </c>
      <c r="P6" s="141" t="s">
        <v>714</v>
      </c>
    </row>
    <row r="7" spans="1:17" s="133" customFormat="1" ht="144" x14ac:dyDescent="0.3">
      <c r="A7" s="139">
        <v>6</v>
      </c>
      <c r="B7" s="140" t="s">
        <v>523</v>
      </c>
      <c r="C7" s="140" t="s">
        <v>386</v>
      </c>
      <c r="D7" s="140" t="s">
        <v>111</v>
      </c>
      <c r="E7" s="140" t="s">
        <v>387</v>
      </c>
      <c r="F7" s="155" t="s">
        <v>674</v>
      </c>
      <c r="G7" s="140" t="s">
        <v>388</v>
      </c>
      <c r="H7" s="140" t="s">
        <v>608</v>
      </c>
      <c r="I7" s="140" t="s">
        <v>609</v>
      </c>
      <c r="J7" s="140" t="s">
        <v>389</v>
      </c>
      <c r="K7" s="139" t="s">
        <v>184</v>
      </c>
      <c r="L7" s="139" t="s">
        <v>390</v>
      </c>
      <c r="M7" s="141" t="s">
        <v>425</v>
      </c>
      <c r="N7" s="142" t="s">
        <v>220</v>
      </c>
      <c r="O7" s="141" t="s">
        <v>520</v>
      </c>
      <c r="P7" s="141" t="s">
        <v>607</v>
      </c>
    </row>
    <row r="8" spans="1:17" s="133" customFormat="1" ht="112.5" customHeight="1" x14ac:dyDescent="0.3">
      <c r="A8" s="139">
        <v>7</v>
      </c>
      <c r="B8" s="140" t="s">
        <v>523</v>
      </c>
      <c r="C8" s="140" t="s">
        <v>524</v>
      </c>
      <c r="D8" s="140" t="s">
        <v>728</v>
      </c>
      <c r="E8" s="140" t="s">
        <v>522</v>
      </c>
      <c r="F8" s="155" t="s">
        <v>487</v>
      </c>
      <c r="G8" s="140" t="s">
        <v>525</v>
      </c>
      <c r="H8" s="140" t="s">
        <v>467</v>
      </c>
      <c r="I8" s="140" t="s">
        <v>681</v>
      </c>
      <c r="J8" s="140" t="s">
        <v>398</v>
      </c>
      <c r="K8" s="139" t="s">
        <v>488</v>
      </c>
      <c r="L8" s="139" t="s">
        <v>489</v>
      </c>
      <c r="M8" s="141" t="s">
        <v>726</v>
      </c>
      <c r="N8" s="142" t="s">
        <v>490</v>
      </c>
      <c r="O8" s="141" t="s">
        <v>682</v>
      </c>
      <c r="P8" s="141" t="s">
        <v>683</v>
      </c>
    </row>
    <row r="9" spans="1:17" s="133" customFormat="1" ht="28.8" x14ac:dyDescent="0.3">
      <c r="A9" s="139">
        <v>8</v>
      </c>
      <c r="B9" s="140" t="s">
        <v>104</v>
      </c>
      <c r="C9" s="140" t="s">
        <v>527</v>
      </c>
      <c r="D9" s="140" t="s">
        <v>111</v>
      </c>
      <c r="E9" s="140" t="s">
        <v>184</v>
      </c>
      <c r="F9" s="155" t="s">
        <v>392</v>
      </c>
      <c r="G9" s="140" t="s">
        <v>528</v>
      </c>
      <c r="H9" s="140" t="s">
        <v>393</v>
      </c>
      <c r="I9" s="140" t="s">
        <v>367</v>
      </c>
      <c r="J9" s="140" t="s">
        <v>389</v>
      </c>
      <c r="K9" s="139" t="s">
        <v>184</v>
      </c>
      <c r="L9" s="139" t="s">
        <v>184</v>
      </c>
      <c r="M9" s="141" t="s">
        <v>445</v>
      </c>
      <c r="N9" s="142" t="s">
        <v>394</v>
      </c>
      <c r="O9" s="141"/>
      <c r="P9" s="141" t="s">
        <v>708</v>
      </c>
      <c r="Q9" s="133" t="s">
        <v>717</v>
      </c>
    </row>
    <row r="10" spans="1:17" s="133" customFormat="1" ht="129.6" x14ac:dyDescent="0.3">
      <c r="A10" s="139">
        <v>9</v>
      </c>
      <c r="B10" s="140" t="s">
        <v>306</v>
      </c>
      <c r="C10" s="140" t="s">
        <v>395</v>
      </c>
      <c r="D10" s="140"/>
      <c r="E10" s="140" t="s">
        <v>184</v>
      </c>
      <c r="F10" s="155" t="s">
        <v>549</v>
      </c>
      <c r="G10" s="140" t="s">
        <v>396</v>
      </c>
      <c r="H10" s="140" t="s">
        <v>250</v>
      </c>
      <c r="I10" s="140" t="s">
        <v>397</v>
      </c>
      <c r="J10" s="140" t="s">
        <v>398</v>
      </c>
      <c r="K10" s="139" t="s">
        <v>184</v>
      </c>
      <c r="L10" s="139" t="s">
        <v>529</v>
      </c>
      <c r="M10" s="141" t="s">
        <v>425</v>
      </c>
      <c r="N10" s="142" t="s">
        <v>306</v>
      </c>
      <c r="O10" s="141"/>
      <c r="P10" s="141" t="s">
        <v>716</v>
      </c>
    </row>
    <row r="11" spans="1:17" s="133" customFormat="1" ht="28.8" x14ac:dyDescent="0.3">
      <c r="A11" s="139">
        <v>10</v>
      </c>
      <c r="B11" s="140" t="s">
        <v>399</v>
      </c>
      <c r="C11" s="140" t="s">
        <v>550</v>
      </c>
      <c r="D11" s="140" t="s">
        <v>80</v>
      </c>
      <c r="E11" s="140" t="s">
        <v>401</v>
      </c>
      <c r="F11" s="155" t="s">
        <v>392</v>
      </c>
      <c r="G11" s="140" t="s">
        <v>402</v>
      </c>
      <c r="H11" s="140" t="s">
        <v>551</v>
      </c>
      <c r="I11" s="140" t="s">
        <v>111</v>
      </c>
      <c r="J11" s="140"/>
      <c r="K11" s="139"/>
      <c r="L11" s="139"/>
      <c r="M11" s="141" t="s">
        <v>445</v>
      </c>
      <c r="N11" s="142" t="s">
        <v>80</v>
      </c>
      <c r="O11" s="141"/>
      <c r="P11" s="141" t="s">
        <v>718</v>
      </c>
    </row>
    <row r="12" spans="1:17" s="133" customFormat="1" ht="28.8" x14ac:dyDescent="0.3">
      <c r="A12" s="139">
        <v>11</v>
      </c>
      <c r="B12" s="140" t="s">
        <v>199</v>
      </c>
      <c r="C12" s="140" t="s">
        <v>557</v>
      </c>
      <c r="D12" s="140" t="s">
        <v>200</v>
      </c>
      <c r="E12" s="140" t="s">
        <v>184</v>
      </c>
      <c r="F12" s="155" t="s">
        <v>392</v>
      </c>
      <c r="G12" s="140" t="s">
        <v>610</v>
      </c>
      <c r="H12" s="140" t="s">
        <v>292</v>
      </c>
      <c r="I12" s="140" t="s">
        <v>611</v>
      </c>
      <c r="J12" s="140" t="s">
        <v>488</v>
      </c>
      <c r="K12" s="139" t="s">
        <v>406</v>
      </c>
      <c r="L12" s="139" t="s">
        <v>438</v>
      </c>
      <c r="M12" s="141" t="s">
        <v>425</v>
      </c>
      <c r="N12" s="142" t="s">
        <v>403</v>
      </c>
      <c r="O12" s="141" t="s">
        <v>725</v>
      </c>
      <c r="P12" s="141" t="s">
        <v>607</v>
      </c>
    </row>
    <row r="13" spans="1:17" s="133" customFormat="1" ht="72" x14ac:dyDescent="0.3">
      <c r="A13" s="139">
        <v>12</v>
      </c>
      <c r="B13" s="140" t="s">
        <v>199</v>
      </c>
      <c r="C13" s="140" t="s">
        <v>492</v>
      </c>
      <c r="D13" s="140" t="s">
        <v>200</v>
      </c>
      <c r="E13" s="140" t="s">
        <v>184</v>
      </c>
      <c r="F13" s="155" t="s">
        <v>612</v>
      </c>
      <c r="G13" s="140" t="s">
        <v>613</v>
      </c>
      <c r="H13" s="140" t="s">
        <v>558</v>
      </c>
      <c r="I13" s="140" t="s">
        <v>614</v>
      </c>
      <c r="J13" s="140" t="s">
        <v>488</v>
      </c>
      <c r="K13" s="139" t="s">
        <v>406</v>
      </c>
      <c r="L13" s="139" t="s">
        <v>615</v>
      </c>
      <c r="M13" s="141" t="s">
        <v>425</v>
      </c>
      <c r="N13" s="142" t="s">
        <v>559</v>
      </c>
      <c r="O13" s="141" t="s">
        <v>715</v>
      </c>
      <c r="P13" s="141" t="s">
        <v>607</v>
      </c>
    </row>
    <row r="14" spans="1:17" s="133" customFormat="1" ht="72" x14ac:dyDescent="0.3">
      <c r="A14" s="139">
        <v>13</v>
      </c>
      <c r="B14" s="140" t="s">
        <v>407</v>
      </c>
      <c r="C14" s="140" t="s">
        <v>290</v>
      </c>
      <c r="D14" s="140" t="s">
        <v>207</v>
      </c>
      <c r="E14" s="140" t="s">
        <v>184</v>
      </c>
      <c r="F14" s="155" t="s">
        <v>617</v>
      </c>
      <c r="G14" s="140" t="s">
        <v>618</v>
      </c>
      <c r="H14" s="140" t="s">
        <v>292</v>
      </c>
      <c r="I14" s="140" t="s">
        <v>611</v>
      </c>
      <c r="J14" s="140" t="s">
        <v>406</v>
      </c>
      <c r="K14" s="139" t="s">
        <v>406</v>
      </c>
      <c r="L14" s="139" t="s">
        <v>438</v>
      </c>
      <c r="M14" s="141" t="s">
        <v>727</v>
      </c>
      <c r="N14" s="142" t="s">
        <v>206</v>
      </c>
      <c r="O14" s="141" t="s">
        <v>620</v>
      </c>
      <c r="P14" s="141" t="s">
        <v>607</v>
      </c>
    </row>
    <row r="15" spans="1:17" s="133" customFormat="1" ht="57.6" x14ac:dyDescent="0.3">
      <c r="A15" s="139">
        <v>14</v>
      </c>
      <c r="B15" s="140" t="s">
        <v>407</v>
      </c>
      <c r="C15" s="140" t="s">
        <v>680</v>
      </c>
      <c r="D15" s="140" t="s">
        <v>207</v>
      </c>
      <c r="E15" s="140" t="s">
        <v>184</v>
      </c>
      <c r="F15" s="155" t="s">
        <v>676</v>
      </c>
      <c r="G15" s="140">
        <v>41824</v>
      </c>
      <c r="H15" s="140" t="s">
        <v>679</v>
      </c>
      <c r="I15" s="140" t="s">
        <v>675</v>
      </c>
      <c r="J15" s="140" t="s">
        <v>406</v>
      </c>
      <c r="K15" s="139" t="s">
        <v>406</v>
      </c>
      <c r="L15" s="139">
        <v>43910</v>
      </c>
      <c r="M15" s="141" t="s">
        <v>425</v>
      </c>
      <c r="N15" s="142" t="s">
        <v>206</v>
      </c>
      <c r="O15" s="141" t="s">
        <v>678</v>
      </c>
      <c r="P15" s="141" t="s">
        <v>677</v>
      </c>
    </row>
    <row r="16" spans="1:17" s="133" customFormat="1" ht="57.75" customHeight="1" x14ac:dyDescent="0.3">
      <c r="A16" s="139">
        <v>15</v>
      </c>
      <c r="B16" s="140" t="s">
        <v>408</v>
      </c>
      <c r="C16" s="140" t="s">
        <v>409</v>
      </c>
      <c r="D16" s="140" t="s">
        <v>38</v>
      </c>
      <c r="E16" s="140" t="s">
        <v>184</v>
      </c>
      <c r="F16" s="155" t="s">
        <v>215</v>
      </c>
      <c r="G16" s="140"/>
      <c r="H16" s="140" t="s">
        <v>216</v>
      </c>
      <c r="I16" s="140" t="s">
        <v>410</v>
      </c>
      <c r="J16" s="140" t="s">
        <v>406</v>
      </c>
      <c r="K16" s="139"/>
      <c r="L16" s="139"/>
      <c r="M16" s="141" t="s">
        <v>425</v>
      </c>
      <c r="N16" s="142"/>
      <c r="O16" s="141" t="s">
        <v>580</v>
      </c>
      <c r="P16" s="141" t="s">
        <v>607</v>
      </c>
    </row>
    <row r="17" spans="1:17" s="133" customFormat="1" ht="115.5" customHeight="1" x14ac:dyDescent="0.3">
      <c r="A17" s="139">
        <v>16</v>
      </c>
      <c r="B17" s="140" t="s">
        <v>411</v>
      </c>
      <c r="C17" s="140" t="s">
        <v>395</v>
      </c>
      <c r="D17" s="140" t="s">
        <v>542</v>
      </c>
      <c r="E17" s="140" t="s">
        <v>184</v>
      </c>
      <c r="F17" s="155" t="s">
        <v>543</v>
      </c>
      <c r="G17" s="140" t="s">
        <v>184</v>
      </c>
      <c r="H17" s="140" t="s">
        <v>741</v>
      </c>
      <c r="I17" s="140" t="s">
        <v>41</v>
      </c>
      <c r="J17" s="140" t="s">
        <v>406</v>
      </c>
      <c r="K17" s="139" t="s">
        <v>406</v>
      </c>
      <c r="L17" s="139" t="s">
        <v>544</v>
      </c>
      <c r="M17" s="141" t="s">
        <v>425</v>
      </c>
      <c r="N17" s="142" t="s">
        <v>180</v>
      </c>
      <c r="O17" s="141" t="s">
        <v>710</v>
      </c>
      <c r="P17" s="141" t="s">
        <v>683</v>
      </c>
    </row>
    <row r="18" spans="1:17" s="133" customFormat="1" ht="43.2" x14ac:dyDescent="0.3">
      <c r="A18" s="139">
        <v>17</v>
      </c>
      <c r="B18" s="140" t="s">
        <v>134</v>
      </c>
      <c r="C18" s="140" t="s">
        <v>414</v>
      </c>
      <c r="D18" s="140" t="s">
        <v>415</v>
      </c>
      <c r="E18" s="140" t="s">
        <v>184</v>
      </c>
      <c r="F18" s="155" t="s">
        <v>416</v>
      </c>
      <c r="G18" s="140" t="s">
        <v>184</v>
      </c>
      <c r="H18" s="140" t="s">
        <v>393</v>
      </c>
      <c r="I18" s="140"/>
      <c r="J18" s="140" t="s">
        <v>406</v>
      </c>
      <c r="K18" s="139" t="s">
        <v>406</v>
      </c>
      <c r="L18" s="139" t="s">
        <v>184</v>
      </c>
      <c r="M18" s="141" t="s">
        <v>417</v>
      </c>
      <c r="N18" s="142" t="s">
        <v>134</v>
      </c>
      <c r="O18" s="141" t="s">
        <v>545</v>
      </c>
      <c r="P18" s="141" t="s">
        <v>659</v>
      </c>
    </row>
    <row r="19" spans="1:17" s="133" customFormat="1" ht="43.2" x14ac:dyDescent="0.3">
      <c r="A19" s="139">
        <v>18</v>
      </c>
      <c r="B19" s="140" t="s">
        <v>152</v>
      </c>
      <c r="C19" s="140" t="s">
        <v>534</v>
      </c>
      <c r="D19" s="140" t="s">
        <v>730</v>
      </c>
      <c r="E19" s="140" t="s">
        <v>184</v>
      </c>
      <c r="F19" s="155" t="s">
        <v>536</v>
      </c>
      <c r="G19" s="140" t="s">
        <v>184</v>
      </c>
      <c r="H19" s="140" t="s">
        <v>137</v>
      </c>
      <c r="I19" s="140" t="s">
        <v>535</v>
      </c>
      <c r="J19" s="140" t="s">
        <v>419</v>
      </c>
      <c r="K19" s="139" t="s">
        <v>406</v>
      </c>
      <c r="L19" s="139"/>
      <c r="M19" s="141" t="s">
        <v>425</v>
      </c>
      <c r="N19" s="142" t="s">
        <v>152</v>
      </c>
      <c r="O19" s="141" t="s">
        <v>537</v>
      </c>
      <c r="P19" s="141" t="s">
        <v>659</v>
      </c>
    </row>
    <row r="20" spans="1:17" s="133" customFormat="1" ht="127.5" customHeight="1" x14ac:dyDescent="0.3">
      <c r="A20" s="139">
        <v>19</v>
      </c>
      <c r="B20" s="140" t="s">
        <v>555</v>
      </c>
      <c r="C20" s="140" t="s">
        <v>421</v>
      </c>
      <c r="D20" s="140" t="s">
        <v>66</v>
      </c>
      <c r="E20" s="140" t="s">
        <v>422</v>
      </c>
      <c r="F20" s="155" t="s">
        <v>547</v>
      </c>
      <c r="G20" s="140" t="s">
        <v>538</v>
      </c>
      <c r="H20" s="140" t="s">
        <v>423</v>
      </c>
      <c r="I20" s="140" t="s">
        <v>367</v>
      </c>
      <c r="J20" s="140" t="s">
        <v>424</v>
      </c>
      <c r="K20" s="139" t="s">
        <v>424</v>
      </c>
      <c r="L20" s="139" t="s">
        <v>489</v>
      </c>
      <c r="M20" s="141" t="s">
        <v>726</v>
      </c>
      <c r="N20" s="142" t="s">
        <v>59</v>
      </c>
      <c r="O20" s="141" t="s">
        <v>719</v>
      </c>
      <c r="P20" s="141" t="s">
        <v>708</v>
      </c>
      <c r="Q20" s="133" t="s">
        <v>559</v>
      </c>
    </row>
    <row r="21" spans="1:17" s="133" customFormat="1" ht="129.6" x14ac:dyDescent="0.3">
      <c r="A21" s="139">
        <v>20</v>
      </c>
      <c r="B21" s="140" t="s">
        <v>426</v>
      </c>
      <c r="C21" s="140" t="s">
        <v>427</v>
      </c>
      <c r="D21" s="140" t="s">
        <v>730</v>
      </c>
      <c r="E21" s="140" t="s">
        <v>184</v>
      </c>
      <c r="F21" s="155" t="s">
        <v>428</v>
      </c>
      <c r="G21" s="140" t="s">
        <v>429</v>
      </c>
      <c r="H21" s="140" t="s">
        <v>430</v>
      </c>
      <c r="I21" s="140" t="s">
        <v>614</v>
      </c>
      <c r="J21" s="140" t="s">
        <v>389</v>
      </c>
      <c r="K21" s="139" t="s">
        <v>184</v>
      </c>
      <c r="L21" s="139" t="s">
        <v>184</v>
      </c>
      <c r="M21" s="141" t="s">
        <v>425</v>
      </c>
      <c r="N21" s="142" t="s">
        <v>432</v>
      </c>
      <c r="O21" s="145" t="s">
        <v>621</v>
      </c>
      <c r="P21" s="141" t="s">
        <v>607</v>
      </c>
    </row>
    <row r="22" spans="1:17" customFormat="1" ht="72" x14ac:dyDescent="0.3">
      <c r="A22" s="139">
        <v>21</v>
      </c>
      <c r="B22" s="140" t="s">
        <v>433</v>
      </c>
      <c r="C22" s="140" t="s">
        <v>434</v>
      </c>
      <c r="D22" s="140" t="s">
        <v>731</v>
      </c>
      <c r="E22" s="140" t="s">
        <v>771</v>
      </c>
      <c r="F22" s="155" t="s">
        <v>435</v>
      </c>
      <c r="G22" s="140" t="s">
        <v>436</v>
      </c>
      <c r="H22" s="140" t="s">
        <v>250</v>
      </c>
      <c r="I22" s="140" t="s">
        <v>732</v>
      </c>
      <c r="J22" s="140" t="s">
        <v>437</v>
      </c>
      <c r="K22" s="139" t="s">
        <v>184</v>
      </c>
      <c r="L22" s="139" t="s">
        <v>438</v>
      </c>
      <c r="M22" s="141" t="s">
        <v>425</v>
      </c>
      <c r="N22" s="142" t="s">
        <v>175</v>
      </c>
      <c r="O22" s="141" t="s">
        <v>720</v>
      </c>
      <c r="P22" s="141" t="s">
        <v>639</v>
      </c>
    </row>
    <row r="23" spans="1:17" s="133" customFormat="1" ht="72" x14ac:dyDescent="0.3">
      <c r="A23" s="139">
        <v>22</v>
      </c>
      <c r="B23" s="140" t="s">
        <v>439</v>
      </c>
      <c r="C23" s="140" t="s">
        <v>440</v>
      </c>
      <c r="D23" s="140" t="s">
        <v>733</v>
      </c>
      <c r="E23" s="140" t="s">
        <v>441</v>
      </c>
      <c r="F23" s="155" t="s">
        <v>552</v>
      </c>
      <c r="G23" s="140" t="s">
        <v>442</v>
      </c>
      <c r="H23" s="140" t="s">
        <v>443</v>
      </c>
      <c r="I23" s="140" t="s">
        <v>721</v>
      </c>
      <c r="J23" s="140" t="s">
        <v>389</v>
      </c>
      <c r="K23" s="139" t="s">
        <v>184</v>
      </c>
      <c r="L23" s="139" t="s">
        <v>390</v>
      </c>
      <c r="M23" s="141" t="s">
        <v>445</v>
      </c>
      <c r="N23" s="142" t="s">
        <v>446</v>
      </c>
      <c r="O23" s="141" t="s">
        <v>445</v>
      </c>
      <c r="P23" s="141" t="s">
        <v>639</v>
      </c>
    </row>
    <row r="24" spans="1:17" s="133" customFormat="1" ht="115.2" x14ac:dyDescent="0.3">
      <c r="A24" s="139">
        <v>23</v>
      </c>
      <c r="B24" s="140" t="s">
        <v>447</v>
      </c>
      <c r="C24" s="140" t="s">
        <v>440</v>
      </c>
      <c r="D24" s="140" t="s">
        <v>730</v>
      </c>
      <c r="E24" s="140" t="s">
        <v>448</v>
      </c>
      <c r="F24" s="155" t="s">
        <v>449</v>
      </c>
      <c r="G24" s="140" t="s">
        <v>450</v>
      </c>
      <c r="H24" s="140" t="s">
        <v>686</v>
      </c>
      <c r="I24" s="140" t="s">
        <v>735</v>
      </c>
      <c r="J24" s="140" t="s">
        <v>453</v>
      </c>
      <c r="K24" s="139" t="s">
        <v>184</v>
      </c>
      <c r="L24" s="139" t="s">
        <v>390</v>
      </c>
      <c r="M24" s="141" t="s">
        <v>445</v>
      </c>
      <c r="N24" s="142" t="s">
        <v>454</v>
      </c>
      <c r="O24" s="141" t="s">
        <v>736</v>
      </c>
      <c r="P24" s="141" t="s">
        <v>639</v>
      </c>
    </row>
    <row r="25" spans="1:17" s="133" customFormat="1" ht="100.8" x14ac:dyDescent="0.3">
      <c r="A25" s="139">
        <v>24</v>
      </c>
      <c r="B25" s="140" t="s">
        <v>722</v>
      </c>
      <c r="C25" s="140" t="s">
        <v>440</v>
      </c>
      <c r="D25" s="140" t="s">
        <v>730</v>
      </c>
      <c r="E25" s="140" t="s">
        <v>456</v>
      </c>
      <c r="F25" s="155" t="s">
        <v>457</v>
      </c>
      <c r="G25" s="140" t="s">
        <v>458</v>
      </c>
      <c r="H25" s="140" t="s">
        <v>459</v>
      </c>
      <c r="I25" s="140" t="s">
        <v>460</v>
      </c>
      <c r="J25" s="140" t="s">
        <v>389</v>
      </c>
      <c r="K25" s="139" t="s">
        <v>184</v>
      </c>
      <c r="L25" s="139" t="s">
        <v>390</v>
      </c>
      <c r="M25" s="141" t="s">
        <v>425</v>
      </c>
      <c r="N25" s="142" t="s">
        <v>461</v>
      </c>
      <c r="O25" s="141" t="s">
        <v>743</v>
      </c>
      <c r="P25" s="141" t="s">
        <v>639</v>
      </c>
    </row>
    <row r="26" spans="1:17" s="133" customFormat="1" ht="81" customHeight="1" x14ac:dyDescent="0.3">
      <c r="A26" s="139">
        <v>25</v>
      </c>
      <c r="B26" s="140" t="s">
        <v>464</v>
      </c>
      <c r="C26" s="140" t="s">
        <v>440</v>
      </c>
      <c r="D26" s="140" t="s">
        <v>415</v>
      </c>
      <c r="E26" s="140" t="s">
        <v>465</v>
      </c>
      <c r="F26" s="155" t="s">
        <v>553</v>
      </c>
      <c r="G26" s="140" t="s">
        <v>466</v>
      </c>
      <c r="H26" s="140" t="s">
        <v>742</v>
      </c>
      <c r="I26" s="140" t="s">
        <v>711</v>
      </c>
      <c r="J26" s="140" t="s">
        <v>406</v>
      </c>
      <c r="K26" s="139" t="s">
        <v>406</v>
      </c>
      <c r="L26" s="139" t="s">
        <v>390</v>
      </c>
      <c r="M26" s="141" t="s">
        <v>391</v>
      </c>
      <c r="N26" s="142" t="s">
        <v>469</v>
      </c>
      <c r="O26" s="141" t="s">
        <v>712</v>
      </c>
      <c r="P26" s="141" t="s">
        <v>683</v>
      </c>
    </row>
    <row r="27" spans="1:17" s="133" customFormat="1" ht="93.75" customHeight="1" x14ac:dyDescent="0.3">
      <c r="A27" s="139">
        <v>26</v>
      </c>
      <c r="B27" s="140" t="s">
        <v>471</v>
      </c>
      <c r="C27" s="140" t="s">
        <v>472</v>
      </c>
      <c r="D27" s="140" t="s">
        <v>473</v>
      </c>
      <c r="E27" s="140" t="s">
        <v>474</v>
      </c>
      <c r="F27" s="155" t="s">
        <v>475</v>
      </c>
      <c r="G27" s="140" t="s">
        <v>476</v>
      </c>
      <c r="H27" s="140" t="s">
        <v>737</v>
      </c>
      <c r="I27" s="140" t="s">
        <v>738</v>
      </c>
      <c r="J27" s="140" t="s">
        <v>398</v>
      </c>
      <c r="K27" s="139" t="s">
        <v>479</v>
      </c>
      <c r="L27" s="139" t="s">
        <v>480</v>
      </c>
      <c r="M27" s="141" t="s">
        <v>445</v>
      </c>
      <c r="N27" s="142" t="s">
        <v>481</v>
      </c>
      <c r="O27" s="141" t="s">
        <v>739</v>
      </c>
      <c r="P27" s="141" t="s">
        <v>744</v>
      </c>
    </row>
    <row r="28" spans="1:17" s="133" customFormat="1" ht="86.4" x14ac:dyDescent="0.3">
      <c r="A28" s="139">
        <v>27</v>
      </c>
      <c r="B28" s="140" t="s">
        <v>491</v>
      </c>
      <c r="C28" s="140" t="s">
        <v>427</v>
      </c>
      <c r="D28" s="140" t="s">
        <v>730</v>
      </c>
      <c r="E28" s="140" t="s">
        <v>184</v>
      </c>
      <c r="F28" s="155"/>
      <c r="G28" s="140" t="s">
        <v>560</v>
      </c>
      <c r="H28" s="140" t="s">
        <v>41</v>
      </c>
      <c r="I28" s="140" t="s">
        <v>367</v>
      </c>
      <c r="J28" s="140" t="s">
        <v>9</v>
      </c>
      <c r="K28" s="139" t="s">
        <v>406</v>
      </c>
      <c r="L28" s="139" t="s">
        <v>184</v>
      </c>
      <c r="M28" s="141" t="s">
        <v>740</v>
      </c>
      <c r="N28" s="142" t="s">
        <v>491</v>
      </c>
      <c r="O28" s="141" t="s">
        <v>546</v>
      </c>
      <c r="P28" s="141" t="s">
        <v>683</v>
      </c>
    </row>
    <row r="29" spans="1:17" s="133" customFormat="1" ht="115.2" x14ac:dyDescent="0.3">
      <c r="A29" s="139">
        <v>28</v>
      </c>
      <c r="B29" s="140" t="s">
        <v>482</v>
      </c>
      <c r="C29" s="140" t="s">
        <v>395</v>
      </c>
      <c r="D29" s="140" t="s">
        <v>730</v>
      </c>
      <c r="E29" s="140" t="s">
        <v>483</v>
      </c>
      <c r="F29" s="155" t="s">
        <v>554</v>
      </c>
      <c r="G29" s="140" t="s">
        <v>484</v>
      </c>
      <c r="H29" s="140" t="s">
        <v>540</v>
      </c>
      <c r="I29" s="140" t="s">
        <v>485</v>
      </c>
      <c r="J29" s="140" t="s">
        <v>9</v>
      </c>
      <c r="K29" s="139" t="s">
        <v>406</v>
      </c>
      <c r="L29" s="139" t="s">
        <v>390</v>
      </c>
      <c r="M29" s="141" t="s">
        <v>425</v>
      </c>
      <c r="N29" s="142" t="s">
        <v>486</v>
      </c>
      <c r="O29" s="145" t="s">
        <v>556</v>
      </c>
      <c r="P29" s="141" t="s">
        <v>745</v>
      </c>
    </row>
    <row r="30" spans="1:17" s="133" customFormat="1" ht="68.25" customHeight="1" x14ac:dyDescent="0.3">
      <c r="A30" s="139">
        <v>29</v>
      </c>
      <c r="B30" s="140" t="s">
        <v>471</v>
      </c>
      <c r="C30" s="140" t="s">
        <v>472</v>
      </c>
      <c r="D30" s="140" t="s">
        <v>473</v>
      </c>
      <c r="E30" s="140" t="s">
        <v>562</v>
      </c>
      <c r="F30" s="155" t="s">
        <v>563</v>
      </c>
      <c r="G30" s="140" t="s">
        <v>564</v>
      </c>
      <c r="H30" s="140" t="s">
        <v>477</v>
      </c>
      <c r="I30" s="140" t="s">
        <v>478</v>
      </c>
      <c r="J30" s="140" t="s">
        <v>398</v>
      </c>
      <c r="K30" s="139" t="s">
        <v>479</v>
      </c>
      <c r="L30" s="139" t="s">
        <v>565</v>
      </c>
      <c r="M30" s="141" t="s">
        <v>445</v>
      </c>
      <c r="N30" s="142" t="s">
        <v>566</v>
      </c>
      <c r="O30" s="141" t="s">
        <v>746</v>
      </c>
      <c r="P30" s="141" t="s">
        <v>744</v>
      </c>
    </row>
    <row r="31" spans="1:17" s="133" customFormat="1" ht="86.4" x14ac:dyDescent="0.3">
      <c r="A31" s="139">
        <v>30</v>
      </c>
      <c r="B31" s="140" t="s">
        <v>581</v>
      </c>
      <c r="C31" s="140" t="s">
        <v>588</v>
      </c>
      <c r="D31" s="140" t="s">
        <v>415</v>
      </c>
      <c r="E31" s="140" t="s">
        <v>582</v>
      </c>
      <c r="F31" s="155" t="s">
        <v>684</v>
      </c>
      <c r="G31" s="140"/>
      <c r="H31" s="140" t="s">
        <v>622</v>
      </c>
      <c r="I31" s="140" t="s">
        <v>367</v>
      </c>
      <c r="J31" s="140" t="s">
        <v>398</v>
      </c>
      <c r="K31" s="139"/>
      <c r="L31" s="139" t="s">
        <v>587</v>
      </c>
      <c r="M31" s="141"/>
      <c r="N31" s="142" t="s">
        <v>599</v>
      </c>
      <c r="O31" s="145" t="s">
        <v>685</v>
      </c>
      <c r="P31" s="141" t="s">
        <v>607</v>
      </c>
    </row>
    <row r="32" spans="1:17" s="133" customFormat="1" ht="114.75" customHeight="1" x14ac:dyDescent="0.3">
      <c r="A32" s="139">
        <v>31</v>
      </c>
      <c r="B32" s="140" t="s">
        <v>747</v>
      </c>
      <c r="C32" s="140" t="s">
        <v>427</v>
      </c>
      <c r="D32" s="140"/>
      <c r="E32" s="140" t="s">
        <v>591</v>
      </c>
      <c r="F32" s="155" t="s">
        <v>589</v>
      </c>
      <c r="G32" s="140"/>
      <c r="H32" s="140" t="s">
        <v>590</v>
      </c>
      <c r="I32" s="140" t="s">
        <v>367</v>
      </c>
      <c r="J32" s="140"/>
      <c r="K32" s="139"/>
      <c r="L32" s="139" t="s">
        <v>592</v>
      </c>
      <c r="M32" s="141" t="s">
        <v>425</v>
      </c>
      <c r="N32" s="142" t="s">
        <v>600</v>
      </c>
      <c r="O32" s="141" t="s">
        <v>604</v>
      </c>
      <c r="P32" s="141" t="s">
        <v>748</v>
      </c>
    </row>
    <row r="33" spans="1:16" s="133" customFormat="1" ht="28.8" x14ac:dyDescent="0.3">
      <c r="A33" s="139">
        <v>32</v>
      </c>
      <c r="B33" s="140" t="s">
        <v>585</v>
      </c>
      <c r="C33" s="140" t="s">
        <v>586</v>
      </c>
      <c r="D33" s="140"/>
      <c r="E33" s="140" t="s">
        <v>593</v>
      </c>
      <c r="F33" s="155" t="s">
        <v>594</v>
      </c>
      <c r="G33" s="140" t="s">
        <v>595</v>
      </c>
      <c r="H33" s="140" t="s">
        <v>590</v>
      </c>
      <c r="I33" s="140" t="s">
        <v>596</v>
      </c>
      <c r="J33" s="140" t="s">
        <v>406</v>
      </c>
      <c r="K33" s="139"/>
      <c r="L33" s="139" t="s">
        <v>597</v>
      </c>
      <c r="M33" s="141" t="s">
        <v>740</v>
      </c>
      <c r="N33" s="142" t="s">
        <v>601</v>
      </c>
      <c r="O33" s="141" t="s">
        <v>602</v>
      </c>
      <c r="P33" s="141" t="s">
        <v>748</v>
      </c>
    </row>
    <row r="34" spans="1:16" ht="57.6" x14ac:dyDescent="0.3">
      <c r="A34" s="139">
        <v>33</v>
      </c>
      <c r="B34" s="140" t="s">
        <v>640</v>
      </c>
      <c r="C34" s="140" t="s">
        <v>641</v>
      </c>
      <c r="D34" s="140" t="s">
        <v>642</v>
      </c>
      <c r="E34" s="140" t="s">
        <v>184</v>
      </c>
      <c r="F34" s="155" t="s">
        <v>643</v>
      </c>
      <c r="G34" s="140" t="s">
        <v>645</v>
      </c>
      <c r="H34" s="140" t="s">
        <v>647</v>
      </c>
      <c r="I34" s="140" t="s">
        <v>649</v>
      </c>
      <c r="J34" s="140" t="s">
        <v>437</v>
      </c>
      <c r="K34" s="139" t="s">
        <v>406</v>
      </c>
      <c r="L34" s="139" t="s">
        <v>651</v>
      </c>
      <c r="M34" s="141" t="s">
        <v>425</v>
      </c>
      <c r="N34" s="142"/>
      <c r="O34" s="141"/>
      <c r="P34" s="141" t="s">
        <v>639</v>
      </c>
    </row>
    <row r="35" spans="1:16" ht="72" x14ac:dyDescent="0.3">
      <c r="A35" s="139">
        <v>34</v>
      </c>
      <c r="B35" s="140" t="s">
        <v>640</v>
      </c>
      <c r="C35" s="140" t="s">
        <v>641</v>
      </c>
      <c r="D35" s="140" t="s">
        <v>642</v>
      </c>
      <c r="E35" s="140" t="s">
        <v>184</v>
      </c>
      <c r="F35" s="155" t="s">
        <v>644</v>
      </c>
      <c r="G35" s="140" t="s">
        <v>646</v>
      </c>
      <c r="H35" s="140" t="s">
        <v>648</v>
      </c>
      <c r="I35" s="140" t="s">
        <v>650</v>
      </c>
      <c r="J35" s="140" t="s">
        <v>437</v>
      </c>
      <c r="K35" s="139" t="s">
        <v>749</v>
      </c>
      <c r="L35" s="139" t="s">
        <v>651</v>
      </c>
      <c r="M35" s="141" t="s">
        <v>425</v>
      </c>
      <c r="N35" s="142"/>
      <c r="O35" s="141"/>
      <c r="P35" s="141" t="s">
        <v>639</v>
      </c>
    </row>
    <row r="36" spans="1:16" ht="86.4" x14ac:dyDescent="0.3">
      <c r="A36" s="139">
        <v>35</v>
      </c>
      <c r="B36" s="140" t="s">
        <v>652</v>
      </c>
      <c r="C36" s="140" t="s">
        <v>421</v>
      </c>
      <c r="D36" s="140" t="s">
        <v>652</v>
      </c>
      <c r="E36" s="140" t="s">
        <v>654</v>
      </c>
      <c r="F36" s="155" t="s">
        <v>655</v>
      </c>
      <c r="G36" s="140" t="s">
        <v>656</v>
      </c>
      <c r="H36" s="140" t="s">
        <v>669</v>
      </c>
      <c r="I36" s="140" t="s">
        <v>661</v>
      </c>
      <c r="J36" s="140" t="s">
        <v>657</v>
      </c>
      <c r="K36" s="139" t="s">
        <v>184</v>
      </c>
      <c r="L36" s="139" t="s">
        <v>667</v>
      </c>
      <c r="M36" s="141" t="s">
        <v>740</v>
      </c>
      <c r="N36" s="142"/>
      <c r="O36" s="145" t="s">
        <v>658</v>
      </c>
      <c r="P36" s="141" t="s">
        <v>659</v>
      </c>
    </row>
    <row r="37" spans="1:16" ht="72" x14ac:dyDescent="0.3">
      <c r="A37" s="139">
        <v>36</v>
      </c>
      <c r="B37" s="140" t="s">
        <v>694</v>
      </c>
      <c r="C37" s="140" t="s">
        <v>750</v>
      </c>
      <c r="D37" s="140" t="s">
        <v>730</v>
      </c>
      <c r="E37" s="140" t="s">
        <v>700</v>
      </c>
      <c r="F37" s="155" t="s">
        <v>753</v>
      </c>
      <c r="G37" s="140" t="s">
        <v>754</v>
      </c>
      <c r="H37" s="140" t="s">
        <v>755</v>
      </c>
      <c r="I37" s="140" t="s">
        <v>745</v>
      </c>
      <c r="J37" s="140" t="s">
        <v>184</v>
      </c>
      <c r="K37" s="139" t="s">
        <v>184</v>
      </c>
      <c r="L37" s="139" t="s">
        <v>757</v>
      </c>
      <c r="M37" s="141" t="s">
        <v>740</v>
      </c>
      <c r="N37" s="142" t="s">
        <v>758</v>
      </c>
      <c r="O37" s="141"/>
      <c r="P37" s="141" t="s">
        <v>745</v>
      </c>
    </row>
    <row r="38" spans="1:16" ht="100.8" x14ac:dyDescent="0.3">
      <c r="A38" s="139">
        <v>37</v>
      </c>
      <c r="B38" s="140" t="s">
        <v>694</v>
      </c>
      <c r="C38" s="140" t="s">
        <v>751</v>
      </c>
      <c r="D38" s="140" t="s">
        <v>731</v>
      </c>
      <c r="E38" s="140" t="s">
        <v>700</v>
      </c>
      <c r="F38" s="155" t="s">
        <v>701</v>
      </c>
      <c r="G38" s="140" t="s">
        <v>702</v>
      </c>
      <c r="H38" s="140" t="s">
        <v>770</v>
      </c>
      <c r="I38" s="140" t="s">
        <v>704</v>
      </c>
      <c r="J38" s="140" t="s">
        <v>705</v>
      </c>
      <c r="K38" s="139" t="s">
        <v>706</v>
      </c>
      <c r="L38" s="139" t="s">
        <v>756</v>
      </c>
      <c r="M38" s="141" t="s">
        <v>425</v>
      </c>
      <c r="N38" s="142"/>
      <c r="O38" s="141" t="s">
        <v>724</v>
      </c>
      <c r="P38" s="141" t="s">
        <v>708</v>
      </c>
    </row>
    <row r="39" spans="1:16" ht="57.6" x14ac:dyDescent="0.3">
      <c r="A39" s="139">
        <v>38</v>
      </c>
      <c r="B39" s="140" t="s">
        <v>555</v>
      </c>
      <c r="C39" s="140" t="s">
        <v>752</v>
      </c>
      <c r="D39" s="140" t="s">
        <v>759</v>
      </c>
      <c r="E39" s="140" t="s">
        <v>760</v>
      </c>
      <c r="F39" s="155" t="s">
        <v>762</v>
      </c>
      <c r="G39" s="155" t="s">
        <v>763</v>
      </c>
      <c r="H39" s="155" t="s">
        <v>764</v>
      </c>
      <c r="I39" s="155" t="s">
        <v>765</v>
      </c>
      <c r="J39" s="155" t="s">
        <v>184</v>
      </c>
      <c r="K39" s="155" t="s">
        <v>766</v>
      </c>
      <c r="L39" s="155" t="s">
        <v>767</v>
      </c>
      <c r="M39" s="155" t="s">
        <v>740</v>
      </c>
      <c r="N39" s="155" t="s">
        <v>768</v>
      </c>
      <c r="O39" s="155" t="s">
        <v>761</v>
      </c>
      <c r="P39" s="155" t="s">
        <v>745</v>
      </c>
    </row>
    <row r="42" spans="1:16" x14ac:dyDescent="0.3">
      <c r="A42" s="134" t="s">
        <v>769</v>
      </c>
    </row>
    <row r="43" spans="1:16" ht="115.2" x14ac:dyDescent="0.3">
      <c r="A43" s="139">
        <v>1</v>
      </c>
      <c r="B43" s="140" t="s">
        <v>624</v>
      </c>
      <c r="C43" s="140" t="s">
        <v>713</v>
      </c>
      <c r="D43" s="140"/>
      <c r="E43" s="140" t="s">
        <v>184</v>
      </c>
      <c r="F43" s="155" t="s">
        <v>626</v>
      </c>
      <c r="G43" s="140" t="s">
        <v>116</v>
      </c>
      <c r="H43" s="140" t="s">
        <v>627</v>
      </c>
      <c r="I43" s="140" t="s">
        <v>367</v>
      </c>
      <c r="J43" s="140" t="s">
        <v>389</v>
      </c>
      <c r="K43" s="139" t="s">
        <v>406</v>
      </c>
      <c r="L43" s="139" t="s">
        <v>116</v>
      </c>
      <c r="M43" s="141" t="s">
        <v>619</v>
      </c>
      <c r="N43" s="142"/>
      <c r="O43" s="141" t="s">
        <v>628</v>
      </c>
      <c r="P43" s="141" t="s">
        <v>629</v>
      </c>
    </row>
    <row r="44" spans="1:16" ht="72" x14ac:dyDescent="0.3">
      <c r="A44" s="139">
        <v>2</v>
      </c>
      <c r="B44" s="140" t="s">
        <v>447</v>
      </c>
      <c r="C44" s="140" t="s">
        <v>632</v>
      </c>
      <c r="D44" s="140" t="s">
        <v>734</v>
      </c>
      <c r="E44" s="140" t="s">
        <v>184</v>
      </c>
      <c r="F44" s="155" t="s">
        <v>634</v>
      </c>
      <c r="G44" s="140" t="s">
        <v>635</v>
      </c>
      <c r="H44" s="140" t="s">
        <v>636</v>
      </c>
      <c r="I44" s="140" t="s">
        <v>637</v>
      </c>
      <c r="J44" s="140" t="s">
        <v>437</v>
      </c>
      <c r="K44" s="139" t="s">
        <v>406</v>
      </c>
      <c r="L44" s="139" t="s">
        <v>615</v>
      </c>
      <c r="M44" s="141" t="s">
        <v>619</v>
      </c>
      <c r="N44" s="142"/>
      <c r="O44" s="141" t="s">
        <v>638</v>
      </c>
      <c r="P44" s="141" t="s">
        <v>639</v>
      </c>
    </row>
    <row r="45" spans="1:16" ht="187.2" x14ac:dyDescent="0.3">
      <c r="A45" s="139">
        <v>3</v>
      </c>
      <c r="B45" s="140" t="s">
        <v>653</v>
      </c>
      <c r="C45" s="140" t="s">
        <v>184</v>
      </c>
      <c r="D45" s="140" t="s">
        <v>184</v>
      </c>
      <c r="E45" s="140" t="s">
        <v>184</v>
      </c>
      <c r="F45" s="155" t="s">
        <v>660</v>
      </c>
      <c r="G45" s="140" t="s">
        <v>184</v>
      </c>
      <c r="H45" s="140" t="s">
        <v>423</v>
      </c>
      <c r="I45" s="140" t="s">
        <v>659</v>
      </c>
      <c r="J45" s="140" t="s">
        <v>664</v>
      </c>
      <c r="K45" s="139" t="s">
        <v>184</v>
      </c>
      <c r="L45" s="139" t="s">
        <v>662</v>
      </c>
      <c r="M45" s="145" t="s">
        <v>665</v>
      </c>
      <c r="N45" s="142"/>
      <c r="O45" s="145" t="s">
        <v>663</v>
      </c>
      <c r="P45" s="141" t="s">
        <v>639</v>
      </c>
    </row>
    <row r="46" spans="1:16" ht="72" x14ac:dyDescent="0.3">
      <c r="A46" s="139">
        <v>4</v>
      </c>
      <c r="B46" s="140" t="s">
        <v>687</v>
      </c>
      <c r="C46" s="140" t="s">
        <v>688</v>
      </c>
      <c r="D46" s="140" t="s">
        <v>689</v>
      </c>
      <c r="E46" s="140" t="s">
        <v>184</v>
      </c>
      <c r="F46" s="155" t="s">
        <v>690</v>
      </c>
      <c r="G46" s="140" t="s">
        <v>691</v>
      </c>
      <c r="H46" s="140" t="s">
        <v>423</v>
      </c>
      <c r="I46" s="140"/>
      <c r="J46" s="140"/>
      <c r="K46" s="139"/>
      <c r="L46" s="139" t="s">
        <v>390</v>
      </c>
      <c r="M46" s="141" t="s">
        <v>692</v>
      </c>
      <c r="N46" s="142"/>
      <c r="O46" s="141" t="s">
        <v>693</v>
      </c>
      <c r="P46" s="141" t="s">
        <v>683</v>
      </c>
    </row>
  </sheetData>
  <autoFilter ref="A1:Q38"/>
  <hyperlinks>
    <hyperlink ref="N2" r:id="rId1"/>
    <hyperlink ref="N4" r:id="rId2"/>
    <hyperlink ref="N5" r:id="rId3"/>
    <hyperlink ref="N6" r:id="rId4"/>
    <hyperlink ref="N7" r:id="rId5"/>
    <hyperlink ref="N9" r:id="rId6"/>
    <hyperlink ref="N10" r:id="rId7"/>
    <hyperlink ref="N11" r:id="rId8"/>
    <hyperlink ref="N12" r:id="rId9"/>
    <hyperlink ref="N14" r:id="rId10"/>
    <hyperlink ref="N17" r:id="rId11"/>
    <hyperlink ref="N18" r:id="rId12"/>
    <hyperlink ref="N20" r:id="rId13"/>
    <hyperlink ref="N21" r:id="rId14"/>
    <hyperlink ref="N22" r:id="rId15"/>
    <hyperlink ref="N23" r:id="rId16"/>
    <hyperlink ref="N24" r:id="rId17"/>
    <hyperlink ref="N25" r:id="rId18"/>
    <hyperlink ref="N26" r:id="rId19"/>
    <hyperlink ref="N27" r:id="rId20"/>
    <hyperlink ref="N29" r:id="rId21"/>
    <hyperlink ref="N8" r:id="rId22"/>
    <hyperlink ref="N19" r:id="rId23"/>
    <hyperlink ref="N28" r:id="rId24"/>
    <hyperlink ref="N30" r:id="rId25"/>
    <hyperlink ref="N3" r:id="rId26"/>
    <hyperlink ref="N15" r:id="rId27"/>
    <hyperlink ref="N31" r:id="rId28"/>
    <hyperlink ref="N32" r:id="rId29"/>
    <hyperlink ref="N33" r:id="rId30"/>
  </hyperlinks>
  <pageMargins left="0.70866141732283472" right="0.70866141732283472" top="0.74803149606299213" bottom="0.74803149606299213" header="0.31496062992125984" footer="0.31496062992125984"/>
  <pageSetup scale="13" orientation="landscape"/>
  <legacyDrawing r:id="rId3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tabSelected="1" zoomScale="50" zoomScaleNormal="50" zoomScalePageLayoutView="98" workbookViewId="0">
      <pane xSplit="2" ySplit="5" topLeftCell="C6" activePane="bottomRight" state="frozen"/>
      <selection pane="topRight" activeCell="C1" sqref="C1"/>
      <selection pane="bottomLeft" activeCell="A2" sqref="A2"/>
      <selection pane="bottomRight" activeCell="E22" sqref="E22"/>
    </sheetView>
  </sheetViews>
  <sheetFormatPr baseColWidth="10" defaultColWidth="11.44140625" defaultRowHeight="14.4" x14ac:dyDescent="0.3"/>
  <cols>
    <col min="1" max="1" width="5.44140625" style="134" customWidth="1"/>
    <col min="2" max="2" width="37.88671875" style="134" customWidth="1"/>
    <col min="3" max="3" width="24" style="134" customWidth="1"/>
    <col min="4" max="4" width="14.44140625" style="134" customWidth="1"/>
    <col min="5" max="5" width="21.6640625" style="134" customWidth="1"/>
    <col min="6" max="6" width="46.44140625" style="134" customWidth="1"/>
    <col min="7" max="7" width="20.109375" style="134" customWidth="1"/>
    <col min="8" max="8" width="26.109375" style="134" customWidth="1"/>
    <col min="9" max="9" width="22.44140625" style="134" customWidth="1"/>
    <col min="10" max="10" width="25.44140625" style="134" customWidth="1"/>
    <col min="11" max="11" width="21" style="134" bestFit="1" customWidth="1"/>
    <col min="12" max="12" width="21.109375" style="134" customWidth="1"/>
    <col min="13" max="13" width="33" style="134" customWidth="1"/>
    <col min="14" max="14" width="41.33203125" style="135" hidden="1" customWidth="1"/>
    <col min="15" max="15" width="56.6640625" style="134" customWidth="1"/>
    <col min="16" max="16" width="24.44140625" style="2" hidden="1" customWidth="1"/>
    <col min="17" max="16384" width="11.44140625" style="2"/>
  </cols>
  <sheetData>
    <row r="1" spans="1:16" ht="15" customHeight="1" thickBot="1" x14ac:dyDescent="0.35">
      <c r="A1" s="179"/>
      <c r="B1" s="180"/>
      <c r="C1" s="181"/>
      <c r="D1" s="188" t="s">
        <v>810</v>
      </c>
      <c r="E1" s="189"/>
      <c r="F1" s="189"/>
      <c r="G1" s="189"/>
      <c r="H1" s="189"/>
      <c r="I1" s="189"/>
      <c r="J1" s="189"/>
      <c r="K1" s="189"/>
      <c r="L1" s="189"/>
      <c r="M1" s="189"/>
      <c r="N1" s="189"/>
      <c r="O1" s="190"/>
      <c r="P1" s="167"/>
    </row>
    <row r="2" spans="1:16" ht="15" customHeight="1" thickBot="1" x14ac:dyDescent="0.35">
      <c r="A2" s="182"/>
      <c r="B2" s="183"/>
      <c r="C2" s="184"/>
      <c r="D2" s="191" t="s">
        <v>806</v>
      </c>
      <c r="E2" s="192"/>
      <c r="F2" s="192"/>
      <c r="G2" s="192"/>
      <c r="H2" s="192"/>
      <c r="I2" s="192"/>
      <c r="J2" s="192"/>
      <c r="K2" s="192"/>
      <c r="L2" s="192"/>
      <c r="M2" s="192"/>
      <c r="N2" s="192"/>
      <c r="O2" s="193"/>
      <c r="P2" s="163"/>
    </row>
    <row r="3" spans="1:16" ht="15" thickBot="1" x14ac:dyDescent="0.35">
      <c r="A3" s="182"/>
      <c r="B3" s="183"/>
      <c r="C3" s="184"/>
      <c r="D3" s="170" t="s">
        <v>807</v>
      </c>
      <c r="E3" s="171"/>
      <c r="F3" s="171"/>
      <c r="G3" s="171"/>
      <c r="H3" s="171"/>
      <c r="I3" s="171"/>
      <c r="J3" s="171"/>
      <c r="K3" s="171"/>
      <c r="L3" s="171"/>
      <c r="M3" s="171"/>
      <c r="N3" s="171"/>
      <c r="O3" s="172"/>
      <c r="P3" s="164"/>
    </row>
    <row r="4" spans="1:16" ht="15" thickBot="1" x14ac:dyDescent="0.35">
      <c r="A4" s="185"/>
      <c r="B4" s="186"/>
      <c r="C4" s="187"/>
      <c r="D4" s="174" t="s">
        <v>811</v>
      </c>
      <c r="E4" s="175"/>
      <c r="F4" s="174" t="s">
        <v>808</v>
      </c>
      <c r="G4" s="175"/>
      <c r="H4" s="174" t="s">
        <v>812</v>
      </c>
      <c r="I4" s="175"/>
      <c r="J4" s="175"/>
      <c r="K4" s="175"/>
      <c r="L4" s="176" t="s">
        <v>809</v>
      </c>
      <c r="M4" s="177"/>
      <c r="N4" s="177"/>
      <c r="O4" s="178"/>
      <c r="P4" s="166"/>
    </row>
    <row r="5" spans="1:16" ht="70.2" customHeight="1" thickTop="1" x14ac:dyDescent="0.3">
      <c r="A5" s="157"/>
      <c r="B5" s="158" t="s">
        <v>772</v>
      </c>
      <c r="C5" s="158" t="s">
        <v>350</v>
      </c>
      <c r="D5" s="158" t="s">
        <v>773</v>
      </c>
      <c r="E5" s="158" t="s">
        <v>774</v>
      </c>
      <c r="F5" s="158" t="s">
        <v>775</v>
      </c>
      <c r="G5" s="158" t="s">
        <v>354</v>
      </c>
      <c r="H5" s="158" t="s">
        <v>355</v>
      </c>
      <c r="I5" s="158" t="s">
        <v>356</v>
      </c>
      <c r="J5" s="158" t="s">
        <v>357</v>
      </c>
      <c r="K5" s="158" t="s">
        <v>358</v>
      </c>
      <c r="L5" s="168" t="s">
        <v>359</v>
      </c>
      <c r="M5" s="168" t="s">
        <v>360</v>
      </c>
      <c r="N5" s="169" t="s">
        <v>361</v>
      </c>
      <c r="O5" s="168" t="s">
        <v>362</v>
      </c>
      <c r="P5" s="158" t="s">
        <v>606</v>
      </c>
    </row>
    <row r="6" spans="1:16" s="133" customFormat="1" x14ac:dyDescent="0.3">
      <c r="A6" s="159">
        <v>1</v>
      </c>
      <c r="B6" s="162"/>
      <c r="C6" s="160"/>
      <c r="D6" s="160"/>
      <c r="E6" s="160"/>
      <c r="F6" s="160"/>
      <c r="G6" s="161"/>
      <c r="H6" s="160"/>
      <c r="I6" s="160"/>
      <c r="J6" s="160"/>
      <c r="K6" s="160"/>
      <c r="L6" s="160"/>
      <c r="M6" s="165"/>
      <c r="N6" s="160"/>
      <c r="O6" s="160"/>
      <c r="P6" s="160"/>
    </row>
    <row r="7" spans="1:16" s="133" customFormat="1" x14ac:dyDescent="0.3">
      <c r="A7" s="159">
        <v>2</v>
      </c>
      <c r="B7" s="162"/>
      <c r="C7" s="160"/>
      <c r="D7" s="160"/>
      <c r="E7" s="160"/>
      <c r="F7" s="160"/>
      <c r="G7" s="161"/>
      <c r="H7" s="160"/>
      <c r="I7" s="160"/>
      <c r="J7" s="160"/>
      <c r="K7" s="160"/>
      <c r="L7" s="160"/>
      <c r="M7" s="165"/>
      <c r="N7" s="160"/>
      <c r="O7" s="160"/>
      <c r="P7" s="160"/>
    </row>
    <row r="8" spans="1:16" s="133" customFormat="1" x14ac:dyDescent="0.3">
      <c r="A8" s="159">
        <v>3</v>
      </c>
      <c r="B8" s="162"/>
      <c r="C8" s="160"/>
      <c r="D8" s="160"/>
      <c r="E8" s="160"/>
      <c r="F8" s="160"/>
      <c r="G8" s="161"/>
      <c r="H8" s="160"/>
      <c r="I8" s="160"/>
      <c r="J8" s="160"/>
      <c r="K8" s="160"/>
      <c r="L8" s="160"/>
      <c r="M8" s="165"/>
      <c r="N8" s="160"/>
      <c r="O8" s="160"/>
      <c r="P8" s="160"/>
    </row>
    <row r="9" spans="1:16" s="133" customFormat="1" x14ac:dyDescent="0.3">
      <c r="A9" s="159">
        <v>4</v>
      </c>
      <c r="B9" s="162"/>
      <c r="C9" s="160"/>
      <c r="D9" s="160"/>
      <c r="E9" s="160"/>
      <c r="F9" s="160"/>
      <c r="G9" s="161"/>
      <c r="H9" s="160"/>
      <c r="I9" s="160"/>
      <c r="J9" s="160"/>
      <c r="K9" s="160"/>
      <c r="L9" s="160"/>
      <c r="M9" s="165"/>
      <c r="N9" s="160"/>
      <c r="O9" s="160"/>
      <c r="P9" s="160"/>
    </row>
    <row r="10" spans="1:16" s="133" customFormat="1" x14ac:dyDescent="0.3">
      <c r="A10" s="159">
        <v>5</v>
      </c>
      <c r="B10" s="162"/>
      <c r="C10" s="160"/>
      <c r="D10" s="160"/>
      <c r="E10" s="160"/>
      <c r="F10" s="160"/>
      <c r="G10" s="161"/>
      <c r="H10" s="160"/>
      <c r="I10" s="160"/>
      <c r="J10" s="160"/>
      <c r="K10" s="160"/>
      <c r="L10" s="160"/>
      <c r="M10" s="165"/>
      <c r="N10" s="160"/>
      <c r="O10" s="160"/>
      <c r="P10" s="160"/>
    </row>
    <row r="11" spans="1:16" s="133" customFormat="1" x14ac:dyDescent="0.3">
      <c r="A11" s="159">
        <v>6</v>
      </c>
      <c r="B11" s="162"/>
      <c r="C11" s="160"/>
      <c r="D11" s="160"/>
      <c r="E11" s="160"/>
      <c r="F11" s="160"/>
      <c r="G11" s="161"/>
      <c r="H11" s="160"/>
      <c r="I11" s="160"/>
      <c r="J11" s="160"/>
      <c r="K11" s="160"/>
      <c r="L11" s="160"/>
      <c r="M11" s="165"/>
      <c r="N11" s="160"/>
      <c r="O11" s="160"/>
      <c r="P11" s="160"/>
    </row>
    <row r="12" spans="1:16" s="133" customFormat="1" x14ac:dyDescent="0.3">
      <c r="A12" s="159">
        <v>7</v>
      </c>
      <c r="B12" s="162"/>
      <c r="C12" s="160"/>
      <c r="D12" s="160"/>
      <c r="E12" s="160"/>
      <c r="F12" s="160"/>
      <c r="G12" s="161"/>
      <c r="H12" s="160"/>
      <c r="I12" s="160"/>
      <c r="J12" s="160"/>
      <c r="K12" s="160"/>
      <c r="L12" s="160"/>
      <c r="M12" s="165"/>
      <c r="N12" s="160"/>
      <c r="O12" s="160"/>
      <c r="P12" s="160"/>
    </row>
    <row r="13" spans="1:16" s="133" customFormat="1" x14ac:dyDescent="0.3">
      <c r="A13" s="159">
        <v>8</v>
      </c>
      <c r="B13" s="162"/>
      <c r="C13" s="160"/>
      <c r="D13" s="160"/>
      <c r="E13" s="160"/>
      <c r="F13" s="160"/>
      <c r="G13" s="161"/>
      <c r="H13" s="160"/>
      <c r="I13" s="160"/>
      <c r="J13" s="160"/>
      <c r="K13" s="160"/>
      <c r="L13" s="160"/>
      <c r="M13" s="165"/>
      <c r="N13" s="160"/>
      <c r="O13" s="160"/>
      <c r="P13" s="160"/>
    </row>
    <row r="14" spans="1:16" s="133" customFormat="1" x14ac:dyDescent="0.3">
      <c r="A14" s="159">
        <v>9</v>
      </c>
      <c r="B14" s="162"/>
      <c r="C14" s="160"/>
      <c r="D14" s="160"/>
      <c r="E14" s="160"/>
      <c r="F14" s="160"/>
      <c r="G14" s="161"/>
      <c r="H14" s="160"/>
      <c r="I14" s="160"/>
      <c r="J14" s="160"/>
      <c r="K14" s="160"/>
      <c r="L14" s="160"/>
      <c r="M14" s="165"/>
      <c r="N14" s="160"/>
      <c r="O14" s="160"/>
      <c r="P14" s="160"/>
    </row>
    <row r="15" spans="1:16" s="133" customFormat="1" x14ac:dyDescent="0.3">
      <c r="A15" s="159">
        <v>10</v>
      </c>
      <c r="B15" s="162"/>
      <c r="C15" s="160"/>
      <c r="D15" s="160"/>
      <c r="E15" s="160"/>
      <c r="F15" s="160"/>
      <c r="G15" s="161"/>
      <c r="H15" s="160"/>
      <c r="I15" s="160"/>
      <c r="J15" s="160"/>
      <c r="K15" s="160"/>
      <c r="L15" s="160"/>
      <c r="M15" s="165"/>
      <c r="N15" s="160"/>
      <c r="O15" s="160"/>
      <c r="P15" s="160"/>
    </row>
  </sheetData>
  <autoFilter ref="A5:P15"/>
  <sortState ref="B43:P50">
    <sortCondition ref="B43:B50"/>
  </sortState>
  <mergeCells count="7">
    <mergeCell ref="F4:G4"/>
    <mergeCell ref="H4:K4"/>
    <mergeCell ref="L4:O4"/>
    <mergeCell ref="A1:C4"/>
    <mergeCell ref="D4:E4"/>
    <mergeCell ref="D1:O1"/>
    <mergeCell ref="D2:O2"/>
  </mergeCells>
  <dataValidations disablePrompts="1" count="1">
    <dataValidation type="list" allowBlank="1" showInputMessage="1" showErrorMessage="1" sqref="M6:M15">
      <formula1>#REF!</formula1>
    </dataValidation>
  </dataValidations>
  <pageMargins left="0.70866141732283472" right="0.70866141732283472" top="0.74803149606299213" bottom="0.74803149606299213" header="0.31496062992125984" footer="0.31496062992125984"/>
  <pageSetup scale="22" fitToHeight="4"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P39"/>
  <sheetViews>
    <sheetView zoomScale="98" zoomScaleNormal="98" zoomScalePageLayoutView="98" workbookViewId="0">
      <pane xSplit="2" ySplit="1" topLeftCell="C30" activePane="bottomRight" state="frozen"/>
      <selection pane="topRight" activeCell="C1" sqref="C1"/>
      <selection pane="bottomLeft" activeCell="A2" sqref="A2"/>
      <selection pane="bottomRight" activeCell="A33" sqref="A33"/>
    </sheetView>
  </sheetViews>
  <sheetFormatPr baseColWidth="10" defaultColWidth="11.44140625" defaultRowHeight="14.4" x14ac:dyDescent="0.3"/>
  <cols>
    <col min="1" max="1" width="5.44140625" style="134" customWidth="1"/>
    <col min="2" max="2" width="37.88671875" style="134" customWidth="1"/>
    <col min="3" max="3" width="24" style="134" customWidth="1"/>
    <col min="4" max="4" width="14.44140625" style="134" customWidth="1"/>
    <col min="5" max="5" width="21.6640625" style="134" customWidth="1"/>
    <col min="6" max="6" width="36.88671875" style="134" customWidth="1"/>
    <col min="7" max="7" width="20.109375" style="134" customWidth="1"/>
    <col min="8" max="8" width="26.109375" style="134" customWidth="1"/>
    <col min="9" max="9" width="22.44140625" style="134" customWidth="1"/>
    <col min="10" max="10" width="25.44140625" style="134" customWidth="1"/>
    <col min="11" max="11" width="21" style="134" bestFit="1" customWidth="1"/>
    <col min="12" max="12" width="21.109375" style="134" customWidth="1"/>
    <col min="13" max="13" width="33" style="134" customWidth="1"/>
    <col min="14" max="14" width="41.33203125" style="135" hidden="1" customWidth="1"/>
    <col min="15" max="15" width="56.6640625" style="134" customWidth="1"/>
    <col min="16" max="16" width="24.44140625" style="2" customWidth="1"/>
    <col min="17" max="16384" width="11.44140625" style="2"/>
  </cols>
  <sheetData>
    <row r="1" spans="1:16" ht="51" customHeight="1" thickTop="1" thickBot="1" x14ac:dyDescent="0.35">
      <c r="A1" s="132"/>
      <c r="B1" s="137" t="s">
        <v>349</v>
      </c>
      <c r="C1" s="137" t="s">
        <v>350</v>
      </c>
      <c r="D1" s="137" t="s">
        <v>351</v>
      </c>
      <c r="E1" s="137" t="s">
        <v>352</v>
      </c>
      <c r="F1" s="137" t="s">
        <v>353</v>
      </c>
      <c r="G1" s="137" t="s">
        <v>354</v>
      </c>
      <c r="H1" s="137" t="s">
        <v>355</v>
      </c>
      <c r="I1" s="137" t="s">
        <v>356</v>
      </c>
      <c r="J1" s="137" t="s">
        <v>357</v>
      </c>
      <c r="K1" s="137" t="s">
        <v>358</v>
      </c>
      <c r="L1" s="137" t="s">
        <v>359</v>
      </c>
      <c r="M1" s="137" t="s">
        <v>360</v>
      </c>
      <c r="N1" s="138" t="s">
        <v>361</v>
      </c>
      <c r="O1" s="137" t="s">
        <v>362</v>
      </c>
      <c r="P1" s="137" t="s">
        <v>606</v>
      </c>
    </row>
    <row r="2" spans="1:16" s="133" customFormat="1" ht="110.25" customHeight="1" thickTop="1" x14ac:dyDescent="0.3">
      <c r="A2" s="139">
        <v>1</v>
      </c>
      <c r="B2" s="140" t="s">
        <v>363</v>
      </c>
      <c r="C2" s="140" t="s">
        <v>571</v>
      </c>
      <c r="D2" s="140" t="s">
        <v>364</v>
      </c>
      <c r="E2" s="140"/>
      <c r="F2" s="140" t="s">
        <v>365</v>
      </c>
      <c r="G2" s="140" t="s">
        <v>366</v>
      </c>
      <c r="H2" s="140" t="s">
        <v>231</v>
      </c>
      <c r="I2" s="140" t="s">
        <v>367</v>
      </c>
      <c r="J2" s="140" t="s">
        <v>368</v>
      </c>
      <c r="K2" s="139" t="s">
        <v>184</v>
      </c>
      <c r="L2" s="139" t="s">
        <v>369</v>
      </c>
      <c r="M2" s="141" t="s">
        <v>370</v>
      </c>
      <c r="N2" s="142" t="s">
        <v>371</v>
      </c>
      <c r="O2" s="141" t="s">
        <v>516</v>
      </c>
      <c r="P2" s="141" t="s">
        <v>670</v>
      </c>
    </row>
    <row r="3" spans="1:16" s="133" customFormat="1" ht="189" customHeight="1" x14ac:dyDescent="0.3">
      <c r="A3" s="139">
        <v>2</v>
      </c>
      <c r="B3" s="140" t="s">
        <v>363</v>
      </c>
      <c r="C3" s="140" t="s">
        <v>572</v>
      </c>
      <c r="D3" s="140" t="s">
        <v>364</v>
      </c>
      <c r="E3" s="140"/>
      <c r="F3" s="140" t="s">
        <v>569</v>
      </c>
      <c r="G3" s="140" t="s">
        <v>570</v>
      </c>
      <c r="H3" s="140" t="s">
        <v>231</v>
      </c>
      <c r="I3" s="140" t="s">
        <v>367</v>
      </c>
      <c r="J3" s="140" t="s">
        <v>568</v>
      </c>
      <c r="K3" s="139" t="s">
        <v>184</v>
      </c>
      <c r="L3" s="139" t="s">
        <v>529</v>
      </c>
      <c r="M3" s="141" t="s">
        <v>672</v>
      </c>
      <c r="N3" s="142" t="s">
        <v>578</v>
      </c>
      <c r="O3" s="141" t="s">
        <v>671</v>
      </c>
      <c r="P3" s="141" t="s">
        <v>670</v>
      </c>
    </row>
    <row r="4" spans="1:16" s="133" customFormat="1" ht="175.5" customHeight="1" x14ac:dyDescent="0.3">
      <c r="A4" s="139">
        <v>3</v>
      </c>
      <c r="B4" s="140" t="s">
        <v>372</v>
      </c>
      <c r="C4" s="140" t="s">
        <v>517</v>
      </c>
      <c r="D4" s="140"/>
      <c r="E4" s="140"/>
      <c r="F4" s="140" t="s">
        <v>605</v>
      </c>
      <c r="G4" s="140">
        <v>2015</v>
      </c>
      <c r="H4" s="140" t="s">
        <v>373</v>
      </c>
      <c r="I4" s="140" t="s">
        <v>367</v>
      </c>
      <c r="J4" s="140" t="s">
        <v>184</v>
      </c>
      <c r="K4" s="139" t="s">
        <v>184</v>
      </c>
      <c r="L4" s="139"/>
      <c r="M4" s="141" t="s">
        <v>518</v>
      </c>
      <c r="N4" s="142" t="s">
        <v>38</v>
      </c>
      <c r="O4" s="141" t="s">
        <v>603</v>
      </c>
      <c r="P4" s="141" t="s">
        <v>607</v>
      </c>
    </row>
    <row r="5" spans="1:16" s="133" customFormat="1" ht="110.25" customHeight="1" x14ac:dyDescent="0.3">
      <c r="A5" s="136">
        <v>4</v>
      </c>
      <c r="B5" s="97" t="s">
        <v>374</v>
      </c>
      <c r="C5" s="97" t="s">
        <v>673</v>
      </c>
      <c r="D5" s="97" t="s">
        <v>376</v>
      </c>
      <c r="E5" s="97"/>
      <c r="F5" s="97" t="s">
        <v>541</v>
      </c>
      <c r="G5" s="97" t="s">
        <v>184</v>
      </c>
      <c r="H5" s="128" t="s">
        <v>184</v>
      </c>
      <c r="I5" s="97" t="s">
        <v>367</v>
      </c>
      <c r="J5" s="97" t="s">
        <v>377</v>
      </c>
      <c r="K5" s="100" t="s">
        <v>184</v>
      </c>
      <c r="L5" s="100" t="s">
        <v>184</v>
      </c>
      <c r="M5" s="129"/>
      <c r="N5" s="130" t="s">
        <v>66</v>
      </c>
      <c r="O5" s="129" t="s">
        <v>184</v>
      </c>
    </row>
    <row r="6" spans="1:16" s="133" customFormat="1" ht="110.25" customHeight="1" x14ac:dyDescent="0.3">
      <c r="A6" s="136">
        <v>5</v>
      </c>
      <c r="B6" s="97" t="s">
        <v>378</v>
      </c>
      <c r="C6" s="97" t="s">
        <v>379</v>
      </c>
      <c r="D6" s="97" t="s">
        <v>145</v>
      </c>
      <c r="E6" s="97" t="s">
        <v>380</v>
      </c>
      <c r="F6" s="97" t="s">
        <v>381</v>
      </c>
      <c r="G6" s="97" t="s">
        <v>382</v>
      </c>
      <c r="H6" s="128" t="s">
        <v>148</v>
      </c>
      <c r="I6" s="97" t="s">
        <v>383</v>
      </c>
      <c r="J6" s="97" t="s">
        <v>184</v>
      </c>
      <c r="K6" s="100" t="s">
        <v>184</v>
      </c>
      <c r="L6" s="100" t="s">
        <v>519</v>
      </c>
      <c r="M6" s="129" t="s">
        <v>425</v>
      </c>
      <c r="N6" s="130" t="s">
        <v>384</v>
      </c>
      <c r="O6" s="129" t="s">
        <v>184</v>
      </c>
    </row>
    <row r="7" spans="1:16" s="133" customFormat="1" ht="163.5" customHeight="1" x14ac:dyDescent="0.3">
      <c r="A7" s="139">
        <v>6</v>
      </c>
      <c r="B7" s="140" t="s">
        <v>523</v>
      </c>
      <c r="C7" s="140" t="s">
        <v>386</v>
      </c>
      <c r="D7" s="140" t="s">
        <v>111</v>
      </c>
      <c r="E7" s="140" t="s">
        <v>387</v>
      </c>
      <c r="F7" s="140" t="s">
        <v>548</v>
      </c>
      <c r="G7" s="140" t="s">
        <v>388</v>
      </c>
      <c r="H7" s="140" t="s">
        <v>608</v>
      </c>
      <c r="I7" s="140" t="s">
        <v>609</v>
      </c>
      <c r="J7" s="140" t="s">
        <v>389</v>
      </c>
      <c r="K7" s="139" t="s">
        <v>184</v>
      </c>
      <c r="L7" s="139" t="s">
        <v>390</v>
      </c>
      <c r="M7" s="141" t="s">
        <v>425</v>
      </c>
      <c r="N7" s="142" t="s">
        <v>220</v>
      </c>
      <c r="O7" s="141" t="s">
        <v>520</v>
      </c>
      <c r="P7" s="141" t="s">
        <v>607</v>
      </c>
    </row>
    <row r="8" spans="1:16" s="133" customFormat="1" ht="155.25" customHeight="1" x14ac:dyDescent="0.3">
      <c r="A8" s="136">
        <v>7</v>
      </c>
      <c r="B8" s="97" t="s">
        <v>523</v>
      </c>
      <c r="C8" s="97" t="s">
        <v>524</v>
      </c>
      <c r="D8" s="97" t="s">
        <v>521</v>
      </c>
      <c r="E8" s="97" t="s">
        <v>522</v>
      </c>
      <c r="F8" s="97" t="s">
        <v>487</v>
      </c>
      <c r="G8" s="97" t="s">
        <v>525</v>
      </c>
      <c r="H8" s="128" t="s">
        <v>467</v>
      </c>
      <c r="I8" s="97" t="s">
        <v>468</v>
      </c>
      <c r="J8" s="97" t="s">
        <v>398</v>
      </c>
      <c r="K8" s="100" t="s">
        <v>488</v>
      </c>
      <c r="L8" s="100" t="s">
        <v>489</v>
      </c>
      <c r="M8" s="129" t="s">
        <v>425</v>
      </c>
      <c r="N8" s="130" t="s">
        <v>490</v>
      </c>
      <c r="O8" s="129" t="s">
        <v>526</v>
      </c>
    </row>
    <row r="9" spans="1:16" s="133" customFormat="1" ht="110.25" customHeight="1" x14ac:dyDescent="0.3">
      <c r="A9" s="136">
        <v>8</v>
      </c>
      <c r="B9" s="97" t="s">
        <v>104</v>
      </c>
      <c r="C9" s="97" t="s">
        <v>527</v>
      </c>
      <c r="D9" s="97" t="s">
        <v>111</v>
      </c>
      <c r="E9" s="97" t="s">
        <v>184</v>
      </c>
      <c r="F9" s="97" t="s">
        <v>392</v>
      </c>
      <c r="G9" s="97" t="s">
        <v>528</v>
      </c>
      <c r="H9" s="128" t="s">
        <v>393</v>
      </c>
      <c r="I9" s="97" t="s">
        <v>367</v>
      </c>
      <c r="J9" s="97" t="s">
        <v>389</v>
      </c>
      <c r="K9" s="100" t="s">
        <v>184</v>
      </c>
      <c r="L9" s="100" t="s">
        <v>184</v>
      </c>
      <c r="M9" s="129" t="s">
        <v>425</v>
      </c>
      <c r="N9" s="130" t="s">
        <v>394</v>
      </c>
      <c r="O9" s="129" t="s">
        <v>579</v>
      </c>
    </row>
    <row r="10" spans="1:16" s="133" customFormat="1" ht="124.2" x14ac:dyDescent="0.3">
      <c r="A10" s="136">
        <v>9</v>
      </c>
      <c r="B10" s="97" t="s">
        <v>306</v>
      </c>
      <c r="C10" s="97" t="s">
        <v>395</v>
      </c>
      <c r="D10" s="97"/>
      <c r="E10" s="97" t="s">
        <v>184</v>
      </c>
      <c r="F10" s="97" t="s">
        <v>549</v>
      </c>
      <c r="G10" s="97" t="s">
        <v>396</v>
      </c>
      <c r="H10" s="128" t="s">
        <v>250</v>
      </c>
      <c r="I10" s="97" t="s">
        <v>397</v>
      </c>
      <c r="J10" s="97" t="s">
        <v>398</v>
      </c>
      <c r="K10" s="100" t="s">
        <v>184</v>
      </c>
      <c r="L10" s="100" t="s">
        <v>529</v>
      </c>
      <c r="M10" s="129" t="s">
        <v>425</v>
      </c>
      <c r="N10" s="130" t="s">
        <v>306</v>
      </c>
      <c r="O10" s="144" t="s">
        <v>530</v>
      </c>
    </row>
    <row r="11" spans="1:16" s="133" customFormat="1" ht="110.25" customHeight="1" x14ac:dyDescent="0.3">
      <c r="A11" s="136">
        <v>10</v>
      </c>
      <c r="B11" s="97" t="s">
        <v>399</v>
      </c>
      <c r="C11" s="97" t="s">
        <v>550</v>
      </c>
      <c r="D11" s="97" t="s">
        <v>80</v>
      </c>
      <c r="E11" s="97" t="s">
        <v>401</v>
      </c>
      <c r="F11" s="97" t="s">
        <v>392</v>
      </c>
      <c r="G11" s="97" t="s">
        <v>402</v>
      </c>
      <c r="H11" s="128" t="s">
        <v>551</v>
      </c>
      <c r="I11" s="97" t="s">
        <v>111</v>
      </c>
      <c r="J11" s="97"/>
      <c r="K11" s="100"/>
      <c r="L11" s="100"/>
      <c r="M11" s="129" t="s">
        <v>425</v>
      </c>
      <c r="N11" s="130" t="s">
        <v>80</v>
      </c>
      <c r="O11" s="129"/>
    </row>
    <row r="12" spans="1:16" s="133" customFormat="1" ht="110.25" customHeight="1" x14ac:dyDescent="0.3">
      <c r="A12" s="139">
        <v>11</v>
      </c>
      <c r="B12" s="140" t="s">
        <v>199</v>
      </c>
      <c r="C12" s="140" t="s">
        <v>557</v>
      </c>
      <c r="D12" s="140" t="s">
        <v>200</v>
      </c>
      <c r="E12" s="140" t="s">
        <v>184</v>
      </c>
      <c r="F12" s="140" t="s">
        <v>392</v>
      </c>
      <c r="G12" s="140" t="s">
        <v>610</v>
      </c>
      <c r="H12" s="140" t="s">
        <v>292</v>
      </c>
      <c r="I12" s="140" t="s">
        <v>611</v>
      </c>
      <c r="J12" s="140" t="s">
        <v>488</v>
      </c>
      <c r="K12" s="140" t="s">
        <v>406</v>
      </c>
      <c r="L12" s="140" t="s">
        <v>438</v>
      </c>
      <c r="M12" s="141" t="s">
        <v>425</v>
      </c>
      <c r="N12" s="142" t="s">
        <v>403</v>
      </c>
      <c r="O12" s="141" t="s">
        <v>531</v>
      </c>
      <c r="P12" s="141" t="s">
        <v>607</v>
      </c>
    </row>
    <row r="13" spans="1:16" s="133" customFormat="1" ht="110.25" customHeight="1" x14ac:dyDescent="0.3">
      <c r="A13" s="139">
        <v>12</v>
      </c>
      <c r="B13" s="140" t="s">
        <v>199</v>
      </c>
      <c r="C13" s="140" t="s">
        <v>492</v>
      </c>
      <c r="D13" s="140" t="s">
        <v>200</v>
      </c>
      <c r="E13" s="140" t="s">
        <v>184</v>
      </c>
      <c r="F13" s="140" t="s">
        <v>612</v>
      </c>
      <c r="G13" s="140" t="s">
        <v>613</v>
      </c>
      <c r="H13" s="140" t="s">
        <v>558</v>
      </c>
      <c r="I13" s="140" t="s">
        <v>614</v>
      </c>
      <c r="J13" s="140" t="s">
        <v>488</v>
      </c>
      <c r="K13" s="139" t="s">
        <v>406</v>
      </c>
      <c r="L13" s="140" t="s">
        <v>615</v>
      </c>
      <c r="M13" s="141" t="s">
        <v>425</v>
      </c>
      <c r="N13" s="142" t="s">
        <v>559</v>
      </c>
      <c r="O13" s="143" t="s">
        <v>616</v>
      </c>
      <c r="P13" s="141" t="s">
        <v>607</v>
      </c>
    </row>
    <row r="14" spans="1:16" s="133" customFormat="1" ht="110.25" customHeight="1" x14ac:dyDescent="0.3">
      <c r="A14" s="139">
        <v>13</v>
      </c>
      <c r="B14" s="140" t="s">
        <v>407</v>
      </c>
      <c r="C14" s="140" t="s">
        <v>290</v>
      </c>
      <c r="D14" s="140" t="s">
        <v>206</v>
      </c>
      <c r="E14" s="140" t="s">
        <v>184</v>
      </c>
      <c r="F14" s="140" t="s">
        <v>617</v>
      </c>
      <c r="G14" s="140" t="s">
        <v>618</v>
      </c>
      <c r="H14" s="140" t="s">
        <v>292</v>
      </c>
      <c r="I14" s="140" t="s">
        <v>611</v>
      </c>
      <c r="J14" s="140" t="s">
        <v>406</v>
      </c>
      <c r="K14" s="139" t="s">
        <v>406</v>
      </c>
      <c r="L14" s="140" t="s">
        <v>438</v>
      </c>
      <c r="M14" s="140" t="s">
        <v>619</v>
      </c>
      <c r="N14" s="142" t="s">
        <v>206</v>
      </c>
      <c r="O14" s="141" t="s">
        <v>620</v>
      </c>
      <c r="P14" s="141" t="s">
        <v>607</v>
      </c>
    </row>
    <row r="15" spans="1:16" s="133" customFormat="1" ht="110.25" customHeight="1" x14ac:dyDescent="0.3">
      <c r="A15" s="136">
        <v>14</v>
      </c>
      <c r="B15" s="97" t="s">
        <v>407</v>
      </c>
      <c r="C15" s="97" t="s">
        <v>573</v>
      </c>
      <c r="D15" s="97" t="s">
        <v>206</v>
      </c>
      <c r="E15" s="97" t="s">
        <v>184</v>
      </c>
      <c r="F15" s="97"/>
      <c r="G15" s="151">
        <v>41913</v>
      </c>
      <c r="H15" s="128" t="s">
        <v>574</v>
      </c>
      <c r="I15" s="97" t="s">
        <v>575</v>
      </c>
      <c r="J15" s="97" t="s">
        <v>406</v>
      </c>
      <c r="K15" s="100" t="s">
        <v>406</v>
      </c>
      <c r="L15" s="152">
        <v>43739</v>
      </c>
      <c r="M15" s="129" t="s">
        <v>425</v>
      </c>
      <c r="N15" s="130" t="s">
        <v>206</v>
      </c>
      <c r="O15" s="129" t="s">
        <v>576</v>
      </c>
    </row>
    <row r="16" spans="1:16" s="133" customFormat="1" ht="110.25" customHeight="1" x14ac:dyDescent="0.3">
      <c r="A16" s="136">
        <v>15</v>
      </c>
      <c r="B16" s="97" t="s">
        <v>408</v>
      </c>
      <c r="C16" s="97" t="s">
        <v>409</v>
      </c>
      <c r="D16" s="97" t="s">
        <v>38</v>
      </c>
      <c r="E16" s="97" t="s">
        <v>184</v>
      </c>
      <c r="F16" s="97" t="s">
        <v>215</v>
      </c>
      <c r="G16" s="97"/>
      <c r="H16" s="128" t="s">
        <v>216</v>
      </c>
      <c r="I16" s="97" t="s">
        <v>410</v>
      </c>
      <c r="J16" s="97" t="s">
        <v>406</v>
      </c>
      <c r="K16" s="100"/>
      <c r="L16" s="100"/>
      <c r="M16" s="129" t="s">
        <v>425</v>
      </c>
      <c r="N16" s="130"/>
      <c r="O16" s="129" t="s">
        <v>580</v>
      </c>
    </row>
    <row r="17" spans="1:16" s="133" customFormat="1" ht="110.25" customHeight="1" x14ac:dyDescent="0.3">
      <c r="A17" s="136">
        <v>16</v>
      </c>
      <c r="B17" s="97" t="s">
        <v>411</v>
      </c>
      <c r="C17" s="97" t="s">
        <v>533</v>
      </c>
      <c r="D17" s="97" t="s">
        <v>542</v>
      </c>
      <c r="E17" s="97" t="s">
        <v>184</v>
      </c>
      <c r="F17" s="97" t="s">
        <v>543</v>
      </c>
      <c r="G17" s="97" t="s">
        <v>184</v>
      </c>
      <c r="H17" s="128" t="s">
        <v>216</v>
      </c>
      <c r="I17" s="97" t="s">
        <v>413</v>
      </c>
      <c r="J17" s="97" t="s">
        <v>406</v>
      </c>
      <c r="K17" s="100"/>
      <c r="L17" s="100" t="s">
        <v>544</v>
      </c>
      <c r="M17" s="129" t="s">
        <v>532</v>
      </c>
      <c r="N17" s="130" t="s">
        <v>180</v>
      </c>
      <c r="O17" s="129"/>
    </row>
    <row r="18" spans="1:16" s="133" customFormat="1" ht="110.25" customHeight="1" x14ac:dyDescent="0.3">
      <c r="A18" s="136">
        <v>17</v>
      </c>
      <c r="B18" s="97" t="s">
        <v>134</v>
      </c>
      <c r="C18" s="97" t="s">
        <v>414</v>
      </c>
      <c r="D18" s="97" t="s">
        <v>415</v>
      </c>
      <c r="E18" s="97" t="s">
        <v>184</v>
      </c>
      <c r="F18" s="97" t="s">
        <v>416</v>
      </c>
      <c r="G18" s="97" t="s">
        <v>184</v>
      </c>
      <c r="H18" s="128" t="s">
        <v>393</v>
      </c>
      <c r="I18" s="97"/>
      <c r="J18" s="97" t="s">
        <v>406</v>
      </c>
      <c r="K18" s="100" t="s">
        <v>406</v>
      </c>
      <c r="L18" s="100" t="s">
        <v>184</v>
      </c>
      <c r="M18" s="129" t="s">
        <v>417</v>
      </c>
      <c r="N18" s="130" t="s">
        <v>134</v>
      </c>
      <c r="O18" s="129" t="s">
        <v>545</v>
      </c>
    </row>
    <row r="19" spans="1:16" s="133" customFormat="1" ht="110.25" customHeight="1" x14ac:dyDescent="0.3">
      <c r="A19" s="136">
        <v>18</v>
      </c>
      <c r="B19" s="97" t="s">
        <v>152</v>
      </c>
      <c r="C19" s="97" t="s">
        <v>534</v>
      </c>
      <c r="D19" s="97" t="s">
        <v>152</v>
      </c>
      <c r="E19" s="97" t="s">
        <v>184</v>
      </c>
      <c r="F19" s="97" t="s">
        <v>536</v>
      </c>
      <c r="G19" s="97" t="s">
        <v>184</v>
      </c>
      <c r="H19" s="128" t="s">
        <v>137</v>
      </c>
      <c r="I19" s="97" t="s">
        <v>535</v>
      </c>
      <c r="J19" s="97" t="s">
        <v>419</v>
      </c>
      <c r="K19" s="100" t="s">
        <v>406</v>
      </c>
      <c r="L19" s="100"/>
      <c r="M19" s="129" t="s">
        <v>425</v>
      </c>
      <c r="N19" s="130" t="s">
        <v>152</v>
      </c>
      <c r="O19" s="129" t="s">
        <v>537</v>
      </c>
    </row>
    <row r="20" spans="1:16" s="133" customFormat="1" ht="110.25" customHeight="1" x14ac:dyDescent="0.3">
      <c r="A20" s="136">
        <v>19</v>
      </c>
      <c r="B20" s="97" t="s">
        <v>555</v>
      </c>
      <c r="C20" s="97" t="s">
        <v>421</v>
      </c>
      <c r="D20" s="97" t="s">
        <v>66</v>
      </c>
      <c r="E20" s="97" t="s">
        <v>422</v>
      </c>
      <c r="F20" s="97" t="s">
        <v>547</v>
      </c>
      <c r="G20" s="97" t="s">
        <v>538</v>
      </c>
      <c r="H20" s="128" t="s">
        <v>423</v>
      </c>
      <c r="I20" s="97" t="s">
        <v>367</v>
      </c>
      <c r="J20" s="97" t="s">
        <v>424</v>
      </c>
      <c r="K20" s="100" t="s">
        <v>424</v>
      </c>
      <c r="L20" s="100" t="s">
        <v>489</v>
      </c>
      <c r="M20" s="129" t="s">
        <v>425</v>
      </c>
      <c r="N20" s="130" t="s">
        <v>59</v>
      </c>
      <c r="O20" s="129" t="s">
        <v>539</v>
      </c>
    </row>
    <row r="21" spans="1:16" s="133" customFormat="1" ht="194.25" hidden="1" customHeight="1" x14ac:dyDescent="0.3">
      <c r="A21" s="139">
        <v>20</v>
      </c>
      <c r="B21" s="140" t="s">
        <v>426</v>
      </c>
      <c r="C21" s="140" t="s">
        <v>427</v>
      </c>
      <c r="D21" s="140"/>
      <c r="E21" s="140" t="s">
        <v>184</v>
      </c>
      <c r="F21" s="140" t="s">
        <v>428</v>
      </c>
      <c r="G21" s="140" t="s">
        <v>429</v>
      </c>
      <c r="H21" s="140" t="s">
        <v>430</v>
      </c>
      <c r="I21" s="140" t="s">
        <v>614</v>
      </c>
      <c r="J21" s="140" t="s">
        <v>389</v>
      </c>
      <c r="K21" s="139" t="s">
        <v>184</v>
      </c>
      <c r="L21" s="139" t="s">
        <v>184</v>
      </c>
      <c r="M21" s="141" t="s">
        <v>425</v>
      </c>
      <c r="N21" s="142" t="s">
        <v>432</v>
      </c>
      <c r="O21" s="145" t="s">
        <v>621</v>
      </c>
      <c r="P21" s="141" t="s">
        <v>607</v>
      </c>
    </row>
    <row r="22" spans="1:16" s="133" customFormat="1" ht="110.25" customHeight="1" x14ac:dyDescent="0.3">
      <c r="A22" s="136">
        <v>21</v>
      </c>
      <c r="B22" s="97" t="s">
        <v>433</v>
      </c>
      <c r="C22" s="97" t="s">
        <v>434</v>
      </c>
      <c r="D22" s="97"/>
      <c r="E22" s="97"/>
      <c r="F22" s="97" t="s">
        <v>435</v>
      </c>
      <c r="G22" s="97" t="s">
        <v>436</v>
      </c>
      <c r="H22" s="128" t="s">
        <v>430</v>
      </c>
      <c r="I22" s="97" t="s">
        <v>431</v>
      </c>
      <c r="J22" s="97" t="s">
        <v>437</v>
      </c>
      <c r="K22" s="100" t="s">
        <v>184</v>
      </c>
      <c r="L22" s="100" t="s">
        <v>438</v>
      </c>
      <c r="M22" s="129" t="s">
        <v>425</v>
      </c>
      <c r="N22" s="130" t="s">
        <v>175</v>
      </c>
      <c r="O22" s="129"/>
    </row>
    <row r="23" spans="1:16" s="133" customFormat="1" ht="110.25" customHeight="1" x14ac:dyDescent="0.3">
      <c r="A23" s="136">
        <v>22</v>
      </c>
      <c r="B23" s="97" t="s">
        <v>439</v>
      </c>
      <c r="C23" s="97" t="s">
        <v>440</v>
      </c>
      <c r="D23" s="97"/>
      <c r="E23" s="97" t="s">
        <v>441</v>
      </c>
      <c r="F23" s="97" t="s">
        <v>552</v>
      </c>
      <c r="G23" s="97" t="s">
        <v>442</v>
      </c>
      <c r="H23" s="128" t="s">
        <v>443</v>
      </c>
      <c r="I23" s="97" t="s">
        <v>444</v>
      </c>
      <c r="J23" s="97" t="s">
        <v>389</v>
      </c>
      <c r="K23" s="100" t="s">
        <v>184</v>
      </c>
      <c r="L23" s="100" t="s">
        <v>390</v>
      </c>
      <c r="M23" s="129" t="s">
        <v>445</v>
      </c>
      <c r="N23" s="130" t="s">
        <v>446</v>
      </c>
      <c r="O23" s="129" t="s">
        <v>445</v>
      </c>
    </row>
    <row r="24" spans="1:16" s="133" customFormat="1" ht="154.5" hidden="1" customHeight="1" x14ac:dyDescent="0.3">
      <c r="A24" s="139">
        <v>23</v>
      </c>
      <c r="B24" s="140" t="s">
        <v>447</v>
      </c>
      <c r="C24" s="140" t="s">
        <v>440</v>
      </c>
      <c r="D24" s="140"/>
      <c r="E24" s="140" t="s">
        <v>448</v>
      </c>
      <c r="F24" s="140" t="s">
        <v>449</v>
      </c>
      <c r="G24" s="140" t="s">
        <v>450</v>
      </c>
      <c r="H24" s="140" t="s">
        <v>451</v>
      </c>
      <c r="I24" s="140" t="s">
        <v>452</v>
      </c>
      <c r="J24" s="140" t="s">
        <v>453</v>
      </c>
      <c r="K24" s="139" t="s">
        <v>184</v>
      </c>
      <c r="L24" s="139" t="s">
        <v>390</v>
      </c>
      <c r="M24" s="141" t="s">
        <v>445</v>
      </c>
      <c r="N24" s="142" t="s">
        <v>454</v>
      </c>
      <c r="O24" s="145" t="s">
        <v>631</v>
      </c>
      <c r="P24" s="141" t="s">
        <v>630</v>
      </c>
    </row>
    <row r="25" spans="1:16" s="133" customFormat="1" ht="96.6" x14ac:dyDescent="0.3">
      <c r="A25" s="136">
        <v>24</v>
      </c>
      <c r="B25" s="97" t="s">
        <v>455</v>
      </c>
      <c r="C25" s="97" t="s">
        <v>440</v>
      </c>
      <c r="D25" s="97"/>
      <c r="E25" s="97" t="s">
        <v>456</v>
      </c>
      <c r="F25" s="97" t="s">
        <v>457</v>
      </c>
      <c r="G25" s="97" t="s">
        <v>458</v>
      </c>
      <c r="H25" s="128" t="s">
        <v>459</v>
      </c>
      <c r="I25" s="97" t="s">
        <v>460</v>
      </c>
      <c r="J25" s="97" t="s">
        <v>389</v>
      </c>
      <c r="K25" s="100" t="s">
        <v>184</v>
      </c>
      <c r="L25" s="100" t="s">
        <v>390</v>
      </c>
      <c r="M25" s="129" t="s">
        <v>425</v>
      </c>
      <c r="N25" s="130" t="s">
        <v>461</v>
      </c>
      <c r="O25" s="144" t="s">
        <v>577</v>
      </c>
    </row>
    <row r="26" spans="1:16" s="133" customFormat="1" ht="110.25" customHeight="1" x14ac:dyDescent="0.3">
      <c r="A26" s="136">
        <v>25</v>
      </c>
      <c r="B26" s="97" t="s">
        <v>464</v>
      </c>
      <c r="C26" s="97" t="s">
        <v>440</v>
      </c>
      <c r="D26" s="97"/>
      <c r="E26" s="97" t="s">
        <v>465</v>
      </c>
      <c r="F26" s="97" t="s">
        <v>553</v>
      </c>
      <c r="G26" s="97" t="s">
        <v>466</v>
      </c>
      <c r="H26" s="128" t="s">
        <v>467</v>
      </c>
      <c r="I26" s="97" t="s">
        <v>468</v>
      </c>
      <c r="J26" s="97" t="s">
        <v>406</v>
      </c>
      <c r="K26" s="100" t="s">
        <v>406</v>
      </c>
      <c r="L26" s="100" t="s">
        <v>390</v>
      </c>
      <c r="M26" s="129" t="s">
        <v>391</v>
      </c>
      <c r="N26" s="130" t="s">
        <v>469</v>
      </c>
      <c r="O26" s="129" t="s">
        <v>470</v>
      </c>
    </row>
    <row r="27" spans="1:16" s="133" customFormat="1" ht="110.25" customHeight="1" x14ac:dyDescent="0.3">
      <c r="A27" s="136">
        <v>26</v>
      </c>
      <c r="B27" s="97" t="s">
        <v>471</v>
      </c>
      <c r="C27" s="97" t="s">
        <v>472</v>
      </c>
      <c r="D27" s="97" t="s">
        <v>473</v>
      </c>
      <c r="E27" s="97" t="s">
        <v>474</v>
      </c>
      <c r="F27" s="97" t="s">
        <v>475</v>
      </c>
      <c r="G27" s="97" t="s">
        <v>476</v>
      </c>
      <c r="H27" s="128" t="s">
        <v>477</v>
      </c>
      <c r="I27" s="97" t="s">
        <v>478</v>
      </c>
      <c r="J27" s="97" t="s">
        <v>398</v>
      </c>
      <c r="K27" s="100" t="s">
        <v>479</v>
      </c>
      <c r="L27" s="100" t="s">
        <v>480</v>
      </c>
      <c r="M27" s="129" t="s">
        <v>445</v>
      </c>
      <c r="N27" s="130" t="s">
        <v>481</v>
      </c>
      <c r="O27" s="129" t="s">
        <v>561</v>
      </c>
    </row>
    <row r="28" spans="1:16" s="133" customFormat="1" ht="110.25" customHeight="1" x14ac:dyDescent="0.3">
      <c r="A28" s="136">
        <v>27</v>
      </c>
      <c r="B28" s="97" t="s">
        <v>491</v>
      </c>
      <c r="C28" s="97" t="s">
        <v>427</v>
      </c>
      <c r="D28" s="97"/>
      <c r="E28" s="97" t="s">
        <v>184</v>
      </c>
      <c r="F28" s="97"/>
      <c r="G28" s="97" t="s">
        <v>560</v>
      </c>
      <c r="H28" s="128" t="s">
        <v>41</v>
      </c>
      <c r="I28" s="97" t="s">
        <v>367</v>
      </c>
      <c r="J28" s="97"/>
      <c r="K28" s="100"/>
      <c r="L28" s="100"/>
      <c r="M28" s="129"/>
      <c r="N28" s="130" t="s">
        <v>491</v>
      </c>
      <c r="O28" s="129" t="s">
        <v>546</v>
      </c>
    </row>
    <row r="29" spans="1:16" s="133" customFormat="1" ht="110.25" customHeight="1" x14ac:dyDescent="0.3">
      <c r="A29" s="136">
        <v>28</v>
      </c>
      <c r="B29" s="97" t="s">
        <v>482</v>
      </c>
      <c r="C29" s="97" t="s">
        <v>395</v>
      </c>
      <c r="D29" s="97"/>
      <c r="E29" s="97" t="s">
        <v>483</v>
      </c>
      <c r="F29" s="97" t="s">
        <v>554</v>
      </c>
      <c r="G29" s="97" t="s">
        <v>484</v>
      </c>
      <c r="H29" s="128" t="s">
        <v>540</v>
      </c>
      <c r="I29" s="97" t="s">
        <v>485</v>
      </c>
      <c r="J29" s="97" t="s">
        <v>9</v>
      </c>
      <c r="K29" s="100" t="s">
        <v>406</v>
      </c>
      <c r="L29" s="100" t="s">
        <v>390</v>
      </c>
      <c r="M29" s="129" t="s">
        <v>425</v>
      </c>
      <c r="N29" s="130" t="s">
        <v>486</v>
      </c>
      <c r="O29" s="144" t="s">
        <v>556</v>
      </c>
    </row>
    <row r="30" spans="1:16" s="133" customFormat="1" ht="110.25" customHeight="1" x14ac:dyDescent="0.3">
      <c r="A30" s="136">
        <v>29</v>
      </c>
      <c r="B30" s="97" t="s">
        <v>471</v>
      </c>
      <c r="C30" s="97" t="s">
        <v>472</v>
      </c>
      <c r="D30" s="97" t="s">
        <v>473</v>
      </c>
      <c r="E30" s="97" t="s">
        <v>562</v>
      </c>
      <c r="F30" s="97" t="s">
        <v>563</v>
      </c>
      <c r="G30" s="97" t="s">
        <v>564</v>
      </c>
      <c r="H30" s="128" t="s">
        <v>477</v>
      </c>
      <c r="I30" s="97" t="s">
        <v>478</v>
      </c>
      <c r="J30" s="97" t="s">
        <v>398</v>
      </c>
      <c r="K30" s="100" t="s">
        <v>479</v>
      </c>
      <c r="L30" s="100" t="s">
        <v>565</v>
      </c>
      <c r="M30" s="129" t="s">
        <v>425</v>
      </c>
      <c r="N30" s="130" t="s">
        <v>566</v>
      </c>
      <c r="O30" s="129" t="s">
        <v>567</v>
      </c>
    </row>
    <row r="31" spans="1:16" s="133" customFormat="1" ht="110.25" hidden="1" customHeight="1" x14ac:dyDescent="0.3">
      <c r="A31" s="139">
        <v>30</v>
      </c>
      <c r="B31" s="140" t="s">
        <v>581</v>
      </c>
      <c r="C31" s="140" t="s">
        <v>588</v>
      </c>
      <c r="D31" s="140"/>
      <c r="E31" s="140" t="s">
        <v>582</v>
      </c>
      <c r="F31" s="140" t="s">
        <v>583</v>
      </c>
      <c r="G31" s="140"/>
      <c r="H31" s="140" t="s">
        <v>622</v>
      </c>
      <c r="I31" s="140" t="s">
        <v>367</v>
      </c>
      <c r="J31" s="140" t="s">
        <v>406</v>
      </c>
      <c r="K31" s="139"/>
      <c r="L31" s="139" t="s">
        <v>587</v>
      </c>
      <c r="M31" s="141"/>
      <c r="N31" s="142" t="s">
        <v>599</v>
      </c>
      <c r="O31" s="145" t="s">
        <v>623</v>
      </c>
      <c r="P31" s="141" t="s">
        <v>607</v>
      </c>
    </row>
    <row r="32" spans="1:16" s="133" customFormat="1" ht="110.25" customHeight="1" x14ac:dyDescent="0.3">
      <c r="A32" s="136">
        <v>31</v>
      </c>
      <c r="B32" s="97" t="s">
        <v>584</v>
      </c>
      <c r="C32" s="97" t="s">
        <v>427</v>
      </c>
      <c r="D32" s="97"/>
      <c r="E32" s="97" t="s">
        <v>591</v>
      </c>
      <c r="F32" s="97" t="s">
        <v>589</v>
      </c>
      <c r="G32" s="97"/>
      <c r="H32" s="128" t="s">
        <v>590</v>
      </c>
      <c r="I32" s="97" t="s">
        <v>367</v>
      </c>
      <c r="J32" s="97"/>
      <c r="K32" s="100"/>
      <c r="L32" s="100" t="s">
        <v>592</v>
      </c>
      <c r="M32" s="129" t="s">
        <v>425</v>
      </c>
      <c r="N32" s="130" t="s">
        <v>600</v>
      </c>
      <c r="O32" s="129" t="s">
        <v>604</v>
      </c>
    </row>
    <row r="33" spans="1:16" s="133" customFormat="1" ht="110.25" customHeight="1" x14ac:dyDescent="0.3">
      <c r="A33" s="136">
        <v>32</v>
      </c>
      <c r="B33" s="97" t="s">
        <v>585</v>
      </c>
      <c r="C33" s="97" t="s">
        <v>586</v>
      </c>
      <c r="D33" s="97"/>
      <c r="E33" s="97" t="s">
        <v>593</v>
      </c>
      <c r="F33" s="97" t="s">
        <v>594</v>
      </c>
      <c r="G33" s="146" t="s">
        <v>595</v>
      </c>
      <c r="H33" s="147" t="s">
        <v>590</v>
      </c>
      <c r="I33" s="146" t="s">
        <v>596</v>
      </c>
      <c r="J33" s="146" t="s">
        <v>406</v>
      </c>
      <c r="K33" s="148"/>
      <c r="L33" s="148" t="s">
        <v>597</v>
      </c>
      <c r="M33" s="149" t="s">
        <v>598</v>
      </c>
      <c r="N33" s="150" t="s">
        <v>601</v>
      </c>
      <c r="O33" s="149" t="s">
        <v>602</v>
      </c>
    </row>
    <row r="34" spans="1:16" ht="138" hidden="1" customHeight="1" x14ac:dyDescent="0.3">
      <c r="A34" s="139">
        <v>33</v>
      </c>
      <c r="B34" s="140" t="s">
        <v>624</v>
      </c>
      <c r="C34" s="140" t="s">
        <v>625</v>
      </c>
      <c r="D34" s="140"/>
      <c r="E34" s="140" t="s">
        <v>184</v>
      </c>
      <c r="F34" s="140" t="s">
        <v>626</v>
      </c>
      <c r="G34" s="140" t="s">
        <v>116</v>
      </c>
      <c r="H34" s="140" t="s">
        <v>627</v>
      </c>
      <c r="I34" s="140" t="s">
        <v>367</v>
      </c>
      <c r="J34" s="140" t="s">
        <v>389</v>
      </c>
      <c r="K34" s="139" t="s">
        <v>406</v>
      </c>
      <c r="L34" s="139" t="s">
        <v>116</v>
      </c>
      <c r="M34" s="141" t="s">
        <v>619</v>
      </c>
      <c r="N34" s="142" t="s">
        <v>601</v>
      </c>
      <c r="O34" s="145" t="s">
        <v>628</v>
      </c>
      <c r="P34" s="141" t="s">
        <v>629</v>
      </c>
    </row>
    <row r="35" spans="1:16" ht="86.4" hidden="1" x14ac:dyDescent="0.3">
      <c r="A35" s="139">
        <v>34</v>
      </c>
      <c r="B35" s="140" t="s">
        <v>447</v>
      </c>
      <c r="C35" s="140" t="s">
        <v>632</v>
      </c>
      <c r="D35" s="140" t="s">
        <v>633</v>
      </c>
      <c r="E35" s="140" t="s">
        <v>184</v>
      </c>
      <c r="F35" s="140" t="s">
        <v>634</v>
      </c>
      <c r="G35" s="140" t="s">
        <v>635</v>
      </c>
      <c r="H35" s="140" t="s">
        <v>636</v>
      </c>
      <c r="I35" s="140" t="s">
        <v>637</v>
      </c>
      <c r="J35" s="140" t="s">
        <v>437</v>
      </c>
      <c r="K35" s="139" t="s">
        <v>406</v>
      </c>
      <c r="L35" s="139" t="s">
        <v>615</v>
      </c>
      <c r="M35" s="141" t="s">
        <v>619</v>
      </c>
      <c r="N35" s="142" t="s">
        <v>601</v>
      </c>
      <c r="O35" s="145" t="s">
        <v>638</v>
      </c>
      <c r="P35" s="141" t="s">
        <v>639</v>
      </c>
    </row>
    <row r="36" spans="1:16" ht="72" hidden="1" x14ac:dyDescent="0.3">
      <c r="A36" s="139">
        <v>35</v>
      </c>
      <c r="B36" s="140" t="s">
        <v>640</v>
      </c>
      <c r="C36" s="140" t="s">
        <v>641</v>
      </c>
      <c r="D36" s="140" t="s">
        <v>642</v>
      </c>
      <c r="E36" s="140" t="s">
        <v>184</v>
      </c>
      <c r="F36" s="140" t="s">
        <v>643</v>
      </c>
      <c r="G36" s="140" t="s">
        <v>645</v>
      </c>
      <c r="H36" s="140" t="s">
        <v>647</v>
      </c>
      <c r="I36" s="140" t="s">
        <v>649</v>
      </c>
      <c r="J36" s="140" t="s">
        <v>437</v>
      </c>
      <c r="K36" s="139" t="s">
        <v>406</v>
      </c>
      <c r="L36" s="139" t="s">
        <v>651</v>
      </c>
      <c r="M36" s="141" t="s">
        <v>425</v>
      </c>
      <c r="N36" s="142" t="s">
        <v>601</v>
      </c>
      <c r="O36" s="145"/>
      <c r="P36" s="141" t="s">
        <v>639</v>
      </c>
    </row>
    <row r="37" spans="1:16" ht="86.4" hidden="1" x14ac:dyDescent="0.3">
      <c r="A37" s="139">
        <v>35</v>
      </c>
      <c r="B37" s="140" t="s">
        <v>640</v>
      </c>
      <c r="C37" s="140" t="s">
        <v>641</v>
      </c>
      <c r="D37" s="140" t="s">
        <v>642</v>
      </c>
      <c r="E37" s="140" t="s">
        <v>184</v>
      </c>
      <c r="F37" s="140" t="s">
        <v>644</v>
      </c>
      <c r="G37" s="140" t="s">
        <v>646</v>
      </c>
      <c r="H37" s="140" t="s">
        <v>648</v>
      </c>
      <c r="I37" s="140" t="s">
        <v>650</v>
      </c>
      <c r="J37" s="140" t="s">
        <v>437</v>
      </c>
      <c r="K37" s="139" t="s">
        <v>424</v>
      </c>
      <c r="L37" s="139" t="s">
        <v>651</v>
      </c>
      <c r="M37" s="141" t="s">
        <v>425</v>
      </c>
      <c r="N37" s="142" t="s">
        <v>601</v>
      </c>
      <c r="O37" s="145"/>
      <c r="P37" s="141" t="s">
        <v>639</v>
      </c>
    </row>
    <row r="38" spans="1:16" ht="86.4" hidden="1" x14ac:dyDescent="0.3">
      <c r="A38" s="139">
        <v>36</v>
      </c>
      <c r="B38" s="140" t="s">
        <v>652</v>
      </c>
      <c r="C38" s="140" t="s">
        <v>668</v>
      </c>
      <c r="D38" s="140" t="s">
        <v>652</v>
      </c>
      <c r="E38" s="140" t="s">
        <v>654</v>
      </c>
      <c r="F38" s="140" t="s">
        <v>655</v>
      </c>
      <c r="G38" s="140" t="s">
        <v>656</v>
      </c>
      <c r="H38" s="140" t="s">
        <v>669</v>
      </c>
      <c r="I38" s="140" t="s">
        <v>661</v>
      </c>
      <c r="J38" s="140" t="s">
        <v>657</v>
      </c>
      <c r="K38" s="139" t="s">
        <v>184</v>
      </c>
      <c r="L38" s="139" t="s">
        <v>667</v>
      </c>
      <c r="M38" s="141" t="s">
        <v>666</v>
      </c>
      <c r="N38" s="142" t="s">
        <v>601</v>
      </c>
      <c r="O38" s="145" t="s">
        <v>658</v>
      </c>
      <c r="P38" s="141" t="s">
        <v>659</v>
      </c>
    </row>
    <row r="39" spans="1:16" ht="187.2" hidden="1" x14ac:dyDescent="0.3">
      <c r="A39" s="139">
        <v>37</v>
      </c>
      <c r="B39" s="140" t="s">
        <v>653</v>
      </c>
      <c r="C39" s="140" t="s">
        <v>184</v>
      </c>
      <c r="D39" s="140" t="s">
        <v>184</v>
      </c>
      <c r="E39" s="140" t="s">
        <v>184</v>
      </c>
      <c r="F39" s="140" t="s">
        <v>660</v>
      </c>
      <c r="G39" s="140" t="s">
        <v>184</v>
      </c>
      <c r="H39" s="140" t="s">
        <v>423</v>
      </c>
      <c r="I39" s="140" t="s">
        <v>659</v>
      </c>
      <c r="J39" s="140" t="s">
        <v>664</v>
      </c>
      <c r="K39" s="139" t="s">
        <v>184</v>
      </c>
      <c r="L39" s="139" t="s">
        <v>662</v>
      </c>
      <c r="M39" s="145" t="s">
        <v>665</v>
      </c>
      <c r="N39" s="142" t="s">
        <v>601</v>
      </c>
      <c r="O39" s="145" t="s">
        <v>663</v>
      </c>
      <c r="P39" s="141" t="s">
        <v>639</v>
      </c>
    </row>
  </sheetData>
  <hyperlinks>
    <hyperlink ref="N2" r:id="rId1"/>
    <hyperlink ref="N4" r:id="rId2"/>
    <hyperlink ref="N5" r:id="rId3"/>
    <hyperlink ref="N6" r:id="rId4"/>
    <hyperlink ref="N7" r:id="rId5"/>
    <hyperlink ref="N9" r:id="rId6"/>
    <hyperlink ref="N10" r:id="rId7"/>
    <hyperlink ref="N11" r:id="rId8"/>
    <hyperlink ref="N12" r:id="rId9"/>
    <hyperlink ref="N14" r:id="rId10"/>
    <hyperlink ref="N17" r:id="rId11"/>
    <hyperlink ref="N18" r:id="rId12"/>
    <hyperlink ref="N20" r:id="rId13"/>
    <hyperlink ref="N21" r:id="rId14"/>
    <hyperlink ref="N22" r:id="rId15"/>
    <hyperlink ref="N23" r:id="rId16"/>
    <hyperlink ref="N24" r:id="rId17"/>
    <hyperlink ref="N25" r:id="rId18"/>
    <hyperlink ref="N26" r:id="rId19"/>
    <hyperlink ref="N27" r:id="rId20"/>
    <hyperlink ref="N29" r:id="rId21"/>
    <hyperlink ref="N8" r:id="rId22"/>
    <hyperlink ref="N19" r:id="rId23"/>
    <hyperlink ref="N28" r:id="rId24"/>
    <hyperlink ref="N30" r:id="rId25"/>
    <hyperlink ref="N3" r:id="rId26"/>
    <hyperlink ref="N15" r:id="rId27"/>
    <hyperlink ref="N31" r:id="rId28"/>
    <hyperlink ref="N32" r:id="rId29"/>
    <hyperlink ref="N33" r:id="rId30"/>
    <hyperlink ref="N34" r:id="rId31"/>
    <hyperlink ref="N35" r:id="rId32"/>
    <hyperlink ref="N36" r:id="rId33"/>
    <hyperlink ref="N37" r:id="rId34"/>
    <hyperlink ref="N38" r:id="rId35"/>
    <hyperlink ref="N39" r:id="rId36"/>
  </hyperlinks>
  <pageMargins left="0.7" right="0.7" top="0.75" bottom="0.75" header="0.3" footer="0.3"/>
  <pageSetup orientation="portrait"/>
  <legacyDrawing r:id="rId37"/>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115"/>
  <sheetViews>
    <sheetView workbookViewId="0">
      <selection activeCell="C5" sqref="C5"/>
    </sheetView>
  </sheetViews>
  <sheetFormatPr baseColWidth="10" defaultColWidth="11.44140625" defaultRowHeight="14.4" x14ac:dyDescent="0.3"/>
  <cols>
    <col min="1" max="1" width="23.33203125" customWidth="1"/>
    <col min="2" max="2" width="20.44140625" customWidth="1"/>
    <col min="3" max="3" width="32.44140625" customWidth="1"/>
  </cols>
  <sheetData>
    <row r="1" spans="1:3" ht="57.6" x14ac:dyDescent="0.3">
      <c r="A1" s="112" t="s">
        <v>349</v>
      </c>
      <c r="B1" s="112" t="s">
        <v>350</v>
      </c>
      <c r="C1" s="124" t="s">
        <v>495</v>
      </c>
    </row>
    <row r="2" spans="1:3" ht="74.25" customHeight="1" x14ac:dyDescent="0.3">
      <c r="A2" s="113" t="s">
        <v>363</v>
      </c>
      <c r="B2" s="114" t="s">
        <v>496</v>
      </c>
      <c r="C2" s="125" t="s">
        <v>497</v>
      </c>
    </row>
    <row r="3" spans="1:3" ht="43.2" x14ac:dyDescent="0.3">
      <c r="A3" s="116" t="s">
        <v>372</v>
      </c>
      <c r="B3" s="117" t="s">
        <v>498</v>
      </c>
      <c r="C3" s="125" t="s">
        <v>184</v>
      </c>
    </row>
    <row r="4" spans="1:3" ht="129.6" x14ac:dyDescent="0.3">
      <c r="A4" s="118" t="s">
        <v>374</v>
      </c>
      <c r="B4" s="117" t="s">
        <v>375</v>
      </c>
      <c r="C4" s="125" t="s">
        <v>184</v>
      </c>
    </row>
    <row r="5" spans="1:3" ht="43.2" x14ac:dyDescent="0.3">
      <c r="A5" s="119" t="s">
        <v>378</v>
      </c>
      <c r="B5" s="120" t="s">
        <v>379</v>
      </c>
      <c r="C5" s="126" t="s">
        <v>499</v>
      </c>
    </row>
    <row r="6" spans="1:3" ht="43.2" x14ac:dyDescent="0.3">
      <c r="A6" s="121" t="s">
        <v>385</v>
      </c>
      <c r="B6" s="121" t="s">
        <v>386</v>
      </c>
      <c r="C6" s="126" t="s">
        <v>500</v>
      </c>
    </row>
    <row r="7" spans="1:3" x14ac:dyDescent="0.3">
      <c r="A7" s="117" t="s">
        <v>104</v>
      </c>
      <c r="B7" s="117" t="s">
        <v>501</v>
      </c>
      <c r="C7" s="125" t="s">
        <v>184</v>
      </c>
    </row>
    <row r="8" spans="1:3" x14ac:dyDescent="0.3">
      <c r="A8" s="121" t="s">
        <v>306</v>
      </c>
      <c r="B8" s="121" t="s">
        <v>395</v>
      </c>
      <c r="C8" s="125" t="s">
        <v>497</v>
      </c>
    </row>
    <row r="9" spans="1:3" ht="43.2" x14ac:dyDescent="0.3">
      <c r="A9" s="122" t="s">
        <v>399</v>
      </c>
      <c r="B9" s="122" t="s">
        <v>400</v>
      </c>
      <c r="C9" s="125" t="s">
        <v>184</v>
      </c>
    </row>
    <row r="10" spans="1:3" x14ac:dyDescent="0.3">
      <c r="A10" s="117" t="s">
        <v>199</v>
      </c>
      <c r="B10" s="122" t="s">
        <v>502</v>
      </c>
      <c r="C10" s="125" t="s">
        <v>184</v>
      </c>
    </row>
    <row r="11" spans="1:3" x14ac:dyDescent="0.3">
      <c r="A11" s="113" t="s">
        <v>404</v>
      </c>
      <c r="B11" s="113" t="s">
        <v>405</v>
      </c>
      <c r="C11" s="125" t="s">
        <v>184</v>
      </c>
    </row>
    <row r="12" spans="1:3" ht="72" x14ac:dyDescent="0.3">
      <c r="A12" s="113" t="s">
        <v>407</v>
      </c>
      <c r="B12" s="113" t="s">
        <v>290</v>
      </c>
      <c r="C12" s="125" t="s">
        <v>184</v>
      </c>
    </row>
    <row r="13" spans="1:3" ht="28.8" x14ac:dyDescent="0.3">
      <c r="A13" s="113" t="s">
        <v>408</v>
      </c>
      <c r="B13" s="113" t="s">
        <v>409</v>
      </c>
      <c r="C13" s="125" t="s">
        <v>184</v>
      </c>
    </row>
    <row r="14" spans="1:3" x14ac:dyDescent="0.3">
      <c r="A14" s="122" t="s">
        <v>411</v>
      </c>
      <c r="B14" s="122" t="s">
        <v>412</v>
      </c>
      <c r="C14" s="125" t="s">
        <v>184</v>
      </c>
    </row>
    <row r="15" spans="1:3" ht="43.2" x14ac:dyDescent="0.3">
      <c r="A15" s="113" t="s">
        <v>134</v>
      </c>
      <c r="B15" s="113" t="s">
        <v>414</v>
      </c>
      <c r="C15" s="125" t="s">
        <v>184</v>
      </c>
    </row>
    <row r="16" spans="1:3" x14ac:dyDescent="0.3">
      <c r="A16" s="127" t="s">
        <v>152</v>
      </c>
      <c r="B16" s="127" t="s">
        <v>418</v>
      </c>
      <c r="C16" s="125" t="s">
        <v>184</v>
      </c>
    </row>
    <row r="17" spans="1:3" ht="72" x14ac:dyDescent="0.3">
      <c r="A17" s="121" t="s">
        <v>420</v>
      </c>
      <c r="B17" s="121" t="s">
        <v>421</v>
      </c>
      <c r="C17" s="126" t="s">
        <v>503</v>
      </c>
    </row>
    <row r="18" spans="1:3" ht="43.2" x14ac:dyDescent="0.3">
      <c r="A18" s="121" t="s">
        <v>426</v>
      </c>
      <c r="B18" s="121" t="s">
        <v>427</v>
      </c>
      <c r="C18" s="126" t="s">
        <v>504</v>
      </c>
    </row>
    <row r="19" spans="1:3" x14ac:dyDescent="0.3">
      <c r="A19" s="121" t="s">
        <v>433</v>
      </c>
      <c r="B19" s="121" t="s">
        <v>434</v>
      </c>
      <c r="C19" s="125" t="s">
        <v>505</v>
      </c>
    </row>
    <row r="20" spans="1:3" ht="28.8" x14ac:dyDescent="0.3">
      <c r="A20" s="121" t="s">
        <v>439</v>
      </c>
      <c r="B20" s="121" t="s">
        <v>440</v>
      </c>
      <c r="C20" s="125" t="s">
        <v>506</v>
      </c>
    </row>
    <row r="21" spans="1:3" ht="28.8" x14ac:dyDescent="0.3">
      <c r="A21" s="121" t="s">
        <v>447</v>
      </c>
      <c r="B21" s="121" t="s">
        <v>440</v>
      </c>
      <c r="C21" s="126" t="s">
        <v>507</v>
      </c>
    </row>
    <row r="22" spans="1:3" ht="72" x14ac:dyDescent="0.3">
      <c r="A22" s="123" t="s">
        <v>508</v>
      </c>
      <c r="B22" s="114" t="s">
        <v>440</v>
      </c>
      <c r="C22" s="126" t="s">
        <v>509</v>
      </c>
    </row>
    <row r="23" spans="1:3" ht="28.8" x14ac:dyDescent="0.3">
      <c r="A23" s="114" t="s">
        <v>462</v>
      </c>
      <c r="B23" s="114" t="s">
        <v>463</v>
      </c>
      <c r="C23" s="126" t="s">
        <v>184</v>
      </c>
    </row>
    <row r="24" spans="1:3" ht="43.2" x14ac:dyDescent="0.3">
      <c r="A24" s="121" t="s">
        <v>464</v>
      </c>
      <c r="B24" s="114" t="s">
        <v>498</v>
      </c>
      <c r="C24" s="126" t="s">
        <v>510</v>
      </c>
    </row>
    <row r="25" spans="1:3" ht="43.2" x14ac:dyDescent="0.3">
      <c r="A25" s="121" t="s">
        <v>471</v>
      </c>
      <c r="B25" s="114" t="s">
        <v>511</v>
      </c>
      <c r="C25" s="126" t="s">
        <v>512</v>
      </c>
    </row>
    <row r="26" spans="1:3" ht="28.8" x14ac:dyDescent="0.3">
      <c r="A26" s="121" t="s">
        <v>482</v>
      </c>
      <c r="B26" s="114" t="s">
        <v>395</v>
      </c>
      <c r="C26" s="126" t="s">
        <v>513</v>
      </c>
    </row>
    <row r="27" spans="1:3" ht="43.2" x14ac:dyDescent="0.3">
      <c r="A27" s="121" t="s">
        <v>385</v>
      </c>
      <c r="B27" s="114" t="s">
        <v>514</v>
      </c>
      <c r="C27" s="126" t="s">
        <v>515</v>
      </c>
    </row>
    <row r="28" spans="1:3" x14ac:dyDescent="0.3">
      <c r="A28" s="115"/>
      <c r="B28" s="115"/>
      <c r="C28" s="115"/>
    </row>
    <row r="29" spans="1:3" x14ac:dyDescent="0.3">
      <c r="A29" s="115"/>
      <c r="B29" s="115"/>
      <c r="C29" s="115"/>
    </row>
    <row r="30" spans="1:3" x14ac:dyDescent="0.3">
      <c r="A30" s="115"/>
      <c r="B30" s="115"/>
      <c r="C30" s="115"/>
    </row>
    <row r="31" spans="1:3" x14ac:dyDescent="0.3">
      <c r="A31" s="115"/>
      <c r="B31" s="115"/>
      <c r="C31" s="115"/>
    </row>
    <row r="32" spans="1:3" x14ac:dyDescent="0.3">
      <c r="A32" s="115"/>
      <c r="B32" s="115"/>
      <c r="C32" s="115"/>
    </row>
    <row r="33" spans="1:3" x14ac:dyDescent="0.3">
      <c r="A33" s="115"/>
      <c r="B33" s="115"/>
      <c r="C33" s="115"/>
    </row>
    <row r="34" spans="1:3" x14ac:dyDescent="0.3">
      <c r="A34" s="115"/>
      <c r="B34" s="115"/>
      <c r="C34" s="115"/>
    </row>
    <row r="35" spans="1:3" x14ac:dyDescent="0.3">
      <c r="A35" s="115"/>
      <c r="B35" s="115"/>
      <c r="C35" s="115"/>
    </row>
    <row r="36" spans="1:3" x14ac:dyDescent="0.3">
      <c r="A36" s="115"/>
      <c r="B36" s="115"/>
      <c r="C36" s="115"/>
    </row>
    <row r="37" spans="1:3" x14ac:dyDescent="0.3">
      <c r="A37" s="115"/>
      <c r="B37" s="115"/>
      <c r="C37" s="115"/>
    </row>
    <row r="38" spans="1:3" x14ac:dyDescent="0.3">
      <c r="A38" s="115"/>
      <c r="B38" s="115"/>
      <c r="C38" s="115"/>
    </row>
    <row r="39" spans="1:3" x14ac:dyDescent="0.3">
      <c r="A39" s="115"/>
      <c r="B39" s="115"/>
      <c r="C39" s="115"/>
    </row>
    <row r="40" spans="1:3" x14ac:dyDescent="0.3">
      <c r="A40" s="115"/>
      <c r="B40" s="115"/>
      <c r="C40" s="115"/>
    </row>
    <row r="41" spans="1:3" x14ac:dyDescent="0.3">
      <c r="A41" s="115"/>
      <c r="B41" s="115"/>
      <c r="C41" s="115"/>
    </row>
    <row r="42" spans="1:3" x14ac:dyDescent="0.3">
      <c r="A42" s="115"/>
      <c r="B42" s="115"/>
      <c r="C42" s="115"/>
    </row>
    <row r="43" spans="1:3" x14ac:dyDescent="0.3">
      <c r="A43" s="115"/>
      <c r="B43" s="115"/>
      <c r="C43" s="115"/>
    </row>
    <row r="44" spans="1:3" x14ac:dyDescent="0.3">
      <c r="A44" s="115"/>
      <c r="B44" s="115"/>
      <c r="C44" s="115"/>
    </row>
    <row r="45" spans="1:3" x14ac:dyDescent="0.3">
      <c r="A45" s="115"/>
      <c r="B45" s="115"/>
      <c r="C45" s="115"/>
    </row>
    <row r="46" spans="1:3" x14ac:dyDescent="0.3">
      <c r="A46" s="115"/>
      <c r="B46" s="115"/>
      <c r="C46" s="115"/>
    </row>
    <row r="47" spans="1:3" x14ac:dyDescent="0.3">
      <c r="A47" s="115"/>
      <c r="B47" s="115"/>
      <c r="C47" s="115"/>
    </row>
    <row r="48" spans="1:3" x14ac:dyDescent="0.3">
      <c r="A48" s="115"/>
      <c r="B48" s="115"/>
      <c r="C48" s="115"/>
    </row>
    <row r="49" spans="1:3" x14ac:dyDescent="0.3">
      <c r="A49" s="115"/>
      <c r="B49" s="115"/>
      <c r="C49" s="115"/>
    </row>
    <row r="50" spans="1:3" x14ac:dyDescent="0.3">
      <c r="A50" s="115"/>
      <c r="B50" s="115"/>
      <c r="C50" s="115"/>
    </row>
    <row r="51" spans="1:3" x14ac:dyDescent="0.3">
      <c r="A51" s="115"/>
      <c r="B51" s="115"/>
      <c r="C51" s="115"/>
    </row>
    <row r="52" spans="1:3" x14ac:dyDescent="0.3">
      <c r="A52" s="115"/>
      <c r="B52" s="115"/>
      <c r="C52" s="115"/>
    </row>
    <row r="53" spans="1:3" x14ac:dyDescent="0.3">
      <c r="A53" s="115"/>
      <c r="B53" s="115"/>
      <c r="C53" s="115"/>
    </row>
    <row r="54" spans="1:3" x14ac:dyDescent="0.3">
      <c r="A54" s="115"/>
      <c r="B54" s="115"/>
      <c r="C54" s="115"/>
    </row>
    <row r="55" spans="1:3" x14ac:dyDescent="0.3">
      <c r="A55" s="115"/>
      <c r="B55" s="115"/>
      <c r="C55" s="115"/>
    </row>
    <row r="56" spans="1:3" x14ac:dyDescent="0.3">
      <c r="A56" s="115"/>
      <c r="B56" s="115"/>
      <c r="C56" s="115"/>
    </row>
    <row r="57" spans="1:3" x14ac:dyDescent="0.3">
      <c r="A57" s="115"/>
      <c r="B57" s="115"/>
      <c r="C57" s="115"/>
    </row>
    <row r="58" spans="1:3" x14ac:dyDescent="0.3">
      <c r="A58" s="115"/>
      <c r="B58" s="115"/>
      <c r="C58" s="115"/>
    </row>
    <row r="59" spans="1:3" x14ac:dyDescent="0.3">
      <c r="A59" s="115"/>
      <c r="B59" s="115"/>
      <c r="C59" s="115"/>
    </row>
    <row r="60" spans="1:3" x14ac:dyDescent="0.3">
      <c r="A60" s="115"/>
      <c r="B60" s="115"/>
      <c r="C60" s="115"/>
    </row>
    <row r="61" spans="1:3" x14ac:dyDescent="0.3">
      <c r="A61" s="115"/>
      <c r="B61" s="115"/>
      <c r="C61" s="115"/>
    </row>
    <row r="62" spans="1:3" x14ac:dyDescent="0.3">
      <c r="A62" s="115"/>
      <c r="B62" s="115"/>
      <c r="C62" s="115"/>
    </row>
    <row r="63" spans="1:3" x14ac:dyDescent="0.3">
      <c r="A63" s="115"/>
      <c r="B63" s="115"/>
      <c r="C63" s="115"/>
    </row>
    <row r="64" spans="1:3" x14ac:dyDescent="0.3">
      <c r="A64" s="115"/>
      <c r="B64" s="115"/>
      <c r="C64" s="115"/>
    </row>
    <row r="65" spans="1:3" x14ac:dyDescent="0.3">
      <c r="A65" s="115"/>
      <c r="B65" s="115"/>
      <c r="C65" s="115"/>
    </row>
    <row r="66" spans="1:3" x14ac:dyDescent="0.3">
      <c r="A66" s="115"/>
      <c r="B66" s="115"/>
      <c r="C66" s="115"/>
    </row>
    <row r="67" spans="1:3" x14ac:dyDescent="0.3">
      <c r="A67" s="115"/>
      <c r="B67" s="115"/>
      <c r="C67" s="115"/>
    </row>
    <row r="68" spans="1:3" x14ac:dyDescent="0.3">
      <c r="A68" s="115"/>
      <c r="B68" s="115"/>
      <c r="C68" s="115"/>
    </row>
    <row r="69" spans="1:3" x14ac:dyDescent="0.3">
      <c r="A69" s="115"/>
      <c r="B69" s="115"/>
      <c r="C69" s="115"/>
    </row>
    <row r="70" spans="1:3" x14ac:dyDescent="0.3">
      <c r="A70" s="115"/>
      <c r="B70" s="115"/>
      <c r="C70" s="115"/>
    </row>
    <row r="71" spans="1:3" x14ac:dyDescent="0.3">
      <c r="A71" s="115"/>
      <c r="B71" s="115"/>
      <c r="C71" s="115"/>
    </row>
    <row r="72" spans="1:3" x14ac:dyDescent="0.3">
      <c r="A72" s="115"/>
      <c r="B72" s="115"/>
      <c r="C72" s="115"/>
    </row>
    <row r="73" spans="1:3" x14ac:dyDescent="0.3">
      <c r="A73" s="115"/>
      <c r="B73" s="115"/>
      <c r="C73" s="115"/>
    </row>
    <row r="74" spans="1:3" x14ac:dyDescent="0.3">
      <c r="A74" s="115"/>
      <c r="B74" s="115"/>
      <c r="C74" s="115"/>
    </row>
    <row r="75" spans="1:3" x14ac:dyDescent="0.3">
      <c r="A75" s="115"/>
      <c r="B75" s="115"/>
      <c r="C75" s="115"/>
    </row>
    <row r="76" spans="1:3" x14ac:dyDescent="0.3">
      <c r="A76" s="115"/>
      <c r="B76" s="115"/>
      <c r="C76" s="115"/>
    </row>
    <row r="77" spans="1:3" x14ac:dyDescent="0.3">
      <c r="A77" s="115"/>
      <c r="B77" s="115"/>
      <c r="C77" s="115"/>
    </row>
    <row r="78" spans="1:3" x14ac:dyDescent="0.3">
      <c r="A78" s="115"/>
      <c r="B78" s="115"/>
      <c r="C78" s="115"/>
    </row>
    <row r="79" spans="1:3" x14ac:dyDescent="0.3">
      <c r="A79" s="115"/>
      <c r="B79" s="115"/>
      <c r="C79" s="115"/>
    </row>
    <row r="80" spans="1:3" x14ac:dyDescent="0.3">
      <c r="A80" s="115"/>
      <c r="B80" s="115"/>
      <c r="C80" s="115"/>
    </row>
    <row r="81" spans="1:3" x14ac:dyDescent="0.3">
      <c r="A81" s="115"/>
      <c r="B81" s="115"/>
      <c r="C81" s="115"/>
    </row>
    <row r="82" spans="1:3" x14ac:dyDescent="0.3">
      <c r="A82" s="115"/>
      <c r="B82" s="115"/>
      <c r="C82" s="115"/>
    </row>
    <row r="83" spans="1:3" x14ac:dyDescent="0.3">
      <c r="A83" s="115"/>
      <c r="B83" s="115"/>
      <c r="C83" s="115"/>
    </row>
    <row r="84" spans="1:3" x14ac:dyDescent="0.3">
      <c r="A84" s="115"/>
      <c r="B84" s="115"/>
      <c r="C84" s="115"/>
    </row>
    <row r="85" spans="1:3" x14ac:dyDescent="0.3">
      <c r="A85" s="115"/>
      <c r="B85" s="115"/>
      <c r="C85" s="115"/>
    </row>
    <row r="86" spans="1:3" x14ac:dyDescent="0.3">
      <c r="A86" s="115"/>
      <c r="B86" s="115"/>
      <c r="C86" s="115"/>
    </row>
    <row r="87" spans="1:3" x14ac:dyDescent="0.3">
      <c r="A87" s="115"/>
      <c r="B87" s="115"/>
      <c r="C87" s="115"/>
    </row>
    <row r="88" spans="1:3" x14ac:dyDescent="0.3">
      <c r="A88" s="115"/>
      <c r="B88" s="115"/>
      <c r="C88" s="115"/>
    </row>
    <row r="89" spans="1:3" x14ac:dyDescent="0.3">
      <c r="A89" s="115"/>
      <c r="B89" s="115"/>
      <c r="C89" s="115"/>
    </row>
    <row r="90" spans="1:3" x14ac:dyDescent="0.3">
      <c r="A90" s="115"/>
      <c r="B90" s="115"/>
      <c r="C90" s="115"/>
    </row>
    <row r="91" spans="1:3" x14ac:dyDescent="0.3">
      <c r="A91" s="115"/>
      <c r="B91" s="115"/>
      <c r="C91" s="115"/>
    </row>
    <row r="92" spans="1:3" x14ac:dyDescent="0.3">
      <c r="A92" s="115"/>
      <c r="B92" s="115"/>
      <c r="C92" s="115"/>
    </row>
    <row r="93" spans="1:3" x14ac:dyDescent="0.3">
      <c r="A93" s="115"/>
      <c r="B93" s="115"/>
      <c r="C93" s="115"/>
    </row>
    <row r="94" spans="1:3" x14ac:dyDescent="0.3">
      <c r="A94" s="115"/>
      <c r="B94" s="115"/>
      <c r="C94" s="115"/>
    </row>
    <row r="95" spans="1:3" x14ac:dyDescent="0.3">
      <c r="A95" s="115"/>
      <c r="B95" s="115"/>
      <c r="C95" s="115"/>
    </row>
    <row r="96" spans="1:3" x14ac:dyDescent="0.3">
      <c r="A96" s="115"/>
      <c r="B96" s="115"/>
      <c r="C96" s="115"/>
    </row>
    <row r="97" spans="1:3" x14ac:dyDescent="0.3">
      <c r="A97" s="115"/>
      <c r="B97" s="115"/>
      <c r="C97" s="115"/>
    </row>
    <row r="98" spans="1:3" x14ac:dyDescent="0.3">
      <c r="A98" s="115"/>
      <c r="B98" s="115"/>
      <c r="C98" s="115"/>
    </row>
    <row r="99" spans="1:3" x14ac:dyDescent="0.3">
      <c r="A99" s="115"/>
      <c r="B99" s="115"/>
      <c r="C99" s="115"/>
    </row>
    <row r="100" spans="1:3" x14ac:dyDescent="0.3">
      <c r="A100" s="115"/>
      <c r="B100" s="115"/>
      <c r="C100" s="115"/>
    </row>
    <row r="101" spans="1:3" x14ac:dyDescent="0.3">
      <c r="A101" s="115"/>
      <c r="B101" s="115"/>
      <c r="C101" s="115"/>
    </row>
    <row r="102" spans="1:3" x14ac:dyDescent="0.3">
      <c r="A102" s="115"/>
      <c r="B102" s="115"/>
      <c r="C102" s="115"/>
    </row>
    <row r="103" spans="1:3" x14ac:dyDescent="0.3">
      <c r="A103" s="115"/>
      <c r="B103" s="115"/>
      <c r="C103" s="115"/>
    </row>
    <row r="104" spans="1:3" x14ac:dyDescent="0.3">
      <c r="A104" s="115"/>
      <c r="B104" s="115"/>
      <c r="C104" s="115"/>
    </row>
    <row r="105" spans="1:3" x14ac:dyDescent="0.3">
      <c r="A105" s="115"/>
      <c r="B105" s="115"/>
      <c r="C105" s="115"/>
    </row>
    <row r="106" spans="1:3" x14ac:dyDescent="0.3">
      <c r="A106" s="115"/>
      <c r="B106" s="115"/>
      <c r="C106" s="115"/>
    </row>
    <row r="107" spans="1:3" x14ac:dyDescent="0.3">
      <c r="A107" s="115"/>
      <c r="B107" s="115"/>
      <c r="C107" s="115"/>
    </row>
    <row r="108" spans="1:3" x14ac:dyDescent="0.3">
      <c r="A108" s="115"/>
      <c r="B108" s="115"/>
      <c r="C108" s="115"/>
    </row>
    <row r="109" spans="1:3" x14ac:dyDescent="0.3">
      <c r="A109" s="115"/>
      <c r="B109" s="115"/>
      <c r="C109" s="115"/>
    </row>
    <row r="110" spans="1:3" x14ac:dyDescent="0.3">
      <c r="A110" s="115"/>
      <c r="B110" s="115"/>
      <c r="C110" s="115"/>
    </row>
    <row r="111" spans="1:3" x14ac:dyDescent="0.3">
      <c r="A111" s="115"/>
      <c r="B111" s="115"/>
      <c r="C111" s="115"/>
    </row>
    <row r="112" spans="1:3" x14ac:dyDescent="0.3">
      <c r="A112" s="115"/>
      <c r="B112" s="115"/>
      <c r="C112" s="115"/>
    </row>
    <row r="113" spans="1:3" x14ac:dyDescent="0.3">
      <c r="A113" s="115"/>
      <c r="B113" s="115"/>
      <c r="C113" s="115"/>
    </row>
    <row r="114" spans="1:3" x14ac:dyDescent="0.3">
      <c r="A114" s="115"/>
      <c r="B114" s="115"/>
      <c r="C114" s="115"/>
    </row>
    <row r="115" spans="1:3" x14ac:dyDescent="0.3">
      <c r="A115" s="115"/>
      <c r="B115" s="115"/>
      <c r="C115" s="115"/>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Proyectos</vt:lpstr>
      <vt:lpstr>Proyectos con gobiernos</vt:lpstr>
      <vt:lpstr>Financiera 2015</vt:lpstr>
      <vt:lpstr>Fundaciones </vt:lpstr>
      <vt:lpstr>Instrumentos Marco</vt:lpstr>
      <vt:lpstr>Instrumentos Marco (20170526)</vt:lpstr>
      <vt:lpstr>Instrumentos Marcos</vt:lpstr>
      <vt:lpstr>Instrumentos Marco (2)</vt:lpstr>
      <vt:lpstr>Seguimiento</vt:lpstr>
      <vt:lpstr>Corrección</vt:lpstr>
      <vt:lpstr>Proyectos!Área_de_impresión</vt:lpstr>
      <vt:lpstr>'Instrumentos Marcos'!Títulos_a_imprimir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UNIDAD VICTIMAS</cp:lastModifiedBy>
  <cp:revision/>
  <cp:lastPrinted>2017-09-22T19:32:00Z</cp:lastPrinted>
  <dcterms:created xsi:type="dcterms:W3CDTF">2015-09-14T17:42:19Z</dcterms:created>
  <dcterms:modified xsi:type="dcterms:W3CDTF">2018-04-02T14:00:52Z</dcterms:modified>
</cp:coreProperties>
</file>