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yna.tietje\Documents\Documents\OAP\A PUBLICAR ENERO 2018\"/>
    </mc:Choice>
  </mc:AlternateContent>
  <bookViews>
    <workbookView xWindow="0" yWindow="0" windowWidth="21600" windowHeight="6810"/>
  </bookViews>
  <sheets>
    <sheet name="REP_EPG034_EjecucionPresupuesta" sheetId="1" r:id="rId1"/>
    <sheet name="Apropiación 25_Enero" sheetId="2" state="hidden" r:id="rId2"/>
  </sheets>
  <definedNames>
    <definedName name="_xlnm._FilterDatabase" localSheetId="1" hidden="1">'Apropiación 25_Enero'!$A$2:$L$335</definedName>
    <definedName name="_xlnm._FilterDatabase" localSheetId="0" hidden="1">REP_EPG034_EjecucionPresupuesta!$A$7:$S$7</definedName>
  </definedNames>
  <calcPr calcId="171027"/>
</workbook>
</file>

<file path=xl/calcChain.xml><?xml version="1.0" encoding="utf-8"?>
<calcChain xmlns="http://schemas.openxmlformats.org/spreadsheetml/2006/main">
  <c r="C342" i="2" l="1"/>
  <c r="C341" i="2"/>
  <c r="J324" i="2"/>
  <c r="I324" i="2"/>
  <c r="H324" i="2"/>
  <c r="J313" i="2"/>
  <c r="I313" i="2"/>
  <c r="H313" i="2"/>
  <c r="J304" i="2"/>
  <c r="I304" i="2"/>
  <c r="H304" i="2"/>
  <c r="J297" i="2"/>
  <c r="I297" i="2"/>
  <c r="H297" i="2"/>
  <c r="J284" i="2"/>
  <c r="I284" i="2"/>
  <c r="H284" i="2"/>
  <c r="I275" i="2"/>
  <c r="H275" i="2"/>
  <c r="I274" i="2"/>
  <c r="H274" i="2"/>
  <c r="I273" i="2"/>
  <c r="H273" i="2"/>
  <c r="I272" i="2"/>
  <c r="H272" i="2"/>
  <c r="J263" i="2"/>
  <c r="I249" i="2"/>
  <c r="H249" i="2"/>
  <c r="I241" i="2"/>
  <c r="H241" i="2"/>
  <c r="I240" i="2"/>
  <c r="I239" i="2" s="1"/>
  <c r="H240" i="2"/>
  <c r="J239" i="2"/>
  <c r="I228" i="2"/>
  <c r="H228" i="2"/>
  <c r="I227" i="2"/>
  <c r="H227" i="2"/>
  <c r="J217" i="2"/>
  <c r="J212" i="2"/>
  <c r="I212" i="2"/>
  <c r="H212" i="2"/>
  <c r="I207" i="2"/>
  <c r="H207" i="2"/>
  <c r="I206" i="2"/>
  <c r="H206" i="2"/>
  <c r="I190" i="2"/>
  <c r="H190" i="2"/>
  <c r="I189" i="2"/>
  <c r="H189" i="2"/>
  <c r="I174" i="2"/>
  <c r="H174" i="2"/>
  <c r="H172" i="2" s="1"/>
  <c r="I173" i="2"/>
  <c r="H173" i="2"/>
  <c r="I161" i="2"/>
  <c r="H161" i="2"/>
  <c r="I160" i="2"/>
  <c r="I159" i="2"/>
  <c r="I158" i="2"/>
  <c r="I157" i="2"/>
  <c r="I154" i="2" s="1"/>
  <c r="I156" i="2"/>
  <c r="I155" i="2"/>
  <c r="H154" i="2"/>
  <c r="I149" i="2"/>
  <c r="H149" i="2"/>
  <c r="I148" i="2"/>
  <c r="I141" i="2" s="1"/>
  <c r="H148" i="2"/>
  <c r="H141" i="2" s="1"/>
  <c r="H140" i="2" s="1"/>
  <c r="I135" i="2"/>
  <c r="H135" i="2"/>
  <c r="I134" i="2"/>
  <c r="H134" i="2"/>
  <c r="H129" i="2" s="1"/>
  <c r="I129" i="2"/>
  <c r="I116" i="2"/>
  <c r="H116" i="2"/>
  <c r="I115" i="2"/>
  <c r="H115" i="2"/>
  <c r="I110" i="2"/>
  <c r="H110" i="2"/>
  <c r="I109" i="2"/>
  <c r="H109" i="2"/>
  <c r="I100" i="2"/>
  <c r="H100" i="2"/>
  <c r="I99" i="2"/>
  <c r="H99" i="2"/>
  <c r="I98" i="2"/>
  <c r="H98" i="2"/>
  <c r="I97" i="2"/>
  <c r="I96" i="2" s="1"/>
  <c r="I95" i="2" s="1"/>
  <c r="H97" i="2"/>
  <c r="J95" i="2"/>
  <c r="R91" i="2"/>
  <c r="R90" i="2"/>
  <c r="I76" i="2"/>
  <c r="H76" i="2"/>
  <c r="I75" i="2"/>
  <c r="H75" i="2"/>
  <c r="I74" i="2"/>
  <c r="H74" i="2"/>
  <c r="I73" i="2"/>
  <c r="H73" i="2"/>
  <c r="M73" i="2" s="1"/>
  <c r="N74" i="2" s="1"/>
  <c r="I19" i="2"/>
  <c r="H19" i="2"/>
  <c r="I140" i="2" l="1"/>
  <c r="I71" i="2"/>
  <c r="H263" i="2"/>
  <c r="I172" i="2"/>
  <c r="H239" i="2"/>
  <c r="I263" i="2"/>
  <c r="H96" i="2"/>
  <c r="H95" i="2" s="1"/>
  <c r="H199" i="2"/>
  <c r="H217" i="2"/>
  <c r="I199" i="2"/>
  <c r="I217" i="2"/>
  <c r="H71" i="2"/>
  <c r="N73" i="2"/>
</calcChain>
</file>

<file path=xl/sharedStrings.xml><?xml version="1.0" encoding="utf-8"?>
<sst xmlns="http://schemas.openxmlformats.org/spreadsheetml/2006/main" count="3551" uniqueCount="798">
  <si>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</si>
  <si>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</si>
  <si>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</si>
  <si>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</si>
  <si>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</si>
  <si>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</si>
  <si>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</si>
  <si>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</si>
  <si>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</si>
  <si>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</si>
  <si>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</si>
  <si>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</si>
  <si>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</si>
  <si>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</si>
  <si>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</si>
  <si>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</si>
  <si>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ADICIONADA</t>
  </si>
  <si>
    <t>APR. REDUCIDA</t>
  </si>
  <si>
    <t>41-04-00</t>
  </si>
  <si>
    <t>UNIDAD DE ATENCIÓN Y REPARACIÓN INTEGRAL A LAS VICTIMAS</t>
  </si>
  <si>
    <t>A-1-0-1-1-1</t>
  </si>
  <si>
    <t>A</t>
  </si>
  <si>
    <t>1</t>
  </si>
  <si>
    <t>0</t>
  </si>
  <si>
    <t>Nación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</si>
  <si>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</si>
  <si>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</si>
  <si>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</si>
  <si>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</si>
  <si>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</si>
  <si>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</si>
  <si>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</si>
  <si>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</si>
  <si>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</si>
  <si>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A-1-0-1-4-1</t>
  </si>
  <si>
    <t>PRIMA TECNICA SALARIAL</t>
  </si>
  <si>
    <t>A-1-0-1-4-2</t>
  </si>
  <si>
    <t>PRIMA TECNICA NO SALARIAL</t>
  </si>
  <si>
    <t>A-1-0-1-5-2</t>
  </si>
  <si>
    <t>5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</si>
  <si>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</si>
  <si>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</si>
  <si>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</si>
  <si>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</si>
  <si>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</si>
  <si>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</si>
  <si>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</si>
  <si>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</si>
  <si>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</si>
  <si>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</si>
  <si>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</si>
  <si>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</si>
  <si>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</si>
  <si>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</si>
  <si>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</si>
  <si>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</si>
  <si>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</si>
  <si>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</si>
  <si>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</si>
  <si>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</si>
  <si>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</si>
  <si>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</si>
  <si>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</si>
  <si>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</si>
  <si>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</si>
  <si>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9</t>
  </si>
  <si>
    <t>HORAS EXTRAS</t>
  </si>
  <si>
    <t>A-1-0-1-9-3</t>
  </si>
  <si>
    <t>3</t>
  </si>
  <si>
    <t>INDEMNIZACION POR VACACIONES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</si>
  <si>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</si>
  <si>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</si>
  <si>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</si>
  <si>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</si>
  <si>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</si>
  <si>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</si>
  <si>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</si>
  <si>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</si>
  <si>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</si>
  <si>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</si>
  <si>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</si>
  <si>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</si>
  <si>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A-1-0-5-2-7</t>
  </si>
  <si>
    <t>7</t>
  </si>
  <si>
    <t>ADMINISTRADORAS PUBLICAS DE APORTES PARA ACCIDENTES DE TRABAJO Y ENFERMEDADES PROFESIONALES</t>
  </si>
  <si>
    <t>A-1-0-5-6</t>
  </si>
  <si>
    <t>6</t>
  </si>
  <si>
    <t>APORTES AL ICBF</t>
  </si>
  <si>
    <t>A-1-0-5-7</t>
  </si>
  <si>
    <t>APORTES AL SENA</t>
  </si>
  <si>
    <t>A-2-0-4-2-2</t>
  </si>
  <si>
    <t>MOBILIARIO Y ENSERES</t>
  </si>
  <si>
    <t>A-2-0-4-4-1</t>
  </si>
  <si>
    <t>COMBUSTIBLE Y LUBRICANTES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</si>
  <si>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</si>
  <si>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</si>
  <si>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</si>
  <si>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</si>
  <si>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</si>
  <si>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</si>
  <si>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</si>
  <si>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</si>
  <si>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A-2-0-4-4-23</t>
  </si>
  <si>
    <t>A-2-0-4-5-1</t>
  </si>
  <si>
    <t>MANTENIMIENTO DE BIENES INMUEBLES</t>
  </si>
  <si>
    <t>A-2-0-4-5-8</t>
  </si>
  <si>
    <t>8</t>
  </si>
  <si>
    <t>SERVICIO DE ASEO</t>
  </si>
  <si>
    <t>A-2-0-4-5-9</t>
  </si>
  <si>
    <t>SERVICIO DE CAFETERIA Y RESTAURANTE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</si>
  <si>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</si>
  <si>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</si>
  <si>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</si>
  <si>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</si>
  <si>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</si>
  <si>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</si>
  <si>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A-2-0-4-6-7</t>
  </si>
  <si>
    <t>TRANSPORTE</t>
  </si>
  <si>
    <t>A-2-0-4-7-5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</si>
  <si>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</si>
  <si>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</si>
  <si>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</si>
  <si>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</si>
  <si>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</si>
  <si>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</si>
  <si>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</si>
  <si>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</si>
  <si>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</si>
  <si>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</si>
  <si>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</si>
  <si>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</si>
  <si>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</si>
  <si>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</si>
  <si>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A-2-0-4-9-5</t>
  </si>
  <si>
    <t>SEGURO DE INFIDILIDAD Y RIESGOS FINANCIEROS</t>
  </si>
  <si>
    <t>A-2-0-4-9-8</t>
  </si>
  <si>
    <t>SEGURO RESPONSABILIDAD CIVIL</t>
  </si>
  <si>
    <t>A-2-0-4-9-13</t>
  </si>
  <si>
    <t>OTROS SEGUROS</t>
  </si>
  <si>
    <t>A-2-0-4-10-1</t>
  </si>
  <si>
    <t>A-2-0-4-10-2</t>
  </si>
  <si>
    <t>ARRENDAMIENTOS BIENES INMUEBLES</t>
  </si>
  <si>
    <t>A-2-0-4-11-1</t>
  </si>
  <si>
    <t>11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</si>
  <si>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</si>
  <si>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</si>
  <si>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</si>
  <si>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</si>
  <si>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</si>
  <si>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A-2-0-4-21-4</t>
  </si>
  <si>
    <t>21</t>
  </si>
  <si>
    <t>SERVICIOS DE BIENESTAR SOCIAL</t>
  </si>
  <si>
    <t>A-2-0-4-21-5</t>
  </si>
  <si>
    <t>SERVICIOS DE CAPACITACION</t>
  </si>
  <si>
    <t>A-2-0-4-41-13</t>
  </si>
  <si>
    <t>A-3-6-3-12-1</t>
  </si>
  <si>
    <t>Propios</t>
  </si>
  <si>
    <t>26</t>
  </si>
  <si>
    <t>A-3-6-3-12-2</t>
  </si>
  <si>
    <t>C-223-1507-1-0-300</t>
  </si>
  <si>
    <t>C</t>
  </si>
  <si>
    <t>C-223-1507-1-0-301</t>
  </si>
  <si>
    <t>C-223-1507-1-0-302</t>
  </si>
  <si>
    <t>C-223-1507-1-0-303</t>
  </si>
  <si>
    <t>C-223-1507-1-0-304</t>
  </si>
  <si>
    <t>C-223-1507-1-0-305</t>
  </si>
  <si>
    <t>C-223-1507-1-0-340</t>
  </si>
  <si>
    <t>C-223-1507-1-0-341</t>
  </si>
  <si>
    <t>C-223-1507-1-0-342</t>
  </si>
  <si>
    <t>C-223-1507-1-0-343</t>
  </si>
  <si>
    <t>C-223-1507-2-0-310</t>
  </si>
  <si>
    <t>C-223-1507-2-0-311</t>
  </si>
  <si>
    <t>C-223-1507-2-0-312</t>
  </si>
  <si>
    <t>C-223-1507-2-0-313</t>
  </si>
  <si>
    <t>C-223-1507-2-0-314</t>
  </si>
  <si>
    <t>C-223-1507-2-0-315</t>
  </si>
  <si>
    <t>C-223-1507-2-0-320</t>
  </si>
  <si>
    <t>C-223-1507-2-0-321</t>
  </si>
  <si>
    <t>C-223-1507-2-0-322</t>
  </si>
  <si>
    <t>C-223-1507-2-0-323</t>
  </si>
  <si>
    <t>C-223-1507-2-0-324</t>
  </si>
  <si>
    <t>C-223-1507-2-0-325</t>
  </si>
  <si>
    <t>C-223-1507-2-0-330</t>
  </si>
  <si>
    <t>C-223-1507-2-0-331</t>
  </si>
  <si>
    <t>C-223-1507-2-0-334</t>
  </si>
  <si>
    <t>C-223-1507-2-0-335</t>
  </si>
  <si>
    <t>C-310-1000-1-0-380</t>
  </si>
  <si>
    <t>C-310-1000-1-0-381</t>
  </si>
  <si>
    <t>C-310-1000-1-0-382</t>
  </si>
  <si>
    <t>C-310-1000-1-0-383</t>
  </si>
  <si>
    <t>C-310-1000-1-0-384</t>
  </si>
  <si>
    <t>C-310-1000-1-0-385</t>
  </si>
  <si>
    <t>C-310-1507-1-0-410</t>
  </si>
  <si>
    <t>C-310-1507-1-0-411</t>
  </si>
  <si>
    <t>C-310-1507-1-0-414</t>
  </si>
  <si>
    <t>C-310-1507-1-0-415</t>
  </si>
  <si>
    <t>C-320-1507-2-0-430</t>
  </si>
  <si>
    <t>C-320-1507-2-0-431</t>
  </si>
  <si>
    <t>C-320-1507-2-0-441</t>
  </si>
  <si>
    <t>C-320-1507-2-0-450</t>
  </si>
  <si>
    <t>C-320-1507-2-0-451</t>
  </si>
  <si>
    <t>C-320-1507-2-0-452</t>
  </si>
  <si>
    <t>C-320-1507-2-0-453</t>
  </si>
  <si>
    <t>C-320-1507-2-0-454</t>
  </si>
  <si>
    <t>C-320-1507-2-0-455</t>
  </si>
  <si>
    <t>C-320-1507-4-0-470</t>
  </si>
  <si>
    <t>C-320-1507-4-0-472</t>
  </si>
  <si>
    <t>C-320-1507-4-0-474</t>
  </si>
  <si>
    <t>C-320-1507-4-0-480</t>
  </si>
  <si>
    <t>C-320-1507-5-0-500</t>
  </si>
  <si>
    <t>C-320-1507-5-0-501</t>
  </si>
  <si>
    <t>C-320-1507-5-0-502</t>
  </si>
  <si>
    <t>C-320-1507-5-0-503</t>
  </si>
  <si>
    <t>C-320-1507-5-0-504</t>
  </si>
  <si>
    <t>C-320-1507-5-0-505</t>
  </si>
  <si>
    <t>C-320-1507-6-0-510</t>
  </si>
  <si>
    <t>C-320-1507-6-0-511</t>
  </si>
  <si>
    <t>C-320-1507-6-0-512</t>
  </si>
  <si>
    <t>C-320-1507-6-0-513</t>
  </si>
  <si>
    <t>C-320-1507-6-0-514</t>
  </si>
  <si>
    <t>C-320-1507-6-0-515</t>
  </si>
  <si>
    <t>C-320-1507-6-0-520</t>
  </si>
  <si>
    <t>C-320-1507-6-0-521</t>
  </si>
  <si>
    <t>C-320-1507-8-0-530</t>
  </si>
  <si>
    <t>C-320-1507-8-0-534</t>
  </si>
  <si>
    <t>C-320-1507-9-0-540</t>
  </si>
  <si>
    <t>C-320-1507-9-0-541</t>
  </si>
  <si>
    <t>C-320-1507-9-0-542</t>
  </si>
  <si>
    <t>C-320-1507-9-0-543</t>
  </si>
  <si>
    <t>C-320-1507-10-0-550</t>
  </si>
  <si>
    <t>C-320-1507-10-0-551</t>
  </si>
  <si>
    <t>C-540-1000-1-0-100</t>
  </si>
  <si>
    <t>C-540-1000-1-0-101</t>
  </si>
  <si>
    <t>C-540-1000-1-0-130</t>
  </si>
  <si>
    <t>C-540-1000-1-0-131</t>
  </si>
  <si>
    <t>C-540-1000-1-0-134</t>
  </si>
  <si>
    <t>C-540-1000-1-0-135</t>
  </si>
  <si>
    <t>C-540-1000-1-0-136</t>
  </si>
  <si>
    <t>C-540-1000-1-0-137</t>
  </si>
  <si>
    <t>C-540-1000-2-0-101</t>
  </si>
  <si>
    <t>C-540-1000-2-0-102</t>
  </si>
  <si>
    <t>C-540-1000-2-0-201</t>
  </si>
  <si>
    <t>C-540-1000-2-0-202</t>
  </si>
  <si>
    <t>C-540-1000-2-0-301</t>
  </si>
  <si>
    <t>C-540-1000-2-0-302</t>
  </si>
  <si>
    <t>Codigo_Componente</t>
  </si>
  <si>
    <t>FILTRO</t>
  </si>
  <si>
    <t>LLAVE</t>
  </si>
  <si>
    <t>Codigo_Rubro</t>
  </si>
  <si>
    <t>Nombre_Rubro</t>
  </si>
  <si>
    <t>Nombre_Dependencia</t>
  </si>
  <si>
    <t>Codigo_Recurso</t>
  </si>
  <si>
    <t>Suma de Valor_Asignado</t>
  </si>
  <si>
    <t>Apropiación vigente Enero 25</t>
  </si>
  <si>
    <t xml:space="preserve">PROYECTO </t>
  </si>
  <si>
    <t>APROPIACION DESAGREGADA SIIF Enero 25</t>
  </si>
  <si>
    <t>APROPIACION DESAGREGADA SIIF</t>
  </si>
  <si>
    <t>SIIF</t>
  </si>
  <si>
    <t>A-1-0-1-1-1&amp;10</t>
  </si>
  <si>
    <t>A-1-0-1-1-1-SUELDOS</t>
  </si>
  <si>
    <t>GRUPO DE TALENTO HUMANO</t>
  </si>
  <si>
    <t>A-1-0-1-1-2&amp;10</t>
  </si>
  <si>
    <t>A-1-0-1-1-2-SUELDOS DE VACACIONES</t>
  </si>
  <si>
    <t>A-1-0-1-1-4&amp;10</t>
  </si>
  <si>
    <t>A-1-0-1-1-4-INCAPACIDADES Y LICENCIA DE MATERNIDAD</t>
  </si>
  <si>
    <t>A-1-0-1-4-1&amp;10</t>
  </si>
  <si>
    <t>A-1-0-1-4-1-PRIMA TECNICA SALARIAL</t>
  </si>
  <si>
    <t>A-1-0-1-4-2&amp;10</t>
  </si>
  <si>
    <t>A-1-0-1-4-2-PRIMA TECNICA NO SALARIAL</t>
  </si>
  <si>
    <t>A-1-0-1-5-12&amp;10</t>
  </si>
  <si>
    <t>A-1-0-1-5-12-SUBSIDIO DE ALIMENTACION</t>
  </si>
  <si>
    <t>A-1-0-1-5-13&amp;10</t>
  </si>
  <si>
    <t>A-1-0-1-5-13-AUXILIO DE TRANSPORTE</t>
  </si>
  <si>
    <t>A-1-0-1-5-14&amp;10</t>
  </si>
  <si>
    <t>A-1-0-1-5-14-PRIMA DE SERVICIO</t>
  </si>
  <si>
    <t>A-1-0-1-5-15&amp;10</t>
  </si>
  <si>
    <t>A-1-0-1-5-15-PRIMA DE VACACIONES</t>
  </si>
  <si>
    <t>A-1-0-1-5-16&amp;10</t>
  </si>
  <si>
    <t>A-1-0-1-5-16-PRIMA DE NAVIDAD</t>
  </si>
  <si>
    <t>A-1-0-1-5-2&amp;10</t>
  </si>
  <si>
    <t>A-1-0-1-5-2-BONIFICACION POR SERVICIOS PRESTADOS</t>
  </si>
  <si>
    <t>A-1-0-1-5-47&amp;10</t>
  </si>
  <si>
    <t>A-1-0-1-5-47-PRIMA DE COORDINACION</t>
  </si>
  <si>
    <t>A-1-0-1-5-5&amp;10</t>
  </si>
  <si>
    <t>A-1-0-1-5-5-BONIFICACION ESPECIAL DE RECREACION</t>
  </si>
  <si>
    <t>A-1-0-1-5-92&amp;10</t>
  </si>
  <si>
    <t>A-1-0-1-5-92-BONIFICACION DE DIRECCION</t>
  </si>
  <si>
    <t>A-1-0-1-9-1&amp;10</t>
  </si>
  <si>
    <t>A-1-0-1-9-1-HORAS EXTRAS</t>
  </si>
  <si>
    <t>A-1-0-1-9-3&amp;10</t>
  </si>
  <si>
    <t>A-1-0-1-9-3-INDEMNIZACION POR VACACIONES</t>
  </si>
  <si>
    <t>A-1-0-2-14&amp;10</t>
  </si>
  <si>
    <t>A-1-0-2-14 - REMUNERACION SERVICIOS TECNICOS</t>
  </si>
  <si>
    <t>GRUPO DE GESTIÓN ADMINISTRATIVA Y DOCUMENTAL</t>
  </si>
  <si>
    <t>GRUPO DE GESTIÒN FINANCIERA</t>
  </si>
  <si>
    <t>CONTROL INTERNO DISCIPLINARIO</t>
  </si>
  <si>
    <t>REMUNERACION</t>
  </si>
  <si>
    <t>SECRETARIA GENERAL</t>
  </si>
  <si>
    <t>OFICINA DE CONTROL INTERNO</t>
  </si>
  <si>
    <t>GRUPO DE GESTIÓN CONTRACTUAL</t>
  </si>
  <si>
    <t>DIRECCION GENERAL</t>
  </si>
  <si>
    <t>OFICINA ASESORA DE PLANEACION</t>
  </si>
  <si>
    <t>A-1-0-5-1-1&amp;10</t>
  </si>
  <si>
    <t>A-1-0-5-1-1-CAJAS DE COMPENSACION PRIVADAS</t>
  </si>
  <si>
    <t>A-1-0-5-1-3&amp;10</t>
  </si>
  <si>
    <t>A-1-0-5-1-3-FONDOS ADMINISTRADORES DE PENSIONES PRIVADOS</t>
  </si>
  <si>
    <t>A-1-0-5-1-4&amp;10</t>
  </si>
  <si>
    <t>A-1-0-5-1-4-EMPRESAS PRIVADAS PROMOTORAS DE SALUD</t>
  </si>
  <si>
    <t>A-1-0-5-2-2&amp;10</t>
  </si>
  <si>
    <t>A-1-0-5-2-2-FONDO NACIONAL DEL AHORRO</t>
  </si>
  <si>
    <t>A-1-0-5-2-3&amp;10</t>
  </si>
  <si>
    <t>A-1-0-5-2-3-FONDOS ADMINISTRADORES DE PENSIONES PUBLICOS</t>
  </si>
  <si>
    <t>A-1-0-5-2-7&amp;10</t>
  </si>
  <si>
    <t>A-1-0-5-2-7-ADMINISTRADORAS PUBLICAS DE APORTES PARA ACCIDENTES DE TRABAJO Y ENFERMEDADES PROFESIONALES</t>
  </si>
  <si>
    <t>A-1-0-5-6&amp;10</t>
  </si>
  <si>
    <t>A-1-0-5-6-APORTES AL ICBF</t>
  </si>
  <si>
    <t>A-1-0-5-7&amp;10</t>
  </si>
  <si>
    <t>A-1-0-5-7-APORTES AL SENA</t>
  </si>
  <si>
    <t>A-2-0-4-10-1&amp;10</t>
  </si>
  <si>
    <t>A-2-0-4-10-1-ARRENDAMIENTOS BIENES MUEBLES</t>
  </si>
  <si>
    <t>A-2-0-4-10-2&amp;10</t>
  </si>
  <si>
    <t>A-2-0-4-10-2-ARRENDAMIENTOS BIENES INMUEBLES</t>
  </si>
  <si>
    <t>A-2-0-4-11-1&amp;10</t>
  </si>
  <si>
    <t>A-2-0-4-11-1 VIATICOS Y GASTOS DE VIAJE AL EXTERIORES</t>
  </si>
  <si>
    <t>A-2-0-4-11-2&amp;10</t>
  </si>
  <si>
    <t>A-2-0-4-11-2 VIATICOS Y GASTOS DE VIAJE AL INTERIOR</t>
  </si>
  <si>
    <t>A-2-0-4-14&amp;10</t>
  </si>
  <si>
    <t>A-2-0-4-14-GASTOS JUDICIALES</t>
  </si>
  <si>
    <t>A-2-0-4-21-4&amp;10</t>
  </si>
  <si>
    <t>A-2-0-4-21-4-SERVICIOS DE BIENESTAR SOCIAL</t>
  </si>
  <si>
    <t>A-2-0-4-21-5&amp;10</t>
  </si>
  <si>
    <t>A-2-0-4-21-5-SERVICIOS DE CAPACITACION</t>
  </si>
  <si>
    <t>A-2-0-4-2-2&amp;10</t>
  </si>
  <si>
    <t>A-2-0-4-2-2-MOBILIARIO Y ENSERES</t>
  </si>
  <si>
    <t>A-2-0-4-41-13&amp;10</t>
  </si>
  <si>
    <t>A-2-0-4-41-13-OTROS GASTOS POR ADQUISICION DE SERVICIOS</t>
  </si>
  <si>
    <t>A-2-0-4-4-15&amp;10</t>
  </si>
  <si>
    <t>A-2-0-4-4-15-PAPELERIA, UTILES DE ESCRITORIO Y OFICINA</t>
  </si>
  <si>
    <t>A-2-0-4-4-17&amp;10</t>
  </si>
  <si>
    <t>A-2-0-4-4-17-PRODUCTOS DE ASEO Y LIMPIEZA</t>
  </si>
  <si>
    <t>A-2-0-4-4-18&amp;10</t>
  </si>
  <si>
    <t>A-2-0-4-4-18-PRODUCTOS DE CAFETERIA Y RESTAURANTE</t>
  </si>
  <si>
    <t>A-2-0-4-4-1&amp;10</t>
  </si>
  <si>
    <t>A-2-0-4-4-1-COMBUSTIBLE Y LUBRICANTES</t>
  </si>
  <si>
    <t>A-2-0-4-4-23&amp;10</t>
  </si>
  <si>
    <t>A-2-0-4-4-23-OTROS MATERIALES Y SUMINISTROS</t>
  </si>
  <si>
    <t>A-2-0-4-5-10&amp;10</t>
  </si>
  <si>
    <t>A-2-0-4-5-10-SERVICIO DE SEGURIDAD Y VIGILANCIA</t>
  </si>
  <si>
    <t>A-2-0-4-5-12&amp;10</t>
  </si>
  <si>
    <t>A-2-0-4-5-12-MANTENIMIENTO DE OTROS BIENES</t>
  </si>
  <si>
    <t>A-2-0-4-5-1&amp;10</t>
  </si>
  <si>
    <t>A-2-0-4-5-1-MANTENIMIENTO DE BIENES INMUEBLES</t>
  </si>
  <si>
    <t>A-2-0-4-5-8&amp;10</t>
  </si>
  <si>
    <t>A-2-0-4-5-8-SERVICIO DE ASEO</t>
  </si>
  <si>
    <t>A-2-0-4-5-9&amp;10</t>
  </si>
  <si>
    <t>A-2-0-4-5-9-SERVICIO DE CAFETERIA Y RESTAURANTE</t>
  </si>
  <si>
    <t>A-2-0-4-6-2&amp;10</t>
  </si>
  <si>
    <t>A-2-0-4-6-2-CORREO</t>
  </si>
  <si>
    <t>A-2-0-4-6-7&amp;10</t>
  </si>
  <si>
    <t>A-2-0-4-6-7-TRANSPORTE</t>
  </si>
  <si>
    <t>A-2-0-4-7-5&amp;10</t>
  </si>
  <si>
    <t>A-2-0-4-7-5-SUSCRIPCIONES</t>
  </si>
  <si>
    <t>A-2-0-4-7-6&amp;10</t>
  </si>
  <si>
    <t>A-2-0-4-7-6-OTROS GASTOS POR IMPRESOS Y PUBLICACIONES</t>
  </si>
  <si>
    <t>A-2-0-4-8-1&amp;10</t>
  </si>
  <si>
    <t>A-2-0-4-8-1-ACUEDUCTO ALCANTARILLADO Y ASEO</t>
  </si>
  <si>
    <t>A-2-0-4-8-2&amp;10</t>
  </si>
  <si>
    <t>A-2-0-4-8-2-ENERGIA</t>
  </si>
  <si>
    <t>A-2-0-4-8-3&amp;10</t>
  </si>
  <si>
    <t>A-2-0-4-8-3-GAS NATURAL</t>
  </si>
  <si>
    <t>A-2-0-4-8-5&amp;10</t>
  </si>
  <si>
    <t>A-2-0-4-8-5-TELEFONIA MOVIL CELULAR</t>
  </si>
  <si>
    <t>A-2-0-4-8-6&amp;10</t>
  </si>
  <si>
    <t>A-2-0-4-8-6-TELEFONO,FAX Y OTROS</t>
  </si>
  <si>
    <t>A-2-0-4-8-7&amp;10</t>
  </si>
  <si>
    <t>A-2-0-4-8-7-OTROS SERVICIOS PÚBLICOS</t>
  </si>
  <si>
    <t>A-2-0-4-9-13&amp;10</t>
  </si>
  <si>
    <t>A-2-0-4-9-13-OTROS SEGUROS</t>
  </si>
  <si>
    <t>A-2-0-4-9-5&amp;10</t>
  </si>
  <si>
    <t>A-2-0-4-9-5-SEGURO DE INFIDILIDAD Y RIESGOS FINANCIEROS</t>
  </si>
  <si>
    <t>A-2-0-4-9-8&amp;10</t>
  </si>
  <si>
    <t>A-2-0-4-9-8-SEGURO RESPONSABILIDAD CIVIL</t>
  </si>
  <si>
    <t>PROY</t>
  </si>
  <si>
    <t>FONDO</t>
  </si>
  <si>
    <t>A-3-6-3-12-1 -  FONDO PARA LA REPARACIÓN DE LAS VÍCTIMAS - (APD)</t>
  </si>
  <si>
    <t>A-3-6-3-12-2 - FONDO PARA LA REPARACIÓN DE LAS VÍCTIMAS - (APVND)</t>
  </si>
  <si>
    <t>A-3-6-3-12-1&amp;10</t>
  </si>
  <si>
    <t>A-3-6-3-12-2&amp;10</t>
  </si>
  <si>
    <t>A-3-6-3-12-1&amp;26</t>
  </si>
  <si>
    <t>A-3-6-3-12-2&amp;26</t>
  </si>
  <si>
    <t>A-3-6-3-12-1 - CONTRIBUCION AREAS DE APOYO (APD)</t>
  </si>
  <si>
    <t>OFICINA ASESORA JURIDICA</t>
  </si>
  <si>
    <t>A-3-6-3-12-2 - CONTRIBUCION AREAS DE APOYO (APVND)</t>
  </si>
  <si>
    <t>A-3-6-3-12-1 - FONDO PARA LA REPARACIÓN DE LAS VÍCTIMAS - (APD)</t>
  </si>
  <si>
    <t>FONDO DE REPARACION DE VICTIMAS</t>
  </si>
  <si>
    <t>SUBDIRECCION DE REPARACION INDIVIDUAL</t>
  </si>
  <si>
    <t>A-3-6-3-12-2 - FONDO PARA LA REPARACIÓN DE LAS VÍCTIMAS (APVND)</t>
  </si>
  <si>
    <t>GRUPO DE RESPUESTA ESCRITA</t>
  </si>
  <si>
    <t>A-3-6-3-12-1 - FONDO PARA LA REPARACIÓN DE LAS VÍCTIMAS - PROPIOS (APD)</t>
  </si>
  <si>
    <t>A-3-6-3-12-2 - FONDO PARA LA REPARACIÓN DE LAS VÍCTIMAS - PROPIOS (APVND)</t>
  </si>
  <si>
    <t xml:space="preserve">CANALES </t>
  </si>
  <si>
    <t>SERVICIO</t>
  </si>
  <si>
    <t>C-223-1507-1-0-300&amp;11</t>
  </si>
  <si>
    <t>C-223-1507-1-0-300 - SERVICIO AL CIUDADANO  (APD)</t>
  </si>
  <si>
    <t>C-223-1507-1-0-301&amp;11</t>
  </si>
  <si>
    <t>C-223-1507-1-0-301 - SERVICIO AL CIUDADANO  (APVND)</t>
  </si>
  <si>
    <t>C-223-1507-1-0-300&amp;13</t>
  </si>
  <si>
    <t>C-223-1507-1-0-301&amp;13</t>
  </si>
  <si>
    <t>SUBDIRECCION DE ASISTENCIA Y ATENCION HUMANITARIA</t>
  </si>
  <si>
    <t>C-223-1507-1-0-302&amp;11</t>
  </si>
  <si>
    <t>C-223-1507-1-0-302 - GASTOS OPERATIVOS (APD)</t>
  </si>
  <si>
    <t>C-223-1507-1-0-303&amp;11</t>
  </si>
  <si>
    <t>C-223-1507-1-0-303 - GASTOS OPERATIVOS (APVND)</t>
  </si>
  <si>
    <t>C-223-1507-1-0-304&amp;11</t>
  </si>
  <si>
    <t>C-223-1507-1-0-304 - CONTRIBUCION AREAS DE APOYO (APD)</t>
  </si>
  <si>
    <t>C-223-1507-1-0-305&amp;11</t>
  </si>
  <si>
    <t>C-223-1507-1-0-305 - CONTRIBUCION AREAS DE APOYO (APVND)</t>
  </si>
  <si>
    <t>planeacion</t>
  </si>
  <si>
    <t>OFICINA ASESORA DE COMUNICACIONES</t>
  </si>
  <si>
    <t>CENTROS</t>
  </si>
  <si>
    <t>C-223-1507-1-0-340&amp;11</t>
  </si>
  <si>
    <t>C-223-1507-1-0-340 - INFRAESTRUCTURA PARA LA ATENCIÓN DE VICTIMAS  (APD)</t>
  </si>
  <si>
    <t>GRUPO DE CENTROS REGIONALES</t>
  </si>
  <si>
    <t>C-223-1507-1-0-341&amp;11</t>
  </si>
  <si>
    <t>C-223-1507-1-0-341 - INFRAESTRUCTURA PARA LA ATENCIÓN DE VICTIMAS  (APVND)</t>
  </si>
  <si>
    <t>C-223-1507-1-0-342&amp;11</t>
  </si>
  <si>
    <t>C-223-1507-1-0-342 - GASTOS OPERATIVOS (APD)</t>
  </si>
  <si>
    <t>C-223-1507-1-0-343&amp;11</t>
  </si>
  <si>
    <t>C-223-1507-1-0-343 - GASTOS OPERATIVOS (APVND)</t>
  </si>
  <si>
    <t>C-223-1507-1-0-344&amp;11</t>
  </si>
  <si>
    <t>C-223-1507-2-0-344</t>
  </si>
  <si>
    <t>C-223-1507-2-0-344 - CONTRIBUCION AREAS DE APOYO (APD)</t>
  </si>
  <si>
    <t>C-223-1507-1-0-345&amp;11</t>
  </si>
  <si>
    <t>C-223-1507-2-0-345</t>
  </si>
  <si>
    <t>C-223-1507-2-0-345 - CONTRIBUCION AREAS DE APOYO (APVND)</t>
  </si>
  <si>
    <t>TECNOLOGIA</t>
  </si>
  <si>
    <t>C-223-1507-2-0-310&amp;11</t>
  </si>
  <si>
    <t>C-223-1507-2-0-310 - PLAN ESTRATÉGICO TECNOLOGÍA  (APD)</t>
  </si>
  <si>
    <t>OFICINA DE TECNOLOGIAS DE LA INFORMACION</t>
  </si>
  <si>
    <t>C-223-1507-2-0-310&amp;13</t>
  </si>
  <si>
    <t>C-223-1507-2-0-311&amp;11</t>
  </si>
  <si>
    <t>C-223-1507-2-0-311 - PLAN ESTRATÉGICO TECNOLOGÍA  (APVND)</t>
  </si>
  <si>
    <t>C-223-1507-2-0-311&amp;13</t>
  </si>
  <si>
    <t>C-223-1507-2-0-312&amp;11</t>
  </si>
  <si>
    <t>C-223-1507-2-0-312 - GASTOS OPERATIVOS (APD)</t>
  </si>
  <si>
    <t>C-223-1507-2-0-313&amp;11</t>
  </si>
  <si>
    <t>C-223-1507-2-0-313 - GASTOS OPERATIVOS (APVND)</t>
  </si>
  <si>
    <t>C-223-1507-2-0-314&amp;11</t>
  </si>
  <si>
    <t>C-223-1507-2-0-314 - CONTRIBUCION AREAS DE APOYO (APD)</t>
  </si>
  <si>
    <t>C-223-1507-2-0-315&amp;11</t>
  </si>
  <si>
    <t>C-223-1507-2-0-315 - CONTRIBUCION AREAS DE APOYO (APVND)</t>
  </si>
  <si>
    <t>REGISTRO</t>
  </si>
  <si>
    <t>C-223-1507-2-0-320&amp;11</t>
  </si>
  <si>
    <t>C-223-1507-2-0-320 - VALORACIÓN Y REGISTRO  (APD)</t>
  </si>
  <si>
    <t>SUBDIRECCION DE VALORACION Y REGISTRO</t>
  </si>
  <si>
    <t>C-223-1507-2-0-321&amp;11</t>
  </si>
  <si>
    <t>C-223-1507-2-0-321 - VALORACIÓN Y REGISTRO   (APVND)</t>
  </si>
  <si>
    <t>C-223-1507-2-0-322&amp;11</t>
  </si>
  <si>
    <t>C-223-1507-2-0-322 - GASTOS OPERATIVOS (APD)</t>
  </si>
  <si>
    <t>C-223-1507-2-0-323&amp;11</t>
  </si>
  <si>
    <t>C-223-1507-2-0-323 - GASTOS OPERATIVOS (APVND)</t>
  </si>
  <si>
    <t>C-223-1507-2-0-324&amp;11</t>
  </si>
  <si>
    <t>C-223-1507-2-0-324 - CONTRIBUCION AREAS DE APOYO (APD)</t>
  </si>
  <si>
    <t>C-223-1507-2-0-325&amp;11</t>
  </si>
  <si>
    <t>C-223-1507-2-0-325 - CONTRIBUCION AREAS DE APOYO (APVND)</t>
  </si>
  <si>
    <t>RED</t>
  </si>
  <si>
    <t>C-223-1507-2-0-330&amp;11</t>
  </si>
  <si>
    <t>C-223-1507-2-0-330 - RED NACIONAL DE INFORMACIÓN  (APD)</t>
  </si>
  <si>
    <t>SUBDIRECCION RED NACIONAL DE INFORMACION</t>
  </si>
  <si>
    <t>C-223-1507-2-0-331&amp;11</t>
  </si>
  <si>
    <t>C-223-1507-2-0-331 - RED NACIONAL DE INFORMACIÓN  (APVND)</t>
  </si>
  <si>
    <t>C-223-1507-2-0-332&amp;11</t>
  </si>
  <si>
    <t>C-223-1507-2-0-332</t>
  </si>
  <si>
    <t>C-223-1507-2-0-332 - GASTOS OPERATIVOS (APD)</t>
  </si>
  <si>
    <t>C-223-1507-2-0-333&amp;11</t>
  </si>
  <si>
    <t>C-223-1507-2-0-333</t>
  </si>
  <si>
    <t>C-223-1507-2-0-333 - GASTOS OPERATIVOS (APVND)</t>
  </si>
  <si>
    <t>C-223-1507-2-0-334&amp;11</t>
  </si>
  <si>
    <t>C-223-1507-2-0-334 - CONTRIBUCION AREAS DE APOYO (APD)</t>
  </si>
  <si>
    <t>C-223-1507-2-0-335&amp;11</t>
  </si>
  <si>
    <t>C-223-1507-2-0-335 - CONTRIBUCION AREAS DE APOYO (APVND)</t>
  </si>
  <si>
    <t>FORTALECIMIENTO SNARIV</t>
  </si>
  <si>
    <t xml:space="preserve">FORTALECIMIENTO </t>
  </si>
  <si>
    <t>C-310-1000-1-0-380&amp;13</t>
  </si>
  <si>
    <t>C-310-1000-1-0-380 - GESTIÓN INTERINSTITUCIONAL - (APD)</t>
  </si>
  <si>
    <t>C-310-1000-1-0-381&amp;13</t>
  </si>
  <si>
    <t>C-310-1000-1-0-381 - GESTIÓN INTERINSTITUCIONAL - (APVND)</t>
  </si>
  <si>
    <t>DIRECCION DE GESTION INTERINSTITUCIONAL</t>
  </si>
  <si>
    <t>ELIMINAR</t>
  </si>
  <si>
    <t>SUBDIRECCIÓN COORDINACIÓN NACIÓN TERRITORIO</t>
  </si>
  <si>
    <t>SUBDIRECCIÓN COORDINACIÓN SNARIV</t>
  </si>
  <si>
    <t>C-310-1000-1-0-382&amp;11</t>
  </si>
  <si>
    <t xml:space="preserve">C-310-1000-1-0-382 - GASTOS OPERATIVOS (APD) </t>
  </si>
  <si>
    <t>C-310-1000-1-0-383&amp;11</t>
  </si>
  <si>
    <t>C-310-1000-1-0-383 - GASTOS OPERATIVOS (APVND)</t>
  </si>
  <si>
    <t>C-310-1000-1-0-384&amp;13</t>
  </si>
  <si>
    <t>C-310-1000-1-0-384 - CONTRIBUCION AREAS DE APOYO (APD)</t>
  </si>
  <si>
    <t>C-310-1000-1-0-385&amp;13</t>
  </si>
  <si>
    <t>C-310-1000-1-0-385 - CONTRIBUCION AREAS DE APOYO (APVND)</t>
  </si>
  <si>
    <t>PARTICIPACIÓN</t>
  </si>
  <si>
    <t>PARTICIPACION</t>
  </si>
  <si>
    <t>C-310-1507-1-0-410&amp;11</t>
  </si>
  <si>
    <t>C-310-1507-1-0-410 - APOYO  A LA PARTICIPACIÓN DE LAS VÍCTIMAS - (APD)</t>
  </si>
  <si>
    <t>SUBDIRECCIÓN PARTICIPACIÓN</t>
  </si>
  <si>
    <t>C-310-1507-1-0-410&amp;13</t>
  </si>
  <si>
    <t>C-310-1507-1-0-411&amp;11</t>
  </si>
  <si>
    <t>C-310-1507-1-0-411 - APOYO  A LA PARTICIPACIÓN DE LAS VÍCTIMAS - (APVND)</t>
  </si>
  <si>
    <t>C-310-1507-1-0-411&amp;13</t>
  </si>
  <si>
    <t>C-310-1507-1-0-412&amp;11</t>
  </si>
  <si>
    <t>C-310-1507-1-0-412</t>
  </si>
  <si>
    <t>C-310-1507-1-0-412 - GASTOS OPERATIVOS (APD)</t>
  </si>
  <si>
    <t>C-310-1507-1-0-413&amp;11</t>
  </si>
  <si>
    <t>C-310-1507-1-0-413</t>
  </si>
  <si>
    <t>C-310-1507-1-0-413 - GASTOS OPERATIVOS (APVND)</t>
  </si>
  <si>
    <t>C-310-1507-1-0-414&amp;11</t>
  </si>
  <si>
    <t>C-310-1507-1-0-414 - CONTRIBUCION AREAS DE APOYO (APD)</t>
  </si>
  <si>
    <t>C-310-1507-1-0-415&amp;11</t>
  </si>
  <si>
    <t>C-310-1507-1-0-415 - CONTRIBUCION AREAS DE APOYO (APVND)</t>
  </si>
  <si>
    <t>CONNACIONALES</t>
  </si>
  <si>
    <t xml:space="preserve">C-320-1507-10-0-550 - FORTALECIMIENTO VICTIMAS EN EL EXTERIOR - (APD) </t>
  </si>
  <si>
    <t>C-320-1507-10-0-550&amp;13</t>
  </si>
  <si>
    <t xml:space="preserve">C-320-1507-10-0-551 - FORTALECIMIENTO VICTIMAS EN EL EXTERIOR - (APVND) </t>
  </si>
  <si>
    <t>C-320-1507-10-0-551&amp;13</t>
  </si>
  <si>
    <t>ASISTENCIA</t>
  </si>
  <si>
    <t>C-320-1507-2-0-430&amp;11</t>
  </si>
  <si>
    <t>C-320-1507-2-0-430 - ASISTENCIA FUNERARIA PARA LA POBLACIÓN VÍCTIMA - (APD)</t>
  </si>
  <si>
    <t>C-320-1507-2-0-431&amp;11</t>
  </si>
  <si>
    <t>C-320-1507-2-0-431 - ASISTENCIA FUNERARIA PARA LA POBLACIÓN VÍCTIMA - (APVND)</t>
  </si>
  <si>
    <t>C-320-1507-2-0-441&amp;11</t>
  </si>
  <si>
    <t>C-320-1507-2-0-441 - ATENCIÓN HUMANITARIA DE EMERGENCIA POR HECHOS VICTIMIZANTES DIFERENTES AL DESPLAZAMIENTO - (APVND)</t>
  </si>
  <si>
    <t>SUBDIRECCION DE PREVENCION Y ATENCIÓN DE EMERGENCIAS</t>
  </si>
  <si>
    <t>C-320-1507-2-0-450&amp;11</t>
  </si>
  <si>
    <t>C-320-1507-2-0-450 - ELABORACIÓN Y ACOMPAÑAMIENTO A LOS PLANES DE REPARACIÓN INDIVIDUAL - (APD)</t>
  </si>
  <si>
    <t>C-320-1507-2-0-450&amp;13</t>
  </si>
  <si>
    <t>C-320-1507-2-0-451&amp;11</t>
  </si>
  <si>
    <t>C-320-1507-2-0-451 - ELABORACIÓN Y ACOMPAÑAMIENTO A LOS PLANES DE REPARACIÓN INDIVIDUAL - (APVND)</t>
  </si>
  <si>
    <t>C-320-1507-2-0-451&amp;13</t>
  </si>
  <si>
    <t>C-320-1507-2-0-452&amp;11</t>
  </si>
  <si>
    <t>C-320-1507-2-0-452 - GASTOS OPERATIVOS (APD)</t>
  </si>
  <si>
    <t>C-320-1507-2-0-453&amp;11</t>
  </si>
  <si>
    <t>C-320-1507-2-0-453 - GASTOS OPERATIVOS (APVND)</t>
  </si>
  <si>
    <t>C-320-1507-2-0-454&amp;11</t>
  </si>
  <si>
    <t>C-320-1507-2-0-454 - CONTRIBUCION AREAS DE APOYO (APD)</t>
  </si>
  <si>
    <t>C-320-1507-2-0-455&amp;11</t>
  </si>
  <si>
    <t>C-320-1507-2-0-455 - CONTRIBUCION AREAS DE APOYO (APVND)</t>
  </si>
  <si>
    <t>APD</t>
  </si>
  <si>
    <t>C-320-1507-4-0-470&amp;11</t>
  </si>
  <si>
    <t>C-320-1507-4-0-470 - ATENCIÓN HUMANITARIA EN LAS ETAPAS DE EMERGENCIA Y TRANSICIÓN - (APD)</t>
  </si>
  <si>
    <t>C-320-1507-4-0-470&amp;13</t>
  </si>
  <si>
    <t>DIRECCION DE GESTION SOCIAL Y HUMANITARIA</t>
  </si>
  <si>
    <t>C-320-1507-4-0-472&amp;11</t>
  </si>
  <si>
    <t>C-320-1507-4-0-472 - GASTOS OPERATIVOS (APD)</t>
  </si>
  <si>
    <t>C-320-1507-4-0-474&amp;11</t>
  </si>
  <si>
    <t>C-320-1507-4-0-474 - CONTRIBUCION AREAS DE APOYO (APD)</t>
  </si>
  <si>
    <t>DIRECCION DE ASUNTOS ETNICOS</t>
  </si>
  <si>
    <t>EQUIPO TÉCNICO DE ENVEJECIMIENTO Y VEJEZ</t>
  </si>
  <si>
    <t>GRUPO DE NINEZ Y JUVENTUD</t>
  </si>
  <si>
    <t>GRUPO DE ENFOQUE DIFERENCIAL DE DISCAPACIDAD</t>
  </si>
  <si>
    <t>GRUPO DE MUJERES Y GENERO</t>
  </si>
  <si>
    <t>C-320-1507-4-0-480 - PREVENCIÓN Y ATENCIÓN A LAS EMERGENCIAS - (APD)</t>
  </si>
  <si>
    <t>COFINANCIACION</t>
  </si>
  <si>
    <t>C-320-1507-5-0-500 - COFINANCIACIÓN A PROYECTOS DE ENTIDADES TERRITORIALES - (APD)</t>
  </si>
  <si>
    <t>C-320-1507-5-0-500&amp;13</t>
  </si>
  <si>
    <t>C-320-1507-5-0-501 - COFINANCIACIÓN A PROYECTOS DE ENTIDADES TERRITORIALES - (APVND)</t>
  </si>
  <si>
    <t>C-320-1507-5-0-501&amp;13</t>
  </si>
  <si>
    <t>C-320-1507-5-0-502 - GASTOS OPERATIVOS (APD)</t>
  </si>
  <si>
    <t>C-320-1507-5-0-502&amp;13</t>
  </si>
  <si>
    <t>C-320-1507-5-0-503 - GASTOS OPERATIVOS (APVND)</t>
  </si>
  <si>
    <t>C-320-1507-5-0-503&amp;13</t>
  </si>
  <si>
    <t>C-320-1507-5-0-504&amp;11</t>
  </si>
  <si>
    <t>C-320-1507-5-0-504 - CONTRIBUCION AREAS DE APOYO (APD)</t>
  </si>
  <si>
    <t>C-320-1507-5-0-505&amp;11</t>
  </si>
  <si>
    <t>C-320-1507-5-0-505 - CONTRIBUCION AREAS DE APOYO (APVND)</t>
  </si>
  <si>
    <t>C-320-1507-5-0-504&amp;13</t>
  </si>
  <si>
    <t>C-320-1507-5-0-505&amp;13</t>
  </si>
  <si>
    <t>GRUPO DE COOPERACIÓN INTERNACIONAL</t>
  </si>
  <si>
    <t>COLECTIVA</t>
  </si>
  <si>
    <t>C-320-1507-6-0-510 - IMPLEMENTACIÓN DE LA RUTA DE REPARACIÓN COLECTIVA - (APD)</t>
  </si>
  <si>
    <t>SUBDIRECCION DE REPARACION COLECTIVA</t>
  </si>
  <si>
    <t>C-320-1507-6-0-510&amp;13</t>
  </si>
  <si>
    <t>C-320-1507-6-0-511 - IMPLEMENTACIÓN DE LA RUTA DE REPARACIÓN COLECTIVA - (APVND)</t>
  </si>
  <si>
    <t>C-320-1507-6-0-511&amp;13</t>
  </si>
  <si>
    <t>C-320-1507-6-0-512&amp;11</t>
  </si>
  <si>
    <t>C-320-1507-6-0-512 - GASTOS OPERATIVOS (APD)</t>
  </si>
  <si>
    <t>C-320-1507-6-0-513&amp;11</t>
  </si>
  <si>
    <t>C-320-1507-6-0-513 - GASTOS OPERATIVOS (APVND)</t>
  </si>
  <si>
    <t>C-320-1507-6-0-514&amp;11</t>
  </si>
  <si>
    <t>C-320-1507-6-0-514 - CONTRIBUCION AREAS DE APOYO (APD)</t>
  </si>
  <si>
    <t>C-320-1507-6-0-515&amp;11</t>
  </si>
  <si>
    <t>C-320-1507-6-0-515 - CONTRIBUCION AREAS DE APOYO (APVND)</t>
  </si>
  <si>
    <t>C-320-1507-6-0-520&amp;11</t>
  </si>
  <si>
    <t>C-320-1507-6-0-520 - FACILITAR LA CONCERTACIÓN Y CONSULTA PREVIA CON COMUNIDADES ÉTNICAS  (APD)</t>
  </si>
  <si>
    <t>C-320-1507-6-0-520&amp;13</t>
  </si>
  <si>
    <t>C-320-1507-6-0-521&amp;11</t>
  </si>
  <si>
    <t>C-320-1507-6-0-521 - FACILITAR LA CONCERTACIÓN Y CONSULTA PREVIA CON COMUNIDADES ÉTNICAS  (APVND)</t>
  </si>
  <si>
    <t>C-320-1507-6-0-521&amp;13</t>
  </si>
  <si>
    <t>RETORNOS</t>
  </si>
  <si>
    <t>C-320-1507-8-0-530 - ELABORACIÓN DE LOS PLANES DE RETORNO Y/O REUBICACIÓN Y ACOMPAÑAMIENTO  (APD)</t>
  </si>
  <si>
    <t>GRUPO DE RETORNOS Y REUBICACIONES</t>
  </si>
  <si>
    <t>C-320-1507-8-0-532</t>
  </si>
  <si>
    <t>C-320-1507-8-0-532 - GASTOS OPERATIVOS (APD)</t>
  </si>
  <si>
    <t>C-320-1507-8-0-534 - CONTRIBUCIÓN AREAS DE APOYO</t>
  </si>
  <si>
    <t>ENFOQUES</t>
  </si>
  <si>
    <t>C-320-1507-9-0-540 - ASUNTOS ÉTNICOS (APD)</t>
  </si>
  <si>
    <t>C-320-1507-9-0-541 - ASUNTOS ÉTNICOS (APVND)</t>
  </si>
  <si>
    <t>C-320-1507-9-0-542 - GASTOS OPERATIVOS (APD)</t>
  </si>
  <si>
    <t>C-320-1507-9-0-543 - GASTOS OPERATIVOS (APVND)</t>
  </si>
  <si>
    <t>AECID</t>
  </si>
  <si>
    <t>C-540-1000-1-0-100 - HONORARIOS PERSONAL LOCAL - APD</t>
  </si>
  <si>
    <t>C-540-1000-1-0-101 - HONORARIOS PERSONAL LOCAL - APVND</t>
  </si>
  <si>
    <t>C-540-1000-1-0-130 - GASTOS ADMINISTRATIVOS. - APD</t>
  </si>
  <si>
    <t>C-540-1000-1-0-131 - GASTOS ADMINISTRATIVOS. - APVND</t>
  </si>
  <si>
    <t>C-540-1000-1-0-132</t>
  </si>
  <si>
    <t>C-540-1000-1-0-132 - AUDITORÍA - APD</t>
  </si>
  <si>
    <t>C-540-1000-1-0-133</t>
  </si>
  <si>
    <t>C-540-1000-1-0-133 - AUDITORÍA - APVND</t>
  </si>
  <si>
    <t>C-540-1000-1-0-134 - ASISTENCIAS TÉCNICAS Y CONSULTORIAS- APD</t>
  </si>
  <si>
    <t>C-540-1000-1-0-135 - ASISTENCIAS TÉCNICAS Y CONSULTORIAS - APVND</t>
  </si>
  <si>
    <t>C-540-1000-1-0-136 - CONVENIOS ORGANIZACIONES DE VICTIMAS - (APD)</t>
  </si>
  <si>
    <t>C-540-1000-1-0-137 - CONVENIOS ORGANIZACIONES DE VICTIMAS - (APVND)</t>
  </si>
  <si>
    <t>MEDIDAS BM</t>
  </si>
  <si>
    <t>C-540-1000-2-0-101 - IMPLEMENTACIÓN DE MEDIDAS PIRC (APD)</t>
  </si>
  <si>
    <t>C-540-1000-2-0-102 - IMPLEMENTACIÓN DE MEDIDAS PIRC (APVND)</t>
  </si>
  <si>
    <t>C-540-1000-2-0-201 - FORTALECIMIENTO INSTITUCIONAL (APD)</t>
  </si>
  <si>
    <t>C-540-1000-2-0-202 - FORTALECIMIENTO INSTITUCIONAL (APVND)</t>
  </si>
  <si>
    <t>C-540-1000-2-0-301 - GESTIÓN DEL CONOCIMIENTO (APD)</t>
  </si>
  <si>
    <t>C-540-1000-2-0-302 - GESTIÓN DEL CONOCIMIENTO (APVND)</t>
  </si>
  <si>
    <t>RECURSOS CORRIENTES</t>
  </si>
  <si>
    <t>000</t>
  </si>
  <si>
    <t>FUNCIONAMIENTO</t>
  </si>
  <si>
    <t>SUBTOTALF</t>
  </si>
  <si>
    <t>INVERSIÓN</t>
  </si>
  <si>
    <t>SUBTOTALI</t>
  </si>
  <si>
    <t xml:space="preserve">Total </t>
  </si>
  <si>
    <t>APR. VIGENTE enero 25</t>
  </si>
  <si>
    <t>APR. INICIAL enero 01</t>
  </si>
  <si>
    <t>A-1-0-5-8</t>
  </si>
  <si>
    <t>APORTES A LA ESAP</t>
  </si>
  <si>
    <t>A-1-0-5-9</t>
  </si>
  <si>
    <t>APORTES A ESCUELAS INDUSTRIALES E INSTITUTOS TECNICOS</t>
  </si>
  <si>
    <t>A-2-0-4-4-2</t>
  </si>
  <si>
    <t>DOTACION</t>
  </si>
  <si>
    <t>A-2-0-4-40-15</t>
  </si>
  <si>
    <t>40</t>
  </si>
  <si>
    <t>OTROS GASTOS  ADQUISICION BIENES</t>
  </si>
  <si>
    <t>A-3-6-3-12-31</t>
  </si>
  <si>
    <t>31</t>
  </si>
  <si>
    <t>FONDO PARA LA REPARACIÓN A LAS VÍCTIMAS - INDEMNIZACIÓN ADMINISTRATIVA Y GASTOS OPERATIVOS</t>
  </si>
  <si>
    <t>A-3-6-3-12-32</t>
  </si>
  <si>
    <t>32</t>
  </si>
  <si>
    <t>FONDO PARA LA REPARACIÓN A LAS VÍCTIMAS - INDEMNIZACIÓN JUDICIAL Y GASTOS OPERATIVOS FONDO</t>
  </si>
  <si>
    <t>C-4101-1500-1-0-31</t>
  </si>
  <si>
    <t>4101</t>
  </si>
  <si>
    <t>1500</t>
  </si>
  <si>
    <t>ATENCIÓN HUMANITARIA DE EMERGENCIA Y TRANSICIÓN</t>
  </si>
  <si>
    <t>C-4101-1500-2-0-31</t>
  </si>
  <si>
    <t>ACCIONES DE ACOMPAÑAMIENTO CON ENFOQUE DIFERENCIAL</t>
  </si>
  <si>
    <t>C-4101-1500-2-0-32</t>
  </si>
  <si>
    <t>ACCIONES EN CUMPLIMIENTO DE LAS MEDIDAS DE GARANTIAS DE NO REPETICIÓN</t>
  </si>
  <si>
    <t>C-4101-1500-2-0-33</t>
  </si>
  <si>
    <t>33</t>
  </si>
  <si>
    <t>ACCIONES REALIZADAS INDIVIDUALMENTE EN CUMPLIMIENTO DE LAS MEDIDAS DE SATISFACCIÓN Y REHABILITACIÓN</t>
  </si>
  <si>
    <t>C-4101-1500-4-0-31</t>
  </si>
  <si>
    <t>EVALUACIÓN DE RESULTADOS DEL PROYECTO DE COFINANCIACIÓN</t>
  </si>
  <si>
    <t>C-4101-1500-4-0-32</t>
  </si>
  <si>
    <t>SEGUIMIENTO TÉCNICO Y FINANCIERO DE LOS PROYECTOS COFINANCIADOS</t>
  </si>
  <si>
    <t>C-4101-1500-4-0-33</t>
  </si>
  <si>
    <t>PROYECTOS COFINANCIADOS EN EJECUCIÓN CON SEGUIMIENTO</t>
  </si>
  <si>
    <t>C-4101-1500-4-0-34</t>
  </si>
  <si>
    <t>34</t>
  </si>
  <si>
    <t>PROYECTOS DE LAS ENTIDADES TERRITORIALES FINANCIADOS EN ARTICULACIÓN CON OTRAS ENTIDADES DEL SNARIV</t>
  </si>
  <si>
    <t>C-4101-1500-4-0-35</t>
  </si>
  <si>
    <t>35</t>
  </si>
  <si>
    <t>PROYECTOS DE LAS ENTIDADES TERRITORIALES COFINANCIADOS</t>
  </si>
  <si>
    <t>C-4101-1500-5-0-31</t>
  </si>
  <si>
    <t>CARACTERIZACIÓN DEL DAÑO</t>
  </si>
  <si>
    <t>C-4101-1500-5-0-32</t>
  </si>
  <si>
    <t>DIAGNÓSTICO DEL DAÑO</t>
  </si>
  <si>
    <t>C-4101-1500-5-0-33</t>
  </si>
  <si>
    <t>EXPEDIENTE DOCUMENTAL DE LOS PLANES Y MEDIDAS</t>
  </si>
  <si>
    <t>C-4101-1500-5-0-34</t>
  </si>
  <si>
    <t>FICHA DEL SUJETO DE REPARACIÓN COLECTIVA HASTA LA FASE DE ALISTAMIENTO</t>
  </si>
  <si>
    <t>C-4101-1500-5-0-35</t>
  </si>
  <si>
    <t>MEDIDAS DE GARANTIAS DE NO REPETICIÓN PARA SUJETOS COLECTIVOS</t>
  </si>
  <si>
    <t>C-4101-1500-5-0-36</t>
  </si>
  <si>
    <t>36</t>
  </si>
  <si>
    <t>MEDIDAS DE REHABILITACIÓN COMUNITARIA PARA SUJETOS COLECTIVOS</t>
  </si>
  <si>
    <t>C-4101-1500-5-0-37</t>
  </si>
  <si>
    <t>37</t>
  </si>
  <si>
    <t>MEDIDAS DE SATISFACCIÓN PARA SUJETOS COLECTIVOS</t>
  </si>
  <si>
    <t>C-4101-1500-5-0-38</t>
  </si>
  <si>
    <t>38</t>
  </si>
  <si>
    <t>PLANES DE REPARACIÓN DE SUJETOS ÉTNICOS</t>
  </si>
  <si>
    <t>C-4101-1500-5-0-39</t>
  </si>
  <si>
    <t>39</t>
  </si>
  <si>
    <t>PLANES DE REPARACIÓN DE SUJETOS NO ÉTNICOS</t>
  </si>
  <si>
    <t>C-4101-1500-7-0-31</t>
  </si>
  <si>
    <t>CENTROS REGIONALES CONSTRUIDOS Y DOTADOS</t>
  </si>
  <si>
    <t>C-4101-1500-7-0-32</t>
  </si>
  <si>
    <t>CENTROS REGIONALES PUESTOS EN FUNCIONAMIENTO</t>
  </si>
  <si>
    <t>C-4101-1500-7-0-33</t>
  </si>
  <si>
    <t>ESTRATEGIAS COMPLEMENTARIAS DESARROLLADAS</t>
  </si>
  <si>
    <t>C-4101-1500-7-0-34</t>
  </si>
  <si>
    <t>JORNADAS MÓVILES DE ATENCIÓN</t>
  </si>
  <si>
    <t>C-4101-1500-7-0-35</t>
  </si>
  <si>
    <t>PLANES DE ATENCIÓN ASISTENCIA Y REPARACIÓN</t>
  </si>
  <si>
    <t>C-4101-1500-7-0-36</t>
  </si>
  <si>
    <t>SERVICIO DE ATENCIÓN PRESENCIAL</t>
  </si>
  <si>
    <t>C-4101-1500-7-0-37</t>
  </si>
  <si>
    <t>SERVICIO DE ATENCIÓN TELEFÓNICA Y VIRTUAL</t>
  </si>
  <si>
    <t>C-4101-1500-7-0-38</t>
  </si>
  <si>
    <t>SERVICIO DE RESPUESTA ESCRITA</t>
  </si>
  <si>
    <t>C-4101-1500-9-0-31</t>
  </si>
  <si>
    <t>SERVICIOS DE FORMACIÓN A ORGANIZACIONES DE VICTIMAS U ORGANIZACIONES DEFENSORAS DE VICTIMAS</t>
  </si>
  <si>
    <t>C-4101-1500-9-0-32</t>
  </si>
  <si>
    <t>SERVICIOS DE FORTALECIMIENTO A ORGANIZACIONES DE VICTIMAS U ORGANIZACIONES DEFENSORAS DE VICTIMAS</t>
  </si>
  <si>
    <t>C-4101-1500-10-0-31</t>
  </si>
  <si>
    <t>ESQUEMAS ESPECIALES DE ACOMPAÑAMIENTO COMUNITARIOS</t>
  </si>
  <si>
    <t>C-4101-1500-10-0-32</t>
  </si>
  <si>
    <t>ESQUEMAS ESPECIALES DE ACOMPAÑAMIENTO FAMILIARES</t>
  </si>
  <si>
    <t>C-4101-1500-10-0-33</t>
  </si>
  <si>
    <t>ASISTENCIA TÉCNICA A LAS ET PARA LA FORMULACIÓN E IMPLEMENTACIÓN DE PLANES DE RETORNO O REUBICACIÓN</t>
  </si>
  <si>
    <t>C-4101-1500-10-0-34</t>
  </si>
  <si>
    <t>SERVICIOS DE APOYO A HOGARES PARA TRANSPORTE Y TRASLADO DE ENSERES</t>
  </si>
  <si>
    <t>C-4101-1500-11-0-31</t>
  </si>
  <si>
    <t>ACCIONES EN EL MARCO DE LOS PIRC APROBADOS Y SELECCIONADOS PARA LA INTERVENCIÓN</t>
  </si>
  <si>
    <t>C-4101-1500-11-0-32</t>
  </si>
  <si>
    <t>ASISTENCIA TÉCNICA A PROCESOS PARA LA GESTIÓN DEL CONOCIMIENTO Y APRENDIZAJE</t>
  </si>
  <si>
    <t>C-4101-1500-11-0-33</t>
  </si>
  <si>
    <t>ASISTENCIA TÉCNICA AL MEJORAMIENTO DE PROCESOS</t>
  </si>
  <si>
    <t>C-4101-1500-11-0-34</t>
  </si>
  <si>
    <t>GARANTÍAS DE NO REPETICIÓN PARA SUJETOS COLECTIVOS</t>
  </si>
  <si>
    <t>C-4101-1500-11-0-35</t>
  </si>
  <si>
    <t>C-4101-1500-11-0-36</t>
  </si>
  <si>
    <t>C-4101-1500-13-0-31</t>
  </si>
  <si>
    <t>ESPACIOS DE CONCERTACIÓN PARA GRUPOS ÉTNICOS</t>
  </si>
  <si>
    <t>C-4101-1500-13-0-32</t>
  </si>
  <si>
    <t>MECANISMOS DE PREVENCIÓN DE LOS RIESGOS A LOS QUE SE ENFRENTAN LOS PUEBLOS Y COMUNIDADES ÉTNICAS</t>
  </si>
  <si>
    <t>C-4101-1500-13-0-33</t>
  </si>
  <si>
    <t>PILOTOS DE MEDICIÓN DE SM Y SSV A VÍCTIMAS DEL DESPLAZAMIENTO FORZADO PERTENECIENTES A GRUPOS ÉTNICOS</t>
  </si>
  <si>
    <t>C-4101-1500-14-0-31</t>
  </si>
  <si>
    <t>GESTIÓN DOCUMENTAL</t>
  </si>
  <si>
    <t>C-4101-1500-14-0-32</t>
  </si>
  <si>
    <t>GASTOS OPERATIVOS DE LA GESTIÓN DOCUMENTAL</t>
  </si>
  <si>
    <t>C-4101-1500-15-0-31</t>
  </si>
  <si>
    <t>FUENTES DE INFORMACIÓN CON MINERÍA DE DATOS APLICADA COMO PARTE DEL MODELO DE INTELIGENCIA DE NEGOCIOS</t>
  </si>
  <si>
    <t>C-4101-1500-15-0-32</t>
  </si>
  <si>
    <t>MEDICIÓN DE LOS INDICADORES DE GOCE EFECTIVO DE DERECHOS, SM Y SSV</t>
  </si>
  <si>
    <t>C-4101-1500-15-0-33</t>
  </si>
  <si>
    <t>SERVICIO DE REGISTRO UNICO DE VICTIMAS</t>
  </si>
  <si>
    <t>C-4101-1500-15-0-34</t>
  </si>
  <si>
    <t>SERVICIOS DE CARACTERIZACIÓN PARA LA POBLACIÓN VÍCTIMA DE LA VIOLENCIA</t>
  </si>
  <si>
    <t>C-4101-1500-16-0-31</t>
  </si>
  <si>
    <t>DOCUMENTOS DE LINEAMIENTOS TÉCNICOS - INTERINSTITUCIONAL</t>
  </si>
  <si>
    <t>C-4101-1500-16-0-32</t>
  </si>
  <si>
    <t>DOCUMENTOS DE LINEAMIENTOS TÉCNICOS - GESTIÓN DE APOYO</t>
  </si>
  <si>
    <t>C-4101-1500-16-0-33</t>
  </si>
  <si>
    <t>SERVICIOS DE ASISTENCIA TÉCNICA PARA LA ARTICULACIÓN - INTERINSTITUCIONAL</t>
  </si>
  <si>
    <t>C-4101-1500-16-0-34</t>
  </si>
  <si>
    <t>SERVICIOS DE ASISTENCIA TÉCNICA PARA LA ARTICULACIÓN - GESTIÓN DE APOYO</t>
  </si>
  <si>
    <t>C-4101-1500-16-0-35</t>
  </si>
  <si>
    <t>SERVICIO DE COORDINACIÓN Y FORTALECIMIENTO A LAS ENTIDADES DEL SNARIV - INTERINSTITUCIONAL</t>
  </si>
  <si>
    <t>C-4101-1500-16-0-36</t>
  </si>
  <si>
    <t>SERVICIO DE COORDINACIÓN Y FORTALECIMIENTO A LAS ENTIDADES DEL SNARIV - GESTIÓN DE APOYO</t>
  </si>
  <si>
    <t>C-4101-1500-16-0-37</t>
  </si>
  <si>
    <t>SERVICIO DE ASISTENCIA TÉCNICA PARA LA PARTICIPACIÓN DE LAS VÍCTIMAS</t>
  </si>
  <si>
    <t>C-4101-1500-17-0-31</t>
  </si>
  <si>
    <t>SERVICIO DE ASISTENCIA FUNERARIA</t>
  </si>
  <si>
    <t>C-4101-1500-17-0-32</t>
  </si>
  <si>
    <t>SERVICIO DE AYUDA Y ATENCIÓN HUMANITARIA</t>
  </si>
  <si>
    <t>C-4101-1500-17-0-33</t>
  </si>
  <si>
    <t>SERVICIO DE PREVENCIÓN A VIOLACIONES DE DERECHOS HUMANOS</t>
  </si>
  <si>
    <t>C-4101-1500-17-0-34</t>
  </si>
  <si>
    <t>SERVICIOS DE APOYO PARA EL DESARROLLO DE OBRAS DE INFRAESTRUCTURA</t>
  </si>
  <si>
    <t>C-4101-1500-18-0-31</t>
  </si>
  <si>
    <t>SERVICIO DE DIVULGACIÓN Y SOCIALIZACIÓN PARA LA IMPLEMENTACIÓN DEL PROCESO DE REPARACIÓN COLECTIVA</t>
  </si>
  <si>
    <t>C-4101-1500-18-0-32</t>
  </si>
  <si>
    <t>SERVICIO DE IMPLEMENTACIÓN DE MEDIDAS DEL PLAN DE REPARACIÓN COLECTIVA</t>
  </si>
  <si>
    <t>C-4101-1500-18-0-33</t>
  </si>
  <si>
    <t>SERVICIO DE RECUPERACIÓN EMOCIONAL A VÍCTIMAS DEL CONFLICTO ARMADO</t>
  </si>
  <si>
    <t>C-4101-1500-18-0-34</t>
  </si>
  <si>
    <t>SERVICIOS DE APOYO FINANCIERO PARA LA RESTITUCIÓN DE CRÉDITOS Y PASIVOS</t>
  </si>
  <si>
    <t>C-4101-1500-18-0-35</t>
  </si>
  <si>
    <t>SERVICIOS DE ASISTENCIA TÉCNICA PARA LA IMPLEMENTACIÓN DE LA RUTA DE REPARACIÓN COLECTIVA</t>
  </si>
  <si>
    <t>C-4101-1500-18-0-36</t>
  </si>
  <si>
    <t>SERVICIOS DE IMPLEMENTACIÓN  DE MEDIDAS DE SATISFACCIÓN Y ACOMPAÑAMIENTO A LAS VÍCTIMAS</t>
  </si>
  <si>
    <t>C-4101-1500-18-0-37</t>
  </si>
  <si>
    <t>SERVICIOS PARA LA INDEMNIZACIÓN ADMINISTRATIVA Y JUDICIAL</t>
  </si>
  <si>
    <t>C-4199-1500-1-0-31</t>
  </si>
  <si>
    <t>4199</t>
  </si>
  <si>
    <t>SERVICIOS DE CÓMPUTO POR DEMANDA Y HERRAMIENTA DE COLABORACIÓN</t>
  </si>
  <si>
    <t>C-4199-1500-1-0-32</t>
  </si>
  <si>
    <t>SERVICIOS DE CONECTIVIDAD Y TELEFONÍA</t>
  </si>
  <si>
    <t>C-4199-1500-1-0-33</t>
  </si>
  <si>
    <t>SERVICIOS DE DOTACIÓN TECNOLÓGICA</t>
  </si>
  <si>
    <t>C-4199-1500-1-0-34</t>
  </si>
  <si>
    <t>SERVICIOS DE FORMULACION, CREACIÓN E INTEGRACION DE SISTEMAS DE INFORMACIÓN</t>
  </si>
  <si>
    <t>PRESUPUESTO DESAGREGADO 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</si>
</sst>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sz val="11"/>
      <color theme="3"/>
      <name val="Calibri"/>
      <family val="2"/>
    </font>
    <font>
      <b/>
      <sz val="1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6">
    <xf numFmtId="0" fontId="2" fillId="0" borderId="0" xfId="0" applyFont="1" applyFill="1" applyBorder="1"/>
    <xf numFmtId="0" fontId="5" fillId="2" borderId="0" xfId="2" applyBorder="1" applyAlignment="1">
      <alignment horizontal="center" wrapText="1"/>
    </xf>
    <xf numFmtId="0" fontId="5" fillId="2" borderId="0" xfId="2" applyBorder="1" applyAlignment="1">
      <alignment horizontal="center" vertical="center" wrapText="1"/>
    </xf>
    <xf numFmtId="0" fontId="6" fillId="2" borderId="0" xfId="2" applyNumberFormat="1" applyFont="1" applyBorder="1" applyAlignment="1">
      <alignment horizontal="center" vertical="center" wrapText="1"/>
    </xf>
    <xf numFmtId="43" fontId="5" fillId="2" borderId="0" xfId="2" applyNumberFormat="1" applyBorder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/>
    <xf numFmtId="0" fontId="1" fillId="4" borderId="0" xfId="4" applyBorder="1" applyAlignment="1"/>
    <xf numFmtId="0" fontId="1" fillId="4" borderId="0" xfId="4" applyBorder="1" applyAlignment="1">
      <alignment horizontal="left" vertical="center"/>
    </xf>
    <xf numFmtId="0" fontId="1" fillId="4" borderId="0" xfId="4" applyNumberFormat="1" applyFont="1" applyBorder="1" applyAlignment="1">
      <alignment horizontal="left" vertical="center"/>
    </xf>
    <xf numFmtId="43" fontId="1" fillId="4" borderId="0" xfId="4" applyNumberFormat="1" applyBorder="1" applyAlignment="1">
      <alignment horizontal="left" vertical="center"/>
    </xf>
    <xf numFmtId="165" fontId="1" fillId="4" borderId="0" xfId="4" applyNumberFormat="1" applyBorder="1" applyAlignment="1"/>
    <xf numFmtId="165" fontId="1" fillId="4" borderId="0" xfId="1" applyNumberFormat="1" applyFont="1" applyFill="1" applyBorder="1" applyAlignment="1"/>
    <xf numFmtId="165" fontId="8" fillId="0" borderId="0" xfId="1" applyNumberFormat="1" applyFont="1" applyFill="1" applyBorder="1" applyAlignment="1"/>
    <xf numFmtId="0" fontId="5" fillId="2" borderId="0" xfId="2" applyBorder="1" applyAlignment="1"/>
    <xf numFmtId="0" fontId="5" fillId="2" borderId="0" xfId="2" applyBorder="1" applyAlignment="1">
      <alignment horizontal="left" vertical="center"/>
    </xf>
    <xf numFmtId="0" fontId="6" fillId="2" borderId="0" xfId="2" applyFont="1" applyBorder="1" applyAlignment="1">
      <alignment horizontal="left" vertical="center"/>
    </xf>
    <xf numFmtId="43" fontId="5" fillId="2" borderId="0" xfId="2" applyNumberFormat="1" applyBorder="1" applyAlignment="1">
      <alignment horizontal="left" vertical="center"/>
    </xf>
    <xf numFmtId="165" fontId="5" fillId="2" borderId="0" xfId="1" applyNumberFormat="1" applyFont="1" applyFill="1" applyBorder="1" applyAlignment="1"/>
    <xf numFmtId="165" fontId="2" fillId="0" borderId="0" xfId="1" applyNumberFormat="1" applyFont="1" applyFill="1" applyBorder="1"/>
    <xf numFmtId="0" fontId="9" fillId="4" borderId="0" xfId="4" applyNumberFormat="1" applyFont="1" applyBorder="1" applyAlignment="1">
      <alignment horizontal="left" vertical="center"/>
    </xf>
    <xf numFmtId="165" fontId="1" fillId="5" borderId="0" xfId="1" applyNumberFormat="1" applyFont="1" applyFill="1" applyBorder="1" applyAlignment="1"/>
    <xf numFmtId="0" fontId="1" fillId="5" borderId="0" xfId="4" applyFill="1" applyBorder="1" applyAlignment="1"/>
    <xf numFmtId="165" fontId="8" fillId="5" borderId="0" xfId="1" applyNumberFormat="1" applyFont="1" applyFill="1" applyBorder="1" applyAlignment="1"/>
    <xf numFmtId="165" fontId="2" fillId="5" borderId="0" xfId="1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165" fontId="10" fillId="0" borderId="0" xfId="1" applyNumberFormat="1" applyFont="1" applyFill="1" applyBorder="1" applyAlignment="1"/>
    <xf numFmtId="165" fontId="2" fillId="0" borderId="0" xfId="0" applyNumberFormat="1" applyFont="1" applyFill="1" applyBorder="1"/>
    <xf numFmtId="165" fontId="10" fillId="5" borderId="0" xfId="1" applyNumberFormat="1" applyFont="1" applyFill="1" applyBorder="1" applyAlignment="1"/>
    <xf numFmtId="0" fontId="9" fillId="4" borderId="0" xfId="4" applyFont="1" applyBorder="1" applyAlignment="1">
      <alignment horizontal="left" vertical="center"/>
    </xf>
    <xf numFmtId="0" fontId="1" fillId="3" borderId="0" xfId="3" applyBorder="1" applyAlignment="1"/>
    <xf numFmtId="0" fontId="1" fillId="3" borderId="0" xfId="3" applyBorder="1" applyAlignment="1">
      <alignment horizontal="left" vertical="center"/>
    </xf>
    <xf numFmtId="0" fontId="9" fillId="3" borderId="0" xfId="3" applyNumberFormat="1" applyFont="1" applyBorder="1" applyAlignment="1">
      <alignment horizontal="left" vertical="center"/>
    </xf>
    <xf numFmtId="165" fontId="1" fillId="3" borderId="0" xfId="1" applyNumberFormat="1" applyFont="1" applyFill="1" applyBorder="1" applyAlignment="1">
      <alignment horizontal="left" vertical="center"/>
    </xf>
    <xf numFmtId="43" fontId="1" fillId="3" borderId="0" xfId="3" applyNumberFormat="1" applyBorder="1" applyAlignment="1">
      <alignment horizontal="left" vertical="center"/>
    </xf>
    <xf numFmtId="165" fontId="1" fillId="3" borderId="0" xfId="1" applyNumberFormat="1" applyFont="1" applyFill="1" applyBorder="1" applyAlignment="1"/>
    <xf numFmtId="0" fontId="2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165" fontId="2" fillId="5" borderId="0" xfId="1" applyNumberFormat="1" applyFont="1" applyFill="1" applyBorder="1" applyAlignment="1"/>
    <xf numFmtId="0" fontId="2" fillId="5" borderId="0" xfId="0" applyFont="1" applyFill="1" applyBorder="1" applyAlignment="1"/>
    <xf numFmtId="0" fontId="2" fillId="5" borderId="0" xfId="0" applyFont="1" applyFill="1" applyBorder="1"/>
    <xf numFmtId="165" fontId="2" fillId="6" borderId="0" xfId="1" applyNumberFormat="1" applyFont="1" applyFill="1" applyBorder="1" applyAlignment="1"/>
    <xf numFmtId="0" fontId="1" fillId="0" borderId="0" xfId="3" applyFill="1" applyBorder="1" applyAlignment="1"/>
    <xf numFmtId="0" fontId="1" fillId="0" borderId="0" xfId="3" applyFill="1" applyBorder="1" applyAlignment="1">
      <alignment horizontal="left" vertical="center"/>
    </xf>
    <xf numFmtId="0" fontId="9" fillId="0" borderId="0" xfId="3" applyNumberFormat="1" applyFont="1" applyFill="1" applyBorder="1" applyAlignment="1">
      <alignment horizontal="left" vertical="center"/>
    </xf>
    <xf numFmtId="43" fontId="1" fillId="0" borderId="0" xfId="3" applyNumberFormat="1" applyFont="1" applyFill="1" applyBorder="1" applyAlignment="1">
      <alignment horizontal="left" vertical="center"/>
    </xf>
    <xf numFmtId="165" fontId="1" fillId="0" borderId="0" xfId="1" applyNumberFormat="1" applyFont="1" applyFill="1" applyBorder="1" applyAlignment="1"/>
    <xf numFmtId="165" fontId="11" fillId="0" borderId="0" xfId="1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65" fontId="4" fillId="3" borderId="0" xfId="1" applyNumberFormat="1" applyFont="1" applyFill="1" applyBorder="1" applyAlignment="1"/>
    <xf numFmtId="43" fontId="2" fillId="5" borderId="0" xfId="1" applyFont="1" applyFill="1" applyBorder="1" applyAlignment="1">
      <alignment horizontal="left" vertical="center"/>
    </xf>
    <xf numFmtId="0" fontId="9" fillId="4" borderId="0" xfId="4" applyFont="1" applyBorder="1" applyAlignment="1"/>
    <xf numFmtId="165" fontId="7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/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5" xfId="0" applyNumberFormat="1" applyFont="1" applyFill="1" applyBorder="1" applyAlignment="1">
      <alignment horizontal="center" vertical="center" wrapText="1" readingOrder="1"/>
    </xf>
    <xf numFmtId="164" fontId="14" fillId="0" borderId="6" xfId="0" applyNumberFormat="1" applyFont="1" applyFill="1" applyBorder="1" applyAlignment="1">
      <alignment horizontal="right" vertical="center" wrapText="1" readingOrder="1"/>
    </xf>
    <xf numFmtId="0" fontId="13" fillId="7" borderId="2" xfId="0" applyNumberFormat="1" applyFont="1" applyFill="1" applyBorder="1" applyAlignment="1">
      <alignment horizontal="center" vertical="center" wrapText="1" readingOrder="1"/>
    </xf>
    <xf numFmtId="0" fontId="13" fillId="7" borderId="3" xfId="0" applyNumberFormat="1" applyFont="1" applyFill="1" applyBorder="1" applyAlignment="1">
      <alignment horizontal="center" vertical="center" wrapText="1" readingOrder="1"/>
    </xf>
    <xf numFmtId="0" fontId="13" fillId="7" borderId="4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5">
    <cellStyle name="20% - Énfasis1" xfId="3" builtinId="30"/>
    <cellStyle name="40% - Énfasis1" xfId="4" builtinId="31"/>
    <cellStyle name="Énfasis1" xfId="2" builtinId="29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114300</xdr:rowOff>
        </xdr:from>
        <xdr:to>
          <xdr:col>1</xdr:col>
          <xdr:colOff>1447800</xdr:colOff>
          <xdr:row>4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7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9.7109375" customWidth="1"/>
    <col min="13" max="13" width="8.140625" customWidth="1"/>
    <col min="14" max="14" width="9.7109375" customWidth="1"/>
    <col min="15" max="15" width="27.7109375" customWidth="1"/>
    <col min="16" max="18" width="18.85546875" customWidth="1"/>
    <col min="19" max="19" width="22.7109375" customWidth="1"/>
    <col min="20" max="20" width="8.140625" customWidth="1"/>
  </cols>
  <sheetData>
    <row r="1" spans="1:19" x14ac:dyDescent="0.25">
      <c r="A1" s="80"/>
      <c r="B1" s="81"/>
      <c r="C1" s="71" t="s">
        <v>797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</row>
    <row r="2" spans="1:19" x14ac:dyDescent="0.25">
      <c r="A2" s="82"/>
      <c r="B2" s="83"/>
      <c r="C2" s="74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</row>
    <row r="3" spans="1:19" x14ac:dyDescent="0.25">
      <c r="A3" s="82"/>
      <c r="B3" s="83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</row>
    <row r="4" spans="1:19" x14ac:dyDescent="0.25">
      <c r="A4" s="82"/>
      <c r="B4" s="83"/>
      <c r="C4" s="74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</row>
    <row r="5" spans="1:19" ht="15.75" thickBot="1" x14ac:dyDescent="0.3">
      <c r="A5" s="84"/>
      <c r="B5" s="85"/>
      <c r="C5" s="77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</row>
    <row r="6" spans="1:19" ht="15.75" thickBot="1" x14ac:dyDescent="0.3"/>
    <row r="7" spans="1:19" ht="24" x14ac:dyDescent="0.25">
      <c r="A7" s="68" t="s">
        <v>1</v>
      </c>
      <c r="B7" s="69" t="s">
        <v>2</v>
      </c>
      <c r="C7" s="69" t="s">
        <v>3</v>
      </c>
      <c r="D7" s="69" t="s">
        <v>4</v>
      </c>
      <c r="E7" s="69" t="s">
        <v>5</v>
      </c>
      <c r="F7" s="69" t="s">
        <v>6</v>
      </c>
      <c r="G7" s="69" t="s">
        <v>7</v>
      </c>
      <c r="H7" s="69" t="s">
        <v>8</v>
      </c>
      <c r="I7" s="69" t="s">
        <v>9</v>
      </c>
      <c r="J7" s="69" t="s">
        <v>10</v>
      </c>
      <c r="K7" s="69" t="s">
        <v>11</v>
      </c>
      <c r="L7" s="69" t="s">
        <v>12</v>
      </c>
      <c r="M7" s="69" t="s">
        <v>13</v>
      </c>
      <c r="N7" s="69" t="s">
        <v>14</v>
      </c>
      <c r="O7" s="69" t="s">
        <v>15</v>
      </c>
      <c r="P7" s="69" t="s">
        <v>635</v>
      </c>
      <c r="Q7" s="69" t="s">
        <v>16</v>
      </c>
      <c r="R7" s="69" t="s">
        <v>17</v>
      </c>
      <c r="S7" s="70" t="s">
        <v>634</v>
      </c>
    </row>
    <row r="8" spans="1:19" ht="22.5" x14ac:dyDescent="0.25">
      <c r="A8" s="66" t="s">
        <v>18</v>
      </c>
      <c r="B8" s="63" t="s">
        <v>19</v>
      </c>
      <c r="C8" s="64" t="s">
        <v>20</v>
      </c>
      <c r="D8" s="62" t="s">
        <v>21</v>
      </c>
      <c r="E8" s="62" t="s">
        <v>22</v>
      </c>
      <c r="F8" s="62" t="s">
        <v>23</v>
      </c>
      <c r="G8" s="62" t="s">
        <v>22</v>
      </c>
      <c r="H8" s="62" t="s">
        <v>22</v>
      </c>
      <c r="I8" s="62" t="s">
        <v>22</v>
      </c>
      <c r="J8" s="62"/>
      <c r="K8" s="62"/>
      <c r="L8" s="62" t="s">
        <v>24</v>
      </c>
      <c r="M8" s="62" t="s">
        <v>25</v>
      </c>
      <c r="N8" s="62" t="s">
        <v>26</v>
      </c>
      <c r="O8" s="63" t="s">
        <v>27</v>
      </c>
      <c r="P8" s="65">
        <v>33438441988.119999</v>
      </c>
      <c r="Q8" s="65">
        <v>0</v>
      </c>
      <c r="R8" s="65">
        <v>0</v>
      </c>
      <c r="S8" s="67">
        <v>33438441988.119999</v>
      </c>
    </row>
    <row r="9" spans="1:19" ht="22.5" x14ac:dyDescent="0.25">
      <c r="A9" s="66" t="s">
        <v>18</v>
      </c>
      <c r="B9" s="63" t="s">
        <v>19</v>
      </c>
      <c r="C9" s="64" t="s">
        <v>28</v>
      </c>
      <c r="D9" s="62" t="s">
        <v>21</v>
      </c>
      <c r="E9" s="62" t="s">
        <v>22</v>
      </c>
      <c r="F9" s="62" t="s">
        <v>23</v>
      </c>
      <c r="G9" s="62" t="s">
        <v>22</v>
      </c>
      <c r="H9" s="62" t="s">
        <v>22</v>
      </c>
      <c r="I9" s="62" t="s">
        <v>29</v>
      </c>
      <c r="J9" s="62"/>
      <c r="K9" s="62"/>
      <c r="L9" s="62" t="s">
        <v>24</v>
      </c>
      <c r="M9" s="62" t="s">
        <v>25</v>
      </c>
      <c r="N9" s="62" t="s">
        <v>26</v>
      </c>
      <c r="O9" s="63" t="s">
        <v>30</v>
      </c>
      <c r="P9" s="65">
        <v>1932200930.6500001</v>
      </c>
      <c r="Q9" s="65">
        <v>0</v>
      </c>
      <c r="R9" s="65">
        <v>0</v>
      </c>
      <c r="S9" s="67">
        <v>1932200930.6500001</v>
      </c>
    </row>
    <row r="10" spans="1:19" ht="22.5" x14ac:dyDescent="0.25">
      <c r="A10" s="66" t="s">
        <v>18</v>
      </c>
      <c r="B10" s="63" t="s">
        <v>19</v>
      </c>
      <c r="C10" s="64" t="s">
        <v>31</v>
      </c>
      <c r="D10" s="62" t="s">
        <v>21</v>
      </c>
      <c r="E10" s="62" t="s">
        <v>22</v>
      </c>
      <c r="F10" s="62" t="s">
        <v>23</v>
      </c>
      <c r="G10" s="62" t="s">
        <v>22</v>
      </c>
      <c r="H10" s="62" t="s">
        <v>22</v>
      </c>
      <c r="I10" s="62" t="s">
        <v>32</v>
      </c>
      <c r="J10" s="62"/>
      <c r="K10" s="62"/>
      <c r="L10" s="62" t="s">
        <v>24</v>
      </c>
      <c r="M10" s="62" t="s">
        <v>25</v>
      </c>
      <c r="N10" s="62" t="s">
        <v>26</v>
      </c>
      <c r="O10" s="63" t="s">
        <v>33</v>
      </c>
      <c r="P10" s="65">
        <v>511464952.23000002</v>
      </c>
      <c r="Q10" s="65">
        <v>0</v>
      </c>
      <c r="R10" s="65">
        <v>0</v>
      </c>
      <c r="S10" s="67">
        <v>511464952.23000002</v>
      </c>
    </row>
    <row r="11" spans="1:19" ht="22.5" x14ac:dyDescent="0.25">
      <c r="A11" s="66" t="s">
        <v>18</v>
      </c>
      <c r="B11" s="63" t="s">
        <v>19</v>
      </c>
      <c r="C11" s="64" t="s">
        <v>34</v>
      </c>
      <c r="D11" s="62" t="s">
        <v>21</v>
      </c>
      <c r="E11" s="62" t="s">
        <v>22</v>
      </c>
      <c r="F11" s="62" t="s">
        <v>23</v>
      </c>
      <c r="G11" s="62" t="s">
        <v>22</v>
      </c>
      <c r="H11" s="62" t="s">
        <v>32</v>
      </c>
      <c r="I11" s="62" t="s">
        <v>22</v>
      </c>
      <c r="J11" s="62"/>
      <c r="K11" s="62"/>
      <c r="L11" s="62" t="s">
        <v>24</v>
      </c>
      <c r="M11" s="62" t="s">
        <v>25</v>
      </c>
      <c r="N11" s="62" t="s">
        <v>26</v>
      </c>
      <c r="O11" s="63" t="s">
        <v>35</v>
      </c>
      <c r="P11" s="65">
        <v>224937190.40000001</v>
      </c>
      <c r="Q11" s="65">
        <v>0</v>
      </c>
      <c r="R11" s="65">
        <v>0</v>
      </c>
      <c r="S11" s="67">
        <v>224937190.40000001</v>
      </c>
    </row>
    <row r="12" spans="1:19" ht="22.5" x14ac:dyDescent="0.25">
      <c r="A12" s="66" t="s">
        <v>18</v>
      </c>
      <c r="B12" s="63" t="s">
        <v>19</v>
      </c>
      <c r="C12" s="64" t="s">
        <v>36</v>
      </c>
      <c r="D12" s="62" t="s">
        <v>21</v>
      </c>
      <c r="E12" s="62" t="s">
        <v>22</v>
      </c>
      <c r="F12" s="62" t="s">
        <v>23</v>
      </c>
      <c r="G12" s="62" t="s">
        <v>22</v>
      </c>
      <c r="H12" s="62" t="s">
        <v>32</v>
      </c>
      <c r="I12" s="62" t="s">
        <v>29</v>
      </c>
      <c r="J12" s="62"/>
      <c r="K12" s="62"/>
      <c r="L12" s="62" t="s">
        <v>24</v>
      </c>
      <c r="M12" s="62" t="s">
        <v>25</v>
      </c>
      <c r="N12" s="62" t="s">
        <v>26</v>
      </c>
      <c r="O12" s="63" t="s">
        <v>37</v>
      </c>
      <c r="P12" s="65">
        <v>1977197903.5999999</v>
      </c>
      <c r="Q12" s="65">
        <v>0</v>
      </c>
      <c r="R12" s="65">
        <v>0</v>
      </c>
      <c r="S12" s="67">
        <v>1977197903.5999999</v>
      </c>
    </row>
    <row r="13" spans="1:19" ht="22.5" x14ac:dyDescent="0.25">
      <c r="A13" s="66" t="s">
        <v>18</v>
      </c>
      <c r="B13" s="63" t="s">
        <v>19</v>
      </c>
      <c r="C13" s="64" t="s">
        <v>38</v>
      </c>
      <c r="D13" s="62" t="s">
        <v>21</v>
      </c>
      <c r="E13" s="62" t="s">
        <v>22</v>
      </c>
      <c r="F13" s="62" t="s">
        <v>23</v>
      </c>
      <c r="G13" s="62" t="s">
        <v>22</v>
      </c>
      <c r="H13" s="62" t="s">
        <v>39</v>
      </c>
      <c r="I13" s="62" t="s">
        <v>29</v>
      </c>
      <c r="J13" s="62"/>
      <c r="K13" s="62"/>
      <c r="L13" s="62" t="s">
        <v>24</v>
      </c>
      <c r="M13" s="62" t="s">
        <v>25</v>
      </c>
      <c r="N13" s="62" t="s">
        <v>26</v>
      </c>
      <c r="O13" s="63" t="s">
        <v>40</v>
      </c>
      <c r="P13" s="65">
        <v>1161673537.9200001</v>
      </c>
      <c r="Q13" s="65">
        <v>0</v>
      </c>
      <c r="R13" s="65">
        <v>0</v>
      </c>
      <c r="S13" s="67">
        <v>1161673537.9200001</v>
      </c>
    </row>
    <row r="14" spans="1:19" ht="22.5" x14ac:dyDescent="0.25">
      <c r="A14" s="66" t="s">
        <v>18</v>
      </c>
      <c r="B14" s="63" t="s">
        <v>19</v>
      </c>
      <c r="C14" s="64" t="s">
        <v>41</v>
      </c>
      <c r="D14" s="62" t="s">
        <v>21</v>
      </c>
      <c r="E14" s="62" t="s">
        <v>22</v>
      </c>
      <c r="F14" s="62" t="s">
        <v>23</v>
      </c>
      <c r="G14" s="62" t="s">
        <v>22</v>
      </c>
      <c r="H14" s="62" t="s">
        <v>39</v>
      </c>
      <c r="I14" s="62" t="s">
        <v>39</v>
      </c>
      <c r="J14" s="62"/>
      <c r="K14" s="62"/>
      <c r="L14" s="62" t="s">
        <v>24</v>
      </c>
      <c r="M14" s="62" t="s">
        <v>25</v>
      </c>
      <c r="N14" s="62" t="s">
        <v>26</v>
      </c>
      <c r="O14" s="63" t="s">
        <v>42</v>
      </c>
      <c r="P14" s="65">
        <v>170453330.49000001</v>
      </c>
      <c r="Q14" s="65">
        <v>0</v>
      </c>
      <c r="R14" s="65">
        <v>0</v>
      </c>
      <c r="S14" s="67">
        <v>170453330.49000001</v>
      </c>
    </row>
    <row r="15" spans="1:19" ht="22.5" x14ac:dyDescent="0.25">
      <c r="A15" s="66" t="s">
        <v>18</v>
      </c>
      <c r="B15" s="63" t="s">
        <v>19</v>
      </c>
      <c r="C15" s="64" t="s">
        <v>43</v>
      </c>
      <c r="D15" s="62" t="s">
        <v>21</v>
      </c>
      <c r="E15" s="62" t="s">
        <v>22</v>
      </c>
      <c r="F15" s="62" t="s">
        <v>23</v>
      </c>
      <c r="G15" s="62" t="s">
        <v>22</v>
      </c>
      <c r="H15" s="62" t="s">
        <v>39</v>
      </c>
      <c r="I15" s="62" t="s">
        <v>44</v>
      </c>
      <c r="J15" s="62"/>
      <c r="K15" s="62"/>
      <c r="L15" s="62" t="s">
        <v>24</v>
      </c>
      <c r="M15" s="62" t="s">
        <v>25</v>
      </c>
      <c r="N15" s="62" t="s">
        <v>26</v>
      </c>
      <c r="O15" s="63" t="s">
        <v>45</v>
      </c>
      <c r="P15" s="65">
        <v>664683.6</v>
      </c>
      <c r="Q15" s="65">
        <v>0</v>
      </c>
      <c r="R15" s="65">
        <v>0</v>
      </c>
      <c r="S15" s="67">
        <v>664683.6</v>
      </c>
    </row>
    <row r="16" spans="1:19" ht="22.5" x14ac:dyDescent="0.25">
      <c r="A16" s="66" t="s">
        <v>18</v>
      </c>
      <c r="B16" s="63" t="s">
        <v>19</v>
      </c>
      <c r="C16" s="64" t="s">
        <v>46</v>
      </c>
      <c r="D16" s="62" t="s">
        <v>21</v>
      </c>
      <c r="E16" s="62" t="s">
        <v>22</v>
      </c>
      <c r="F16" s="62" t="s">
        <v>23</v>
      </c>
      <c r="G16" s="62" t="s">
        <v>22</v>
      </c>
      <c r="H16" s="62" t="s">
        <v>39</v>
      </c>
      <c r="I16" s="62" t="s">
        <v>47</v>
      </c>
      <c r="J16" s="62"/>
      <c r="K16" s="62"/>
      <c r="L16" s="62" t="s">
        <v>24</v>
      </c>
      <c r="M16" s="62" t="s">
        <v>25</v>
      </c>
      <c r="N16" s="62" t="s">
        <v>26</v>
      </c>
      <c r="O16" s="63" t="s">
        <v>48</v>
      </c>
      <c r="P16" s="65">
        <v>1080000</v>
      </c>
      <c r="Q16" s="65">
        <v>0</v>
      </c>
      <c r="R16" s="65">
        <v>0</v>
      </c>
      <c r="S16" s="67">
        <v>1080000</v>
      </c>
    </row>
    <row r="17" spans="1:19" ht="22.5" x14ac:dyDescent="0.25">
      <c r="A17" s="66" t="s">
        <v>18</v>
      </c>
      <c r="B17" s="63" t="s">
        <v>19</v>
      </c>
      <c r="C17" s="64" t="s">
        <v>49</v>
      </c>
      <c r="D17" s="62" t="s">
        <v>21</v>
      </c>
      <c r="E17" s="62" t="s">
        <v>22</v>
      </c>
      <c r="F17" s="62" t="s">
        <v>23</v>
      </c>
      <c r="G17" s="62" t="s">
        <v>22</v>
      </c>
      <c r="H17" s="62" t="s">
        <v>39</v>
      </c>
      <c r="I17" s="62" t="s">
        <v>50</v>
      </c>
      <c r="J17" s="62"/>
      <c r="K17" s="62"/>
      <c r="L17" s="62" t="s">
        <v>24</v>
      </c>
      <c r="M17" s="62" t="s">
        <v>25</v>
      </c>
      <c r="N17" s="62" t="s">
        <v>26</v>
      </c>
      <c r="O17" s="63" t="s">
        <v>51</v>
      </c>
      <c r="P17" s="65">
        <v>1704533304.8499999</v>
      </c>
      <c r="Q17" s="65">
        <v>0</v>
      </c>
      <c r="R17" s="65">
        <v>0</v>
      </c>
      <c r="S17" s="67">
        <v>1704533304.8499999</v>
      </c>
    </row>
    <row r="18" spans="1:19" ht="22.5" x14ac:dyDescent="0.25">
      <c r="A18" s="66" t="s">
        <v>18</v>
      </c>
      <c r="B18" s="63" t="s">
        <v>19</v>
      </c>
      <c r="C18" s="64" t="s">
        <v>52</v>
      </c>
      <c r="D18" s="62" t="s">
        <v>21</v>
      </c>
      <c r="E18" s="62" t="s">
        <v>22</v>
      </c>
      <c r="F18" s="62" t="s">
        <v>23</v>
      </c>
      <c r="G18" s="62" t="s">
        <v>22</v>
      </c>
      <c r="H18" s="62" t="s">
        <v>39</v>
      </c>
      <c r="I18" s="62" t="s">
        <v>53</v>
      </c>
      <c r="J18" s="62"/>
      <c r="K18" s="62"/>
      <c r="L18" s="62" t="s">
        <v>24</v>
      </c>
      <c r="M18" s="62" t="s">
        <v>25</v>
      </c>
      <c r="N18" s="62" t="s">
        <v>26</v>
      </c>
      <c r="O18" s="63" t="s">
        <v>54</v>
      </c>
      <c r="P18" s="65">
        <v>1534079974.3699999</v>
      </c>
      <c r="Q18" s="65">
        <v>0</v>
      </c>
      <c r="R18" s="65">
        <v>0</v>
      </c>
      <c r="S18" s="67">
        <v>1534079974.3699999</v>
      </c>
    </row>
    <row r="19" spans="1:19" ht="22.5" x14ac:dyDescent="0.25">
      <c r="A19" s="66" t="s">
        <v>18</v>
      </c>
      <c r="B19" s="63" t="s">
        <v>19</v>
      </c>
      <c r="C19" s="64" t="s">
        <v>55</v>
      </c>
      <c r="D19" s="62" t="s">
        <v>21</v>
      </c>
      <c r="E19" s="62" t="s">
        <v>22</v>
      </c>
      <c r="F19" s="62" t="s">
        <v>23</v>
      </c>
      <c r="G19" s="62" t="s">
        <v>22</v>
      </c>
      <c r="H19" s="62" t="s">
        <v>39</v>
      </c>
      <c r="I19" s="62" t="s">
        <v>56</v>
      </c>
      <c r="J19" s="62"/>
      <c r="K19" s="62"/>
      <c r="L19" s="62" t="s">
        <v>24</v>
      </c>
      <c r="M19" s="62" t="s">
        <v>25</v>
      </c>
      <c r="N19" s="62" t="s">
        <v>26</v>
      </c>
      <c r="O19" s="63" t="s">
        <v>57</v>
      </c>
      <c r="P19" s="65">
        <v>3413028904.54</v>
      </c>
      <c r="Q19" s="65">
        <v>0</v>
      </c>
      <c r="R19" s="65">
        <v>0</v>
      </c>
      <c r="S19" s="67">
        <v>3413028904.54</v>
      </c>
    </row>
    <row r="20" spans="1:19" ht="22.5" x14ac:dyDescent="0.25">
      <c r="A20" s="66" t="s">
        <v>18</v>
      </c>
      <c r="B20" s="63" t="s">
        <v>19</v>
      </c>
      <c r="C20" s="64" t="s">
        <v>58</v>
      </c>
      <c r="D20" s="62" t="s">
        <v>21</v>
      </c>
      <c r="E20" s="62" t="s">
        <v>22</v>
      </c>
      <c r="F20" s="62" t="s">
        <v>23</v>
      </c>
      <c r="G20" s="62" t="s">
        <v>22</v>
      </c>
      <c r="H20" s="62" t="s">
        <v>39</v>
      </c>
      <c r="I20" s="62" t="s">
        <v>59</v>
      </c>
      <c r="J20" s="62"/>
      <c r="K20" s="62"/>
      <c r="L20" s="62" t="s">
        <v>24</v>
      </c>
      <c r="M20" s="62" t="s">
        <v>25</v>
      </c>
      <c r="N20" s="62" t="s">
        <v>26</v>
      </c>
      <c r="O20" s="63" t="s">
        <v>60</v>
      </c>
      <c r="P20" s="65">
        <v>227271107.31</v>
      </c>
      <c r="Q20" s="65">
        <v>0</v>
      </c>
      <c r="R20" s="65">
        <v>0</v>
      </c>
      <c r="S20" s="67">
        <v>227271107.31</v>
      </c>
    </row>
    <row r="21" spans="1:19" ht="22.5" x14ac:dyDescent="0.25">
      <c r="A21" s="66" t="s">
        <v>18</v>
      </c>
      <c r="B21" s="63" t="s">
        <v>19</v>
      </c>
      <c r="C21" s="64" t="s">
        <v>61</v>
      </c>
      <c r="D21" s="62" t="s">
        <v>21</v>
      </c>
      <c r="E21" s="62" t="s">
        <v>22</v>
      </c>
      <c r="F21" s="62" t="s">
        <v>23</v>
      </c>
      <c r="G21" s="62" t="s">
        <v>22</v>
      </c>
      <c r="H21" s="62" t="s">
        <v>39</v>
      </c>
      <c r="I21" s="62" t="s">
        <v>62</v>
      </c>
      <c r="J21" s="62"/>
      <c r="K21" s="62"/>
      <c r="L21" s="62" t="s">
        <v>24</v>
      </c>
      <c r="M21" s="62" t="s">
        <v>25</v>
      </c>
      <c r="N21" s="62" t="s">
        <v>26</v>
      </c>
      <c r="O21" s="63" t="s">
        <v>63</v>
      </c>
      <c r="P21" s="65">
        <v>53065329.920000002</v>
      </c>
      <c r="Q21" s="65">
        <v>0</v>
      </c>
      <c r="R21" s="65">
        <v>0</v>
      </c>
      <c r="S21" s="67">
        <v>53065329.920000002</v>
      </c>
    </row>
    <row r="22" spans="1:19" ht="22.5" x14ac:dyDescent="0.25">
      <c r="A22" s="66" t="s">
        <v>18</v>
      </c>
      <c r="B22" s="63" t="s">
        <v>19</v>
      </c>
      <c r="C22" s="64" t="s">
        <v>64</v>
      </c>
      <c r="D22" s="62" t="s">
        <v>21</v>
      </c>
      <c r="E22" s="62" t="s">
        <v>22</v>
      </c>
      <c r="F22" s="62" t="s">
        <v>23</v>
      </c>
      <c r="G22" s="62" t="s">
        <v>22</v>
      </c>
      <c r="H22" s="62" t="s">
        <v>65</v>
      </c>
      <c r="I22" s="62" t="s">
        <v>22</v>
      </c>
      <c r="J22" s="62"/>
      <c r="K22" s="62"/>
      <c r="L22" s="62" t="s">
        <v>24</v>
      </c>
      <c r="M22" s="62" t="s">
        <v>25</v>
      </c>
      <c r="N22" s="62" t="s">
        <v>26</v>
      </c>
      <c r="O22" s="63" t="s">
        <v>66</v>
      </c>
      <c r="P22" s="65">
        <v>1000000</v>
      </c>
      <c r="Q22" s="65">
        <v>0</v>
      </c>
      <c r="R22" s="65">
        <v>0</v>
      </c>
      <c r="S22" s="67">
        <v>1000000</v>
      </c>
    </row>
    <row r="23" spans="1:19" ht="22.5" x14ac:dyDescent="0.25">
      <c r="A23" s="66" t="s">
        <v>18</v>
      </c>
      <c r="B23" s="63" t="s">
        <v>19</v>
      </c>
      <c r="C23" s="64" t="s">
        <v>67</v>
      </c>
      <c r="D23" s="62" t="s">
        <v>21</v>
      </c>
      <c r="E23" s="62" t="s">
        <v>22</v>
      </c>
      <c r="F23" s="62" t="s">
        <v>23</v>
      </c>
      <c r="G23" s="62" t="s">
        <v>22</v>
      </c>
      <c r="H23" s="62" t="s">
        <v>65</v>
      </c>
      <c r="I23" s="62" t="s">
        <v>68</v>
      </c>
      <c r="J23" s="62"/>
      <c r="K23" s="62"/>
      <c r="L23" s="62" t="s">
        <v>24</v>
      </c>
      <c r="M23" s="62" t="s">
        <v>25</v>
      </c>
      <c r="N23" s="62" t="s">
        <v>26</v>
      </c>
      <c r="O23" s="63" t="s">
        <v>69</v>
      </c>
      <c r="P23" s="65">
        <v>204996000</v>
      </c>
      <c r="Q23" s="65">
        <v>0</v>
      </c>
      <c r="R23" s="65">
        <v>0</v>
      </c>
      <c r="S23" s="67">
        <v>204996000</v>
      </c>
    </row>
    <row r="24" spans="1:19" ht="22.5" x14ac:dyDescent="0.25">
      <c r="A24" s="66" t="s">
        <v>18</v>
      </c>
      <c r="B24" s="63" t="s">
        <v>19</v>
      </c>
      <c r="C24" s="64" t="s">
        <v>70</v>
      </c>
      <c r="D24" s="62" t="s">
        <v>21</v>
      </c>
      <c r="E24" s="62" t="s">
        <v>22</v>
      </c>
      <c r="F24" s="62" t="s">
        <v>23</v>
      </c>
      <c r="G24" s="62" t="s">
        <v>29</v>
      </c>
      <c r="H24" s="62" t="s">
        <v>50</v>
      </c>
      <c r="I24" s="62"/>
      <c r="J24" s="62"/>
      <c r="K24" s="62"/>
      <c r="L24" s="62" t="s">
        <v>24</v>
      </c>
      <c r="M24" s="62" t="s">
        <v>25</v>
      </c>
      <c r="N24" s="62" t="s">
        <v>26</v>
      </c>
      <c r="O24" s="63" t="s">
        <v>71</v>
      </c>
      <c r="P24" s="65">
        <v>3571337850</v>
      </c>
      <c r="Q24" s="65">
        <v>0</v>
      </c>
      <c r="R24" s="65">
        <v>0</v>
      </c>
      <c r="S24" s="67">
        <v>3571337850</v>
      </c>
    </row>
    <row r="25" spans="1:19" ht="22.5" x14ac:dyDescent="0.25">
      <c r="A25" s="66" t="s">
        <v>18</v>
      </c>
      <c r="B25" s="63" t="s">
        <v>19</v>
      </c>
      <c r="C25" s="64" t="s">
        <v>72</v>
      </c>
      <c r="D25" s="62" t="s">
        <v>21</v>
      </c>
      <c r="E25" s="62" t="s">
        <v>22</v>
      </c>
      <c r="F25" s="62" t="s">
        <v>23</v>
      </c>
      <c r="G25" s="62" t="s">
        <v>39</v>
      </c>
      <c r="H25" s="62" t="s">
        <v>22</v>
      </c>
      <c r="I25" s="62" t="s">
        <v>22</v>
      </c>
      <c r="J25" s="62"/>
      <c r="K25" s="62"/>
      <c r="L25" s="62" t="s">
        <v>24</v>
      </c>
      <c r="M25" s="62" t="s">
        <v>25</v>
      </c>
      <c r="N25" s="62" t="s">
        <v>26</v>
      </c>
      <c r="O25" s="63" t="s">
        <v>73</v>
      </c>
      <c r="P25" s="65">
        <v>1642983737.53</v>
      </c>
      <c r="Q25" s="65">
        <v>0</v>
      </c>
      <c r="R25" s="65">
        <v>0</v>
      </c>
      <c r="S25" s="67">
        <v>1642983737.53</v>
      </c>
    </row>
    <row r="26" spans="1:19" ht="22.5" x14ac:dyDescent="0.25">
      <c r="A26" s="66" t="s">
        <v>18</v>
      </c>
      <c r="B26" s="63" t="s">
        <v>19</v>
      </c>
      <c r="C26" s="64" t="s">
        <v>74</v>
      </c>
      <c r="D26" s="62" t="s">
        <v>21</v>
      </c>
      <c r="E26" s="62" t="s">
        <v>22</v>
      </c>
      <c r="F26" s="62" t="s">
        <v>23</v>
      </c>
      <c r="G26" s="62" t="s">
        <v>39</v>
      </c>
      <c r="H26" s="62" t="s">
        <v>22</v>
      </c>
      <c r="I26" s="62" t="s">
        <v>68</v>
      </c>
      <c r="J26" s="62"/>
      <c r="K26" s="62"/>
      <c r="L26" s="62" t="s">
        <v>24</v>
      </c>
      <c r="M26" s="62" t="s">
        <v>25</v>
      </c>
      <c r="N26" s="62" t="s">
        <v>26</v>
      </c>
      <c r="O26" s="63" t="s">
        <v>75</v>
      </c>
      <c r="P26" s="65">
        <v>2875221540.6799998</v>
      </c>
      <c r="Q26" s="65">
        <v>0</v>
      </c>
      <c r="R26" s="65">
        <v>0</v>
      </c>
      <c r="S26" s="67">
        <v>2875221540.6799998</v>
      </c>
    </row>
    <row r="27" spans="1:19" ht="22.5" x14ac:dyDescent="0.25">
      <c r="A27" s="66" t="s">
        <v>18</v>
      </c>
      <c r="B27" s="63" t="s">
        <v>19</v>
      </c>
      <c r="C27" s="64" t="s">
        <v>76</v>
      </c>
      <c r="D27" s="62" t="s">
        <v>21</v>
      </c>
      <c r="E27" s="62" t="s">
        <v>22</v>
      </c>
      <c r="F27" s="62" t="s">
        <v>23</v>
      </c>
      <c r="G27" s="62" t="s">
        <v>39</v>
      </c>
      <c r="H27" s="62" t="s">
        <v>22</v>
      </c>
      <c r="I27" s="62" t="s">
        <v>32</v>
      </c>
      <c r="J27" s="62"/>
      <c r="K27" s="62"/>
      <c r="L27" s="62" t="s">
        <v>24</v>
      </c>
      <c r="M27" s="62" t="s">
        <v>25</v>
      </c>
      <c r="N27" s="62" t="s">
        <v>26</v>
      </c>
      <c r="O27" s="63" t="s">
        <v>77</v>
      </c>
      <c r="P27" s="65">
        <v>3285967475.0599999</v>
      </c>
      <c r="Q27" s="65">
        <v>0</v>
      </c>
      <c r="R27" s="65">
        <v>0</v>
      </c>
      <c r="S27" s="67">
        <v>3285967475.0599999</v>
      </c>
    </row>
    <row r="28" spans="1:19" ht="22.5" x14ac:dyDescent="0.25">
      <c r="A28" s="66" t="s">
        <v>18</v>
      </c>
      <c r="B28" s="63" t="s">
        <v>19</v>
      </c>
      <c r="C28" s="64" t="s">
        <v>78</v>
      </c>
      <c r="D28" s="62" t="s">
        <v>21</v>
      </c>
      <c r="E28" s="62" t="s">
        <v>22</v>
      </c>
      <c r="F28" s="62" t="s">
        <v>23</v>
      </c>
      <c r="G28" s="62" t="s">
        <v>39</v>
      </c>
      <c r="H28" s="62" t="s">
        <v>29</v>
      </c>
      <c r="I28" s="62" t="s">
        <v>29</v>
      </c>
      <c r="J28" s="62"/>
      <c r="K28" s="62"/>
      <c r="L28" s="62" t="s">
        <v>24</v>
      </c>
      <c r="M28" s="62" t="s">
        <v>25</v>
      </c>
      <c r="N28" s="62" t="s">
        <v>26</v>
      </c>
      <c r="O28" s="63" t="s">
        <v>79</v>
      </c>
      <c r="P28" s="65">
        <v>3230060389.5500002</v>
      </c>
      <c r="Q28" s="65">
        <v>0</v>
      </c>
      <c r="R28" s="65">
        <v>0</v>
      </c>
      <c r="S28" s="67">
        <v>3230060389.5500002</v>
      </c>
    </row>
    <row r="29" spans="1:19" ht="22.5" x14ac:dyDescent="0.25">
      <c r="A29" s="66" t="s">
        <v>18</v>
      </c>
      <c r="B29" s="63" t="s">
        <v>19</v>
      </c>
      <c r="C29" s="64" t="s">
        <v>80</v>
      </c>
      <c r="D29" s="62" t="s">
        <v>21</v>
      </c>
      <c r="E29" s="62" t="s">
        <v>22</v>
      </c>
      <c r="F29" s="62" t="s">
        <v>23</v>
      </c>
      <c r="G29" s="62" t="s">
        <v>39</v>
      </c>
      <c r="H29" s="62" t="s">
        <v>29</v>
      </c>
      <c r="I29" s="62" t="s">
        <v>68</v>
      </c>
      <c r="J29" s="62"/>
      <c r="K29" s="62"/>
      <c r="L29" s="62" t="s">
        <v>24</v>
      </c>
      <c r="M29" s="62" t="s">
        <v>25</v>
      </c>
      <c r="N29" s="62" t="s">
        <v>26</v>
      </c>
      <c r="O29" s="63" t="s">
        <v>81</v>
      </c>
      <c r="P29" s="65">
        <v>1597345300.3800001</v>
      </c>
      <c r="Q29" s="65">
        <v>0</v>
      </c>
      <c r="R29" s="65">
        <v>0</v>
      </c>
      <c r="S29" s="67">
        <v>1597345300.3800001</v>
      </c>
    </row>
    <row r="30" spans="1:19" ht="33.75" x14ac:dyDescent="0.25">
      <c r="A30" s="66" t="s">
        <v>18</v>
      </c>
      <c r="B30" s="63" t="s">
        <v>19</v>
      </c>
      <c r="C30" s="64" t="s">
        <v>82</v>
      </c>
      <c r="D30" s="62" t="s">
        <v>21</v>
      </c>
      <c r="E30" s="62" t="s">
        <v>22</v>
      </c>
      <c r="F30" s="62" t="s">
        <v>23</v>
      </c>
      <c r="G30" s="62" t="s">
        <v>39</v>
      </c>
      <c r="H30" s="62" t="s">
        <v>29</v>
      </c>
      <c r="I30" s="62" t="s">
        <v>83</v>
      </c>
      <c r="J30" s="62"/>
      <c r="K30" s="62"/>
      <c r="L30" s="62" t="s">
        <v>24</v>
      </c>
      <c r="M30" s="62" t="s">
        <v>25</v>
      </c>
      <c r="N30" s="62" t="s">
        <v>26</v>
      </c>
      <c r="O30" s="63" t="s">
        <v>84</v>
      </c>
      <c r="P30" s="65">
        <v>1300695458.8800001</v>
      </c>
      <c r="Q30" s="65">
        <v>0</v>
      </c>
      <c r="R30" s="65">
        <v>0</v>
      </c>
      <c r="S30" s="67">
        <v>1300695458.8800001</v>
      </c>
    </row>
    <row r="31" spans="1:19" ht="22.5" x14ac:dyDescent="0.25">
      <c r="A31" s="66" t="s">
        <v>18</v>
      </c>
      <c r="B31" s="63" t="s">
        <v>19</v>
      </c>
      <c r="C31" s="64" t="s">
        <v>85</v>
      </c>
      <c r="D31" s="62" t="s">
        <v>21</v>
      </c>
      <c r="E31" s="62" t="s">
        <v>22</v>
      </c>
      <c r="F31" s="62" t="s">
        <v>23</v>
      </c>
      <c r="G31" s="62" t="s">
        <v>39</v>
      </c>
      <c r="H31" s="62" t="s">
        <v>86</v>
      </c>
      <c r="I31" s="62"/>
      <c r="J31" s="62"/>
      <c r="K31" s="62"/>
      <c r="L31" s="62" t="s">
        <v>24</v>
      </c>
      <c r="M31" s="62" t="s">
        <v>25</v>
      </c>
      <c r="N31" s="62" t="s">
        <v>26</v>
      </c>
      <c r="O31" s="63" t="s">
        <v>87</v>
      </c>
      <c r="P31" s="65">
        <v>1232237803.1500001</v>
      </c>
      <c r="Q31" s="65">
        <v>0</v>
      </c>
      <c r="R31" s="65">
        <v>0</v>
      </c>
      <c r="S31" s="67">
        <v>1232237803.1500001</v>
      </c>
    </row>
    <row r="32" spans="1:19" ht="22.5" x14ac:dyDescent="0.25">
      <c r="A32" s="66" t="s">
        <v>18</v>
      </c>
      <c r="B32" s="63" t="s">
        <v>19</v>
      </c>
      <c r="C32" s="64" t="s">
        <v>88</v>
      </c>
      <c r="D32" s="62" t="s">
        <v>21</v>
      </c>
      <c r="E32" s="62" t="s">
        <v>22</v>
      </c>
      <c r="F32" s="62" t="s">
        <v>23</v>
      </c>
      <c r="G32" s="62" t="s">
        <v>39</v>
      </c>
      <c r="H32" s="62" t="s">
        <v>83</v>
      </c>
      <c r="I32" s="62"/>
      <c r="J32" s="62"/>
      <c r="K32" s="62"/>
      <c r="L32" s="62" t="s">
        <v>24</v>
      </c>
      <c r="M32" s="62" t="s">
        <v>25</v>
      </c>
      <c r="N32" s="62" t="s">
        <v>26</v>
      </c>
      <c r="O32" s="63" t="s">
        <v>89</v>
      </c>
      <c r="P32" s="65">
        <v>205372967.19</v>
      </c>
      <c r="Q32" s="65">
        <v>0</v>
      </c>
      <c r="R32" s="65">
        <v>0</v>
      </c>
      <c r="S32" s="67">
        <v>205372967.19</v>
      </c>
    </row>
    <row r="33" spans="1:19" ht="22.5" x14ac:dyDescent="0.25">
      <c r="A33" s="66" t="s">
        <v>18</v>
      </c>
      <c r="B33" s="63" t="s">
        <v>19</v>
      </c>
      <c r="C33" s="64" t="s">
        <v>636</v>
      </c>
      <c r="D33" s="62" t="s">
        <v>21</v>
      </c>
      <c r="E33" s="62" t="s">
        <v>22</v>
      </c>
      <c r="F33" s="62" t="s">
        <v>23</v>
      </c>
      <c r="G33" s="62" t="s">
        <v>39</v>
      </c>
      <c r="H33" s="62" t="s">
        <v>106</v>
      </c>
      <c r="I33" s="62"/>
      <c r="J33" s="62"/>
      <c r="K33" s="62"/>
      <c r="L33" s="62" t="s">
        <v>24</v>
      </c>
      <c r="M33" s="62" t="s">
        <v>25</v>
      </c>
      <c r="N33" s="62" t="s">
        <v>26</v>
      </c>
      <c r="O33" s="63" t="s">
        <v>637</v>
      </c>
      <c r="P33" s="65">
        <v>205372967.19</v>
      </c>
      <c r="Q33" s="65">
        <v>0</v>
      </c>
      <c r="R33" s="65">
        <v>0</v>
      </c>
      <c r="S33" s="67">
        <v>205372967.19</v>
      </c>
    </row>
    <row r="34" spans="1:19" ht="22.5" x14ac:dyDescent="0.25">
      <c r="A34" s="66" t="s">
        <v>18</v>
      </c>
      <c r="B34" s="63" t="s">
        <v>19</v>
      </c>
      <c r="C34" s="64" t="s">
        <v>638</v>
      </c>
      <c r="D34" s="62" t="s">
        <v>21</v>
      </c>
      <c r="E34" s="62" t="s">
        <v>22</v>
      </c>
      <c r="F34" s="62" t="s">
        <v>23</v>
      </c>
      <c r="G34" s="62" t="s">
        <v>39</v>
      </c>
      <c r="H34" s="62" t="s">
        <v>65</v>
      </c>
      <c r="I34" s="62"/>
      <c r="J34" s="62"/>
      <c r="K34" s="62"/>
      <c r="L34" s="62" t="s">
        <v>24</v>
      </c>
      <c r="M34" s="62" t="s">
        <v>25</v>
      </c>
      <c r="N34" s="62" t="s">
        <v>26</v>
      </c>
      <c r="O34" s="63" t="s">
        <v>639</v>
      </c>
      <c r="P34" s="65">
        <v>410745934.38</v>
      </c>
      <c r="Q34" s="65">
        <v>0</v>
      </c>
      <c r="R34" s="65">
        <v>0</v>
      </c>
      <c r="S34" s="67">
        <v>410745934.38</v>
      </c>
    </row>
    <row r="35" spans="1:19" ht="22.5" x14ac:dyDescent="0.25">
      <c r="A35" s="66" t="s">
        <v>18</v>
      </c>
      <c r="B35" s="63" t="s">
        <v>19</v>
      </c>
      <c r="C35" s="64" t="s">
        <v>90</v>
      </c>
      <c r="D35" s="62" t="s">
        <v>21</v>
      </c>
      <c r="E35" s="62" t="s">
        <v>29</v>
      </c>
      <c r="F35" s="62" t="s">
        <v>23</v>
      </c>
      <c r="G35" s="62" t="s">
        <v>32</v>
      </c>
      <c r="H35" s="62" t="s">
        <v>29</v>
      </c>
      <c r="I35" s="62" t="s">
        <v>29</v>
      </c>
      <c r="J35" s="62"/>
      <c r="K35" s="62"/>
      <c r="L35" s="62" t="s">
        <v>24</v>
      </c>
      <c r="M35" s="62" t="s">
        <v>25</v>
      </c>
      <c r="N35" s="62" t="s">
        <v>26</v>
      </c>
      <c r="O35" s="63" t="s">
        <v>91</v>
      </c>
      <c r="P35" s="65">
        <v>4000000</v>
      </c>
      <c r="Q35" s="65">
        <v>0</v>
      </c>
      <c r="R35" s="65">
        <v>0</v>
      </c>
      <c r="S35" s="67">
        <v>4000000</v>
      </c>
    </row>
    <row r="36" spans="1:19" ht="22.5" x14ac:dyDescent="0.25">
      <c r="A36" s="66" t="s">
        <v>18</v>
      </c>
      <c r="B36" s="63" t="s">
        <v>19</v>
      </c>
      <c r="C36" s="64" t="s">
        <v>92</v>
      </c>
      <c r="D36" s="62" t="s">
        <v>21</v>
      </c>
      <c r="E36" s="62" t="s">
        <v>29</v>
      </c>
      <c r="F36" s="62" t="s">
        <v>23</v>
      </c>
      <c r="G36" s="62" t="s">
        <v>32</v>
      </c>
      <c r="H36" s="62" t="s">
        <v>32</v>
      </c>
      <c r="I36" s="62" t="s">
        <v>22</v>
      </c>
      <c r="J36" s="62"/>
      <c r="K36" s="62"/>
      <c r="L36" s="62" t="s">
        <v>24</v>
      </c>
      <c r="M36" s="62" t="s">
        <v>25</v>
      </c>
      <c r="N36" s="62" t="s">
        <v>26</v>
      </c>
      <c r="O36" s="63" t="s">
        <v>93</v>
      </c>
      <c r="P36" s="65">
        <v>34650000</v>
      </c>
      <c r="Q36" s="65">
        <v>0</v>
      </c>
      <c r="R36" s="65">
        <v>0</v>
      </c>
      <c r="S36" s="67">
        <v>34650000</v>
      </c>
    </row>
    <row r="37" spans="1:19" ht="22.5" x14ac:dyDescent="0.25">
      <c r="A37" s="66" t="s">
        <v>18</v>
      </c>
      <c r="B37" s="63" t="s">
        <v>19</v>
      </c>
      <c r="C37" s="64" t="s">
        <v>640</v>
      </c>
      <c r="D37" s="62" t="s">
        <v>21</v>
      </c>
      <c r="E37" s="62" t="s">
        <v>29</v>
      </c>
      <c r="F37" s="62" t="s">
        <v>23</v>
      </c>
      <c r="G37" s="62" t="s">
        <v>32</v>
      </c>
      <c r="H37" s="62" t="s">
        <v>32</v>
      </c>
      <c r="I37" s="62" t="s">
        <v>29</v>
      </c>
      <c r="J37" s="62"/>
      <c r="K37" s="62"/>
      <c r="L37" s="62" t="s">
        <v>24</v>
      </c>
      <c r="M37" s="62" t="s">
        <v>25</v>
      </c>
      <c r="N37" s="62" t="s">
        <v>26</v>
      </c>
      <c r="O37" s="63" t="s">
        <v>641</v>
      </c>
      <c r="P37" s="65">
        <v>650000</v>
      </c>
      <c r="Q37" s="65">
        <v>0</v>
      </c>
      <c r="R37" s="65">
        <v>0</v>
      </c>
      <c r="S37" s="67">
        <v>650000</v>
      </c>
    </row>
    <row r="38" spans="1:19" ht="22.5" x14ac:dyDescent="0.25">
      <c r="A38" s="66" t="s">
        <v>18</v>
      </c>
      <c r="B38" s="63" t="s">
        <v>19</v>
      </c>
      <c r="C38" s="64" t="s">
        <v>94</v>
      </c>
      <c r="D38" s="62" t="s">
        <v>21</v>
      </c>
      <c r="E38" s="62" t="s">
        <v>29</v>
      </c>
      <c r="F38" s="62" t="s">
        <v>23</v>
      </c>
      <c r="G38" s="62" t="s">
        <v>32</v>
      </c>
      <c r="H38" s="62" t="s">
        <v>32</v>
      </c>
      <c r="I38" s="62" t="s">
        <v>53</v>
      </c>
      <c r="J38" s="62"/>
      <c r="K38" s="62"/>
      <c r="L38" s="62" t="s">
        <v>24</v>
      </c>
      <c r="M38" s="62" t="s">
        <v>25</v>
      </c>
      <c r="N38" s="62" t="s">
        <v>26</v>
      </c>
      <c r="O38" s="63" t="s">
        <v>95</v>
      </c>
      <c r="P38" s="65">
        <v>117125510</v>
      </c>
      <c r="Q38" s="65">
        <v>0</v>
      </c>
      <c r="R38" s="65">
        <v>0</v>
      </c>
      <c r="S38" s="67">
        <v>117125510</v>
      </c>
    </row>
    <row r="39" spans="1:19" ht="22.5" x14ac:dyDescent="0.25">
      <c r="A39" s="66" t="s">
        <v>18</v>
      </c>
      <c r="B39" s="63" t="s">
        <v>19</v>
      </c>
      <c r="C39" s="64" t="s">
        <v>96</v>
      </c>
      <c r="D39" s="62" t="s">
        <v>21</v>
      </c>
      <c r="E39" s="62" t="s">
        <v>29</v>
      </c>
      <c r="F39" s="62" t="s">
        <v>23</v>
      </c>
      <c r="G39" s="62" t="s">
        <v>32</v>
      </c>
      <c r="H39" s="62" t="s">
        <v>32</v>
      </c>
      <c r="I39" s="62" t="s">
        <v>97</v>
      </c>
      <c r="J39" s="62"/>
      <c r="K39" s="62"/>
      <c r="L39" s="62" t="s">
        <v>24</v>
      </c>
      <c r="M39" s="62" t="s">
        <v>25</v>
      </c>
      <c r="N39" s="62" t="s">
        <v>26</v>
      </c>
      <c r="O39" s="63" t="s">
        <v>98</v>
      </c>
      <c r="P39" s="65">
        <v>609851982</v>
      </c>
      <c r="Q39" s="65">
        <v>0</v>
      </c>
      <c r="R39" s="65">
        <v>0</v>
      </c>
      <c r="S39" s="67">
        <v>609851982</v>
      </c>
    </row>
    <row r="40" spans="1:19" ht="22.5" x14ac:dyDescent="0.25">
      <c r="A40" s="66" t="s">
        <v>18</v>
      </c>
      <c r="B40" s="63" t="s">
        <v>19</v>
      </c>
      <c r="C40" s="64" t="s">
        <v>99</v>
      </c>
      <c r="D40" s="62" t="s">
        <v>21</v>
      </c>
      <c r="E40" s="62" t="s">
        <v>29</v>
      </c>
      <c r="F40" s="62" t="s">
        <v>23</v>
      </c>
      <c r="G40" s="62" t="s">
        <v>32</v>
      </c>
      <c r="H40" s="62" t="s">
        <v>32</v>
      </c>
      <c r="I40" s="62" t="s">
        <v>100</v>
      </c>
      <c r="J40" s="62"/>
      <c r="K40" s="62"/>
      <c r="L40" s="62" t="s">
        <v>24</v>
      </c>
      <c r="M40" s="62" t="s">
        <v>25</v>
      </c>
      <c r="N40" s="62" t="s">
        <v>26</v>
      </c>
      <c r="O40" s="63" t="s">
        <v>101</v>
      </c>
      <c r="P40" s="65">
        <v>501441662</v>
      </c>
      <c r="Q40" s="65">
        <v>0</v>
      </c>
      <c r="R40" s="65">
        <v>0</v>
      </c>
      <c r="S40" s="67">
        <v>501441662</v>
      </c>
    </row>
    <row r="41" spans="1:19" ht="22.5" x14ac:dyDescent="0.25">
      <c r="A41" s="66" t="s">
        <v>18</v>
      </c>
      <c r="B41" s="63" t="s">
        <v>19</v>
      </c>
      <c r="C41" s="64" t="s">
        <v>103</v>
      </c>
      <c r="D41" s="62" t="s">
        <v>21</v>
      </c>
      <c r="E41" s="62" t="s">
        <v>29</v>
      </c>
      <c r="F41" s="62" t="s">
        <v>23</v>
      </c>
      <c r="G41" s="62" t="s">
        <v>32</v>
      </c>
      <c r="H41" s="62" t="s">
        <v>39</v>
      </c>
      <c r="I41" s="62" t="s">
        <v>22</v>
      </c>
      <c r="J41" s="62"/>
      <c r="K41" s="62"/>
      <c r="L41" s="62" t="s">
        <v>24</v>
      </c>
      <c r="M41" s="62" t="s">
        <v>25</v>
      </c>
      <c r="N41" s="62" t="s">
        <v>26</v>
      </c>
      <c r="O41" s="63" t="s">
        <v>104</v>
      </c>
      <c r="P41" s="65">
        <v>449750000</v>
      </c>
      <c r="Q41" s="65">
        <v>0</v>
      </c>
      <c r="R41" s="65">
        <v>429750000</v>
      </c>
      <c r="S41" s="67">
        <v>20000000</v>
      </c>
    </row>
    <row r="42" spans="1:19" ht="22.5" x14ac:dyDescent="0.25">
      <c r="A42" s="66" t="s">
        <v>18</v>
      </c>
      <c r="B42" s="63" t="s">
        <v>19</v>
      </c>
      <c r="C42" s="64" t="s">
        <v>105</v>
      </c>
      <c r="D42" s="62" t="s">
        <v>21</v>
      </c>
      <c r="E42" s="62" t="s">
        <v>29</v>
      </c>
      <c r="F42" s="62" t="s">
        <v>23</v>
      </c>
      <c r="G42" s="62" t="s">
        <v>32</v>
      </c>
      <c r="H42" s="62" t="s">
        <v>39</v>
      </c>
      <c r="I42" s="62" t="s">
        <v>106</v>
      </c>
      <c r="J42" s="62"/>
      <c r="K42" s="62"/>
      <c r="L42" s="62" t="s">
        <v>24</v>
      </c>
      <c r="M42" s="62" t="s">
        <v>25</v>
      </c>
      <c r="N42" s="62" t="s">
        <v>26</v>
      </c>
      <c r="O42" s="63" t="s">
        <v>107</v>
      </c>
      <c r="P42" s="65">
        <v>1110025158</v>
      </c>
      <c r="Q42" s="65">
        <v>0</v>
      </c>
      <c r="R42" s="65">
        <v>0</v>
      </c>
      <c r="S42" s="67">
        <v>1110025158</v>
      </c>
    </row>
    <row r="43" spans="1:19" ht="22.5" x14ac:dyDescent="0.25">
      <c r="A43" s="66" t="s">
        <v>18</v>
      </c>
      <c r="B43" s="63" t="s">
        <v>19</v>
      </c>
      <c r="C43" s="64" t="s">
        <v>108</v>
      </c>
      <c r="D43" s="62" t="s">
        <v>21</v>
      </c>
      <c r="E43" s="62" t="s">
        <v>29</v>
      </c>
      <c r="F43" s="62" t="s">
        <v>23</v>
      </c>
      <c r="G43" s="62" t="s">
        <v>32</v>
      </c>
      <c r="H43" s="62" t="s">
        <v>39</v>
      </c>
      <c r="I43" s="62" t="s">
        <v>65</v>
      </c>
      <c r="J43" s="62"/>
      <c r="K43" s="62"/>
      <c r="L43" s="62" t="s">
        <v>24</v>
      </c>
      <c r="M43" s="62" t="s">
        <v>25</v>
      </c>
      <c r="N43" s="62" t="s">
        <v>26</v>
      </c>
      <c r="O43" s="63" t="s">
        <v>109</v>
      </c>
      <c r="P43" s="65">
        <v>335578934</v>
      </c>
      <c r="Q43" s="65">
        <v>0</v>
      </c>
      <c r="R43" s="65">
        <v>0</v>
      </c>
      <c r="S43" s="67">
        <v>335578934</v>
      </c>
    </row>
    <row r="44" spans="1:19" ht="22.5" x14ac:dyDescent="0.25">
      <c r="A44" s="66" t="s">
        <v>18</v>
      </c>
      <c r="B44" s="63" t="s">
        <v>19</v>
      </c>
      <c r="C44" s="64" t="s">
        <v>110</v>
      </c>
      <c r="D44" s="62" t="s">
        <v>21</v>
      </c>
      <c r="E44" s="62" t="s">
        <v>29</v>
      </c>
      <c r="F44" s="62" t="s">
        <v>23</v>
      </c>
      <c r="G44" s="62" t="s">
        <v>32</v>
      </c>
      <c r="H44" s="62" t="s">
        <v>39</v>
      </c>
      <c r="I44" s="62" t="s">
        <v>25</v>
      </c>
      <c r="J44" s="62"/>
      <c r="K44" s="62"/>
      <c r="L44" s="62" t="s">
        <v>24</v>
      </c>
      <c r="M44" s="62" t="s">
        <v>25</v>
      </c>
      <c r="N44" s="62" t="s">
        <v>26</v>
      </c>
      <c r="O44" s="63" t="s">
        <v>111</v>
      </c>
      <c r="P44" s="65">
        <v>1902000000</v>
      </c>
      <c r="Q44" s="65">
        <v>869770</v>
      </c>
      <c r="R44" s="65">
        <v>0</v>
      </c>
      <c r="S44" s="67">
        <v>1902869770</v>
      </c>
    </row>
    <row r="45" spans="1:19" ht="22.5" x14ac:dyDescent="0.25">
      <c r="A45" s="66" t="s">
        <v>18</v>
      </c>
      <c r="B45" s="63" t="s">
        <v>19</v>
      </c>
      <c r="C45" s="64" t="s">
        <v>112</v>
      </c>
      <c r="D45" s="62" t="s">
        <v>21</v>
      </c>
      <c r="E45" s="62" t="s">
        <v>29</v>
      </c>
      <c r="F45" s="62" t="s">
        <v>23</v>
      </c>
      <c r="G45" s="62" t="s">
        <v>32</v>
      </c>
      <c r="H45" s="62" t="s">
        <v>39</v>
      </c>
      <c r="I45" s="62" t="s">
        <v>44</v>
      </c>
      <c r="J45" s="62"/>
      <c r="K45" s="62"/>
      <c r="L45" s="62" t="s">
        <v>24</v>
      </c>
      <c r="M45" s="62" t="s">
        <v>25</v>
      </c>
      <c r="N45" s="62" t="s">
        <v>26</v>
      </c>
      <c r="O45" s="63" t="s">
        <v>113</v>
      </c>
      <c r="P45" s="65">
        <v>45200000</v>
      </c>
      <c r="Q45" s="65">
        <v>429750000</v>
      </c>
      <c r="R45" s="65">
        <v>0</v>
      </c>
      <c r="S45" s="67">
        <v>474950000</v>
      </c>
    </row>
    <row r="46" spans="1:19" ht="22.5" x14ac:dyDescent="0.25">
      <c r="A46" s="66" t="s">
        <v>18</v>
      </c>
      <c r="B46" s="63" t="s">
        <v>19</v>
      </c>
      <c r="C46" s="64" t="s">
        <v>114</v>
      </c>
      <c r="D46" s="62" t="s">
        <v>21</v>
      </c>
      <c r="E46" s="62" t="s">
        <v>29</v>
      </c>
      <c r="F46" s="62" t="s">
        <v>23</v>
      </c>
      <c r="G46" s="62" t="s">
        <v>32</v>
      </c>
      <c r="H46" s="62" t="s">
        <v>86</v>
      </c>
      <c r="I46" s="62" t="s">
        <v>29</v>
      </c>
      <c r="J46" s="62"/>
      <c r="K46" s="62"/>
      <c r="L46" s="62" t="s">
        <v>24</v>
      </c>
      <c r="M46" s="62" t="s">
        <v>25</v>
      </c>
      <c r="N46" s="62" t="s">
        <v>26</v>
      </c>
      <c r="O46" s="63" t="s">
        <v>115</v>
      </c>
      <c r="P46" s="65">
        <v>600000000</v>
      </c>
      <c r="Q46" s="65">
        <v>0</v>
      </c>
      <c r="R46" s="65">
        <v>0</v>
      </c>
      <c r="S46" s="67">
        <v>600000000</v>
      </c>
    </row>
    <row r="47" spans="1:19" ht="22.5" x14ac:dyDescent="0.25">
      <c r="A47" s="66" t="s">
        <v>18</v>
      </c>
      <c r="B47" s="63" t="s">
        <v>19</v>
      </c>
      <c r="C47" s="64" t="s">
        <v>116</v>
      </c>
      <c r="D47" s="62" t="s">
        <v>21</v>
      </c>
      <c r="E47" s="62" t="s">
        <v>29</v>
      </c>
      <c r="F47" s="62" t="s">
        <v>23</v>
      </c>
      <c r="G47" s="62" t="s">
        <v>32</v>
      </c>
      <c r="H47" s="62" t="s">
        <v>86</v>
      </c>
      <c r="I47" s="62" t="s">
        <v>83</v>
      </c>
      <c r="J47" s="62"/>
      <c r="K47" s="62"/>
      <c r="L47" s="62" t="s">
        <v>24</v>
      </c>
      <c r="M47" s="62" t="s">
        <v>25</v>
      </c>
      <c r="N47" s="62" t="s">
        <v>26</v>
      </c>
      <c r="O47" s="63" t="s">
        <v>117</v>
      </c>
      <c r="P47" s="65">
        <v>1150552552</v>
      </c>
      <c r="Q47" s="65">
        <v>0</v>
      </c>
      <c r="R47" s="65">
        <v>0</v>
      </c>
      <c r="S47" s="67">
        <v>1150552552</v>
      </c>
    </row>
    <row r="48" spans="1:19" ht="22.5" x14ac:dyDescent="0.25">
      <c r="A48" s="66" t="s">
        <v>18</v>
      </c>
      <c r="B48" s="63" t="s">
        <v>19</v>
      </c>
      <c r="C48" s="64" t="s">
        <v>119</v>
      </c>
      <c r="D48" s="62" t="s">
        <v>21</v>
      </c>
      <c r="E48" s="62" t="s">
        <v>29</v>
      </c>
      <c r="F48" s="62" t="s">
        <v>23</v>
      </c>
      <c r="G48" s="62" t="s">
        <v>32</v>
      </c>
      <c r="H48" s="62" t="s">
        <v>83</v>
      </c>
      <c r="I48" s="62" t="s">
        <v>86</v>
      </c>
      <c r="J48" s="62"/>
      <c r="K48" s="62"/>
      <c r="L48" s="62" t="s">
        <v>24</v>
      </c>
      <c r="M48" s="62" t="s">
        <v>25</v>
      </c>
      <c r="N48" s="62" t="s">
        <v>26</v>
      </c>
      <c r="O48" s="63" t="s">
        <v>120</v>
      </c>
      <c r="P48" s="65">
        <v>3000000</v>
      </c>
      <c r="Q48" s="65">
        <v>0</v>
      </c>
      <c r="R48" s="65">
        <v>0</v>
      </c>
      <c r="S48" s="67">
        <v>3000000</v>
      </c>
    </row>
    <row r="49" spans="1:19" ht="22.5" x14ac:dyDescent="0.25">
      <c r="A49" s="66" t="s">
        <v>18</v>
      </c>
      <c r="B49" s="63" t="s">
        <v>19</v>
      </c>
      <c r="C49" s="64" t="s">
        <v>121</v>
      </c>
      <c r="D49" s="62" t="s">
        <v>21</v>
      </c>
      <c r="E49" s="62" t="s">
        <v>29</v>
      </c>
      <c r="F49" s="62" t="s">
        <v>23</v>
      </c>
      <c r="G49" s="62" t="s">
        <v>32</v>
      </c>
      <c r="H49" s="62" t="s">
        <v>106</v>
      </c>
      <c r="I49" s="62" t="s">
        <v>22</v>
      </c>
      <c r="J49" s="62"/>
      <c r="K49" s="62"/>
      <c r="L49" s="62" t="s">
        <v>24</v>
      </c>
      <c r="M49" s="62" t="s">
        <v>25</v>
      </c>
      <c r="N49" s="62" t="s">
        <v>26</v>
      </c>
      <c r="O49" s="63" t="s">
        <v>122</v>
      </c>
      <c r="P49" s="65">
        <v>319144592</v>
      </c>
      <c r="Q49" s="65">
        <v>0</v>
      </c>
      <c r="R49" s="65">
        <v>157133192</v>
      </c>
      <c r="S49" s="67">
        <v>162011400</v>
      </c>
    </row>
    <row r="50" spans="1:19" ht="22.5" x14ac:dyDescent="0.25">
      <c r="A50" s="66" t="s">
        <v>18</v>
      </c>
      <c r="B50" s="63" t="s">
        <v>19</v>
      </c>
      <c r="C50" s="64" t="s">
        <v>123</v>
      </c>
      <c r="D50" s="62" t="s">
        <v>21</v>
      </c>
      <c r="E50" s="62" t="s">
        <v>29</v>
      </c>
      <c r="F50" s="62" t="s">
        <v>23</v>
      </c>
      <c r="G50" s="62" t="s">
        <v>32</v>
      </c>
      <c r="H50" s="62" t="s">
        <v>106</v>
      </c>
      <c r="I50" s="62" t="s">
        <v>29</v>
      </c>
      <c r="J50" s="62"/>
      <c r="K50" s="62"/>
      <c r="L50" s="62" t="s">
        <v>24</v>
      </c>
      <c r="M50" s="62" t="s">
        <v>25</v>
      </c>
      <c r="N50" s="62" t="s">
        <v>26</v>
      </c>
      <c r="O50" s="63" t="s">
        <v>124</v>
      </c>
      <c r="P50" s="65">
        <v>944810256</v>
      </c>
      <c r="Q50" s="65">
        <v>65189744</v>
      </c>
      <c r="R50" s="65">
        <v>0</v>
      </c>
      <c r="S50" s="67">
        <v>1010000000</v>
      </c>
    </row>
    <row r="51" spans="1:19" ht="22.5" x14ac:dyDescent="0.25">
      <c r="A51" s="66" t="s">
        <v>18</v>
      </c>
      <c r="B51" s="63" t="s">
        <v>19</v>
      </c>
      <c r="C51" s="64" t="s">
        <v>125</v>
      </c>
      <c r="D51" s="62" t="s">
        <v>21</v>
      </c>
      <c r="E51" s="62" t="s">
        <v>29</v>
      </c>
      <c r="F51" s="62" t="s">
        <v>23</v>
      </c>
      <c r="G51" s="62" t="s">
        <v>32</v>
      </c>
      <c r="H51" s="62" t="s">
        <v>106</v>
      </c>
      <c r="I51" s="62" t="s">
        <v>68</v>
      </c>
      <c r="J51" s="62"/>
      <c r="K51" s="62"/>
      <c r="L51" s="62" t="s">
        <v>24</v>
      </c>
      <c r="M51" s="62" t="s">
        <v>25</v>
      </c>
      <c r="N51" s="62" t="s">
        <v>26</v>
      </c>
      <c r="O51" s="63" t="s">
        <v>126</v>
      </c>
      <c r="P51" s="65">
        <v>1051992</v>
      </c>
      <c r="Q51" s="65">
        <v>948008</v>
      </c>
      <c r="R51" s="65">
        <v>0</v>
      </c>
      <c r="S51" s="67">
        <v>2000000</v>
      </c>
    </row>
    <row r="52" spans="1:19" ht="22.5" x14ac:dyDescent="0.25">
      <c r="A52" s="66" t="s">
        <v>18</v>
      </c>
      <c r="B52" s="63" t="s">
        <v>19</v>
      </c>
      <c r="C52" s="64" t="s">
        <v>127</v>
      </c>
      <c r="D52" s="62" t="s">
        <v>21</v>
      </c>
      <c r="E52" s="62" t="s">
        <v>29</v>
      </c>
      <c r="F52" s="62" t="s">
        <v>23</v>
      </c>
      <c r="G52" s="62" t="s">
        <v>32</v>
      </c>
      <c r="H52" s="62" t="s">
        <v>106</v>
      </c>
      <c r="I52" s="62" t="s">
        <v>39</v>
      </c>
      <c r="J52" s="62"/>
      <c r="K52" s="62"/>
      <c r="L52" s="62" t="s">
        <v>24</v>
      </c>
      <c r="M52" s="62" t="s">
        <v>25</v>
      </c>
      <c r="N52" s="62" t="s">
        <v>26</v>
      </c>
      <c r="O52" s="63" t="s">
        <v>128</v>
      </c>
      <c r="P52" s="65">
        <v>30000000</v>
      </c>
      <c r="Q52" s="65">
        <v>12000000</v>
      </c>
      <c r="R52" s="65">
        <v>0</v>
      </c>
      <c r="S52" s="67">
        <v>42000000</v>
      </c>
    </row>
    <row r="53" spans="1:19" ht="22.5" x14ac:dyDescent="0.25">
      <c r="A53" s="66" t="s">
        <v>18</v>
      </c>
      <c r="B53" s="63" t="s">
        <v>19</v>
      </c>
      <c r="C53" s="64" t="s">
        <v>129</v>
      </c>
      <c r="D53" s="62" t="s">
        <v>21</v>
      </c>
      <c r="E53" s="62" t="s">
        <v>29</v>
      </c>
      <c r="F53" s="62" t="s">
        <v>23</v>
      </c>
      <c r="G53" s="62" t="s">
        <v>32</v>
      </c>
      <c r="H53" s="62" t="s">
        <v>106</v>
      </c>
      <c r="I53" s="62" t="s">
        <v>86</v>
      </c>
      <c r="J53" s="62"/>
      <c r="K53" s="62"/>
      <c r="L53" s="62" t="s">
        <v>24</v>
      </c>
      <c r="M53" s="62" t="s">
        <v>25</v>
      </c>
      <c r="N53" s="62" t="s">
        <v>26</v>
      </c>
      <c r="O53" s="63" t="s">
        <v>130</v>
      </c>
      <c r="P53" s="65">
        <v>101208048</v>
      </c>
      <c r="Q53" s="65">
        <v>51791952</v>
      </c>
      <c r="R53" s="65">
        <v>0</v>
      </c>
      <c r="S53" s="67">
        <v>153000000</v>
      </c>
    </row>
    <row r="54" spans="1:19" ht="22.5" x14ac:dyDescent="0.25">
      <c r="A54" s="66" t="s">
        <v>18</v>
      </c>
      <c r="B54" s="63" t="s">
        <v>19</v>
      </c>
      <c r="C54" s="64" t="s">
        <v>131</v>
      </c>
      <c r="D54" s="62" t="s">
        <v>21</v>
      </c>
      <c r="E54" s="62" t="s">
        <v>29</v>
      </c>
      <c r="F54" s="62" t="s">
        <v>23</v>
      </c>
      <c r="G54" s="62" t="s">
        <v>32</v>
      </c>
      <c r="H54" s="62" t="s">
        <v>106</v>
      </c>
      <c r="I54" s="62" t="s">
        <v>83</v>
      </c>
      <c r="J54" s="62"/>
      <c r="K54" s="62"/>
      <c r="L54" s="62" t="s">
        <v>24</v>
      </c>
      <c r="M54" s="62" t="s">
        <v>25</v>
      </c>
      <c r="N54" s="62" t="s">
        <v>26</v>
      </c>
      <c r="O54" s="63" t="s">
        <v>132</v>
      </c>
      <c r="P54" s="65">
        <v>57796512</v>
      </c>
      <c r="Q54" s="65">
        <v>27203488</v>
      </c>
      <c r="R54" s="65">
        <v>0</v>
      </c>
      <c r="S54" s="67">
        <v>85000000</v>
      </c>
    </row>
    <row r="55" spans="1:19" ht="22.5" x14ac:dyDescent="0.25">
      <c r="A55" s="66" t="s">
        <v>18</v>
      </c>
      <c r="B55" s="63" t="s">
        <v>19</v>
      </c>
      <c r="C55" s="64" t="s">
        <v>133</v>
      </c>
      <c r="D55" s="62" t="s">
        <v>21</v>
      </c>
      <c r="E55" s="62" t="s">
        <v>29</v>
      </c>
      <c r="F55" s="62" t="s">
        <v>23</v>
      </c>
      <c r="G55" s="62" t="s">
        <v>32</v>
      </c>
      <c r="H55" s="62" t="s">
        <v>65</v>
      </c>
      <c r="I55" s="62" t="s">
        <v>39</v>
      </c>
      <c r="J55" s="62"/>
      <c r="K55" s="62"/>
      <c r="L55" s="62" t="s">
        <v>24</v>
      </c>
      <c r="M55" s="62" t="s">
        <v>25</v>
      </c>
      <c r="N55" s="62" t="s">
        <v>26</v>
      </c>
      <c r="O55" s="63" t="s">
        <v>134</v>
      </c>
      <c r="P55" s="65">
        <v>112000000</v>
      </c>
      <c r="Q55" s="65">
        <v>0</v>
      </c>
      <c r="R55" s="65">
        <v>0</v>
      </c>
      <c r="S55" s="67">
        <v>112000000</v>
      </c>
    </row>
    <row r="56" spans="1:19" ht="22.5" x14ac:dyDescent="0.25">
      <c r="A56" s="66" t="s">
        <v>18</v>
      </c>
      <c r="B56" s="63" t="s">
        <v>19</v>
      </c>
      <c r="C56" s="64" t="s">
        <v>135</v>
      </c>
      <c r="D56" s="62" t="s">
        <v>21</v>
      </c>
      <c r="E56" s="62" t="s">
        <v>29</v>
      </c>
      <c r="F56" s="62" t="s">
        <v>23</v>
      </c>
      <c r="G56" s="62" t="s">
        <v>32</v>
      </c>
      <c r="H56" s="62" t="s">
        <v>65</v>
      </c>
      <c r="I56" s="62" t="s">
        <v>106</v>
      </c>
      <c r="J56" s="62"/>
      <c r="K56" s="62"/>
      <c r="L56" s="62" t="s">
        <v>24</v>
      </c>
      <c r="M56" s="62" t="s">
        <v>25</v>
      </c>
      <c r="N56" s="62" t="s">
        <v>26</v>
      </c>
      <c r="O56" s="63" t="s">
        <v>136</v>
      </c>
      <c r="P56" s="65">
        <v>143000000</v>
      </c>
      <c r="Q56" s="65">
        <v>0</v>
      </c>
      <c r="R56" s="65">
        <v>0</v>
      </c>
      <c r="S56" s="67">
        <v>143000000</v>
      </c>
    </row>
    <row r="57" spans="1:19" ht="22.5" x14ac:dyDescent="0.25">
      <c r="A57" s="66" t="s">
        <v>18</v>
      </c>
      <c r="B57" s="63" t="s">
        <v>19</v>
      </c>
      <c r="C57" s="64" t="s">
        <v>137</v>
      </c>
      <c r="D57" s="62" t="s">
        <v>21</v>
      </c>
      <c r="E57" s="62" t="s">
        <v>29</v>
      </c>
      <c r="F57" s="62" t="s">
        <v>23</v>
      </c>
      <c r="G57" s="62" t="s">
        <v>32</v>
      </c>
      <c r="H57" s="62" t="s">
        <v>65</v>
      </c>
      <c r="I57" s="62" t="s">
        <v>47</v>
      </c>
      <c r="J57" s="62"/>
      <c r="K57" s="62"/>
      <c r="L57" s="62" t="s">
        <v>24</v>
      </c>
      <c r="M57" s="62" t="s">
        <v>25</v>
      </c>
      <c r="N57" s="62" t="s">
        <v>26</v>
      </c>
      <c r="O57" s="63" t="s">
        <v>138</v>
      </c>
      <c r="P57" s="65">
        <v>146500000</v>
      </c>
      <c r="Q57" s="65">
        <v>0</v>
      </c>
      <c r="R57" s="65">
        <v>0</v>
      </c>
      <c r="S57" s="67">
        <v>146500000</v>
      </c>
    </row>
    <row r="58" spans="1:19" ht="22.5" x14ac:dyDescent="0.25">
      <c r="A58" s="66" t="s">
        <v>18</v>
      </c>
      <c r="B58" s="63" t="s">
        <v>19</v>
      </c>
      <c r="C58" s="64" t="s">
        <v>140</v>
      </c>
      <c r="D58" s="62" t="s">
        <v>21</v>
      </c>
      <c r="E58" s="62" t="s">
        <v>29</v>
      </c>
      <c r="F58" s="62" t="s">
        <v>23</v>
      </c>
      <c r="G58" s="62" t="s">
        <v>32</v>
      </c>
      <c r="H58" s="62" t="s">
        <v>25</v>
      </c>
      <c r="I58" s="62" t="s">
        <v>29</v>
      </c>
      <c r="J58" s="62"/>
      <c r="K58" s="62"/>
      <c r="L58" s="62" t="s">
        <v>24</v>
      </c>
      <c r="M58" s="62" t="s">
        <v>25</v>
      </c>
      <c r="N58" s="62" t="s">
        <v>26</v>
      </c>
      <c r="O58" s="63" t="s">
        <v>141</v>
      </c>
      <c r="P58" s="65">
        <v>5000000000</v>
      </c>
      <c r="Q58" s="65">
        <v>0</v>
      </c>
      <c r="R58" s="65">
        <v>0</v>
      </c>
      <c r="S58" s="67">
        <v>5000000000</v>
      </c>
    </row>
    <row r="59" spans="1:19" ht="22.5" x14ac:dyDescent="0.25">
      <c r="A59" s="66" t="s">
        <v>18</v>
      </c>
      <c r="B59" s="63" t="s">
        <v>19</v>
      </c>
      <c r="C59" s="64" t="s">
        <v>142</v>
      </c>
      <c r="D59" s="62" t="s">
        <v>21</v>
      </c>
      <c r="E59" s="62" t="s">
        <v>29</v>
      </c>
      <c r="F59" s="62" t="s">
        <v>23</v>
      </c>
      <c r="G59" s="62" t="s">
        <v>32</v>
      </c>
      <c r="H59" s="62" t="s">
        <v>143</v>
      </c>
      <c r="I59" s="62" t="s">
        <v>22</v>
      </c>
      <c r="J59" s="62"/>
      <c r="K59" s="62"/>
      <c r="L59" s="62" t="s">
        <v>24</v>
      </c>
      <c r="M59" s="62" t="s">
        <v>25</v>
      </c>
      <c r="N59" s="62" t="s">
        <v>26</v>
      </c>
      <c r="O59" s="63" t="s">
        <v>144</v>
      </c>
      <c r="P59" s="65">
        <v>34037851.590000004</v>
      </c>
      <c r="Q59" s="65">
        <v>0</v>
      </c>
      <c r="R59" s="65">
        <v>0</v>
      </c>
      <c r="S59" s="67">
        <v>34037851.590000004</v>
      </c>
    </row>
    <row r="60" spans="1:19" ht="22.5" x14ac:dyDescent="0.25">
      <c r="A60" s="66" t="s">
        <v>18</v>
      </c>
      <c r="B60" s="63" t="s">
        <v>19</v>
      </c>
      <c r="C60" s="64" t="s">
        <v>145</v>
      </c>
      <c r="D60" s="62" t="s">
        <v>21</v>
      </c>
      <c r="E60" s="62" t="s">
        <v>29</v>
      </c>
      <c r="F60" s="62" t="s">
        <v>23</v>
      </c>
      <c r="G60" s="62" t="s">
        <v>32</v>
      </c>
      <c r="H60" s="62" t="s">
        <v>143</v>
      </c>
      <c r="I60" s="62" t="s">
        <v>29</v>
      </c>
      <c r="J60" s="62"/>
      <c r="K60" s="62"/>
      <c r="L60" s="62" t="s">
        <v>24</v>
      </c>
      <c r="M60" s="62" t="s">
        <v>25</v>
      </c>
      <c r="N60" s="62" t="s">
        <v>26</v>
      </c>
      <c r="O60" s="63" t="s">
        <v>146</v>
      </c>
      <c r="P60" s="65">
        <v>800000000</v>
      </c>
      <c r="Q60" s="65">
        <v>0</v>
      </c>
      <c r="R60" s="65">
        <v>0</v>
      </c>
      <c r="S60" s="67">
        <v>800000000</v>
      </c>
    </row>
    <row r="61" spans="1:19" ht="22.5" x14ac:dyDescent="0.25">
      <c r="A61" s="66" t="s">
        <v>18</v>
      </c>
      <c r="B61" s="63" t="s">
        <v>19</v>
      </c>
      <c r="C61" s="64" t="s">
        <v>147</v>
      </c>
      <c r="D61" s="62" t="s">
        <v>21</v>
      </c>
      <c r="E61" s="62" t="s">
        <v>29</v>
      </c>
      <c r="F61" s="62" t="s">
        <v>23</v>
      </c>
      <c r="G61" s="62" t="s">
        <v>32</v>
      </c>
      <c r="H61" s="62" t="s">
        <v>50</v>
      </c>
      <c r="I61" s="62"/>
      <c r="J61" s="62"/>
      <c r="K61" s="62"/>
      <c r="L61" s="62" t="s">
        <v>24</v>
      </c>
      <c r="M61" s="62" t="s">
        <v>25</v>
      </c>
      <c r="N61" s="62" t="s">
        <v>26</v>
      </c>
      <c r="O61" s="63" t="s">
        <v>148</v>
      </c>
      <c r="P61" s="65">
        <v>3500000</v>
      </c>
      <c r="Q61" s="65">
        <v>0</v>
      </c>
      <c r="R61" s="65">
        <v>0</v>
      </c>
      <c r="S61" s="67">
        <v>3500000</v>
      </c>
    </row>
    <row r="62" spans="1:19" ht="22.5" x14ac:dyDescent="0.25">
      <c r="A62" s="66" t="s">
        <v>18</v>
      </c>
      <c r="B62" s="63" t="s">
        <v>19</v>
      </c>
      <c r="C62" s="64" t="s">
        <v>149</v>
      </c>
      <c r="D62" s="62" t="s">
        <v>21</v>
      </c>
      <c r="E62" s="62" t="s">
        <v>29</v>
      </c>
      <c r="F62" s="62" t="s">
        <v>23</v>
      </c>
      <c r="G62" s="62" t="s">
        <v>32</v>
      </c>
      <c r="H62" s="62" t="s">
        <v>150</v>
      </c>
      <c r="I62" s="62" t="s">
        <v>32</v>
      </c>
      <c r="J62" s="62"/>
      <c r="K62" s="62"/>
      <c r="L62" s="62" t="s">
        <v>24</v>
      </c>
      <c r="M62" s="62" t="s">
        <v>25</v>
      </c>
      <c r="N62" s="62" t="s">
        <v>26</v>
      </c>
      <c r="O62" s="63" t="s">
        <v>151</v>
      </c>
      <c r="P62" s="65">
        <v>728018220.78999996</v>
      </c>
      <c r="Q62" s="65">
        <v>0</v>
      </c>
      <c r="R62" s="65">
        <v>0</v>
      </c>
      <c r="S62" s="67">
        <v>728018220.78999996</v>
      </c>
    </row>
    <row r="63" spans="1:19" ht="22.5" x14ac:dyDescent="0.25">
      <c r="A63" s="66" t="s">
        <v>18</v>
      </c>
      <c r="B63" s="63" t="s">
        <v>19</v>
      </c>
      <c r="C63" s="64" t="s">
        <v>152</v>
      </c>
      <c r="D63" s="62" t="s">
        <v>21</v>
      </c>
      <c r="E63" s="62" t="s">
        <v>29</v>
      </c>
      <c r="F63" s="62" t="s">
        <v>23</v>
      </c>
      <c r="G63" s="62" t="s">
        <v>32</v>
      </c>
      <c r="H63" s="62" t="s">
        <v>150</v>
      </c>
      <c r="I63" s="62" t="s">
        <v>39</v>
      </c>
      <c r="J63" s="62"/>
      <c r="K63" s="62"/>
      <c r="L63" s="62" t="s">
        <v>24</v>
      </c>
      <c r="M63" s="62" t="s">
        <v>25</v>
      </c>
      <c r="N63" s="62" t="s">
        <v>26</v>
      </c>
      <c r="O63" s="63" t="s">
        <v>153</v>
      </c>
      <c r="P63" s="65">
        <v>528200179.62</v>
      </c>
      <c r="Q63" s="65">
        <v>0</v>
      </c>
      <c r="R63" s="65">
        <v>0</v>
      </c>
      <c r="S63" s="67">
        <v>528200179.62</v>
      </c>
    </row>
    <row r="64" spans="1:19" ht="22.5" x14ac:dyDescent="0.25">
      <c r="A64" s="66" t="s">
        <v>18</v>
      </c>
      <c r="B64" s="63" t="s">
        <v>19</v>
      </c>
      <c r="C64" s="64" t="s">
        <v>642</v>
      </c>
      <c r="D64" s="62" t="s">
        <v>21</v>
      </c>
      <c r="E64" s="62" t="s">
        <v>29</v>
      </c>
      <c r="F64" s="62" t="s">
        <v>23</v>
      </c>
      <c r="G64" s="62" t="s">
        <v>32</v>
      </c>
      <c r="H64" s="62" t="s">
        <v>643</v>
      </c>
      <c r="I64" s="62" t="s">
        <v>53</v>
      </c>
      <c r="J64" s="62"/>
      <c r="K64" s="62"/>
      <c r="L64" s="62" t="s">
        <v>24</v>
      </c>
      <c r="M64" s="62" t="s">
        <v>25</v>
      </c>
      <c r="N64" s="62" t="s">
        <v>26</v>
      </c>
      <c r="O64" s="63" t="s">
        <v>644</v>
      </c>
      <c r="P64" s="65">
        <v>525956550</v>
      </c>
      <c r="Q64" s="65">
        <v>0</v>
      </c>
      <c r="R64" s="65">
        <v>869770</v>
      </c>
      <c r="S64" s="67">
        <v>525086780</v>
      </c>
    </row>
    <row r="65" spans="1:19" ht="33.75" x14ac:dyDescent="0.25">
      <c r="A65" s="66" t="s">
        <v>18</v>
      </c>
      <c r="B65" s="63" t="s">
        <v>19</v>
      </c>
      <c r="C65" s="64" t="s">
        <v>645</v>
      </c>
      <c r="D65" s="62" t="s">
        <v>21</v>
      </c>
      <c r="E65" s="62" t="s">
        <v>68</v>
      </c>
      <c r="F65" s="62" t="s">
        <v>86</v>
      </c>
      <c r="G65" s="62" t="s">
        <v>68</v>
      </c>
      <c r="H65" s="62" t="s">
        <v>44</v>
      </c>
      <c r="I65" s="62" t="s">
        <v>646</v>
      </c>
      <c r="J65" s="62"/>
      <c r="K65" s="62"/>
      <c r="L65" s="62" t="s">
        <v>24</v>
      </c>
      <c r="M65" s="62" t="s">
        <v>25</v>
      </c>
      <c r="N65" s="62" t="s">
        <v>26</v>
      </c>
      <c r="O65" s="63" t="s">
        <v>647</v>
      </c>
      <c r="P65" s="65">
        <v>468703784143</v>
      </c>
      <c r="Q65" s="65">
        <v>0</v>
      </c>
      <c r="R65" s="65">
        <v>0</v>
      </c>
      <c r="S65" s="67">
        <v>468703784143</v>
      </c>
    </row>
    <row r="66" spans="1:19" ht="33.75" x14ac:dyDescent="0.25">
      <c r="A66" s="66" t="s">
        <v>18</v>
      </c>
      <c r="B66" s="63" t="s">
        <v>19</v>
      </c>
      <c r="C66" s="64" t="s">
        <v>648</v>
      </c>
      <c r="D66" s="62" t="s">
        <v>21</v>
      </c>
      <c r="E66" s="62" t="s">
        <v>68</v>
      </c>
      <c r="F66" s="62" t="s">
        <v>86</v>
      </c>
      <c r="G66" s="62" t="s">
        <v>68</v>
      </c>
      <c r="H66" s="62" t="s">
        <v>44</v>
      </c>
      <c r="I66" s="62" t="s">
        <v>649</v>
      </c>
      <c r="J66" s="62"/>
      <c r="K66" s="62"/>
      <c r="L66" s="62" t="s">
        <v>24</v>
      </c>
      <c r="M66" s="62" t="s">
        <v>25</v>
      </c>
      <c r="N66" s="62" t="s">
        <v>26</v>
      </c>
      <c r="O66" s="63" t="s">
        <v>650</v>
      </c>
      <c r="P66" s="65">
        <v>96600000000</v>
      </c>
      <c r="Q66" s="65">
        <v>0</v>
      </c>
      <c r="R66" s="65">
        <v>0</v>
      </c>
      <c r="S66" s="67">
        <v>96600000000</v>
      </c>
    </row>
    <row r="67" spans="1:19" ht="33.75" x14ac:dyDescent="0.25">
      <c r="A67" s="66" t="s">
        <v>18</v>
      </c>
      <c r="B67" s="63" t="s">
        <v>19</v>
      </c>
      <c r="C67" s="64" t="s">
        <v>648</v>
      </c>
      <c r="D67" s="62" t="s">
        <v>21</v>
      </c>
      <c r="E67" s="62" t="s">
        <v>68</v>
      </c>
      <c r="F67" s="62" t="s">
        <v>86</v>
      </c>
      <c r="G67" s="62" t="s">
        <v>68</v>
      </c>
      <c r="H67" s="62" t="s">
        <v>44</v>
      </c>
      <c r="I67" s="62" t="s">
        <v>649</v>
      </c>
      <c r="J67" s="62"/>
      <c r="K67" s="62"/>
      <c r="L67" s="62" t="s">
        <v>156</v>
      </c>
      <c r="M67" s="62" t="s">
        <v>157</v>
      </c>
      <c r="N67" s="62" t="s">
        <v>26</v>
      </c>
      <c r="O67" s="63" t="s">
        <v>650</v>
      </c>
      <c r="P67" s="65">
        <v>46350000000</v>
      </c>
      <c r="Q67" s="65">
        <v>0</v>
      </c>
      <c r="R67" s="65">
        <v>0</v>
      </c>
      <c r="S67" s="67">
        <v>46350000000</v>
      </c>
    </row>
    <row r="68" spans="1:19" ht="22.5" x14ac:dyDescent="0.25">
      <c r="A68" s="66" t="s">
        <v>18</v>
      </c>
      <c r="B68" s="63" t="s">
        <v>19</v>
      </c>
      <c r="C68" s="64" t="s">
        <v>651</v>
      </c>
      <c r="D68" s="62" t="s">
        <v>160</v>
      </c>
      <c r="E68" s="62" t="s">
        <v>652</v>
      </c>
      <c r="F68" s="62" t="s">
        <v>653</v>
      </c>
      <c r="G68" s="62" t="s">
        <v>22</v>
      </c>
      <c r="H68" s="62" t="s">
        <v>23</v>
      </c>
      <c r="I68" s="62" t="s">
        <v>646</v>
      </c>
      <c r="J68" s="62"/>
      <c r="K68" s="62"/>
      <c r="L68" s="62" t="s">
        <v>24</v>
      </c>
      <c r="M68" s="62" t="s">
        <v>143</v>
      </c>
      <c r="N68" s="62" t="s">
        <v>26</v>
      </c>
      <c r="O68" s="63" t="s">
        <v>654</v>
      </c>
      <c r="P68" s="65">
        <v>6819000000</v>
      </c>
      <c r="Q68" s="65">
        <v>0</v>
      </c>
      <c r="R68" s="65">
        <v>0</v>
      </c>
      <c r="S68" s="67">
        <v>6819000000</v>
      </c>
    </row>
    <row r="69" spans="1:19" ht="22.5" x14ac:dyDescent="0.25">
      <c r="A69" s="66" t="s">
        <v>18</v>
      </c>
      <c r="B69" s="63" t="s">
        <v>19</v>
      </c>
      <c r="C69" s="64" t="s">
        <v>655</v>
      </c>
      <c r="D69" s="62" t="s">
        <v>160</v>
      </c>
      <c r="E69" s="62" t="s">
        <v>652</v>
      </c>
      <c r="F69" s="62" t="s">
        <v>653</v>
      </c>
      <c r="G69" s="62" t="s">
        <v>29</v>
      </c>
      <c r="H69" s="62" t="s">
        <v>23</v>
      </c>
      <c r="I69" s="62" t="s">
        <v>646</v>
      </c>
      <c r="J69" s="62"/>
      <c r="K69" s="62"/>
      <c r="L69" s="62" t="s">
        <v>24</v>
      </c>
      <c r="M69" s="62" t="s">
        <v>143</v>
      </c>
      <c r="N69" s="62" t="s">
        <v>26</v>
      </c>
      <c r="O69" s="63" t="s">
        <v>656</v>
      </c>
      <c r="P69" s="65">
        <v>1510777590</v>
      </c>
      <c r="Q69" s="65">
        <v>0</v>
      </c>
      <c r="R69" s="65">
        <v>0</v>
      </c>
      <c r="S69" s="67">
        <v>1510777590</v>
      </c>
    </row>
    <row r="70" spans="1:19" ht="33.75" x14ac:dyDescent="0.25">
      <c r="A70" s="66" t="s">
        <v>18</v>
      </c>
      <c r="B70" s="63" t="s">
        <v>19</v>
      </c>
      <c r="C70" s="64" t="s">
        <v>657</v>
      </c>
      <c r="D70" s="62" t="s">
        <v>160</v>
      </c>
      <c r="E70" s="62" t="s">
        <v>652</v>
      </c>
      <c r="F70" s="62" t="s">
        <v>653</v>
      </c>
      <c r="G70" s="62" t="s">
        <v>29</v>
      </c>
      <c r="H70" s="62" t="s">
        <v>23</v>
      </c>
      <c r="I70" s="62" t="s">
        <v>649</v>
      </c>
      <c r="J70" s="62"/>
      <c r="K70" s="62"/>
      <c r="L70" s="62" t="s">
        <v>24</v>
      </c>
      <c r="M70" s="62" t="s">
        <v>143</v>
      </c>
      <c r="N70" s="62" t="s">
        <v>26</v>
      </c>
      <c r="O70" s="63" t="s">
        <v>658</v>
      </c>
      <c r="P70" s="65">
        <v>324256950</v>
      </c>
      <c r="Q70" s="65">
        <v>0</v>
      </c>
      <c r="R70" s="65">
        <v>0</v>
      </c>
      <c r="S70" s="67">
        <v>324256950</v>
      </c>
    </row>
    <row r="71" spans="1:19" ht="45" x14ac:dyDescent="0.25">
      <c r="A71" s="66" t="s">
        <v>18</v>
      </c>
      <c r="B71" s="63" t="s">
        <v>19</v>
      </c>
      <c r="C71" s="64" t="s">
        <v>659</v>
      </c>
      <c r="D71" s="62" t="s">
        <v>160</v>
      </c>
      <c r="E71" s="62" t="s">
        <v>652</v>
      </c>
      <c r="F71" s="62" t="s">
        <v>653</v>
      </c>
      <c r="G71" s="62" t="s">
        <v>29</v>
      </c>
      <c r="H71" s="62" t="s">
        <v>23</v>
      </c>
      <c r="I71" s="62" t="s">
        <v>660</v>
      </c>
      <c r="J71" s="62"/>
      <c r="K71" s="62"/>
      <c r="L71" s="62" t="s">
        <v>24</v>
      </c>
      <c r="M71" s="62" t="s">
        <v>143</v>
      </c>
      <c r="N71" s="62" t="s">
        <v>26</v>
      </c>
      <c r="O71" s="63" t="s">
        <v>661</v>
      </c>
      <c r="P71" s="65">
        <v>664965460</v>
      </c>
      <c r="Q71" s="65">
        <v>0</v>
      </c>
      <c r="R71" s="65">
        <v>0</v>
      </c>
      <c r="S71" s="67">
        <v>664965460</v>
      </c>
    </row>
    <row r="72" spans="1:19" ht="22.5" x14ac:dyDescent="0.25">
      <c r="A72" s="66" t="s">
        <v>18</v>
      </c>
      <c r="B72" s="63" t="s">
        <v>19</v>
      </c>
      <c r="C72" s="64" t="s">
        <v>662</v>
      </c>
      <c r="D72" s="62" t="s">
        <v>160</v>
      </c>
      <c r="E72" s="62" t="s">
        <v>652</v>
      </c>
      <c r="F72" s="62" t="s">
        <v>653</v>
      </c>
      <c r="G72" s="62" t="s">
        <v>32</v>
      </c>
      <c r="H72" s="62" t="s">
        <v>23</v>
      </c>
      <c r="I72" s="62" t="s">
        <v>646</v>
      </c>
      <c r="J72" s="62"/>
      <c r="K72" s="62"/>
      <c r="L72" s="62" t="s">
        <v>24</v>
      </c>
      <c r="M72" s="62" t="s">
        <v>143</v>
      </c>
      <c r="N72" s="62" t="s">
        <v>26</v>
      </c>
      <c r="O72" s="63" t="s">
        <v>663</v>
      </c>
      <c r="P72" s="65">
        <v>387228500</v>
      </c>
      <c r="Q72" s="65">
        <v>0</v>
      </c>
      <c r="R72" s="65">
        <v>0</v>
      </c>
      <c r="S72" s="67">
        <v>387228500</v>
      </c>
    </row>
    <row r="73" spans="1:19" ht="22.5" x14ac:dyDescent="0.25">
      <c r="A73" s="66" t="s">
        <v>18</v>
      </c>
      <c r="B73" s="63" t="s">
        <v>19</v>
      </c>
      <c r="C73" s="64" t="s">
        <v>664</v>
      </c>
      <c r="D73" s="62" t="s">
        <v>160</v>
      </c>
      <c r="E73" s="62" t="s">
        <v>652</v>
      </c>
      <c r="F73" s="62" t="s">
        <v>653</v>
      </c>
      <c r="G73" s="62" t="s">
        <v>32</v>
      </c>
      <c r="H73" s="62" t="s">
        <v>23</v>
      </c>
      <c r="I73" s="62" t="s">
        <v>649</v>
      </c>
      <c r="J73" s="62"/>
      <c r="K73" s="62"/>
      <c r="L73" s="62" t="s">
        <v>24</v>
      </c>
      <c r="M73" s="62" t="s">
        <v>143</v>
      </c>
      <c r="N73" s="62" t="s">
        <v>26</v>
      </c>
      <c r="O73" s="63" t="s">
        <v>665</v>
      </c>
      <c r="P73" s="65">
        <v>79310000</v>
      </c>
      <c r="Q73" s="65">
        <v>0</v>
      </c>
      <c r="R73" s="65">
        <v>0</v>
      </c>
      <c r="S73" s="67">
        <v>79310000</v>
      </c>
    </row>
    <row r="74" spans="1:19" ht="22.5" x14ac:dyDescent="0.25">
      <c r="A74" s="66" t="s">
        <v>18</v>
      </c>
      <c r="B74" s="63" t="s">
        <v>19</v>
      </c>
      <c r="C74" s="64" t="s">
        <v>666</v>
      </c>
      <c r="D74" s="62" t="s">
        <v>160</v>
      </c>
      <c r="E74" s="62" t="s">
        <v>652</v>
      </c>
      <c r="F74" s="62" t="s">
        <v>653</v>
      </c>
      <c r="G74" s="62" t="s">
        <v>32</v>
      </c>
      <c r="H74" s="62" t="s">
        <v>23</v>
      </c>
      <c r="I74" s="62" t="s">
        <v>660</v>
      </c>
      <c r="J74" s="62"/>
      <c r="K74" s="62"/>
      <c r="L74" s="62" t="s">
        <v>24</v>
      </c>
      <c r="M74" s="62" t="s">
        <v>143</v>
      </c>
      <c r="N74" s="62" t="s">
        <v>26</v>
      </c>
      <c r="O74" s="63" t="s">
        <v>667</v>
      </c>
      <c r="P74" s="65">
        <v>855634088</v>
      </c>
      <c r="Q74" s="65">
        <v>0</v>
      </c>
      <c r="R74" s="65">
        <v>0</v>
      </c>
      <c r="S74" s="67">
        <v>855634088</v>
      </c>
    </row>
    <row r="75" spans="1:19" ht="45" x14ac:dyDescent="0.25">
      <c r="A75" s="66" t="s">
        <v>18</v>
      </c>
      <c r="B75" s="63" t="s">
        <v>19</v>
      </c>
      <c r="C75" s="64" t="s">
        <v>668</v>
      </c>
      <c r="D75" s="62" t="s">
        <v>160</v>
      </c>
      <c r="E75" s="62" t="s">
        <v>652</v>
      </c>
      <c r="F75" s="62" t="s">
        <v>653</v>
      </c>
      <c r="G75" s="62" t="s">
        <v>32</v>
      </c>
      <c r="H75" s="62" t="s">
        <v>23</v>
      </c>
      <c r="I75" s="62" t="s">
        <v>669</v>
      </c>
      <c r="J75" s="62"/>
      <c r="K75" s="62"/>
      <c r="L75" s="62" t="s">
        <v>24</v>
      </c>
      <c r="M75" s="62" t="s">
        <v>143</v>
      </c>
      <c r="N75" s="62" t="s">
        <v>26</v>
      </c>
      <c r="O75" s="63" t="s">
        <v>670</v>
      </c>
      <c r="P75" s="65">
        <v>856507768</v>
      </c>
      <c r="Q75" s="65">
        <v>0</v>
      </c>
      <c r="R75" s="65">
        <v>0</v>
      </c>
      <c r="S75" s="67">
        <v>856507768</v>
      </c>
    </row>
    <row r="76" spans="1:19" ht="22.5" x14ac:dyDescent="0.25">
      <c r="A76" s="66" t="s">
        <v>18</v>
      </c>
      <c r="B76" s="63" t="s">
        <v>19</v>
      </c>
      <c r="C76" s="64" t="s">
        <v>671</v>
      </c>
      <c r="D76" s="62" t="s">
        <v>160</v>
      </c>
      <c r="E76" s="62" t="s">
        <v>652</v>
      </c>
      <c r="F76" s="62" t="s">
        <v>653</v>
      </c>
      <c r="G76" s="62" t="s">
        <v>32</v>
      </c>
      <c r="H76" s="62" t="s">
        <v>23</v>
      </c>
      <c r="I76" s="62" t="s">
        <v>672</v>
      </c>
      <c r="J76" s="62"/>
      <c r="K76" s="62"/>
      <c r="L76" s="62" t="s">
        <v>24</v>
      </c>
      <c r="M76" s="62" t="s">
        <v>143</v>
      </c>
      <c r="N76" s="62" t="s">
        <v>26</v>
      </c>
      <c r="O76" s="63" t="s">
        <v>673</v>
      </c>
      <c r="P76" s="65">
        <v>37821319644</v>
      </c>
      <c r="Q76" s="65">
        <v>0</v>
      </c>
      <c r="R76" s="65">
        <v>0</v>
      </c>
      <c r="S76" s="67">
        <v>37821319644</v>
      </c>
    </row>
    <row r="77" spans="1:19" ht="22.5" x14ac:dyDescent="0.25">
      <c r="A77" s="66" t="s">
        <v>18</v>
      </c>
      <c r="B77" s="63" t="s">
        <v>19</v>
      </c>
      <c r="C77" s="64" t="s">
        <v>674</v>
      </c>
      <c r="D77" s="62" t="s">
        <v>160</v>
      </c>
      <c r="E77" s="62" t="s">
        <v>652</v>
      </c>
      <c r="F77" s="62" t="s">
        <v>653</v>
      </c>
      <c r="G77" s="62" t="s">
        <v>39</v>
      </c>
      <c r="H77" s="62" t="s">
        <v>23</v>
      </c>
      <c r="I77" s="62" t="s">
        <v>646</v>
      </c>
      <c r="J77" s="62"/>
      <c r="K77" s="62"/>
      <c r="L77" s="62" t="s">
        <v>24</v>
      </c>
      <c r="M77" s="62" t="s">
        <v>143</v>
      </c>
      <c r="N77" s="62" t="s">
        <v>26</v>
      </c>
      <c r="O77" s="63" t="s">
        <v>675</v>
      </c>
      <c r="P77" s="65">
        <v>1231047615</v>
      </c>
      <c r="Q77" s="65">
        <v>0</v>
      </c>
      <c r="R77" s="65">
        <v>0</v>
      </c>
      <c r="S77" s="67">
        <v>1231047615</v>
      </c>
    </row>
    <row r="78" spans="1:19" ht="22.5" x14ac:dyDescent="0.25">
      <c r="A78" s="66" t="s">
        <v>18</v>
      </c>
      <c r="B78" s="63" t="s">
        <v>19</v>
      </c>
      <c r="C78" s="64" t="s">
        <v>676</v>
      </c>
      <c r="D78" s="62" t="s">
        <v>160</v>
      </c>
      <c r="E78" s="62" t="s">
        <v>652</v>
      </c>
      <c r="F78" s="62" t="s">
        <v>653</v>
      </c>
      <c r="G78" s="62" t="s">
        <v>39</v>
      </c>
      <c r="H78" s="62" t="s">
        <v>23</v>
      </c>
      <c r="I78" s="62" t="s">
        <v>649</v>
      </c>
      <c r="J78" s="62"/>
      <c r="K78" s="62"/>
      <c r="L78" s="62" t="s">
        <v>24</v>
      </c>
      <c r="M78" s="62" t="s">
        <v>143</v>
      </c>
      <c r="N78" s="62" t="s">
        <v>26</v>
      </c>
      <c r="O78" s="63" t="s">
        <v>677</v>
      </c>
      <c r="P78" s="65">
        <v>105229530</v>
      </c>
      <c r="Q78" s="65">
        <v>0</v>
      </c>
      <c r="R78" s="65">
        <v>0</v>
      </c>
      <c r="S78" s="67">
        <v>105229530</v>
      </c>
    </row>
    <row r="79" spans="1:19" ht="22.5" x14ac:dyDescent="0.25">
      <c r="A79" s="66" t="s">
        <v>18</v>
      </c>
      <c r="B79" s="63" t="s">
        <v>19</v>
      </c>
      <c r="C79" s="64" t="s">
        <v>678</v>
      </c>
      <c r="D79" s="62" t="s">
        <v>160</v>
      </c>
      <c r="E79" s="62" t="s">
        <v>652</v>
      </c>
      <c r="F79" s="62" t="s">
        <v>653</v>
      </c>
      <c r="G79" s="62" t="s">
        <v>39</v>
      </c>
      <c r="H79" s="62" t="s">
        <v>23</v>
      </c>
      <c r="I79" s="62" t="s">
        <v>660</v>
      </c>
      <c r="J79" s="62"/>
      <c r="K79" s="62"/>
      <c r="L79" s="62" t="s">
        <v>24</v>
      </c>
      <c r="M79" s="62" t="s">
        <v>143</v>
      </c>
      <c r="N79" s="62" t="s">
        <v>26</v>
      </c>
      <c r="O79" s="63" t="s">
        <v>679</v>
      </c>
      <c r="P79" s="65">
        <v>138157500</v>
      </c>
      <c r="Q79" s="65">
        <v>0</v>
      </c>
      <c r="R79" s="65">
        <v>0</v>
      </c>
      <c r="S79" s="67">
        <v>138157500</v>
      </c>
    </row>
    <row r="80" spans="1:19" ht="33.75" x14ac:dyDescent="0.25">
      <c r="A80" s="66" t="s">
        <v>18</v>
      </c>
      <c r="B80" s="63" t="s">
        <v>19</v>
      </c>
      <c r="C80" s="64" t="s">
        <v>680</v>
      </c>
      <c r="D80" s="62" t="s">
        <v>160</v>
      </c>
      <c r="E80" s="62" t="s">
        <v>652</v>
      </c>
      <c r="F80" s="62" t="s">
        <v>653</v>
      </c>
      <c r="G80" s="62" t="s">
        <v>39</v>
      </c>
      <c r="H80" s="62" t="s">
        <v>23</v>
      </c>
      <c r="I80" s="62" t="s">
        <v>669</v>
      </c>
      <c r="J80" s="62"/>
      <c r="K80" s="62"/>
      <c r="L80" s="62" t="s">
        <v>24</v>
      </c>
      <c r="M80" s="62" t="s">
        <v>143</v>
      </c>
      <c r="N80" s="62" t="s">
        <v>26</v>
      </c>
      <c r="O80" s="63" t="s">
        <v>681</v>
      </c>
      <c r="P80" s="65">
        <v>667706005</v>
      </c>
      <c r="Q80" s="65">
        <v>0</v>
      </c>
      <c r="R80" s="65">
        <v>0</v>
      </c>
      <c r="S80" s="67">
        <v>667706005</v>
      </c>
    </row>
    <row r="81" spans="1:19" ht="22.5" x14ac:dyDescent="0.25">
      <c r="A81" s="66" t="s">
        <v>18</v>
      </c>
      <c r="B81" s="63" t="s">
        <v>19</v>
      </c>
      <c r="C81" s="64" t="s">
        <v>682</v>
      </c>
      <c r="D81" s="62" t="s">
        <v>160</v>
      </c>
      <c r="E81" s="62" t="s">
        <v>652</v>
      </c>
      <c r="F81" s="62" t="s">
        <v>653</v>
      </c>
      <c r="G81" s="62" t="s">
        <v>39</v>
      </c>
      <c r="H81" s="62" t="s">
        <v>23</v>
      </c>
      <c r="I81" s="62" t="s">
        <v>672</v>
      </c>
      <c r="J81" s="62"/>
      <c r="K81" s="62"/>
      <c r="L81" s="62" t="s">
        <v>24</v>
      </c>
      <c r="M81" s="62" t="s">
        <v>143</v>
      </c>
      <c r="N81" s="62" t="s">
        <v>26</v>
      </c>
      <c r="O81" s="63" t="s">
        <v>683</v>
      </c>
      <c r="P81" s="65">
        <v>37500000</v>
      </c>
      <c r="Q81" s="65">
        <v>0</v>
      </c>
      <c r="R81" s="65">
        <v>0</v>
      </c>
      <c r="S81" s="67">
        <v>37500000</v>
      </c>
    </row>
    <row r="82" spans="1:19" ht="33.75" x14ac:dyDescent="0.25">
      <c r="A82" s="66" t="s">
        <v>18</v>
      </c>
      <c r="B82" s="63" t="s">
        <v>19</v>
      </c>
      <c r="C82" s="64" t="s">
        <v>684</v>
      </c>
      <c r="D82" s="62" t="s">
        <v>160</v>
      </c>
      <c r="E82" s="62" t="s">
        <v>652</v>
      </c>
      <c r="F82" s="62" t="s">
        <v>653</v>
      </c>
      <c r="G82" s="62" t="s">
        <v>39</v>
      </c>
      <c r="H82" s="62" t="s">
        <v>23</v>
      </c>
      <c r="I82" s="62" t="s">
        <v>685</v>
      </c>
      <c r="J82" s="62"/>
      <c r="K82" s="62"/>
      <c r="L82" s="62" t="s">
        <v>24</v>
      </c>
      <c r="M82" s="62" t="s">
        <v>143</v>
      </c>
      <c r="N82" s="62" t="s">
        <v>26</v>
      </c>
      <c r="O82" s="63" t="s">
        <v>686</v>
      </c>
      <c r="P82" s="65">
        <v>275134350</v>
      </c>
      <c r="Q82" s="65">
        <v>0</v>
      </c>
      <c r="R82" s="65">
        <v>0</v>
      </c>
      <c r="S82" s="67">
        <v>275134350</v>
      </c>
    </row>
    <row r="83" spans="1:19" ht="22.5" x14ac:dyDescent="0.25">
      <c r="A83" s="66" t="s">
        <v>18</v>
      </c>
      <c r="B83" s="63" t="s">
        <v>19</v>
      </c>
      <c r="C83" s="64" t="s">
        <v>687</v>
      </c>
      <c r="D83" s="62" t="s">
        <v>160</v>
      </c>
      <c r="E83" s="62" t="s">
        <v>652</v>
      </c>
      <c r="F83" s="62" t="s">
        <v>653</v>
      </c>
      <c r="G83" s="62" t="s">
        <v>39</v>
      </c>
      <c r="H83" s="62" t="s">
        <v>23</v>
      </c>
      <c r="I83" s="62" t="s">
        <v>688</v>
      </c>
      <c r="J83" s="62"/>
      <c r="K83" s="62"/>
      <c r="L83" s="62" t="s">
        <v>24</v>
      </c>
      <c r="M83" s="62" t="s">
        <v>143</v>
      </c>
      <c r="N83" s="62" t="s">
        <v>26</v>
      </c>
      <c r="O83" s="63" t="s">
        <v>689</v>
      </c>
      <c r="P83" s="65">
        <v>320000000</v>
      </c>
      <c r="Q83" s="65">
        <v>0</v>
      </c>
      <c r="R83" s="65">
        <v>0</v>
      </c>
      <c r="S83" s="67">
        <v>320000000</v>
      </c>
    </row>
    <row r="84" spans="1:19" ht="22.5" x14ac:dyDescent="0.25">
      <c r="A84" s="66" t="s">
        <v>18</v>
      </c>
      <c r="B84" s="63" t="s">
        <v>19</v>
      </c>
      <c r="C84" s="64" t="s">
        <v>690</v>
      </c>
      <c r="D84" s="62" t="s">
        <v>160</v>
      </c>
      <c r="E84" s="62" t="s">
        <v>652</v>
      </c>
      <c r="F84" s="62" t="s">
        <v>653</v>
      </c>
      <c r="G84" s="62" t="s">
        <v>39</v>
      </c>
      <c r="H84" s="62" t="s">
        <v>23</v>
      </c>
      <c r="I84" s="62" t="s">
        <v>691</v>
      </c>
      <c r="J84" s="62"/>
      <c r="K84" s="62"/>
      <c r="L84" s="62" t="s">
        <v>24</v>
      </c>
      <c r="M84" s="62" t="s">
        <v>143</v>
      </c>
      <c r="N84" s="62" t="s">
        <v>26</v>
      </c>
      <c r="O84" s="63" t="s">
        <v>692</v>
      </c>
      <c r="P84" s="65">
        <v>645048300</v>
      </c>
      <c r="Q84" s="65">
        <v>0</v>
      </c>
      <c r="R84" s="65">
        <v>0</v>
      </c>
      <c r="S84" s="67">
        <v>645048300</v>
      </c>
    </row>
    <row r="85" spans="1:19" ht="22.5" x14ac:dyDescent="0.25">
      <c r="A85" s="66" t="s">
        <v>18</v>
      </c>
      <c r="B85" s="63" t="s">
        <v>19</v>
      </c>
      <c r="C85" s="64" t="s">
        <v>693</v>
      </c>
      <c r="D85" s="62" t="s">
        <v>160</v>
      </c>
      <c r="E85" s="62" t="s">
        <v>652</v>
      </c>
      <c r="F85" s="62" t="s">
        <v>653</v>
      </c>
      <c r="G85" s="62" t="s">
        <v>39</v>
      </c>
      <c r="H85" s="62" t="s">
        <v>23</v>
      </c>
      <c r="I85" s="62" t="s">
        <v>694</v>
      </c>
      <c r="J85" s="62"/>
      <c r="K85" s="62"/>
      <c r="L85" s="62" t="s">
        <v>24</v>
      </c>
      <c r="M85" s="62" t="s">
        <v>143</v>
      </c>
      <c r="N85" s="62" t="s">
        <v>26</v>
      </c>
      <c r="O85" s="63" t="s">
        <v>695</v>
      </c>
      <c r="P85" s="65">
        <v>80176700</v>
      </c>
      <c r="Q85" s="65">
        <v>0</v>
      </c>
      <c r="R85" s="65">
        <v>0</v>
      </c>
      <c r="S85" s="67">
        <v>80176700</v>
      </c>
    </row>
    <row r="86" spans="1:19" ht="22.5" x14ac:dyDescent="0.25">
      <c r="A86" s="66" t="s">
        <v>18</v>
      </c>
      <c r="B86" s="63" t="s">
        <v>19</v>
      </c>
      <c r="C86" s="64" t="s">
        <v>696</v>
      </c>
      <c r="D86" s="62" t="s">
        <v>160</v>
      </c>
      <c r="E86" s="62" t="s">
        <v>652</v>
      </c>
      <c r="F86" s="62" t="s">
        <v>653</v>
      </c>
      <c r="G86" s="62" t="s">
        <v>83</v>
      </c>
      <c r="H86" s="62" t="s">
        <v>23</v>
      </c>
      <c r="I86" s="62" t="s">
        <v>646</v>
      </c>
      <c r="J86" s="62"/>
      <c r="K86" s="62"/>
      <c r="L86" s="62" t="s">
        <v>24</v>
      </c>
      <c r="M86" s="62" t="s">
        <v>143</v>
      </c>
      <c r="N86" s="62" t="s">
        <v>26</v>
      </c>
      <c r="O86" s="63" t="s">
        <v>697</v>
      </c>
      <c r="P86" s="65">
        <v>7105798596</v>
      </c>
      <c r="Q86" s="65">
        <v>0</v>
      </c>
      <c r="R86" s="65">
        <v>0</v>
      </c>
      <c r="S86" s="67">
        <v>7105798596</v>
      </c>
    </row>
    <row r="87" spans="1:19" ht="22.5" x14ac:dyDescent="0.25">
      <c r="A87" s="66" t="s">
        <v>18</v>
      </c>
      <c r="B87" s="63" t="s">
        <v>19</v>
      </c>
      <c r="C87" s="64" t="s">
        <v>698</v>
      </c>
      <c r="D87" s="62" t="s">
        <v>160</v>
      </c>
      <c r="E87" s="62" t="s">
        <v>652</v>
      </c>
      <c r="F87" s="62" t="s">
        <v>653</v>
      </c>
      <c r="G87" s="62" t="s">
        <v>83</v>
      </c>
      <c r="H87" s="62" t="s">
        <v>23</v>
      </c>
      <c r="I87" s="62" t="s">
        <v>649</v>
      </c>
      <c r="J87" s="62"/>
      <c r="K87" s="62"/>
      <c r="L87" s="62" t="s">
        <v>24</v>
      </c>
      <c r="M87" s="62" t="s">
        <v>143</v>
      </c>
      <c r="N87" s="62" t="s">
        <v>26</v>
      </c>
      <c r="O87" s="63" t="s">
        <v>699</v>
      </c>
      <c r="P87" s="65">
        <v>3919000017</v>
      </c>
      <c r="Q87" s="65">
        <v>0</v>
      </c>
      <c r="R87" s="65">
        <v>0</v>
      </c>
      <c r="S87" s="67">
        <v>3919000017</v>
      </c>
    </row>
    <row r="88" spans="1:19" ht="22.5" x14ac:dyDescent="0.25">
      <c r="A88" s="66" t="s">
        <v>18</v>
      </c>
      <c r="B88" s="63" t="s">
        <v>19</v>
      </c>
      <c r="C88" s="64" t="s">
        <v>700</v>
      </c>
      <c r="D88" s="62" t="s">
        <v>160</v>
      </c>
      <c r="E88" s="62" t="s">
        <v>652</v>
      </c>
      <c r="F88" s="62" t="s">
        <v>653</v>
      </c>
      <c r="G88" s="62" t="s">
        <v>83</v>
      </c>
      <c r="H88" s="62" t="s">
        <v>23</v>
      </c>
      <c r="I88" s="62" t="s">
        <v>660</v>
      </c>
      <c r="J88" s="62"/>
      <c r="K88" s="62"/>
      <c r="L88" s="62" t="s">
        <v>24</v>
      </c>
      <c r="M88" s="62" t="s">
        <v>143</v>
      </c>
      <c r="N88" s="62" t="s">
        <v>26</v>
      </c>
      <c r="O88" s="63" t="s">
        <v>701</v>
      </c>
      <c r="P88" s="65">
        <v>2293838391</v>
      </c>
      <c r="Q88" s="65">
        <v>0</v>
      </c>
      <c r="R88" s="65">
        <v>0</v>
      </c>
      <c r="S88" s="67">
        <v>2293838391</v>
      </c>
    </row>
    <row r="89" spans="1:19" ht="22.5" x14ac:dyDescent="0.25">
      <c r="A89" s="66" t="s">
        <v>18</v>
      </c>
      <c r="B89" s="63" t="s">
        <v>19</v>
      </c>
      <c r="C89" s="64" t="s">
        <v>702</v>
      </c>
      <c r="D89" s="62" t="s">
        <v>160</v>
      </c>
      <c r="E89" s="62" t="s">
        <v>652</v>
      </c>
      <c r="F89" s="62" t="s">
        <v>653</v>
      </c>
      <c r="G89" s="62" t="s">
        <v>83</v>
      </c>
      <c r="H89" s="62" t="s">
        <v>23</v>
      </c>
      <c r="I89" s="62" t="s">
        <v>669</v>
      </c>
      <c r="J89" s="62"/>
      <c r="K89" s="62"/>
      <c r="L89" s="62" t="s">
        <v>24</v>
      </c>
      <c r="M89" s="62" t="s">
        <v>143</v>
      </c>
      <c r="N89" s="62" t="s">
        <v>26</v>
      </c>
      <c r="O89" s="63" t="s">
        <v>703</v>
      </c>
      <c r="P89" s="65">
        <v>1070000000</v>
      </c>
      <c r="Q89" s="65">
        <v>0</v>
      </c>
      <c r="R89" s="65">
        <v>0</v>
      </c>
      <c r="S89" s="67">
        <v>1070000000</v>
      </c>
    </row>
    <row r="90" spans="1:19" ht="22.5" x14ac:dyDescent="0.25">
      <c r="A90" s="66" t="s">
        <v>18</v>
      </c>
      <c r="B90" s="63" t="s">
        <v>19</v>
      </c>
      <c r="C90" s="64" t="s">
        <v>704</v>
      </c>
      <c r="D90" s="62" t="s">
        <v>160</v>
      </c>
      <c r="E90" s="62" t="s">
        <v>652</v>
      </c>
      <c r="F90" s="62" t="s">
        <v>653</v>
      </c>
      <c r="G90" s="62" t="s">
        <v>83</v>
      </c>
      <c r="H90" s="62" t="s">
        <v>23</v>
      </c>
      <c r="I90" s="62" t="s">
        <v>672</v>
      </c>
      <c r="J90" s="62"/>
      <c r="K90" s="62"/>
      <c r="L90" s="62" t="s">
        <v>24</v>
      </c>
      <c r="M90" s="62" t="s">
        <v>143</v>
      </c>
      <c r="N90" s="62" t="s">
        <v>26</v>
      </c>
      <c r="O90" s="63" t="s">
        <v>705</v>
      </c>
      <c r="P90" s="65">
        <v>54220914480</v>
      </c>
      <c r="Q90" s="65">
        <v>0</v>
      </c>
      <c r="R90" s="65">
        <v>0</v>
      </c>
      <c r="S90" s="67">
        <v>54220914480</v>
      </c>
    </row>
    <row r="91" spans="1:19" ht="22.5" x14ac:dyDescent="0.25">
      <c r="A91" s="66" t="s">
        <v>18</v>
      </c>
      <c r="B91" s="63" t="s">
        <v>19</v>
      </c>
      <c r="C91" s="64" t="s">
        <v>706</v>
      </c>
      <c r="D91" s="62" t="s">
        <v>160</v>
      </c>
      <c r="E91" s="62" t="s">
        <v>652</v>
      </c>
      <c r="F91" s="62" t="s">
        <v>653</v>
      </c>
      <c r="G91" s="62" t="s">
        <v>83</v>
      </c>
      <c r="H91" s="62" t="s">
        <v>23</v>
      </c>
      <c r="I91" s="62" t="s">
        <v>685</v>
      </c>
      <c r="J91" s="62"/>
      <c r="K91" s="62"/>
      <c r="L91" s="62" t="s">
        <v>24</v>
      </c>
      <c r="M91" s="62" t="s">
        <v>143</v>
      </c>
      <c r="N91" s="62" t="s">
        <v>26</v>
      </c>
      <c r="O91" s="63" t="s">
        <v>707</v>
      </c>
      <c r="P91" s="65">
        <v>22001585916</v>
      </c>
      <c r="Q91" s="65">
        <v>0</v>
      </c>
      <c r="R91" s="65">
        <v>0</v>
      </c>
      <c r="S91" s="67">
        <v>22001585916</v>
      </c>
    </row>
    <row r="92" spans="1:19" ht="22.5" x14ac:dyDescent="0.25">
      <c r="A92" s="66" t="s">
        <v>18</v>
      </c>
      <c r="B92" s="63" t="s">
        <v>19</v>
      </c>
      <c r="C92" s="64" t="s">
        <v>708</v>
      </c>
      <c r="D92" s="62" t="s">
        <v>160</v>
      </c>
      <c r="E92" s="62" t="s">
        <v>652</v>
      </c>
      <c r="F92" s="62" t="s">
        <v>653</v>
      </c>
      <c r="G92" s="62" t="s">
        <v>83</v>
      </c>
      <c r="H92" s="62" t="s">
        <v>23</v>
      </c>
      <c r="I92" s="62" t="s">
        <v>688</v>
      </c>
      <c r="J92" s="62"/>
      <c r="K92" s="62"/>
      <c r="L92" s="62" t="s">
        <v>24</v>
      </c>
      <c r="M92" s="62" t="s">
        <v>143</v>
      </c>
      <c r="N92" s="62" t="s">
        <v>26</v>
      </c>
      <c r="O92" s="63" t="s">
        <v>709</v>
      </c>
      <c r="P92" s="65">
        <v>22000000000</v>
      </c>
      <c r="Q92" s="65">
        <v>0</v>
      </c>
      <c r="R92" s="65">
        <v>0</v>
      </c>
      <c r="S92" s="67">
        <v>22000000000</v>
      </c>
    </row>
    <row r="93" spans="1:19" ht="22.5" x14ac:dyDescent="0.25">
      <c r="A93" s="66" t="s">
        <v>18</v>
      </c>
      <c r="B93" s="63" t="s">
        <v>19</v>
      </c>
      <c r="C93" s="64" t="s">
        <v>710</v>
      </c>
      <c r="D93" s="62" t="s">
        <v>160</v>
      </c>
      <c r="E93" s="62" t="s">
        <v>652</v>
      </c>
      <c r="F93" s="62" t="s">
        <v>653</v>
      </c>
      <c r="G93" s="62" t="s">
        <v>83</v>
      </c>
      <c r="H93" s="62" t="s">
        <v>23</v>
      </c>
      <c r="I93" s="62" t="s">
        <v>691</v>
      </c>
      <c r="J93" s="62"/>
      <c r="K93" s="62"/>
      <c r="L93" s="62" t="s">
        <v>24</v>
      </c>
      <c r="M93" s="62" t="s">
        <v>143</v>
      </c>
      <c r="N93" s="62" t="s">
        <v>26</v>
      </c>
      <c r="O93" s="63" t="s">
        <v>711</v>
      </c>
      <c r="P93" s="65">
        <v>42458862600</v>
      </c>
      <c r="Q93" s="65">
        <v>0</v>
      </c>
      <c r="R93" s="65">
        <v>0</v>
      </c>
      <c r="S93" s="67">
        <v>42458862600</v>
      </c>
    </row>
    <row r="94" spans="1:19" ht="45" x14ac:dyDescent="0.25">
      <c r="A94" s="66" t="s">
        <v>18</v>
      </c>
      <c r="B94" s="63" t="s">
        <v>19</v>
      </c>
      <c r="C94" s="64" t="s">
        <v>712</v>
      </c>
      <c r="D94" s="62" t="s">
        <v>160</v>
      </c>
      <c r="E94" s="62" t="s">
        <v>652</v>
      </c>
      <c r="F94" s="62" t="s">
        <v>653</v>
      </c>
      <c r="G94" s="62" t="s">
        <v>65</v>
      </c>
      <c r="H94" s="62" t="s">
        <v>23</v>
      </c>
      <c r="I94" s="62" t="s">
        <v>646</v>
      </c>
      <c r="J94" s="62"/>
      <c r="K94" s="62"/>
      <c r="L94" s="62" t="s">
        <v>24</v>
      </c>
      <c r="M94" s="62" t="s">
        <v>53</v>
      </c>
      <c r="N94" s="62" t="s">
        <v>26</v>
      </c>
      <c r="O94" s="63" t="s">
        <v>713</v>
      </c>
      <c r="P94" s="65">
        <v>38000000</v>
      </c>
      <c r="Q94" s="65">
        <v>0</v>
      </c>
      <c r="R94" s="65">
        <v>0</v>
      </c>
      <c r="S94" s="67">
        <v>38000000</v>
      </c>
    </row>
    <row r="95" spans="1:19" ht="45" x14ac:dyDescent="0.25">
      <c r="A95" s="66" t="s">
        <v>18</v>
      </c>
      <c r="B95" s="63" t="s">
        <v>19</v>
      </c>
      <c r="C95" s="64" t="s">
        <v>714</v>
      </c>
      <c r="D95" s="62" t="s">
        <v>160</v>
      </c>
      <c r="E95" s="62" t="s">
        <v>652</v>
      </c>
      <c r="F95" s="62" t="s">
        <v>653</v>
      </c>
      <c r="G95" s="62" t="s">
        <v>65</v>
      </c>
      <c r="H95" s="62" t="s">
        <v>23</v>
      </c>
      <c r="I95" s="62" t="s">
        <v>649</v>
      </c>
      <c r="J95" s="62"/>
      <c r="K95" s="62"/>
      <c r="L95" s="62" t="s">
        <v>24</v>
      </c>
      <c r="M95" s="62" t="s">
        <v>53</v>
      </c>
      <c r="N95" s="62" t="s">
        <v>26</v>
      </c>
      <c r="O95" s="63" t="s">
        <v>715</v>
      </c>
      <c r="P95" s="65">
        <v>327000000</v>
      </c>
      <c r="Q95" s="65">
        <v>0</v>
      </c>
      <c r="R95" s="65">
        <v>0</v>
      </c>
      <c r="S95" s="67">
        <v>327000000</v>
      </c>
    </row>
    <row r="96" spans="1:19" ht="22.5" x14ac:dyDescent="0.25">
      <c r="A96" s="66" t="s">
        <v>18</v>
      </c>
      <c r="B96" s="63" t="s">
        <v>19</v>
      </c>
      <c r="C96" s="64" t="s">
        <v>716</v>
      </c>
      <c r="D96" s="62" t="s">
        <v>160</v>
      </c>
      <c r="E96" s="62" t="s">
        <v>652</v>
      </c>
      <c r="F96" s="62" t="s">
        <v>653</v>
      </c>
      <c r="G96" s="62" t="s">
        <v>25</v>
      </c>
      <c r="H96" s="62" t="s">
        <v>23</v>
      </c>
      <c r="I96" s="62" t="s">
        <v>646</v>
      </c>
      <c r="J96" s="62"/>
      <c r="K96" s="62"/>
      <c r="L96" s="62" t="s">
        <v>24</v>
      </c>
      <c r="M96" s="62" t="s">
        <v>143</v>
      </c>
      <c r="N96" s="62" t="s">
        <v>26</v>
      </c>
      <c r="O96" s="63" t="s">
        <v>717</v>
      </c>
      <c r="P96" s="65">
        <v>2977771172</v>
      </c>
      <c r="Q96" s="65">
        <v>0</v>
      </c>
      <c r="R96" s="65">
        <v>0</v>
      </c>
      <c r="S96" s="67">
        <v>2977771172</v>
      </c>
    </row>
    <row r="97" spans="1:19" ht="22.5" x14ac:dyDescent="0.25">
      <c r="A97" s="66" t="s">
        <v>18</v>
      </c>
      <c r="B97" s="63" t="s">
        <v>19</v>
      </c>
      <c r="C97" s="64" t="s">
        <v>718</v>
      </c>
      <c r="D97" s="62" t="s">
        <v>160</v>
      </c>
      <c r="E97" s="62" t="s">
        <v>652</v>
      </c>
      <c r="F97" s="62" t="s">
        <v>653</v>
      </c>
      <c r="G97" s="62" t="s">
        <v>25</v>
      </c>
      <c r="H97" s="62" t="s">
        <v>23</v>
      </c>
      <c r="I97" s="62" t="s">
        <v>649</v>
      </c>
      <c r="J97" s="62"/>
      <c r="K97" s="62"/>
      <c r="L97" s="62" t="s">
        <v>24</v>
      </c>
      <c r="M97" s="62" t="s">
        <v>143</v>
      </c>
      <c r="N97" s="62" t="s">
        <v>26</v>
      </c>
      <c r="O97" s="63" t="s">
        <v>719</v>
      </c>
      <c r="P97" s="65">
        <v>8809560000</v>
      </c>
      <c r="Q97" s="65">
        <v>0</v>
      </c>
      <c r="R97" s="65">
        <v>0</v>
      </c>
      <c r="S97" s="67">
        <v>8809560000</v>
      </c>
    </row>
    <row r="98" spans="1:19" ht="33.75" x14ac:dyDescent="0.25">
      <c r="A98" s="66" t="s">
        <v>18</v>
      </c>
      <c r="B98" s="63" t="s">
        <v>19</v>
      </c>
      <c r="C98" s="64" t="s">
        <v>720</v>
      </c>
      <c r="D98" s="62" t="s">
        <v>160</v>
      </c>
      <c r="E98" s="62" t="s">
        <v>652</v>
      </c>
      <c r="F98" s="62" t="s">
        <v>653</v>
      </c>
      <c r="G98" s="62" t="s">
        <v>25</v>
      </c>
      <c r="H98" s="62" t="s">
        <v>23</v>
      </c>
      <c r="I98" s="62" t="s">
        <v>660</v>
      </c>
      <c r="J98" s="62"/>
      <c r="K98" s="62"/>
      <c r="L98" s="62" t="s">
        <v>24</v>
      </c>
      <c r="M98" s="62" t="s">
        <v>143</v>
      </c>
      <c r="N98" s="62" t="s">
        <v>26</v>
      </c>
      <c r="O98" s="63" t="s">
        <v>721</v>
      </c>
      <c r="P98" s="65">
        <v>4373228578</v>
      </c>
      <c r="Q98" s="65">
        <v>0</v>
      </c>
      <c r="R98" s="65">
        <v>0</v>
      </c>
      <c r="S98" s="67">
        <v>4373228578</v>
      </c>
    </row>
    <row r="99" spans="1:19" ht="22.5" x14ac:dyDescent="0.25">
      <c r="A99" s="66" t="s">
        <v>18</v>
      </c>
      <c r="B99" s="63" t="s">
        <v>19</v>
      </c>
      <c r="C99" s="64" t="s">
        <v>722</v>
      </c>
      <c r="D99" s="62" t="s">
        <v>160</v>
      </c>
      <c r="E99" s="62" t="s">
        <v>652</v>
      </c>
      <c r="F99" s="62" t="s">
        <v>653</v>
      </c>
      <c r="G99" s="62" t="s">
        <v>25</v>
      </c>
      <c r="H99" s="62" t="s">
        <v>23</v>
      </c>
      <c r="I99" s="62" t="s">
        <v>669</v>
      </c>
      <c r="J99" s="62"/>
      <c r="K99" s="62"/>
      <c r="L99" s="62" t="s">
        <v>24</v>
      </c>
      <c r="M99" s="62" t="s">
        <v>143</v>
      </c>
      <c r="N99" s="62" t="s">
        <v>26</v>
      </c>
      <c r="O99" s="63" t="s">
        <v>723</v>
      </c>
      <c r="P99" s="65">
        <v>1839440250</v>
      </c>
      <c r="Q99" s="65">
        <v>0</v>
      </c>
      <c r="R99" s="65">
        <v>0</v>
      </c>
      <c r="S99" s="67">
        <v>1839440250</v>
      </c>
    </row>
    <row r="100" spans="1:19" ht="33.75" x14ac:dyDescent="0.25">
      <c r="A100" s="66" t="s">
        <v>18</v>
      </c>
      <c r="B100" s="63" t="s">
        <v>19</v>
      </c>
      <c r="C100" s="64" t="s">
        <v>724</v>
      </c>
      <c r="D100" s="62" t="s">
        <v>160</v>
      </c>
      <c r="E100" s="62" t="s">
        <v>652</v>
      </c>
      <c r="F100" s="62" t="s">
        <v>653</v>
      </c>
      <c r="G100" s="62" t="s">
        <v>143</v>
      </c>
      <c r="H100" s="62" t="s">
        <v>23</v>
      </c>
      <c r="I100" s="62" t="s">
        <v>646</v>
      </c>
      <c r="J100" s="62"/>
      <c r="K100" s="62"/>
      <c r="L100" s="62" t="s">
        <v>24</v>
      </c>
      <c r="M100" s="62" t="s">
        <v>53</v>
      </c>
      <c r="N100" s="62" t="s">
        <v>26</v>
      </c>
      <c r="O100" s="63" t="s">
        <v>725</v>
      </c>
      <c r="P100" s="65">
        <v>3578326599</v>
      </c>
      <c r="Q100" s="65">
        <v>0</v>
      </c>
      <c r="R100" s="65">
        <v>0</v>
      </c>
      <c r="S100" s="67">
        <v>3578326599</v>
      </c>
    </row>
    <row r="101" spans="1:19" ht="33.75" x14ac:dyDescent="0.25">
      <c r="A101" s="66" t="s">
        <v>18</v>
      </c>
      <c r="B101" s="63" t="s">
        <v>19</v>
      </c>
      <c r="C101" s="64" t="s">
        <v>726</v>
      </c>
      <c r="D101" s="62" t="s">
        <v>160</v>
      </c>
      <c r="E101" s="62" t="s">
        <v>652</v>
      </c>
      <c r="F101" s="62" t="s">
        <v>653</v>
      </c>
      <c r="G101" s="62" t="s">
        <v>143</v>
      </c>
      <c r="H101" s="62" t="s">
        <v>23</v>
      </c>
      <c r="I101" s="62" t="s">
        <v>649</v>
      </c>
      <c r="J101" s="62"/>
      <c r="K101" s="62"/>
      <c r="L101" s="62" t="s">
        <v>24</v>
      </c>
      <c r="M101" s="62" t="s">
        <v>53</v>
      </c>
      <c r="N101" s="62" t="s">
        <v>26</v>
      </c>
      <c r="O101" s="63" t="s">
        <v>727</v>
      </c>
      <c r="P101" s="65">
        <v>635000000</v>
      </c>
      <c r="Q101" s="65">
        <v>0</v>
      </c>
      <c r="R101" s="65">
        <v>0</v>
      </c>
      <c r="S101" s="67">
        <v>635000000</v>
      </c>
    </row>
    <row r="102" spans="1:19" ht="22.5" x14ac:dyDescent="0.25">
      <c r="A102" s="66" t="s">
        <v>18</v>
      </c>
      <c r="B102" s="63" t="s">
        <v>19</v>
      </c>
      <c r="C102" s="64" t="s">
        <v>728</v>
      </c>
      <c r="D102" s="62" t="s">
        <v>160</v>
      </c>
      <c r="E102" s="62" t="s">
        <v>652</v>
      </c>
      <c r="F102" s="62" t="s">
        <v>653</v>
      </c>
      <c r="G102" s="62" t="s">
        <v>143</v>
      </c>
      <c r="H102" s="62" t="s">
        <v>23</v>
      </c>
      <c r="I102" s="62" t="s">
        <v>660</v>
      </c>
      <c r="J102" s="62"/>
      <c r="K102" s="62"/>
      <c r="L102" s="62" t="s">
        <v>24</v>
      </c>
      <c r="M102" s="62" t="s">
        <v>53</v>
      </c>
      <c r="N102" s="62" t="s">
        <v>26</v>
      </c>
      <c r="O102" s="63" t="s">
        <v>729</v>
      </c>
      <c r="P102" s="65">
        <v>887858274</v>
      </c>
      <c r="Q102" s="65">
        <v>0</v>
      </c>
      <c r="R102" s="65">
        <v>0</v>
      </c>
      <c r="S102" s="67">
        <v>887858274</v>
      </c>
    </row>
    <row r="103" spans="1:19" ht="22.5" x14ac:dyDescent="0.25">
      <c r="A103" s="66" t="s">
        <v>18</v>
      </c>
      <c r="B103" s="63" t="s">
        <v>19</v>
      </c>
      <c r="C103" s="64" t="s">
        <v>730</v>
      </c>
      <c r="D103" s="62" t="s">
        <v>160</v>
      </c>
      <c r="E103" s="62" t="s">
        <v>652</v>
      </c>
      <c r="F103" s="62" t="s">
        <v>653</v>
      </c>
      <c r="G103" s="62" t="s">
        <v>143</v>
      </c>
      <c r="H103" s="62" t="s">
        <v>23</v>
      </c>
      <c r="I103" s="62" t="s">
        <v>669</v>
      </c>
      <c r="J103" s="62"/>
      <c r="K103" s="62"/>
      <c r="L103" s="62" t="s">
        <v>24</v>
      </c>
      <c r="M103" s="62" t="s">
        <v>53</v>
      </c>
      <c r="N103" s="62" t="s">
        <v>26</v>
      </c>
      <c r="O103" s="63" t="s">
        <v>731</v>
      </c>
      <c r="P103" s="65">
        <v>121137651</v>
      </c>
      <c r="Q103" s="65">
        <v>0</v>
      </c>
      <c r="R103" s="65">
        <v>0</v>
      </c>
      <c r="S103" s="67">
        <v>121137651</v>
      </c>
    </row>
    <row r="104" spans="1:19" ht="33.75" x14ac:dyDescent="0.25">
      <c r="A104" s="66" t="s">
        <v>18</v>
      </c>
      <c r="B104" s="63" t="s">
        <v>19</v>
      </c>
      <c r="C104" s="64" t="s">
        <v>732</v>
      </c>
      <c r="D104" s="62" t="s">
        <v>160</v>
      </c>
      <c r="E104" s="62" t="s">
        <v>652</v>
      </c>
      <c r="F104" s="62" t="s">
        <v>653</v>
      </c>
      <c r="G104" s="62" t="s">
        <v>143</v>
      </c>
      <c r="H104" s="62" t="s">
        <v>23</v>
      </c>
      <c r="I104" s="62" t="s">
        <v>672</v>
      </c>
      <c r="J104" s="62"/>
      <c r="K104" s="62"/>
      <c r="L104" s="62" t="s">
        <v>24</v>
      </c>
      <c r="M104" s="62" t="s">
        <v>53</v>
      </c>
      <c r="N104" s="62" t="s">
        <v>26</v>
      </c>
      <c r="O104" s="63" t="s">
        <v>686</v>
      </c>
      <c r="P104" s="65">
        <v>543405511</v>
      </c>
      <c r="Q104" s="65">
        <v>0</v>
      </c>
      <c r="R104" s="65">
        <v>0</v>
      </c>
      <c r="S104" s="67">
        <v>543405511</v>
      </c>
    </row>
    <row r="105" spans="1:19" ht="22.5" x14ac:dyDescent="0.25">
      <c r="A105" s="66" t="s">
        <v>18</v>
      </c>
      <c r="B105" s="63" t="s">
        <v>19</v>
      </c>
      <c r="C105" s="64" t="s">
        <v>733</v>
      </c>
      <c r="D105" s="62" t="s">
        <v>160</v>
      </c>
      <c r="E105" s="62" t="s">
        <v>652</v>
      </c>
      <c r="F105" s="62" t="s">
        <v>653</v>
      </c>
      <c r="G105" s="62" t="s">
        <v>143</v>
      </c>
      <c r="H105" s="62" t="s">
        <v>23</v>
      </c>
      <c r="I105" s="62" t="s">
        <v>685</v>
      </c>
      <c r="J105" s="62"/>
      <c r="K105" s="62"/>
      <c r="L105" s="62" t="s">
        <v>24</v>
      </c>
      <c r="M105" s="62" t="s">
        <v>53</v>
      </c>
      <c r="N105" s="62" t="s">
        <v>26</v>
      </c>
      <c r="O105" s="63" t="s">
        <v>689</v>
      </c>
      <c r="P105" s="65">
        <v>2508271965</v>
      </c>
      <c r="Q105" s="65">
        <v>0</v>
      </c>
      <c r="R105" s="65">
        <v>0</v>
      </c>
      <c r="S105" s="67">
        <v>2508271965</v>
      </c>
    </row>
    <row r="106" spans="1:19" ht="22.5" x14ac:dyDescent="0.25">
      <c r="A106" s="66" t="s">
        <v>18</v>
      </c>
      <c r="B106" s="63" t="s">
        <v>19</v>
      </c>
      <c r="C106" s="64" t="s">
        <v>734</v>
      </c>
      <c r="D106" s="62" t="s">
        <v>160</v>
      </c>
      <c r="E106" s="62" t="s">
        <v>652</v>
      </c>
      <c r="F106" s="62" t="s">
        <v>653</v>
      </c>
      <c r="G106" s="62" t="s">
        <v>47</v>
      </c>
      <c r="H106" s="62" t="s">
        <v>23</v>
      </c>
      <c r="I106" s="62" t="s">
        <v>646</v>
      </c>
      <c r="J106" s="62"/>
      <c r="K106" s="62"/>
      <c r="L106" s="62" t="s">
        <v>24</v>
      </c>
      <c r="M106" s="62" t="s">
        <v>143</v>
      </c>
      <c r="N106" s="62" t="s">
        <v>26</v>
      </c>
      <c r="O106" s="63" t="s">
        <v>735</v>
      </c>
      <c r="P106" s="65">
        <v>951233740</v>
      </c>
      <c r="Q106" s="65">
        <v>0</v>
      </c>
      <c r="R106" s="65">
        <v>0</v>
      </c>
      <c r="S106" s="67">
        <v>951233740</v>
      </c>
    </row>
    <row r="107" spans="1:19" ht="33.75" x14ac:dyDescent="0.25">
      <c r="A107" s="66" t="s">
        <v>18</v>
      </c>
      <c r="B107" s="63" t="s">
        <v>19</v>
      </c>
      <c r="C107" s="64" t="s">
        <v>736</v>
      </c>
      <c r="D107" s="62" t="s">
        <v>160</v>
      </c>
      <c r="E107" s="62" t="s">
        <v>652</v>
      </c>
      <c r="F107" s="62" t="s">
        <v>653</v>
      </c>
      <c r="G107" s="62" t="s">
        <v>47</v>
      </c>
      <c r="H107" s="62" t="s">
        <v>23</v>
      </c>
      <c r="I107" s="62" t="s">
        <v>649</v>
      </c>
      <c r="J107" s="62"/>
      <c r="K107" s="62"/>
      <c r="L107" s="62" t="s">
        <v>24</v>
      </c>
      <c r="M107" s="62" t="s">
        <v>143</v>
      </c>
      <c r="N107" s="62" t="s">
        <v>26</v>
      </c>
      <c r="O107" s="63" t="s">
        <v>737</v>
      </c>
      <c r="P107" s="65">
        <v>3293389928</v>
      </c>
      <c r="Q107" s="65">
        <v>0</v>
      </c>
      <c r="R107" s="65">
        <v>0</v>
      </c>
      <c r="S107" s="67">
        <v>3293389928</v>
      </c>
    </row>
    <row r="108" spans="1:19" ht="45" x14ac:dyDescent="0.25">
      <c r="A108" s="66" t="s">
        <v>18</v>
      </c>
      <c r="B108" s="63" t="s">
        <v>19</v>
      </c>
      <c r="C108" s="64" t="s">
        <v>738</v>
      </c>
      <c r="D108" s="62" t="s">
        <v>160</v>
      </c>
      <c r="E108" s="62" t="s">
        <v>652</v>
      </c>
      <c r="F108" s="62" t="s">
        <v>653</v>
      </c>
      <c r="G108" s="62" t="s">
        <v>47</v>
      </c>
      <c r="H108" s="62" t="s">
        <v>23</v>
      </c>
      <c r="I108" s="62" t="s">
        <v>660</v>
      </c>
      <c r="J108" s="62"/>
      <c r="K108" s="62"/>
      <c r="L108" s="62" t="s">
        <v>24</v>
      </c>
      <c r="M108" s="62" t="s">
        <v>143</v>
      </c>
      <c r="N108" s="62" t="s">
        <v>26</v>
      </c>
      <c r="O108" s="63" t="s">
        <v>739</v>
      </c>
      <c r="P108" s="65">
        <v>755376332</v>
      </c>
      <c r="Q108" s="65">
        <v>0</v>
      </c>
      <c r="R108" s="65">
        <v>0</v>
      </c>
      <c r="S108" s="67">
        <v>755376332</v>
      </c>
    </row>
    <row r="109" spans="1:19" ht="22.5" x14ac:dyDescent="0.25">
      <c r="A109" s="66" t="s">
        <v>18</v>
      </c>
      <c r="B109" s="63" t="s">
        <v>19</v>
      </c>
      <c r="C109" s="64" t="s">
        <v>740</v>
      </c>
      <c r="D109" s="62" t="s">
        <v>160</v>
      </c>
      <c r="E109" s="62" t="s">
        <v>652</v>
      </c>
      <c r="F109" s="62" t="s">
        <v>653</v>
      </c>
      <c r="G109" s="62" t="s">
        <v>50</v>
      </c>
      <c r="H109" s="62" t="s">
        <v>23</v>
      </c>
      <c r="I109" s="62" t="s">
        <v>646</v>
      </c>
      <c r="J109" s="62"/>
      <c r="K109" s="62"/>
      <c r="L109" s="62" t="s">
        <v>24</v>
      </c>
      <c r="M109" s="62" t="s">
        <v>143</v>
      </c>
      <c r="N109" s="62" t="s">
        <v>26</v>
      </c>
      <c r="O109" s="63" t="s">
        <v>741</v>
      </c>
      <c r="P109" s="65">
        <v>21934884258</v>
      </c>
      <c r="Q109" s="65">
        <v>0</v>
      </c>
      <c r="R109" s="65">
        <v>0</v>
      </c>
      <c r="S109" s="67">
        <v>21934884258</v>
      </c>
    </row>
    <row r="110" spans="1:19" ht="22.5" x14ac:dyDescent="0.25">
      <c r="A110" s="66" t="s">
        <v>18</v>
      </c>
      <c r="B110" s="63" t="s">
        <v>19</v>
      </c>
      <c r="C110" s="64" t="s">
        <v>742</v>
      </c>
      <c r="D110" s="62" t="s">
        <v>160</v>
      </c>
      <c r="E110" s="62" t="s">
        <v>652</v>
      </c>
      <c r="F110" s="62" t="s">
        <v>653</v>
      </c>
      <c r="G110" s="62" t="s">
        <v>50</v>
      </c>
      <c r="H110" s="62" t="s">
        <v>23</v>
      </c>
      <c r="I110" s="62" t="s">
        <v>649</v>
      </c>
      <c r="J110" s="62"/>
      <c r="K110" s="62"/>
      <c r="L110" s="62" t="s">
        <v>24</v>
      </c>
      <c r="M110" s="62" t="s">
        <v>143</v>
      </c>
      <c r="N110" s="62" t="s">
        <v>26</v>
      </c>
      <c r="O110" s="63" t="s">
        <v>743</v>
      </c>
      <c r="P110" s="65">
        <v>31965115742</v>
      </c>
      <c r="Q110" s="65">
        <v>0</v>
      </c>
      <c r="R110" s="65">
        <v>0</v>
      </c>
      <c r="S110" s="67">
        <v>31965115742</v>
      </c>
    </row>
    <row r="111" spans="1:19" ht="33.75" x14ac:dyDescent="0.25">
      <c r="A111" s="66" t="s">
        <v>18</v>
      </c>
      <c r="B111" s="63" t="s">
        <v>19</v>
      </c>
      <c r="C111" s="64" t="s">
        <v>744</v>
      </c>
      <c r="D111" s="62" t="s">
        <v>160</v>
      </c>
      <c r="E111" s="62" t="s">
        <v>652</v>
      </c>
      <c r="F111" s="62" t="s">
        <v>653</v>
      </c>
      <c r="G111" s="62" t="s">
        <v>53</v>
      </c>
      <c r="H111" s="62" t="s">
        <v>23</v>
      </c>
      <c r="I111" s="62" t="s">
        <v>646</v>
      </c>
      <c r="J111" s="62"/>
      <c r="K111" s="62"/>
      <c r="L111" s="62" t="s">
        <v>24</v>
      </c>
      <c r="M111" s="62" t="s">
        <v>143</v>
      </c>
      <c r="N111" s="62" t="s">
        <v>26</v>
      </c>
      <c r="O111" s="63" t="s">
        <v>745</v>
      </c>
      <c r="P111" s="65">
        <v>2173171954</v>
      </c>
      <c r="Q111" s="65">
        <v>0</v>
      </c>
      <c r="R111" s="65">
        <v>1318964664</v>
      </c>
      <c r="S111" s="67">
        <v>854207290</v>
      </c>
    </row>
    <row r="112" spans="1:19" ht="22.5" x14ac:dyDescent="0.25">
      <c r="A112" s="66" t="s">
        <v>18</v>
      </c>
      <c r="B112" s="63" t="s">
        <v>19</v>
      </c>
      <c r="C112" s="64" t="s">
        <v>746</v>
      </c>
      <c r="D112" s="62" t="s">
        <v>160</v>
      </c>
      <c r="E112" s="62" t="s">
        <v>652</v>
      </c>
      <c r="F112" s="62" t="s">
        <v>653</v>
      </c>
      <c r="G112" s="62" t="s">
        <v>53</v>
      </c>
      <c r="H112" s="62" t="s">
        <v>23</v>
      </c>
      <c r="I112" s="62" t="s">
        <v>649</v>
      </c>
      <c r="J112" s="62"/>
      <c r="K112" s="62"/>
      <c r="L112" s="62" t="s">
        <v>24</v>
      </c>
      <c r="M112" s="62" t="s">
        <v>143</v>
      </c>
      <c r="N112" s="62" t="s">
        <v>26</v>
      </c>
      <c r="O112" s="63" t="s">
        <v>747</v>
      </c>
      <c r="P112" s="65">
        <v>889444613</v>
      </c>
      <c r="Q112" s="65">
        <v>638113705</v>
      </c>
      <c r="R112" s="65">
        <v>0</v>
      </c>
      <c r="S112" s="67">
        <v>1527558318</v>
      </c>
    </row>
    <row r="113" spans="1:19" ht="22.5" x14ac:dyDescent="0.25">
      <c r="A113" s="66" t="s">
        <v>18</v>
      </c>
      <c r="B113" s="63" t="s">
        <v>19</v>
      </c>
      <c r="C113" s="64" t="s">
        <v>748</v>
      </c>
      <c r="D113" s="62" t="s">
        <v>160</v>
      </c>
      <c r="E113" s="62" t="s">
        <v>652</v>
      </c>
      <c r="F113" s="62" t="s">
        <v>653</v>
      </c>
      <c r="G113" s="62" t="s">
        <v>53</v>
      </c>
      <c r="H113" s="62" t="s">
        <v>23</v>
      </c>
      <c r="I113" s="62" t="s">
        <v>660</v>
      </c>
      <c r="J113" s="62"/>
      <c r="K113" s="62"/>
      <c r="L113" s="62" t="s">
        <v>24</v>
      </c>
      <c r="M113" s="62" t="s">
        <v>143</v>
      </c>
      <c r="N113" s="62" t="s">
        <v>26</v>
      </c>
      <c r="O113" s="63" t="s">
        <v>749</v>
      </c>
      <c r="P113" s="65">
        <v>25888928046</v>
      </c>
      <c r="Q113" s="65">
        <v>354050004</v>
      </c>
      <c r="R113" s="65">
        <v>0</v>
      </c>
      <c r="S113" s="67">
        <v>26242978050</v>
      </c>
    </row>
    <row r="114" spans="1:19" ht="22.5" x14ac:dyDescent="0.25">
      <c r="A114" s="66" t="s">
        <v>18</v>
      </c>
      <c r="B114" s="63" t="s">
        <v>19</v>
      </c>
      <c r="C114" s="64" t="s">
        <v>750</v>
      </c>
      <c r="D114" s="62" t="s">
        <v>160</v>
      </c>
      <c r="E114" s="62" t="s">
        <v>652</v>
      </c>
      <c r="F114" s="62" t="s">
        <v>653</v>
      </c>
      <c r="G114" s="62" t="s">
        <v>53</v>
      </c>
      <c r="H114" s="62" t="s">
        <v>23</v>
      </c>
      <c r="I114" s="62" t="s">
        <v>669</v>
      </c>
      <c r="J114" s="62"/>
      <c r="K114" s="62"/>
      <c r="L114" s="62" t="s">
        <v>24</v>
      </c>
      <c r="M114" s="62" t="s">
        <v>143</v>
      </c>
      <c r="N114" s="62" t="s">
        <v>26</v>
      </c>
      <c r="O114" s="63" t="s">
        <v>751</v>
      </c>
      <c r="P114" s="65">
        <v>4048455387</v>
      </c>
      <c r="Q114" s="65">
        <v>326800955</v>
      </c>
      <c r="R114" s="65">
        <v>0</v>
      </c>
      <c r="S114" s="67">
        <v>4375256342</v>
      </c>
    </row>
    <row r="115" spans="1:19" ht="22.5" x14ac:dyDescent="0.25">
      <c r="A115" s="66" t="s">
        <v>18</v>
      </c>
      <c r="B115" s="63" t="s">
        <v>19</v>
      </c>
      <c r="C115" s="64" t="s">
        <v>752</v>
      </c>
      <c r="D115" s="62" t="s">
        <v>160</v>
      </c>
      <c r="E115" s="62" t="s">
        <v>652</v>
      </c>
      <c r="F115" s="62" t="s">
        <v>653</v>
      </c>
      <c r="G115" s="62" t="s">
        <v>56</v>
      </c>
      <c r="H115" s="62" t="s">
        <v>23</v>
      </c>
      <c r="I115" s="62" t="s">
        <v>646</v>
      </c>
      <c r="J115" s="62"/>
      <c r="K115" s="62"/>
      <c r="L115" s="62" t="s">
        <v>24</v>
      </c>
      <c r="M115" s="62" t="s">
        <v>143</v>
      </c>
      <c r="N115" s="62" t="s">
        <v>26</v>
      </c>
      <c r="O115" s="63" t="s">
        <v>753</v>
      </c>
      <c r="P115" s="65">
        <v>993200000</v>
      </c>
      <c r="Q115" s="65">
        <v>0</v>
      </c>
      <c r="R115" s="65">
        <v>0</v>
      </c>
      <c r="S115" s="67">
        <v>993200000</v>
      </c>
    </row>
    <row r="116" spans="1:19" ht="22.5" x14ac:dyDescent="0.25">
      <c r="A116" s="66" t="s">
        <v>18</v>
      </c>
      <c r="B116" s="63" t="s">
        <v>19</v>
      </c>
      <c r="C116" s="64" t="s">
        <v>754</v>
      </c>
      <c r="D116" s="62" t="s">
        <v>160</v>
      </c>
      <c r="E116" s="62" t="s">
        <v>652</v>
      </c>
      <c r="F116" s="62" t="s">
        <v>653</v>
      </c>
      <c r="G116" s="62" t="s">
        <v>56</v>
      </c>
      <c r="H116" s="62" t="s">
        <v>23</v>
      </c>
      <c r="I116" s="62" t="s">
        <v>649</v>
      </c>
      <c r="J116" s="62"/>
      <c r="K116" s="62"/>
      <c r="L116" s="62" t="s">
        <v>24</v>
      </c>
      <c r="M116" s="62" t="s">
        <v>143</v>
      </c>
      <c r="N116" s="62" t="s">
        <v>26</v>
      </c>
      <c r="O116" s="63" t="s">
        <v>755</v>
      </c>
      <c r="P116" s="65">
        <v>6722632548</v>
      </c>
      <c r="Q116" s="65">
        <v>0</v>
      </c>
      <c r="R116" s="65">
        <v>0</v>
      </c>
      <c r="S116" s="67">
        <v>6722632548</v>
      </c>
    </row>
    <row r="117" spans="1:19" ht="22.5" x14ac:dyDescent="0.25">
      <c r="A117" s="66" t="s">
        <v>18</v>
      </c>
      <c r="B117" s="63" t="s">
        <v>19</v>
      </c>
      <c r="C117" s="64" t="s">
        <v>756</v>
      </c>
      <c r="D117" s="62" t="s">
        <v>160</v>
      </c>
      <c r="E117" s="62" t="s">
        <v>652</v>
      </c>
      <c r="F117" s="62" t="s">
        <v>653</v>
      </c>
      <c r="G117" s="62" t="s">
        <v>56</v>
      </c>
      <c r="H117" s="62" t="s">
        <v>23</v>
      </c>
      <c r="I117" s="62" t="s">
        <v>660</v>
      </c>
      <c r="J117" s="62"/>
      <c r="K117" s="62"/>
      <c r="L117" s="62" t="s">
        <v>24</v>
      </c>
      <c r="M117" s="62" t="s">
        <v>143</v>
      </c>
      <c r="N117" s="62" t="s">
        <v>26</v>
      </c>
      <c r="O117" s="63" t="s">
        <v>757</v>
      </c>
      <c r="P117" s="65">
        <v>795600000</v>
      </c>
      <c r="Q117" s="65">
        <v>0</v>
      </c>
      <c r="R117" s="65">
        <v>0</v>
      </c>
      <c r="S117" s="67">
        <v>795600000</v>
      </c>
    </row>
    <row r="118" spans="1:19" ht="22.5" x14ac:dyDescent="0.25">
      <c r="A118" s="66" t="s">
        <v>18</v>
      </c>
      <c r="B118" s="63" t="s">
        <v>19</v>
      </c>
      <c r="C118" s="64" t="s">
        <v>758</v>
      </c>
      <c r="D118" s="62" t="s">
        <v>160</v>
      </c>
      <c r="E118" s="62" t="s">
        <v>652</v>
      </c>
      <c r="F118" s="62" t="s">
        <v>653</v>
      </c>
      <c r="G118" s="62" t="s">
        <v>56</v>
      </c>
      <c r="H118" s="62" t="s">
        <v>23</v>
      </c>
      <c r="I118" s="62" t="s">
        <v>669</v>
      </c>
      <c r="J118" s="62"/>
      <c r="K118" s="62"/>
      <c r="L118" s="62" t="s">
        <v>24</v>
      </c>
      <c r="M118" s="62" t="s">
        <v>143</v>
      </c>
      <c r="N118" s="62" t="s">
        <v>26</v>
      </c>
      <c r="O118" s="63" t="s">
        <v>759</v>
      </c>
      <c r="P118" s="65">
        <v>4877367452</v>
      </c>
      <c r="Q118" s="65">
        <v>0</v>
      </c>
      <c r="R118" s="65">
        <v>0</v>
      </c>
      <c r="S118" s="67">
        <v>4877367452</v>
      </c>
    </row>
    <row r="119" spans="1:19" ht="33.75" x14ac:dyDescent="0.25">
      <c r="A119" s="66" t="s">
        <v>18</v>
      </c>
      <c r="B119" s="63" t="s">
        <v>19</v>
      </c>
      <c r="C119" s="64" t="s">
        <v>760</v>
      </c>
      <c r="D119" s="62" t="s">
        <v>160</v>
      </c>
      <c r="E119" s="62" t="s">
        <v>652</v>
      </c>
      <c r="F119" s="62" t="s">
        <v>653</v>
      </c>
      <c r="G119" s="62" t="s">
        <v>56</v>
      </c>
      <c r="H119" s="62" t="s">
        <v>23</v>
      </c>
      <c r="I119" s="62" t="s">
        <v>672</v>
      </c>
      <c r="J119" s="62"/>
      <c r="K119" s="62"/>
      <c r="L119" s="62" t="s">
        <v>24</v>
      </c>
      <c r="M119" s="62" t="s">
        <v>143</v>
      </c>
      <c r="N119" s="62" t="s">
        <v>26</v>
      </c>
      <c r="O119" s="63" t="s">
        <v>761</v>
      </c>
      <c r="P119" s="65">
        <v>5211200000</v>
      </c>
      <c r="Q119" s="65">
        <v>0</v>
      </c>
      <c r="R119" s="65">
        <v>0</v>
      </c>
      <c r="S119" s="67">
        <v>5211200000</v>
      </c>
    </row>
    <row r="120" spans="1:19" ht="33.75" x14ac:dyDescent="0.25">
      <c r="A120" s="66" t="s">
        <v>18</v>
      </c>
      <c r="B120" s="63" t="s">
        <v>19</v>
      </c>
      <c r="C120" s="64" t="s">
        <v>762</v>
      </c>
      <c r="D120" s="62" t="s">
        <v>160</v>
      </c>
      <c r="E120" s="62" t="s">
        <v>652</v>
      </c>
      <c r="F120" s="62" t="s">
        <v>653</v>
      </c>
      <c r="G120" s="62" t="s">
        <v>56</v>
      </c>
      <c r="H120" s="62" t="s">
        <v>23</v>
      </c>
      <c r="I120" s="62" t="s">
        <v>685</v>
      </c>
      <c r="J120" s="62"/>
      <c r="K120" s="62"/>
      <c r="L120" s="62" t="s">
        <v>24</v>
      </c>
      <c r="M120" s="62" t="s">
        <v>143</v>
      </c>
      <c r="N120" s="62" t="s">
        <v>26</v>
      </c>
      <c r="O120" s="63" t="s">
        <v>763</v>
      </c>
      <c r="P120" s="65">
        <v>12400000000</v>
      </c>
      <c r="Q120" s="65">
        <v>0</v>
      </c>
      <c r="R120" s="65">
        <v>0</v>
      </c>
      <c r="S120" s="67">
        <v>12400000000</v>
      </c>
    </row>
    <row r="121" spans="1:19" ht="22.5" x14ac:dyDescent="0.25">
      <c r="A121" s="66" t="s">
        <v>18</v>
      </c>
      <c r="B121" s="63" t="s">
        <v>19</v>
      </c>
      <c r="C121" s="64" t="s">
        <v>764</v>
      </c>
      <c r="D121" s="62" t="s">
        <v>160</v>
      </c>
      <c r="E121" s="62" t="s">
        <v>652</v>
      </c>
      <c r="F121" s="62" t="s">
        <v>653</v>
      </c>
      <c r="G121" s="62" t="s">
        <v>56</v>
      </c>
      <c r="H121" s="62" t="s">
        <v>23</v>
      </c>
      <c r="I121" s="62" t="s">
        <v>688</v>
      </c>
      <c r="J121" s="62"/>
      <c r="K121" s="62"/>
      <c r="L121" s="62" t="s">
        <v>24</v>
      </c>
      <c r="M121" s="62" t="s">
        <v>143</v>
      </c>
      <c r="N121" s="62" t="s">
        <v>26</v>
      </c>
      <c r="O121" s="63" t="s">
        <v>765</v>
      </c>
      <c r="P121" s="65">
        <v>9000000000</v>
      </c>
      <c r="Q121" s="65">
        <v>0</v>
      </c>
      <c r="R121" s="65">
        <v>0</v>
      </c>
      <c r="S121" s="67">
        <v>9000000000</v>
      </c>
    </row>
    <row r="122" spans="1:19" ht="22.5" x14ac:dyDescent="0.25">
      <c r="A122" s="66" t="s">
        <v>18</v>
      </c>
      <c r="B122" s="63" t="s">
        <v>19</v>
      </c>
      <c r="C122" s="64" t="s">
        <v>766</v>
      </c>
      <c r="D122" s="62" t="s">
        <v>160</v>
      </c>
      <c r="E122" s="62" t="s">
        <v>652</v>
      </c>
      <c r="F122" s="62" t="s">
        <v>653</v>
      </c>
      <c r="G122" s="62" t="s">
        <v>97</v>
      </c>
      <c r="H122" s="62" t="s">
        <v>23</v>
      </c>
      <c r="I122" s="62" t="s">
        <v>646</v>
      </c>
      <c r="J122" s="62"/>
      <c r="K122" s="62"/>
      <c r="L122" s="62" t="s">
        <v>24</v>
      </c>
      <c r="M122" s="62" t="s">
        <v>143</v>
      </c>
      <c r="N122" s="62" t="s">
        <v>26</v>
      </c>
      <c r="O122" s="63" t="s">
        <v>767</v>
      </c>
      <c r="P122" s="65">
        <v>4796526360</v>
      </c>
      <c r="Q122" s="65">
        <v>0</v>
      </c>
      <c r="R122" s="65">
        <v>0</v>
      </c>
      <c r="S122" s="67">
        <v>4796526360</v>
      </c>
    </row>
    <row r="123" spans="1:19" ht="22.5" x14ac:dyDescent="0.25">
      <c r="A123" s="66" t="s">
        <v>18</v>
      </c>
      <c r="B123" s="63" t="s">
        <v>19</v>
      </c>
      <c r="C123" s="64" t="s">
        <v>768</v>
      </c>
      <c r="D123" s="62" t="s">
        <v>160</v>
      </c>
      <c r="E123" s="62" t="s">
        <v>652</v>
      </c>
      <c r="F123" s="62" t="s">
        <v>653</v>
      </c>
      <c r="G123" s="62" t="s">
        <v>97</v>
      </c>
      <c r="H123" s="62" t="s">
        <v>23</v>
      </c>
      <c r="I123" s="62" t="s">
        <v>649</v>
      </c>
      <c r="J123" s="62"/>
      <c r="K123" s="62"/>
      <c r="L123" s="62" t="s">
        <v>24</v>
      </c>
      <c r="M123" s="62" t="s">
        <v>143</v>
      </c>
      <c r="N123" s="62" t="s">
        <v>26</v>
      </c>
      <c r="O123" s="63" t="s">
        <v>769</v>
      </c>
      <c r="P123" s="65">
        <v>600432295640</v>
      </c>
      <c r="Q123" s="65">
        <v>0</v>
      </c>
      <c r="R123" s="65">
        <v>4800000000</v>
      </c>
      <c r="S123" s="67">
        <v>595632295640</v>
      </c>
    </row>
    <row r="124" spans="1:19" ht="22.5" x14ac:dyDescent="0.25">
      <c r="A124" s="66" t="s">
        <v>18</v>
      </c>
      <c r="B124" s="63" t="s">
        <v>19</v>
      </c>
      <c r="C124" s="64" t="s">
        <v>770</v>
      </c>
      <c r="D124" s="62" t="s">
        <v>160</v>
      </c>
      <c r="E124" s="62" t="s">
        <v>652</v>
      </c>
      <c r="F124" s="62" t="s">
        <v>653</v>
      </c>
      <c r="G124" s="62" t="s">
        <v>97</v>
      </c>
      <c r="H124" s="62" t="s">
        <v>23</v>
      </c>
      <c r="I124" s="62" t="s">
        <v>660</v>
      </c>
      <c r="J124" s="62"/>
      <c r="K124" s="62"/>
      <c r="L124" s="62" t="s">
        <v>24</v>
      </c>
      <c r="M124" s="62" t="s">
        <v>143</v>
      </c>
      <c r="N124" s="62" t="s">
        <v>26</v>
      </c>
      <c r="O124" s="63" t="s">
        <v>771</v>
      </c>
      <c r="P124" s="65">
        <v>18506150000</v>
      </c>
      <c r="Q124" s="65">
        <v>4800000000</v>
      </c>
      <c r="R124" s="65">
        <v>0</v>
      </c>
      <c r="S124" s="67">
        <v>23306150000</v>
      </c>
    </row>
    <row r="125" spans="1:19" ht="33.75" x14ac:dyDescent="0.25">
      <c r="A125" s="66" t="s">
        <v>18</v>
      </c>
      <c r="B125" s="63" t="s">
        <v>19</v>
      </c>
      <c r="C125" s="64" t="s">
        <v>772</v>
      </c>
      <c r="D125" s="62" t="s">
        <v>160</v>
      </c>
      <c r="E125" s="62" t="s">
        <v>652</v>
      </c>
      <c r="F125" s="62" t="s">
        <v>653</v>
      </c>
      <c r="G125" s="62" t="s">
        <v>97</v>
      </c>
      <c r="H125" s="62" t="s">
        <v>23</v>
      </c>
      <c r="I125" s="62" t="s">
        <v>669</v>
      </c>
      <c r="J125" s="62"/>
      <c r="K125" s="62"/>
      <c r="L125" s="62" t="s">
        <v>24</v>
      </c>
      <c r="M125" s="62" t="s">
        <v>143</v>
      </c>
      <c r="N125" s="62" t="s">
        <v>26</v>
      </c>
      <c r="O125" s="63" t="s">
        <v>773</v>
      </c>
      <c r="P125" s="65">
        <v>11585028000</v>
      </c>
      <c r="Q125" s="65">
        <v>0</v>
      </c>
      <c r="R125" s="65">
        <v>0</v>
      </c>
      <c r="S125" s="67">
        <v>11585028000</v>
      </c>
    </row>
    <row r="126" spans="1:19" ht="45" x14ac:dyDescent="0.25">
      <c r="A126" s="66" t="s">
        <v>18</v>
      </c>
      <c r="B126" s="63" t="s">
        <v>19</v>
      </c>
      <c r="C126" s="64" t="s">
        <v>774</v>
      </c>
      <c r="D126" s="62" t="s">
        <v>160</v>
      </c>
      <c r="E126" s="62" t="s">
        <v>652</v>
      </c>
      <c r="F126" s="62" t="s">
        <v>653</v>
      </c>
      <c r="G126" s="62" t="s">
        <v>100</v>
      </c>
      <c r="H126" s="62" t="s">
        <v>23</v>
      </c>
      <c r="I126" s="62" t="s">
        <v>646</v>
      </c>
      <c r="J126" s="62"/>
      <c r="K126" s="62"/>
      <c r="L126" s="62" t="s">
        <v>24</v>
      </c>
      <c r="M126" s="62" t="s">
        <v>143</v>
      </c>
      <c r="N126" s="62" t="s">
        <v>26</v>
      </c>
      <c r="O126" s="63" t="s">
        <v>775</v>
      </c>
      <c r="P126" s="65">
        <v>4743907060</v>
      </c>
      <c r="Q126" s="65">
        <v>0</v>
      </c>
      <c r="R126" s="65">
        <v>0</v>
      </c>
      <c r="S126" s="67">
        <v>4743907060</v>
      </c>
    </row>
    <row r="127" spans="1:19" ht="33.75" x14ac:dyDescent="0.25">
      <c r="A127" s="66" t="s">
        <v>18</v>
      </c>
      <c r="B127" s="63" t="s">
        <v>19</v>
      </c>
      <c r="C127" s="64" t="s">
        <v>776</v>
      </c>
      <c r="D127" s="62" t="s">
        <v>160</v>
      </c>
      <c r="E127" s="62" t="s">
        <v>652</v>
      </c>
      <c r="F127" s="62" t="s">
        <v>653</v>
      </c>
      <c r="G127" s="62" t="s">
        <v>100</v>
      </c>
      <c r="H127" s="62" t="s">
        <v>23</v>
      </c>
      <c r="I127" s="62" t="s">
        <v>649</v>
      </c>
      <c r="J127" s="62"/>
      <c r="K127" s="62"/>
      <c r="L127" s="62" t="s">
        <v>24</v>
      </c>
      <c r="M127" s="62" t="s">
        <v>143</v>
      </c>
      <c r="N127" s="62" t="s">
        <v>26</v>
      </c>
      <c r="O127" s="63" t="s">
        <v>777</v>
      </c>
      <c r="P127" s="65">
        <v>55314193160</v>
      </c>
      <c r="Q127" s="65">
        <v>0</v>
      </c>
      <c r="R127" s="65">
        <v>0</v>
      </c>
      <c r="S127" s="67">
        <v>55314193160</v>
      </c>
    </row>
    <row r="128" spans="1:19" ht="22.5" x14ac:dyDescent="0.25">
      <c r="A128" s="66" t="s">
        <v>18</v>
      </c>
      <c r="B128" s="63" t="s">
        <v>19</v>
      </c>
      <c r="C128" s="64" t="s">
        <v>778</v>
      </c>
      <c r="D128" s="62" t="s">
        <v>160</v>
      </c>
      <c r="E128" s="62" t="s">
        <v>652</v>
      </c>
      <c r="F128" s="62" t="s">
        <v>653</v>
      </c>
      <c r="G128" s="62" t="s">
        <v>100</v>
      </c>
      <c r="H128" s="62" t="s">
        <v>23</v>
      </c>
      <c r="I128" s="62" t="s">
        <v>660</v>
      </c>
      <c r="J128" s="62"/>
      <c r="K128" s="62"/>
      <c r="L128" s="62" t="s">
        <v>24</v>
      </c>
      <c r="M128" s="62" t="s">
        <v>143</v>
      </c>
      <c r="N128" s="62" t="s">
        <v>26</v>
      </c>
      <c r="O128" s="63" t="s">
        <v>779</v>
      </c>
      <c r="P128" s="65">
        <v>13357516000</v>
      </c>
      <c r="Q128" s="65">
        <v>0</v>
      </c>
      <c r="R128" s="65">
        <v>0</v>
      </c>
      <c r="S128" s="67">
        <v>13357516000</v>
      </c>
    </row>
    <row r="129" spans="1:19" ht="22.5" x14ac:dyDescent="0.25">
      <c r="A129" s="66" t="s">
        <v>18</v>
      </c>
      <c r="B129" s="63" t="s">
        <v>19</v>
      </c>
      <c r="C129" s="64" t="s">
        <v>780</v>
      </c>
      <c r="D129" s="62" t="s">
        <v>160</v>
      </c>
      <c r="E129" s="62" t="s">
        <v>652</v>
      </c>
      <c r="F129" s="62" t="s">
        <v>653</v>
      </c>
      <c r="G129" s="62" t="s">
        <v>100</v>
      </c>
      <c r="H129" s="62" t="s">
        <v>23</v>
      </c>
      <c r="I129" s="62" t="s">
        <v>669</v>
      </c>
      <c r="J129" s="62"/>
      <c r="K129" s="62"/>
      <c r="L129" s="62" t="s">
        <v>24</v>
      </c>
      <c r="M129" s="62" t="s">
        <v>143</v>
      </c>
      <c r="N129" s="62" t="s">
        <v>26</v>
      </c>
      <c r="O129" s="63" t="s">
        <v>781</v>
      </c>
      <c r="P129" s="65">
        <v>1500000000</v>
      </c>
      <c r="Q129" s="65">
        <v>0</v>
      </c>
      <c r="R129" s="65">
        <v>0</v>
      </c>
      <c r="S129" s="67">
        <v>1500000000</v>
      </c>
    </row>
    <row r="130" spans="1:19" ht="33.75" x14ac:dyDescent="0.25">
      <c r="A130" s="66" t="s">
        <v>18</v>
      </c>
      <c r="B130" s="63" t="s">
        <v>19</v>
      </c>
      <c r="C130" s="64" t="s">
        <v>782</v>
      </c>
      <c r="D130" s="62" t="s">
        <v>160</v>
      </c>
      <c r="E130" s="62" t="s">
        <v>652</v>
      </c>
      <c r="F130" s="62" t="s">
        <v>653</v>
      </c>
      <c r="G130" s="62" t="s">
        <v>100</v>
      </c>
      <c r="H130" s="62" t="s">
        <v>23</v>
      </c>
      <c r="I130" s="62" t="s">
        <v>672</v>
      </c>
      <c r="J130" s="62"/>
      <c r="K130" s="62"/>
      <c r="L130" s="62" t="s">
        <v>24</v>
      </c>
      <c r="M130" s="62" t="s">
        <v>143</v>
      </c>
      <c r="N130" s="62" t="s">
        <v>26</v>
      </c>
      <c r="O130" s="63" t="s">
        <v>783</v>
      </c>
      <c r="P130" s="65">
        <v>7741899780</v>
      </c>
      <c r="Q130" s="65">
        <v>0</v>
      </c>
      <c r="R130" s="65">
        <v>0</v>
      </c>
      <c r="S130" s="67">
        <v>7741899780</v>
      </c>
    </row>
    <row r="131" spans="1:19" ht="33.75" x14ac:dyDescent="0.25">
      <c r="A131" s="66" t="s">
        <v>18</v>
      </c>
      <c r="B131" s="63" t="s">
        <v>19</v>
      </c>
      <c r="C131" s="64" t="s">
        <v>784</v>
      </c>
      <c r="D131" s="62" t="s">
        <v>160</v>
      </c>
      <c r="E131" s="62" t="s">
        <v>652</v>
      </c>
      <c r="F131" s="62" t="s">
        <v>653</v>
      </c>
      <c r="G131" s="62" t="s">
        <v>100</v>
      </c>
      <c r="H131" s="62" t="s">
        <v>23</v>
      </c>
      <c r="I131" s="62" t="s">
        <v>685</v>
      </c>
      <c r="J131" s="62"/>
      <c r="K131" s="62"/>
      <c r="L131" s="62" t="s">
        <v>24</v>
      </c>
      <c r="M131" s="62" t="s">
        <v>143</v>
      </c>
      <c r="N131" s="62" t="s">
        <v>26</v>
      </c>
      <c r="O131" s="63" t="s">
        <v>785</v>
      </c>
      <c r="P131" s="65">
        <v>14374211320</v>
      </c>
      <c r="Q131" s="65">
        <v>0</v>
      </c>
      <c r="R131" s="65">
        <v>0</v>
      </c>
      <c r="S131" s="67">
        <v>14374211320</v>
      </c>
    </row>
    <row r="132" spans="1:19" ht="22.5" x14ac:dyDescent="0.25">
      <c r="A132" s="66" t="s">
        <v>18</v>
      </c>
      <c r="B132" s="63" t="s">
        <v>19</v>
      </c>
      <c r="C132" s="64" t="s">
        <v>786</v>
      </c>
      <c r="D132" s="62" t="s">
        <v>160</v>
      </c>
      <c r="E132" s="62" t="s">
        <v>652</v>
      </c>
      <c r="F132" s="62" t="s">
        <v>653</v>
      </c>
      <c r="G132" s="62" t="s">
        <v>100</v>
      </c>
      <c r="H132" s="62" t="s">
        <v>23</v>
      </c>
      <c r="I132" s="62" t="s">
        <v>688</v>
      </c>
      <c r="J132" s="62"/>
      <c r="K132" s="62"/>
      <c r="L132" s="62" t="s">
        <v>24</v>
      </c>
      <c r="M132" s="62" t="s">
        <v>143</v>
      </c>
      <c r="N132" s="62" t="s">
        <v>26</v>
      </c>
      <c r="O132" s="63" t="s">
        <v>787</v>
      </c>
      <c r="P132" s="65">
        <v>64009240196</v>
      </c>
      <c r="Q132" s="65">
        <v>0</v>
      </c>
      <c r="R132" s="65">
        <v>0</v>
      </c>
      <c r="S132" s="67">
        <v>64009240196</v>
      </c>
    </row>
    <row r="133" spans="1:19" ht="22.5" x14ac:dyDescent="0.25">
      <c r="A133" s="66" t="s">
        <v>18</v>
      </c>
      <c r="B133" s="63" t="s">
        <v>19</v>
      </c>
      <c r="C133" s="64" t="s">
        <v>788</v>
      </c>
      <c r="D133" s="62" t="s">
        <v>160</v>
      </c>
      <c r="E133" s="62" t="s">
        <v>789</v>
      </c>
      <c r="F133" s="62" t="s">
        <v>653</v>
      </c>
      <c r="G133" s="62" t="s">
        <v>22</v>
      </c>
      <c r="H133" s="62" t="s">
        <v>23</v>
      </c>
      <c r="I133" s="62" t="s">
        <v>646</v>
      </c>
      <c r="J133" s="62"/>
      <c r="K133" s="62"/>
      <c r="L133" s="62" t="s">
        <v>24</v>
      </c>
      <c r="M133" s="62" t="s">
        <v>143</v>
      </c>
      <c r="N133" s="62" t="s">
        <v>26</v>
      </c>
      <c r="O133" s="63" t="s">
        <v>790</v>
      </c>
      <c r="P133" s="65">
        <v>6257906365</v>
      </c>
      <c r="Q133" s="65">
        <v>0</v>
      </c>
      <c r="R133" s="65">
        <v>0</v>
      </c>
      <c r="S133" s="67">
        <v>6257906365</v>
      </c>
    </row>
    <row r="134" spans="1:19" ht="22.5" x14ac:dyDescent="0.25">
      <c r="A134" s="66" t="s">
        <v>18</v>
      </c>
      <c r="B134" s="63" t="s">
        <v>19</v>
      </c>
      <c r="C134" s="64" t="s">
        <v>791</v>
      </c>
      <c r="D134" s="62" t="s">
        <v>160</v>
      </c>
      <c r="E134" s="62" t="s">
        <v>789</v>
      </c>
      <c r="F134" s="62" t="s">
        <v>653</v>
      </c>
      <c r="G134" s="62" t="s">
        <v>22</v>
      </c>
      <c r="H134" s="62" t="s">
        <v>23</v>
      </c>
      <c r="I134" s="62" t="s">
        <v>649</v>
      </c>
      <c r="J134" s="62"/>
      <c r="K134" s="62"/>
      <c r="L134" s="62" t="s">
        <v>24</v>
      </c>
      <c r="M134" s="62" t="s">
        <v>143</v>
      </c>
      <c r="N134" s="62" t="s">
        <v>26</v>
      </c>
      <c r="O134" s="63" t="s">
        <v>792</v>
      </c>
      <c r="P134" s="65">
        <v>1685226233</v>
      </c>
      <c r="Q134" s="65">
        <v>0</v>
      </c>
      <c r="R134" s="65">
        <v>0</v>
      </c>
      <c r="S134" s="67">
        <v>1685226233</v>
      </c>
    </row>
    <row r="135" spans="1:19" ht="22.5" x14ac:dyDescent="0.25">
      <c r="A135" s="66" t="s">
        <v>18</v>
      </c>
      <c r="B135" s="63" t="s">
        <v>19</v>
      </c>
      <c r="C135" s="64" t="s">
        <v>793</v>
      </c>
      <c r="D135" s="62" t="s">
        <v>160</v>
      </c>
      <c r="E135" s="62" t="s">
        <v>789</v>
      </c>
      <c r="F135" s="62" t="s">
        <v>653</v>
      </c>
      <c r="G135" s="62" t="s">
        <v>22</v>
      </c>
      <c r="H135" s="62" t="s">
        <v>23</v>
      </c>
      <c r="I135" s="62" t="s">
        <v>660</v>
      </c>
      <c r="J135" s="62"/>
      <c r="K135" s="62"/>
      <c r="L135" s="62" t="s">
        <v>24</v>
      </c>
      <c r="M135" s="62" t="s">
        <v>143</v>
      </c>
      <c r="N135" s="62" t="s">
        <v>26</v>
      </c>
      <c r="O135" s="63" t="s">
        <v>794</v>
      </c>
      <c r="P135" s="65">
        <v>17700000000</v>
      </c>
      <c r="Q135" s="65">
        <v>0</v>
      </c>
      <c r="R135" s="65">
        <v>0</v>
      </c>
      <c r="S135" s="67">
        <v>17700000000</v>
      </c>
    </row>
    <row r="136" spans="1:19" ht="33.75" x14ac:dyDescent="0.25">
      <c r="A136" s="66" t="s">
        <v>18</v>
      </c>
      <c r="B136" s="63" t="s">
        <v>19</v>
      </c>
      <c r="C136" s="64" t="s">
        <v>795</v>
      </c>
      <c r="D136" s="62" t="s">
        <v>160</v>
      </c>
      <c r="E136" s="62" t="s">
        <v>789</v>
      </c>
      <c r="F136" s="62" t="s">
        <v>653</v>
      </c>
      <c r="G136" s="62" t="s">
        <v>22</v>
      </c>
      <c r="H136" s="62" t="s">
        <v>23</v>
      </c>
      <c r="I136" s="62" t="s">
        <v>669</v>
      </c>
      <c r="J136" s="62"/>
      <c r="K136" s="62"/>
      <c r="L136" s="62" t="s">
        <v>24</v>
      </c>
      <c r="M136" s="62" t="s">
        <v>143</v>
      </c>
      <c r="N136" s="62" t="s">
        <v>26</v>
      </c>
      <c r="O136" s="63" t="s">
        <v>796</v>
      </c>
      <c r="P136" s="65">
        <v>5356867402</v>
      </c>
      <c r="Q136" s="65">
        <v>0</v>
      </c>
      <c r="R136" s="65">
        <v>0</v>
      </c>
      <c r="S136" s="67">
        <v>5356867402</v>
      </c>
    </row>
    <row r="137" spans="1:19" x14ac:dyDescent="0.25">
      <c r="A137" s="66" t="s">
        <v>0</v>
      </c>
      <c r="B137" s="63" t="s">
        <v>0</v>
      </c>
      <c r="C137" s="64" t="s">
        <v>0</v>
      </c>
      <c r="D137" s="62" t="s">
        <v>0</v>
      </c>
      <c r="E137" s="62" t="s">
        <v>0</v>
      </c>
      <c r="F137" s="62" t="s">
        <v>0</v>
      </c>
      <c r="G137" s="62" t="s">
        <v>0</v>
      </c>
      <c r="H137" s="62" t="s">
        <v>0</v>
      </c>
      <c r="I137" s="62" t="s">
        <v>0</v>
      </c>
      <c r="J137" s="62" t="s">
        <v>0</v>
      </c>
      <c r="K137" s="62" t="s">
        <v>0</v>
      </c>
      <c r="L137" s="62" t="s">
        <v>0</v>
      </c>
      <c r="M137" s="62" t="s">
        <v>0</v>
      </c>
      <c r="N137" s="62" t="s">
        <v>0</v>
      </c>
      <c r="O137" s="63" t="s">
        <v>0</v>
      </c>
      <c r="P137" s="65">
        <v>1887895232220.99</v>
      </c>
      <c r="Q137" s="65">
        <v>6706717626</v>
      </c>
      <c r="R137" s="65">
        <v>6706717626</v>
      </c>
      <c r="S137" s="67">
        <v>1887895232220.99</v>
      </c>
    </row>
  </sheetData>
  <mergeCells count="2">
    <mergeCell ref="C1:S5"/>
    <mergeCell ref="A1:B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0</xdr:row>
                <xdr:rowOff>114300</xdr:rowOff>
              </from>
              <to>
                <xdr:col>1</xdr:col>
                <xdr:colOff>1447800</xdr:colOff>
                <xdr:row>4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346"/>
  <sheetViews>
    <sheetView workbookViewId="0">
      <pane ySplit="2" topLeftCell="A3" activePane="bottomLeft" state="frozen"/>
      <selection pane="bottomLeft" activeCell="I74" sqref="I74"/>
    </sheetView>
  </sheetViews>
  <sheetFormatPr baseColWidth="10" defaultRowHeight="15" x14ac:dyDescent="0.25"/>
  <cols>
    <col min="1" max="1" width="11.5703125" style="8" customWidth="1"/>
    <col min="2" max="2" width="6.28515625" style="9" hidden="1" customWidth="1"/>
    <col min="3" max="3" width="13.7109375" style="10" hidden="1" customWidth="1"/>
    <col min="4" max="4" width="18.7109375" style="9" hidden="1" customWidth="1"/>
    <col min="5" max="5" width="56.5703125" style="9" customWidth="1"/>
    <col min="6" max="6" width="35.85546875" style="11" customWidth="1"/>
    <col min="7" max="7" width="4.7109375" style="9" hidden="1" customWidth="1"/>
    <col min="8" max="8" width="17.28515625" style="12" hidden="1" customWidth="1"/>
    <col min="9" max="9" width="17.28515625" style="12" customWidth="1"/>
    <col min="10" max="10" width="20.85546875" style="8" customWidth="1"/>
    <col min="11" max="11" width="18.85546875" style="8" hidden="1" customWidth="1"/>
    <col min="12" max="12" width="15.7109375" style="12" hidden="1" customWidth="1"/>
    <col min="13" max="13" width="18.28515625" style="25" hidden="1" customWidth="1"/>
    <col min="14" max="15" width="18.42578125" style="25" hidden="1" customWidth="1"/>
    <col min="16" max="17" width="13.7109375" hidden="1" customWidth="1"/>
    <col min="18" max="18" width="12.28515625" hidden="1" customWidth="1"/>
    <col min="19" max="19" width="0" hidden="1" customWidth="1"/>
  </cols>
  <sheetData>
    <row r="2" spans="1:18" s="6" customFormat="1" ht="53.45" customHeight="1" x14ac:dyDescent="0.25">
      <c r="A2" s="1" t="s">
        <v>245</v>
      </c>
      <c r="B2" s="2" t="s">
        <v>246</v>
      </c>
      <c r="C2" s="3" t="s">
        <v>247</v>
      </c>
      <c r="D2" s="2" t="s">
        <v>248</v>
      </c>
      <c r="E2" s="2" t="s">
        <v>249</v>
      </c>
      <c r="F2" s="4" t="s">
        <v>250</v>
      </c>
      <c r="G2" s="2" t="s">
        <v>251</v>
      </c>
      <c r="H2" s="5" t="s">
        <v>252</v>
      </c>
      <c r="I2" s="5" t="s">
        <v>253</v>
      </c>
      <c r="J2" s="1" t="s">
        <v>254</v>
      </c>
      <c r="K2" s="1" t="s">
        <v>255</v>
      </c>
      <c r="L2" s="5" t="s">
        <v>256</v>
      </c>
      <c r="P2" s="7"/>
      <c r="Q2" s="7"/>
      <c r="R2" s="7"/>
    </row>
    <row r="3" spans="1:18" s="8" customFormat="1" hidden="1" x14ac:dyDescent="0.25">
      <c r="A3" s="8">
        <v>2432</v>
      </c>
      <c r="B3" s="9" t="s">
        <v>257</v>
      </c>
      <c r="C3" s="10" t="s">
        <v>258</v>
      </c>
      <c r="D3" s="9" t="s">
        <v>20</v>
      </c>
      <c r="E3" s="9" t="s">
        <v>259</v>
      </c>
      <c r="F3" s="11" t="s">
        <v>260</v>
      </c>
      <c r="G3" s="9" t="s">
        <v>25</v>
      </c>
      <c r="H3" s="12">
        <v>29420000000</v>
      </c>
      <c r="I3" s="12"/>
      <c r="L3" s="12">
        <v>29420000000</v>
      </c>
      <c r="N3" s="12"/>
    </row>
    <row r="4" spans="1:18" s="8" customFormat="1" hidden="1" x14ac:dyDescent="0.25">
      <c r="A4" s="8">
        <v>2436</v>
      </c>
      <c r="B4" s="9" t="s">
        <v>257</v>
      </c>
      <c r="C4" s="10" t="s">
        <v>261</v>
      </c>
      <c r="D4" s="9" t="s">
        <v>28</v>
      </c>
      <c r="E4" s="9" t="s">
        <v>262</v>
      </c>
      <c r="F4" s="11" t="s">
        <v>260</v>
      </c>
      <c r="G4" s="9" t="s">
        <v>25</v>
      </c>
      <c r="H4" s="12">
        <v>1700000000</v>
      </c>
      <c r="I4" s="12"/>
      <c r="L4" s="12">
        <v>1700000000</v>
      </c>
      <c r="N4" s="12"/>
    </row>
    <row r="5" spans="1:18" s="8" customFormat="1" hidden="1" x14ac:dyDescent="0.25">
      <c r="A5" s="8">
        <v>2440</v>
      </c>
      <c r="B5" s="9" t="s">
        <v>257</v>
      </c>
      <c r="C5" s="10" t="s">
        <v>263</v>
      </c>
      <c r="D5" s="9" t="s">
        <v>31</v>
      </c>
      <c r="E5" s="9" t="s">
        <v>264</v>
      </c>
      <c r="F5" s="11" t="s">
        <v>260</v>
      </c>
      <c r="G5" s="9" t="s">
        <v>25</v>
      </c>
      <c r="H5" s="12">
        <v>450000000</v>
      </c>
      <c r="I5" s="12"/>
      <c r="L5" s="12">
        <v>450000000</v>
      </c>
      <c r="N5" s="12"/>
    </row>
    <row r="6" spans="1:18" s="8" customFormat="1" hidden="1" x14ac:dyDescent="0.25">
      <c r="A6" s="8">
        <v>2444</v>
      </c>
      <c r="B6" s="9" t="s">
        <v>257</v>
      </c>
      <c r="C6" s="10" t="s">
        <v>265</v>
      </c>
      <c r="D6" s="9" t="s">
        <v>34</v>
      </c>
      <c r="E6" s="9" t="s">
        <v>266</v>
      </c>
      <c r="F6" s="11" t="s">
        <v>260</v>
      </c>
      <c r="G6" s="9" t="s">
        <v>25</v>
      </c>
      <c r="H6" s="12">
        <v>200000000</v>
      </c>
      <c r="I6" s="12"/>
      <c r="L6" s="12">
        <v>200000000</v>
      </c>
      <c r="N6" s="12"/>
    </row>
    <row r="7" spans="1:18" s="8" customFormat="1" hidden="1" x14ac:dyDescent="0.25">
      <c r="A7" s="8">
        <v>2448</v>
      </c>
      <c r="B7" s="9" t="s">
        <v>257</v>
      </c>
      <c r="C7" s="10" t="s">
        <v>267</v>
      </c>
      <c r="D7" s="9" t="s">
        <v>36</v>
      </c>
      <c r="E7" s="9" t="s">
        <v>268</v>
      </c>
      <c r="F7" s="11" t="s">
        <v>260</v>
      </c>
      <c r="G7" s="9" t="s">
        <v>25</v>
      </c>
      <c r="H7" s="12">
        <v>1758000000</v>
      </c>
      <c r="I7" s="12"/>
      <c r="L7" s="12">
        <v>1758000000</v>
      </c>
      <c r="N7" s="12"/>
    </row>
    <row r="8" spans="1:18" s="8" customFormat="1" hidden="1" x14ac:dyDescent="0.25">
      <c r="A8" s="8">
        <v>2460</v>
      </c>
      <c r="B8" s="9" t="s">
        <v>257</v>
      </c>
      <c r="C8" s="10" t="s">
        <v>269</v>
      </c>
      <c r="D8" s="9" t="s">
        <v>43</v>
      </c>
      <c r="E8" s="9" t="s">
        <v>270</v>
      </c>
      <c r="F8" s="11" t="s">
        <v>260</v>
      </c>
      <c r="G8" s="9" t="s">
        <v>25</v>
      </c>
      <c r="H8" s="12">
        <v>720000</v>
      </c>
      <c r="I8" s="12"/>
      <c r="L8" s="12">
        <v>720000</v>
      </c>
      <c r="N8" s="12"/>
    </row>
    <row r="9" spans="1:18" s="8" customFormat="1" hidden="1" x14ac:dyDescent="0.25">
      <c r="A9" s="8">
        <v>2464</v>
      </c>
      <c r="B9" s="9" t="s">
        <v>257</v>
      </c>
      <c r="C9" s="10" t="s">
        <v>271</v>
      </c>
      <c r="D9" s="9" t="s">
        <v>46</v>
      </c>
      <c r="E9" s="9" t="s">
        <v>272</v>
      </c>
      <c r="F9" s="11" t="s">
        <v>260</v>
      </c>
      <c r="G9" s="9" t="s">
        <v>25</v>
      </c>
      <c r="H9" s="12">
        <v>1000000</v>
      </c>
      <c r="I9" s="12"/>
      <c r="L9" s="12">
        <v>1000000</v>
      </c>
      <c r="N9" s="12"/>
    </row>
    <row r="10" spans="1:18" s="8" customFormat="1" hidden="1" x14ac:dyDescent="0.25">
      <c r="A10" s="8">
        <v>2468</v>
      </c>
      <c r="B10" s="9" t="s">
        <v>257</v>
      </c>
      <c r="C10" s="10" t="s">
        <v>273</v>
      </c>
      <c r="D10" s="9" t="s">
        <v>49</v>
      </c>
      <c r="E10" s="9" t="s">
        <v>274</v>
      </c>
      <c r="F10" s="11" t="s">
        <v>260</v>
      </c>
      <c r="G10" s="9" t="s">
        <v>25</v>
      </c>
      <c r="H10" s="12">
        <v>1500000000</v>
      </c>
      <c r="I10" s="12"/>
      <c r="L10" s="12">
        <v>1500000000</v>
      </c>
      <c r="N10" s="12"/>
    </row>
    <row r="11" spans="1:18" s="8" customFormat="1" hidden="1" x14ac:dyDescent="0.25">
      <c r="A11" s="8">
        <v>2472</v>
      </c>
      <c r="B11" s="9" t="s">
        <v>257</v>
      </c>
      <c r="C11" s="10" t="s">
        <v>275</v>
      </c>
      <c r="D11" s="9" t="s">
        <v>52</v>
      </c>
      <c r="E11" s="9" t="s">
        <v>276</v>
      </c>
      <c r="F11" s="11" t="s">
        <v>260</v>
      </c>
      <c r="G11" s="9" t="s">
        <v>25</v>
      </c>
      <c r="H11" s="12">
        <v>1350000000</v>
      </c>
      <c r="I11" s="12"/>
      <c r="L11" s="12">
        <v>1350000000</v>
      </c>
      <c r="N11" s="12"/>
    </row>
    <row r="12" spans="1:18" s="8" customFormat="1" hidden="1" x14ac:dyDescent="0.25">
      <c r="A12" s="8">
        <v>2476</v>
      </c>
      <c r="B12" s="9" t="s">
        <v>257</v>
      </c>
      <c r="C12" s="10" t="s">
        <v>277</v>
      </c>
      <c r="D12" s="9" t="s">
        <v>55</v>
      </c>
      <c r="E12" s="9" t="s">
        <v>278</v>
      </c>
      <c r="F12" s="11" t="s">
        <v>260</v>
      </c>
      <c r="G12" s="9" t="s">
        <v>25</v>
      </c>
      <c r="H12" s="12">
        <v>2980000000</v>
      </c>
      <c r="I12" s="12"/>
      <c r="L12" s="12">
        <v>2980000000</v>
      </c>
      <c r="N12" s="12"/>
    </row>
    <row r="13" spans="1:18" s="8" customFormat="1" hidden="1" x14ac:dyDescent="0.25">
      <c r="A13" s="8">
        <v>2452</v>
      </c>
      <c r="B13" s="9" t="s">
        <v>257</v>
      </c>
      <c r="C13" s="10" t="s">
        <v>279</v>
      </c>
      <c r="D13" s="9" t="s">
        <v>38</v>
      </c>
      <c r="E13" s="9" t="s">
        <v>280</v>
      </c>
      <c r="F13" s="11" t="s">
        <v>260</v>
      </c>
      <c r="G13" s="9" t="s">
        <v>25</v>
      </c>
      <c r="H13" s="12">
        <v>1022280000</v>
      </c>
      <c r="I13" s="12"/>
      <c r="L13" s="12">
        <v>1022280000</v>
      </c>
      <c r="N13" s="12"/>
    </row>
    <row r="14" spans="1:18" s="8" customFormat="1" hidden="1" x14ac:dyDescent="0.25">
      <c r="A14" s="8">
        <v>2480</v>
      </c>
      <c r="B14" s="9" t="s">
        <v>257</v>
      </c>
      <c r="C14" s="10" t="s">
        <v>281</v>
      </c>
      <c r="D14" s="9" t="s">
        <v>58</v>
      </c>
      <c r="E14" s="9" t="s">
        <v>282</v>
      </c>
      <c r="F14" s="11" t="s">
        <v>260</v>
      </c>
      <c r="G14" s="9" t="s">
        <v>25</v>
      </c>
      <c r="H14" s="12">
        <v>200000000</v>
      </c>
      <c r="I14" s="12"/>
      <c r="L14" s="12">
        <v>200000000</v>
      </c>
      <c r="N14" s="12"/>
    </row>
    <row r="15" spans="1:18" s="8" customFormat="1" hidden="1" x14ac:dyDescent="0.25">
      <c r="A15" s="8">
        <v>2456</v>
      </c>
      <c r="B15" s="9" t="s">
        <v>257</v>
      </c>
      <c r="C15" s="10" t="s">
        <v>283</v>
      </c>
      <c r="D15" s="9" t="s">
        <v>41</v>
      </c>
      <c r="E15" s="9" t="s">
        <v>284</v>
      </c>
      <c r="F15" s="11" t="s">
        <v>260</v>
      </c>
      <c r="G15" s="9" t="s">
        <v>25</v>
      </c>
      <c r="H15" s="12">
        <v>150000000</v>
      </c>
      <c r="I15" s="12"/>
      <c r="L15" s="12">
        <v>150000000</v>
      </c>
      <c r="N15" s="12"/>
    </row>
    <row r="16" spans="1:18" s="8" customFormat="1" hidden="1" x14ac:dyDescent="0.25">
      <c r="A16" s="8">
        <v>2484</v>
      </c>
      <c r="B16" s="9" t="s">
        <v>257</v>
      </c>
      <c r="C16" s="10" t="s">
        <v>285</v>
      </c>
      <c r="D16" s="9" t="s">
        <v>61</v>
      </c>
      <c r="E16" s="9" t="s">
        <v>286</v>
      </c>
      <c r="F16" s="11" t="s">
        <v>260</v>
      </c>
      <c r="G16" s="9" t="s">
        <v>25</v>
      </c>
      <c r="H16" s="12">
        <v>70000000</v>
      </c>
      <c r="I16" s="12"/>
      <c r="L16" s="12">
        <v>70000000</v>
      </c>
      <c r="N16" s="12"/>
    </row>
    <row r="17" spans="1:15" s="8" customFormat="1" hidden="1" x14ac:dyDescent="0.25">
      <c r="A17" s="8">
        <v>2488</v>
      </c>
      <c r="B17" s="9" t="s">
        <v>257</v>
      </c>
      <c r="C17" s="10" t="s">
        <v>287</v>
      </c>
      <c r="D17" s="9" t="s">
        <v>64</v>
      </c>
      <c r="E17" s="9" t="s">
        <v>288</v>
      </c>
      <c r="F17" s="11" t="s">
        <v>260</v>
      </c>
      <c r="G17" s="9" t="s">
        <v>25</v>
      </c>
      <c r="H17" s="12">
        <v>12000000</v>
      </c>
      <c r="I17" s="12"/>
      <c r="L17" s="12">
        <v>12000000</v>
      </c>
      <c r="N17" s="12"/>
    </row>
    <row r="18" spans="1:15" s="8" customFormat="1" hidden="1" x14ac:dyDescent="0.25">
      <c r="A18" s="8">
        <v>2492</v>
      </c>
      <c r="B18" s="9" t="s">
        <v>257</v>
      </c>
      <c r="C18" s="10" t="s">
        <v>289</v>
      </c>
      <c r="D18" s="9" t="s">
        <v>67</v>
      </c>
      <c r="E18" s="9" t="s">
        <v>290</v>
      </c>
      <c r="F18" s="11" t="s">
        <v>260</v>
      </c>
      <c r="G18" s="9" t="s">
        <v>25</v>
      </c>
      <c r="H18" s="12">
        <v>184000000</v>
      </c>
      <c r="I18" s="12"/>
      <c r="L18" s="12">
        <v>184000000</v>
      </c>
      <c r="N18" s="12"/>
    </row>
    <row r="19" spans="1:15" s="13" customFormat="1" x14ac:dyDescent="0.25">
      <c r="B19" s="14"/>
      <c r="C19" s="15" t="s">
        <v>291</v>
      </c>
      <c r="D19" s="14"/>
      <c r="E19" s="14" t="s">
        <v>292</v>
      </c>
      <c r="F19" s="16"/>
      <c r="G19" s="14"/>
      <c r="H19" s="17">
        <f>+H20+H21+H22+H23+H24+H25+H26+H27+H28</f>
        <v>3722860000</v>
      </c>
      <c r="I19" s="17">
        <f>+I20+I21+I22+I23+I24+I25+I26+I27+I28</f>
        <v>3722860000</v>
      </c>
      <c r="L19" s="17"/>
      <c r="M19" s="18"/>
      <c r="N19" s="18"/>
      <c r="O19" s="18"/>
    </row>
    <row r="20" spans="1:15" s="8" customFormat="1" hidden="1" x14ac:dyDescent="0.25">
      <c r="A20" s="8">
        <v>2205</v>
      </c>
      <c r="B20" s="9" t="s">
        <v>257</v>
      </c>
      <c r="C20" s="10" t="s">
        <v>291</v>
      </c>
      <c r="D20" s="9" t="s">
        <v>70</v>
      </c>
      <c r="E20" s="9" t="s">
        <v>292</v>
      </c>
      <c r="F20" s="11" t="s">
        <v>293</v>
      </c>
      <c r="G20" s="9">
        <v>10</v>
      </c>
      <c r="H20" s="12">
        <v>415296000</v>
      </c>
      <c r="I20" s="12">
        <v>415296000</v>
      </c>
      <c r="L20" s="19"/>
      <c r="M20" s="12"/>
      <c r="N20" s="12"/>
      <c r="O20" s="12"/>
    </row>
    <row r="21" spans="1:15" s="8" customFormat="1" hidden="1" x14ac:dyDescent="0.25">
      <c r="A21" s="8">
        <v>2209</v>
      </c>
      <c r="B21" s="9" t="s">
        <v>257</v>
      </c>
      <c r="C21" s="10" t="s">
        <v>291</v>
      </c>
      <c r="D21" s="9" t="s">
        <v>70</v>
      </c>
      <c r="E21" s="9" t="s">
        <v>292</v>
      </c>
      <c r="F21" s="11" t="s">
        <v>294</v>
      </c>
      <c r="G21" s="9">
        <v>10</v>
      </c>
      <c r="H21" s="12">
        <v>286195200</v>
      </c>
      <c r="I21" s="12">
        <v>286195200</v>
      </c>
      <c r="L21" s="19"/>
      <c r="M21" s="12"/>
      <c r="N21" s="12"/>
      <c r="O21" s="12"/>
    </row>
    <row r="22" spans="1:15" s="8" customFormat="1" hidden="1" x14ac:dyDescent="0.25">
      <c r="A22" s="8">
        <v>2213</v>
      </c>
      <c r="B22" s="9" t="s">
        <v>257</v>
      </c>
      <c r="C22" s="10" t="s">
        <v>291</v>
      </c>
      <c r="D22" s="9" t="s">
        <v>70</v>
      </c>
      <c r="E22" s="9" t="s">
        <v>292</v>
      </c>
      <c r="F22" s="11" t="s">
        <v>295</v>
      </c>
      <c r="G22" s="9">
        <v>10</v>
      </c>
      <c r="H22" s="12">
        <v>164535000</v>
      </c>
      <c r="I22" s="12">
        <v>164535000</v>
      </c>
      <c r="J22" s="8" t="s">
        <v>296</v>
      </c>
      <c r="L22" s="19"/>
      <c r="M22" s="12"/>
      <c r="N22" s="12"/>
      <c r="O22" s="12"/>
    </row>
    <row r="23" spans="1:15" s="8" customFormat="1" hidden="1" x14ac:dyDescent="0.25">
      <c r="A23" s="8">
        <v>2217</v>
      </c>
      <c r="B23" s="9" t="s">
        <v>257</v>
      </c>
      <c r="C23" s="10" t="s">
        <v>291</v>
      </c>
      <c r="D23" s="9" t="s">
        <v>70</v>
      </c>
      <c r="E23" s="9" t="s">
        <v>292</v>
      </c>
      <c r="F23" s="11" t="s">
        <v>297</v>
      </c>
      <c r="G23" s="9">
        <v>10</v>
      </c>
      <c r="H23" s="12">
        <v>264337920</v>
      </c>
      <c r="I23" s="12">
        <v>264337920</v>
      </c>
      <c r="J23" s="8" t="s">
        <v>296</v>
      </c>
      <c r="L23" s="19"/>
      <c r="M23" s="12"/>
      <c r="N23" s="12"/>
      <c r="O23" s="12"/>
    </row>
    <row r="24" spans="1:15" s="8" customFormat="1" hidden="1" x14ac:dyDescent="0.25">
      <c r="A24" s="8">
        <v>2221</v>
      </c>
      <c r="B24" s="9" t="s">
        <v>257</v>
      </c>
      <c r="C24" s="10" t="s">
        <v>291</v>
      </c>
      <c r="D24" s="9" t="s">
        <v>70</v>
      </c>
      <c r="E24" s="9" t="s">
        <v>292</v>
      </c>
      <c r="F24" s="11" t="s">
        <v>298</v>
      </c>
      <c r="G24" s="9">
        <v>10</v>
      </c>
      <c r="H24" s="12">
        <v>367320400</v>
      </c>
      <c r="I24" s="12">
        <v>367320400</v>
      </c>
      <c r="J24" s="8" t="s">
        <v>296</v>
      </c>
      <c r="L24" s="19"/>
      <c r="M24" s="12"/>
      <c r="N24" s="12"/>
      <c r="O24" s="12"/>
    </row>
    <row r="25" spans="1:15" s="8" customFormat="1" hidden="1" x14ac:dyDescent="0.25">
      <c r="A25" s="8">
        <v>2225</v>
      </c>
      <c r="B25" s="9" t="s">
        <v>257</v>
      </c>
      <c r="C25" s="10" t="s">
        <v>291</v>
      </c>
      <c r="D25" s="9" t="s">
        <v>70</v>
      </c>
      <c r="E25" s="9" t="s">
        <v>292</v>
      </c>
      <c r="F25" s="11" t="s">
        <v>299</v>
      </c>
      <c r="G25" s="9">
        <v>10</v>
      </c>
      <c r="H25" s="12">
        <v>762636000</v>
      </c>
      <c r="I25" s="12">
        <v>762636000</v>
      </c>
      <c r="J25" s="8" t="s">
        <v>296</v>
      </c>
      <c r="L25" s="19"/>
      <c r="M25" s="12"/>
      <c r="N25" s="12"/>
      <c r="O25" s="12"/>
    </row>
    <row r="26" spans="1:15" s="8" customFormat="1" hidden="1" x14ac:dyDescent="0.25">
      <c r="A26" s="8">
        <v>2265</v>
      </c>
      <c r="B26" s="9" t="s">
        <v>257</v>
      </c>
      <c r="C26" s="10" t="s">
        <v>291</v>
      </c>
      <c r="D26" s="9" t="s">
        <v>70</v>
      </c>
      <c r="E26" s="9" t="s">
        <v>292</v>
      </c>
      <c r="F26" s="11" t="s">
        <v>260</v>
      </c>
      <c r="G26" s="9">
        <v>10</v>
      </c>
      <c r="H26" s="12">
        <v>476158801</v>
      </c>
      <c r="I26" s="12">
        <v>476158801</v>
      </c>
      <c r="J26" s="8" t="s">
        <v>296</v>
      </c>
      <c r="L26" s="19"/>
      <c r="M26" s="12"/>
      <c r="N26" s="12"/>
      <c r="O26" s="12"/>
    </row>
    <row r="27" spans="1:15" s="8" customFormat="1" hidden="1" x14ac:dyDescent="0.25">
      <c r="A27" s="8">
        <v>2266</v>
      </c>
      <c r="B27" s="9" t="s">
        <v>257</v>
      </c>
      <c r="C27" s="10" t="s">
        <v>291</v>
      </c>
      <c r="D27" s="9" t="s">
        <v>70</v>
      </c>
      <c r="E27" s="9" t="s">
        <v>292</v>
      </c>
      <c r="F27" s="11" t="s">
        <v>300</v>
      </c>
      <c r="G27" s="9">
        <v>10</v>
      </c>
      <c r="H27" s="12">
        <v>506880679</v>
      </c>
      <c r="I27" s="12">
        <v>506880679</v>
      </c>
      <c r="J27" s="8" t="s">
        <v>296</v>
      </c>
      <c r="L27" s="19"/>
      <c r="M27" s="12"/>
      <c r="N27" s="12"/>
      <c r="O27" s="12"/>
    </row>
    <row r="28" spans="1:15" s="8" customFormat="1" hidden="1" x14ac:dyDescent="0.25">
      <c r="A28" s="8">
        <v>2267</v>
      </c>
      <c r="B28" s="9" t="s">
        <v>257</v>
      </c>
      <c r="C28" s="10" t="s">
        <v>291</v>
      </c>
      <c r="D28" s="9" t="s">
        <v>70</v>
      </c>
      <c r="E28" s="9" t="s">
        <v>292</v>
      </c>
      <c r="F28" s="11" t="s">
        <v>301</v>
      </c>
      <c r="G28" s="9">
        <v>10</v>
      </c>
      <c r="H28" s="12">
        <v>479500000</v>
      </c>
      <c r="I28" s="12">
        <v>479500000</v>
      </c>
      <c r="J28" s="8" t="s">
        <v>296</v>
      </c>
      <c r="L28" s="19"/>
      <c r="M28" s="12"/>
      <c r="N28" s="12"/>
      <c r="O28" s="12"/>
    </row>
    <row r="29" spans="1:15" s="8" customFormat="1" hidden="1" x14ac:dyDescent="0.25">
      <c r="A29" s="8">
        <v>2496</v>
      </c>
      <c r="B29" s="9" t="s">
        <v>257</v>
      </c>
      <c r="C29" s="10" t="s">
        <v>302</v>
      </c>
      <c r="D29" s="9" t="s">
        <v>72</v>
      </c>
      <c r="E29" s="9" t="s">
        <v>303</v>
      </c>
      <c r="F29" s="11" t="s">
        <v>260</v>
      </c>
      <c r="G29" s="9" t="s">
        <v>25</v>
      </c>
      <c r="H29" s="12">
        <v>1440000000</v>
      </c>
      <c r="I29" s="12"/>
      <c r="L29" s="12">
        <v>1440000000</v>
      </c>
      <c r="N29" s="12"/>
    </row>
    <row r="30" spans="1:15" s="8" customFormat="1" hidden="1" x14ac:dyDescent="0.25">
      <c r="A30" s="8">
        <v>2500</v>
      </c>
      <c r="B30" s="9" t="s">
        <v>257</v>
      </c>
      <c r="C30" s="10" t="s">
        <v>304</v>
      </c>
      <c r="D30" s="9" t="s">
        <v>74</v>
      </c>
      <c r="E30" s="9" t="s">
        <v>305</v>
      </c>
      <c r="F30" s="11" t="s">
        <v>260</v>
      </c>
      <c r="G30" s="9" t="s">
        <v>25</v>
      </c>
      <c r="H30" s="12">
        <v>2520000000</v>
      </c>
      <c r="I30" s="12"/>
      <c r="L30" s="12">
        <v>2520000000</v>
      </c>
      <c r="N30" s="12"/>
    </row>
    <row r="31" spans="1:15" s="8" customFormat="1" hidden="1" x14ac:dyDescent="0.25">
      <c r="A31" s="8">
        <v>2504</v>
      </c>
      <c r="B31" s="9" t="s">
        <v>257</v>
      </c>
      <c r="C31" s="10" t="s">
        <v>306</v>
      </c>
      <c r="D31" s="9" t="s">
        <v>76</v>
      </c>
      <c r="E31" s="9" t="s">
        <v>307</v>
      </c>
      <c r="F31" s="11" t="s">
        <v>260</v>
      </c>
      <c r="G31" s="9" t="s">
        <v>25</v>
      </c>
      <c r="H31" s="12">
        <v>2880000000</v>
      </c>
      <c r="I31" s="12"/>
      <c r="L31" s="12">
        <v>2880000000</v>
      </c>
      <c r="N31" s="12"/>
    </row>
    <row r="32" spans="1:15" s="8" customFormat="1" hidden="1" x14ac:dyDescent="0.25">
      <c r="A32" s="8">
        <v>2508</v>
      </c>
      <c r="B32" s="9" t="s">
        <v>257</v>
      </c>
      <c r="C32" s="10" t="s">
        <v>308</v>
      </c>
      <c r="D32" s="9" t="s">
        <v>78</v>
      </c>
      <c r="E32" s="9" t="s">
        <v>309</v>
      </c>
      <c r="F32" s="11" t="s">
        <v>260</v>
      </c>
      <c r="G32" s="9" t="s">
        <v>25</v>
      </c>
      <c r="H32" s="12">
        <v>2831000000</v>
      </c>
      <c r="I32" s="12"/>
      <c r="L32" s="12">
        <v>2831000000</v>
      </c>
      <c r="N32" s="12"/>
    </row>
    <row r="33" spans="1:14" s="8" customFormat="1" hidden="1" x14ac:dyDescent="0.25">
      <c r="A33" s="8">
        <v>2512</v>
      </c>
      <c r="B33" s="9" t="s">
        <v>257</v>
      </c>
      <c r="C33" s="10" t="s">
        <v>310</v>
      </c>
      <c r="D33" s="9" t="s">
        <v>80</v>
      </c>
      <c r="E33" s="9" t="s">
        <v>311</v>
      </c>
      <c r="F33" s="11" t="s">
        <v>260</v>
      </c>
      <c r="G33" s="9" t="s">
        <v>25</v>
      </c>
      <c r="H33" s="12">
        <v>1400000000</v>
      </c>
      <c r="I33" s="12"/>
      <c r="L33" s="12">
        <v>1400000000</v>
      </c>
      <c r="N33" s="12"/>
    </row>
    <row r="34" spans="1:14" s="8" customFormat="1" hidden="1" x14ac:dyDescent="0.25">
      <c r="A34" s="8">
        <v>2681</v>
      </c>
      <c r="B34" s="9" t="s">
        <v>257</v>
      </c>
      <c r="C34" s="10" t="s">
        <v>312</v>
      </c>
      <c r="D34" s="9" t="s">
        <v>82</v>
      </c>
      <c r="E34" s="9" t="s">
        <v>313</v>
      </c>
      <c r="F34" s="11" t="s">
        <v>260</v>
      </c>
      <c r="G34" s="9" t="s">
        <v>25</v>
      </c>
      <c r="H34" s="12">
        <v>1140000000</v>
      </c>
      <c r="I34" s="12"/>
      <c r="L34" s="12">
        <v>1140000000</v>
      </c>
      <c r="N34" s="12"/>
    </row>
    <row r="35" spans="1:14" s="8" customFormat="1" hidden="1" x14ac:dyDescent="0.25">
      <c r="A35" s="8">
        <v>2520</v>
      </c>
      <c r="B35" s="9" t="s">
        <v>257</v>
      </c>
      <c r="C35" s="10" t="s">
        <v>314</v>
      </c>
      <c r="D35" s="9" t="s">
        <v>85</v>
      </c>
      <c r="E35" s="9" t="s">
        <v>315</v>
      </c>
      <c r="F35" s="11" t="s">
        <v>260</v>
      </c>
      <c r="G35" s="9" t="s">
        <v>25</v>
      </c>
      <c r="H35" s="12">
        <v>1080000000</v>
      </c>
      <c r="I35" s="12"/>
      <c r="L35" s="12">
        <v>1080000000</v>
      </c>
      <c r="N35" s="12"/>
    </row>
    <row r="36" spans="1:14" s="8" customFormat="1" hidden="1" x14ac:dyDescent="0.25">
      <c r="A36" s="8">
        <v>2524</v>
      </c>
      <c r="B36" s="9" t="s">
        <v>257</v>
      </c>
      <c r="C36" s="10" t="s">
        <v>316</v>
      </c>
      <c r="D36" s="9" t="s">
        <v>88</v>
      </c>
      <c r="E36" s="9" t="s">
        <v>317</v>
      </c>
      <c r="F36" s="11" t="s">
        <v>260</v>
      </c>
      <c r="G36" s="9" t="s">
        <v>25</v>
      </c>
      <c r="H36" s="12">
        <v>720000000</v>
      </c>
      <c r="I36" s="12"/>
      <c r="L36" s="12">
        <v>720000000</v>
      </c>
      <c r="N36" s="12"/>
    </row>
    <row r="37" spans="1:14" s="8" customFormat="1" hidden="1" x14ac:dyDescent="0.25">
      <c r="A37" s="8">
        <v>2624</v>
      </c>
      <c r="B37" s="9" t="s">
        <v>257</v>
      </c>
      <c r="C37" s="10" t="s">
        <v>318</v>
      </c>
      <c r="D37" s="9" t="s">
        <v>139</v>
      </c>
      <c r="E37" s="9" t="s">
        <v>319</v>
      </c>
      <c r="F37" s="11" t="s">
        <v>293</v>
      </c>
      <c r="G37" s="9" t="s">
        <v>25</v>
      </c>
      <c r="H37" s="12">
        <v>60000000</v>
      </c>
      <c r="I37" s="12"/>
      <c r="L37" s="12">
        <v>60000000</v>
      </c>
      <c r="N37" s="12"/>
    </row>
    <row r="38" spans="1:14" s="8" customFormat="1" hidden="1" x14ac:dyDescent="0.25">
      <c r="A38" s="8">
        <v>2628</v>
      </c>
      <c r="B38" s="9" t="s">
        <v>257</v>
      </c>
      <c r="C38" s="10" t="s">
        <v>320</v>
      </c>
      <c r="D38" s="9" t="s">
        <v>140</v>
      </c>
      <c r="E38" s="9" t="s">
        <v>321</v>
      </c>
      <c r="F38" s="11" t="s">
        <v>293</v>
      </c>
      <c r="G38" s="9" t="s">
        <v>25</v>
      </c>
      <c r="H38" s="12">
        <v>5850000000</v>
      </c>
      <c r="I38" s="12"/>
      <c r="L38" s="12">
        <v>5850000000</v>
      </c>
      <c r="N38" s="12"/>
    </row>
    <row r="39" spans="1:14" s="8" customFormat="1" hidden="1" x14ac:dyDescent="0.25">
      <c r="A39" s="8">
        <v>2674</v>
      </c>
      <c r="B39" s="9" t="s">
        <v>257</v>
      </c>
      <c r="C39" s="10" t="s">
        <v>322</v>
      </c>
      <c r="D39" s="9" t="s">
        <v>142</v>
      </c>
      <c r="E39" s="9" t="s">
        <v>323</v>
      </c>
      <c r="F39" s="11" t="s">
        <v>260</v>
      </c>
      <c r="G39" s="9" t="s">
        <v>25</v>
      </c>
      <c r="H39" s="12">
        <v>300000000</v>
      </c>
      <c r="I39" s="12"/>
      <c r="L39" s="12">
        <v>300000000</v>
      </c>
      <c r="N39" s="12"/>
    </row>
    <row r="40" spans="1:14" s="8" customFormat="1" hidden="1" x14ac:dyDescent="0.25">
      <c r="A40" s="8">
        <v>2678</v>
      </c>
      <c r="B40" s="9" t="s">
        <v>257</v>
      </c>
      <c r="C40" s="10" t="s">
        <v>324</v>
      </c>
      <c r="D40" s="9" t="s">
        <v>145</v>
      </c>
      <c r="E40" s="9" t="s">
        <v>325</v>
      </c>
      <c r="F40" s="11" t="s">
        <v>260</v>
      </c>
      <c r="G40" s="9" t="s">
        <v>25</v>
      </c>
      <c r="H40" s="12">
        <v>4193530000</v>
      </c>
      <c r="I40" s="12"/>
      <c r="L40" s="12">
        <v>4193530000</v>
      </c>
      <c r="N40" s="12"/>
    </row>
    <row r="41" spans="1:14" s="8" customFormat="1" hidden="1" x14ac:dyDescent="0.25">
      <c r="A41" s="8">
        <v>2632</v>
      </c>
      <c r="B41" s="9" t="s">
        <v>257</v>
      </c>
      <c r="C41" s="10" t="s">
        <v>326</v>
      </c>
      <c r="D41" s="9" t="s">
        <v>147</v>
      </c>
      <c r="E41" s="9" t="s">
        <v>327</v>
      </c>
      <c r="F41" s="11" t="s">
        <v>293</v>
      </c>
      <c r="G41" s="9" t="s">
        <v>25</v>
      </c>
      <c r="H41" s="12">
        <v>4000000</v>
      </c>
      <c r="I41" s="12"/>
      <c r="L41" s="12">
        <v>4000000</v>
      </c>
      <c r="N41" s="12"/>
    </row>
    <row r="42" spans="1:14" s="8" customFormat="1" hidden="1" x14ac:dyDescent="0.25">
      <c r="A42" s="8">
        <v>2636</v>
      </c>
      <c r="B42" s="9" t="s">
        <v>257</v>
      </c>
      <c r="C42" s="10" t="s">
        <v>328</v>
      </c>
      <c r="D42" s="9" t="s">
        <v>149</v>
      </c>
      <c r="E42" s="9" t="s">
        <v>329</v>
      </c>
      <c r="F42" s="11" t="s">
        <v>293</v>
      </c>
      <c r="G42" s="9" t="s">
        <v>25</v>
      </c>
      <c r="H42" s="12">
        <v>0</v>
      </c>
      <c r="I42" s="12"/>
      <c r="L42" s="12">
        <v>1050000000</v>
      </c>
      <c r="N42" s="12"/>
    </row>
    <row r="43" spans="1:14" s="8" customFormat="1" hidden="1" x14ac:dyDescent="0.25">
      <c r="A43" s="8">
        <v>2651</v>
      </c>
      <c r="B43" s="9" t="s">
        <v>257</v>
      </c>
      <c r="C43" s="10" t="s">
        <v>328</v>
      </c>
      <c r="D43" s="9" t="s">
        <v>149</v>
      </c>
      <c r="E43" s="9" t="s">
        <v>329</v>
      </c>
      <c r="F43" s="11" t="s">
        <v>260</v>
      </c>
      <c r="G43" s="9" t="s">
        <v>25</v>
      </c>
      <c r="H43" s="12">
        <v>1050000000</v>
      </c>
      <c r="I43" s="12"/>
      <c r="L43" s="12">
        <v>1050000000</v>
      </c>
      <c r="N43" s="12"/>
    </row>
    <row r="44" spans="1:14" s="8" customFormat="1" hidden="1" x14ac:dyDescent="0.25">
      <c r="A44" s="8">
        <v>2670</v>
      </c>
      <c r="B44" s="9" t="s">
        <v>257</v>
      </c>
      <c r="C44" s="10" t="s">
        <v>330</v>
      </c>
      <c r="D44" s="9" t="s">
        <v>152</v>
      </c>
      <c r="E44" s="9" t="s">
        <v>331</v>
      </c>
      <c r="F44" s="11" t="s">
        <v>260</v>
      </c>
      <c r="G44" s="9" t="s">
        <v>25</v>
      </c>
      <c r="H44" s="12">
        <v>150000000</v>
      </c>
      <c r="I44" s="12"/>
      <c r="L44" s="12">
        <v>150000000</v>
      </c>
      <c r="N44" s="12"/>
    </row>
    <row r="45" spans="1:14" s="8" customFormat="1" hidden="1" x14ac:dyDescent="0.25">
      <c r="A45" s="8">
        <v>2528</v>
      </c>
      <c r="B45" s="9" t="s">
        <v>257</v>
      </c>
      <c r="C45" s="10" t="s">
        <v>332</v>
      </c>
      <c r="D45" s="9" t="s">
        <v>90</v>
      </c>
      <c r="E45" s="9" t="s">
        <v>333</v>
      </c>
      <c r="F45" s="11" t="s">
        <v>293</v>
      </c>
      <c r="G45" s="9" t="s">
        <v>25</v>
      </c>
      <c r="H45" s="12">
        <v>50000000</v>
      </c>
      <c r="I45" s="12"/>
      <c r="L45" s="12">
        <v>50000000</v>
      </c>
      <c r="N45" s="12"/>
    </row>
    <row r="46" spans="1:14" s="8" customFormat="1" hidden="1" x14ac:dyDescent="0.25">
      <c r="A46" s="8">
        <v>2644</v>
      </c>
      <c r="B46" s="9" t="s">
        <v>257</v>
      </c>
      <c r="C46" s="10" t="s">
        <v>334</v>
      </c>
      <c r="D46" s="9" t="s">
        <v>154</v>
      </c>
      <c r="E46" s="9" t="s">
        <v>335</v>
      </c>
      <c r="F46" s="11" t="s">
        <v>293</v>
      </c>
      <c r="G46" s="9" t="s">
        <v>25</v>
      </c>
      <c r="H46" s="12">
        <v>330000000</v>
      </c>
      <c r="I46" s="12"/>
      <c r="L46" s="12">
        <v>330000000</v>
      </c>
      <c r="N46" s="12"/>
    </row>
    <row r="47" spans="1:14" s="8" customFormat="1" hidden="1" x14ac:dyDescent="0.25">
      <c r="A47" s="8">
        <v>2536</v>
      </c>
      <c r="B47" s="9" t="s">
        <v>257</v>
      </c>
      <c r="C47" s="10" t="s">
        <v>336</v>
      </c>
      <c r="D47" s="9" t="s">
        <v>94</v>
      </c>
      <c r="E47" s="9" t="s">
        <v>337</v>
      </c>
      <c r="F47" s="11" t="s">
        <v>293</v>
      </c>
      <c r="G47" s="9" t="s">
        <v>25</v>
      </c>
      <c r="H47" s="12">
        <v>400000000</v>
      </c>
      <c r="I47" s="12"/>
      <c r="L47" s="12">
        <v>400000000</v>
      </c>
      <c r="N47" s="12"/>
    </row>
    <row r="48" spans="1:14" s="8" customFormat="1" hidden="1" x14ac:dyDescent="0.25">
      <c r="A48" s="8">
        <v>2540</v>
      </c>
      <c r="B48" s="9" t="s">
        <v>257</v>
      </c>
      <c r="C48" s="10" t="s">
        <v>338</v>
      </c>
      <c r="D48" s="9" t="s">
        <v>96</v>
      </c>
      <c r="E48" s="9" t="s">
        <v>339</v>
      </c>
      <c r="F48" s="11" t="s">
        <v>293</v>
      </c>
      <c r="G48" s="9" t="s">
        <v>25</v>
      </c>
      <c r="H48" s="12">
        <v>335000000</v>
      </c>
      <c r="I48" s="12"/>
      <c r="L48" s="12">
        <v>335000000</v>
      </c>
      <c r="N48" s="12"/>
    </row>
    <row r="49" spans="1:14" s="8" customFormat="1" hidden="1" x14ac:dyDescent="0.25">
      <c r="A49" s="8">
        <v>2544</v>
      </c>
      <c r="B49" s="9" t="s">
        <v>257</v>
      </c>
      <c r="C49" s="10" t="s">
        <v>340</v>
      </c>
      <c r="D49" s="9" t="s">
        <v>99</v>
      </c>
      <c r="E49" s="9" t="s">
        <v>341</v>
      </c>
      <c r="F49" s="11" t="s">
        <v>293</v>
      </c>
      <c r="G49" s="9" t="s">
        <v>25</v>
      </c>
      <c r="H49" s="12">
        <v>330000000</v>
      </c>
      <c r="I49" s="12"/>
      <c r="L49" s="12">
        <v>330000000</v>
      </c>
      <c r="N49" s="12"/>
    </row>
    <row r="50" spans="1:14" s="8" customFormat="1" hidden="1" x14ac:dyDescent="0.25">
      <c r="A50" s="8">
        <v>2532</v>
      </c>
      <c r="B50" s="9" t="s">
        <v>257</v>
      </c>
      <c r="C50" s="10" t="s">
        <v>342</v>
      </c>
      <c r="D50" s="9" t="s">
        <v>92</v>
      </c>
      <c r="E50" s="9" t="s">
        <v>343</v>
      </c>
      <c r="F50" s="11" t="s">
        <v>293</v>
      </c>
      <c r="G50" s="9" t="s">
        <v>25</v>
      </c>
      <c r="H50" s="12">
        <v>7000000</v>
      </c>
      <c r="I50" s="12"/>
      <c r="L50" s="12">
        <v>7000000</v>
      </c>
      <c r="N50" s="12"/>
    </row>
    <row r="51" spans="1:14" s="8" customFormat="1" hidden="1" x14ac:dyDescent="0.25">
      <c r="A51" s="8">
        <v>2548</v>
      </c>
      <c r="B51" s="9" t="s">
        <v>257</v>
      </c>
      <c r="C51" s="10" t="s">
        <v>344</v>
      </c>
      <c r="D51" s="9" t="s">
        <v>102</v>
      </c>
      <c r="E51" s="9" t="s">
        <v>345</v>
      </c>
      <c r="F51" s="11" t="s">
        <v>293</v>
      </c>
      <c r="G51" s="9" t="s">
        <v>25</v>
      </c>
      <c r="H51" s="12">
        <v>10000000</v>
      </c>
      <c r="I51" s="12"/>
      <c r="L51" s="12">
        <v>10000000</v>
      </c>
      <c r="N51" s="12"/>
    </row>
    <row r="52" spans="1:14" s="8" customFormat="1" hidden="1" x14ac:dyDescent="0.25">
      <c r="A52" s="8">
        <v>2564</v>
      </c>
      <c r="B52" s="9" t="s">
        <v>257</v>
      </c>
      <c r="C52" s="10" t="s">
        <v>346</v>
      </c>
      <c r="D52" s="9" t="s">
        <v>110</v>
      </c>
      <c r="E52" s="9" t="s">
        <v>347</v>
      </c>
      <c r="F52" s="11" t="s">
        <v>293</v>
      </c>
      <c r="G52" s="9" t="s">
        <v>25</v>
      </c>
      <c r="H52" s="12">
        <v>1800000000</v>
      </c>
      <c r="I52" s="12"/>
      <c r="L52" s="12">
        <v>1800000000</v>
      </c>
      <c r="N52" s="12"/>
    </row>
    <row r="53" spans="1:14" s="8" customFormat="1" hidden="1" x14ac:dyDescent="0.25">
      <c r="A53" s="8">
        <v>2568</v>
      </c>
      <c r="B53" s="9" t="s">
        <v>257</v>
      </c>
      <c r="C53" s="10" t="s">
        <v>348</v>
      </c>
      <c r="D53" s="9" t="s">
        <v>112</v>
      </c>
      <c r="E53" s="9" t="s">
        <v>349</v>
      </c>
      <c r="F53" s="11" t="s">
        <v>293</v>
      </c>
      <c r="G53" s="9" t="s">
        <v>25</v>
      </c>
      <c r="H53" s="12">
        <v>50000000</v>
      </c>
      <c r="I53" s="12"/>
      <c r="L53" s="12">
        <v>50000000</v>
      </c>
      <c r="N53" s="12"/>
    </row>
    <row r="54" spans="1:14" s="8" customFormat="1" hidden="1" x14ac:dyDescent="0.25">
      <c r="A54" s="8">
        <v>2552</v>
      </c>
      <c r="B54" s="9" t="s">
        <v>257</v>
      </c>
      <c r="C54" s="10" t="s">
        <v>350</v>
      </c>
      <c r="D54" s="9" t="s">
        <v>103</v>
      </c>
      <c r="E54" s="9" t="s">
        <v>351</v>
      </c>
      <c r="F54" s="11" t="s">
        <v>293</v>
      </c>
      <c r="G54" s="9" t="s">
        <v>25</v>
      </c>
      <c r="H54" s="12">
        <v>200000000</v>
      </c>
      <c r="I54" s="12"/>
      <c r="L54" s="12">
        <v>200000000</v>
      </c>
      <c r="N54" s="12"/>
    </row>
    <row r="55" spans="1:14" s="8" customFormat="1" hidden="1" x14ac:dyDescent="0.25">
      <c r="A55" s="8">
        <v>2556</v>
      </c>
      <c r="B55" s="9" t="s">
        <v>257</v>
      </c>
      <c r="C55" s="10" t="s">
        <v>352</v>
      </c>
      <c r="D55" s="9" t="s">
        <v>105</v>
      </c>
      <c r="E55" s="9" t="s">
        <v>353</v>
      </c>
      <c r="F55" s="11" t="s">
        <v>293</v>
      </c>
      <c r="G55" s="9" t="s">
        <v>25</v>
      </c>
      <c r="H55" s="12">
        <v>950000000</v>
      </c>
      <c r="I55" s="12"/>
      <c r="L55" s="12">
        <v>950000000</v>
      </c>
      <c r="N55" s="12"/>
    </row>
    <row r="56" spans="1:14" s="8" customFormat="1" hidden="1" x14ac:dyDescent="0.25">
      <c r="A56" s="8">
        <v>2560</v>
      </c>
      <c r="B56" s="9" t="s">
        <v>257</v>
      </c>
      <c r="C56" s="10" t="s">
        <v>354</v>
      </c>
      <c r="D56" s="9" t="s">
        <v>108</v>
      </c>
      <c r="E56" s="9" t="s">
        <v>355</v>
      </c>
      <c r="F56" s="11" t="s">
        <v>293</v>
      </c>
      <c r="G56" s="9" t="s">
        <v>25</v>
      </c>
      <c r="H56" s="12">
        <v>350000000</v>
      </c>
      <c r="I56" s="12"/>
      <c r="L56" s="12">
        <v>350000000</v>
      </c>
      <c r="N56" s="12"/>
    </row>
    <row r="57" spans="1:14" s="8" customFormat="1" hidden="1" x14ac:dyDescent="0.25">
      <c r="A57" s="8">
        <v>2572</v>
      </c>
      <c r="B57" s="9" t="s">
        <v>257</v>
      </c>
      <c r="C57" s="10" t="s">
        <v>356</v>
      </c>
      <c r="D57" s="9" t="s">
        <v>114</v>
      </c>
      <c r="E57" s="9" t="s">
        <v>357</v>
      </c>
      <c r="F57" s="11" t="s">
        <v>293</v>
      </c>
      <c r="G57" s="9" t="s">
        <v>25</v>
      </c>
      <c r="H57" s="12">
        <v>300000000</v>
      </c>
      <c r="I57" s="12"/>
      <c r="L57" s="12">
        <v>300000000</v>
      </c>
      <c r="N57" s="12"/>
    </row>
    <row r="58" spans="1:14" s="8" customFormat="1" hidden="1" x14ac:dyDescent="0.25">
      <c r="A58" s="8">
        <v>2576</v>
      </c>
      <c r="B58" s="9" t="s">
        <v>257</v>
      </c>
      <c r="C58" s="10" t="s">
        <v>358</v>
      </c>
      <c r="D58" s="9" t="s">
        <v>116</v>
      </c>
      <c r="E58" s="9" t="s">
        <v>359</v>
      </c>
      <c r="F58" s="11" t="s">
        <v>293</v>
      </c>
      <c r="G58" s="9" t="s">
        <v>25</v>
      </c>
      <c r="H58" s="12">
        <v>10000000</v>
      </c>
      <c r="I58" s="12"/>
      <c r="L58" s="12">
        <v>10000000</v>
      </c>
      <c r="N58" s="12"/>
    </row>
    <row r="59" spans="1:14" s="8" customFormat="1" hidden="1" x14ac:dyDescent="0.25">
      <c r="A59" s="8">
        <v>2580</v>
      </c>
      <c r="B59" s="9" t="s">
        <v>257</v>
      </c>
      <c r="C59" s="10" t="s">
        <v>360</v>
      </c>
      <c r="D59" s="9" t="s">
        <v>118</v>
      </c>
      <c r="E59" s="9" t="s">
        <v>361</v>
      </c>
      <c r="F59" s="11" t="s">
        <v>293</v>
      </c>
      <c r="G59" s="9" t="s">
        <v>25</v>
      </c>
      <c r="H59" s="12">
        <v>1000000</v>
      </c>
      <c r="I59" s="12"/>
      <c r="L59" s="12">
        <v>1000000</v>
      </c>
      <c r="N59" s="12"/>
    </row>
    <row r="60" spans="1:14" s="8" customFormat="1" hidden="1" x14ac:dyDescent="0.25">
      <c r="A60" s="8">
        <v>2584</v>
      </c>
      <c r="B60" s="9" t="s">
        <v>257</v>
      </c>
      <c r="C60" s="10" t="s">
        <v>362</v>
      </c>
      <c r="D60" s="9" t="s">
        <v>119</v>
      </c>
      <c r="E60" s="9" t="s">
        <v>363</v>
      </c>
      <c r="F60" s="11" t="s">
        <v>293</v>
      </c>
      <c r="G60" s="9" t="s">
        <v>25</v>
      </c>
      <c r="H60" s="12">
        <v>3000000</v>
      </c>
      <c r="I60" s="12"/>
      <c r="L60" s="12">
        <v>3000000</v>
      </c>
      <c r="N60" s="12"/>
    </row>
    <row r="61" spans="1:14" s="8" customFormat="1" hidden="1" x14ac:dyDescent="0.25">
      <c r="A61" s="8">
        <v>2588</v>
      </c>
      <c r="B61" s="9" t="s">
        <v>257</v>
      </c>
      <c r="C61" s="10" t="s">
        <v>364</v>
      </c>
      <c r="D61" s="9" t="s">
        <v>121</v>
      </c>
      <c r="E61" s="9" t="s">
        <v>365</v>
      </c>
      <c r="F61" s="11" t="s">
        <v>293</v>
      </c>
      <c r="G61" s="9" t="s">
        <v>25</v>
      </c>
      <c r="H61" s="12">
        <v>90000000</v>
      </c>
      <c r="I61" s="12"/>
      <c r="L61" s="12">
        <v>90000000</v>
      </c>
      <c r="N61" s="12"/>
    </row>
    <row r="62" spans="1:14" s="8" customFormat="1" hidden="1" x14ac:dyDescent="0.25">
      <c r="A62" s="8">
        <v>2592</v>
      </c>
      <c r="B62" s="9" t="s">
        <v>257</v>
      </c>
      <c r="C62" s="10" t="s">
        <v>366</v>
      </c>
      <c r="D62" s="9" t="s">
        <v>123</v>
      </c>
      <c r="E62" s="9" t="s">
        <v>367</v>
      </c>
      <c r="F62" s="11" t="s">
        <v>293</v>
      </c>
      <c r="G62" s="9" t="s">
        <v>25</v>
      </c>
      <c r="H62" s="12">
        <v>620000000</v>
      </c>
      <c r="I62" s="12"/>
      <c r="L62" s="12">
        <v>620000000</v>
      </c>
      <c r="N62" s="12"/>
    </row>
    <row r="63" spans="1:14" s="8" customFormat="1" hidden="1" x14ac:dyDescent="0.25">
      <c r="A63" s="8">
        <v>2596</v>
      </c>
      <c r="B63" s="9" t="s">
        <v>257</v>
      </c>
      <c r="C63" s="10" t="s">
        <v>368</v>
      </c>
      <c r="D63" s="9" t="s">
        <v>125</v>
      </c>
      <c r="E63" s="9" t="s">
        <v>369</v>
      </c>
      <c r="F63" s="11" t="s">
        <v>293</v>
      </c>
      <c r="G63" s="9" t="s">
        <v>25</v>
      </c>
      <c r="H63" s="12">
        <v>550000</v>
      </c>
      <c r="I63" s="12"/>
      <c r="L63" s="12">
        <v>550000</v>
      </c>
      <c r="N63" s="12"/>
    </row>
    <row r="64" spans="1:14" s="8" customFormat="1" hidden="1" x14ac:dyDescent="0.25">
      <c r="A64" s="8">
        <v>2600</v>
      </c>
      <c r="B64" s="9" t="s">
        <v>257</v>
      </c>
      <c r="C64" s="10" t="s">
        <v>370</v>
      </c>
      <c r="D64" s="9" t="s">
        <v>127</v>
      </c>
      <c r="E64" s="9" t="s">
        <v>371</v>
      </c>
      <c r="F64" s="11" t="s">
        <v>293</v>
      </c>
      <c r="G64" s="9" t="s">
        <v>25</v>
      </c>
      <c r="H64" s="12">
        <v>55000000</v>
      </c>
      <c r="I64" s="12"/>
      <c r="L64" s="12">
        <v>55000000</v>
      </c>
      <c r="N64" s="12"/>
    </row>
    <row r="65" spans="1:14" s="8" customFormat="1" hidden="1" x14ac:dyDescent="0.25">
      <c r="A65" s="8">
        <v>2604</v>
      </c>
      <c r="B65" s="9" t="s">
        <v>257</v>
      </c>
      <c r="C65" s="10" t="s">
        <v>372</v>
      </c>
      <c r="D65" s="9" t="s">
        <v>129</v>
      </c>
      <c r="E65" s="9" t="s">
        <v>373</v>
      </c>
      <c r="F65" s="11" t="s">
        <v>293</v>
      </c>
      <c r="G65" s="9" t="s">
        <v>25</v>
      </c>
      <c r="H65" s="12">
        <v>90000000</v>
      </c>
      <c r="I65" s="12"/>
      <c r="L65" s="12">
        <v>90000000</v>
      </c>
      <c r="N65" s="12"/>
    </row>
    <row r="66" spans="1:14" s="8" customFormat="1" hidden="1" x14ac:dyDescent="0.25">
      <c r="A66" s="8">
        <v>2608</v>
      </c>
      <c r="B66" s="9" t="s">
        <v>257</v>
      </c>
      <c r="C66" s="10" t="s">
        <v>374</v>
      </c>
      <c r="D66" s="9" t="s">
        <v>131</v>
      </c>
      <c r="E66" s="9" t="s">
        <v>375</v>
      </c>
      <c r="F66" s="11" t="s">
        <v>293</v>
      </c>
      <c r="G66" s="9" t="s">
        <v>25</v>
      </c>
      <c r="H66" s="12">
        <v>135000000</v>
      </c>
      <c r="I66" s="12"/>
      <c r="L66" s="12">
        <v>135000000</v>
      </c>
      <c r="N66" s="12"/>
    </row>
    <row r="67" spans="1:14" s="8" customFormat="1" hidden="1" x14ac:dyDescent="0.25">
      <c r="A67" s="8">
        <v>2620</v>
      </c>
      <c r="B67" s="9" t="s">
        <v>257</v>
      </c>
      <c r="C67" s="10" t="s">
        <v>376</v>
      </c>
      <c r="D67" s="9" t="s">
        <v>137</v>
      </c>
      <c r="E67" s="9" t="s">
        <v>377</v>
      </c>
      <c r="F67" s="11" t="s">
        <v>293</v>
      </c>
      <c r="G67" s="9" t="s">
        <v>25</v>
      </c>
      <c r="H67" s="12">
        <v>85000000</v>
      </c>
      <c r="I67" s="12"/>
      <c r="L67" s="12">
        <v>85000000</v>
      </c>
      <c r="N67" s="12"/>
    </row>
    <row r="68" spans="1:14" s="8" customFormat="1" hidden="1" x14ac:dyDescent="0.25">
      <c r="A68" s="8">
        <v>2612</v>
      </c>
      <c r="B68" s="9" t="s">
        <v>257</v>
      </c>
      <c r="C68" s="10" t="s">
        <v>378</v>
      </c>
      <c r="D68" s="9" t="s">
        <v>133</v>
      </c>
      <c r="E68" s="9" t="s">
        <v>379</v>
      </c>
      <c r="F68" s="11" t="s">
        <v>293</v>
      </c>
      <c r="G68" s="9" t="s">
        <v>25</v>
      </c>
      <c r="H68" s="12">
        <v>165000000</v>
      </c>
      <c r="I68" s="12"/>
      <c r="L68" s="12">
        <v>165000000</v>
      </c>
      <c r="N68" s="12"/>
    </row>
    <row r="69" spans="1:14" s="8" customFormat="1" hidden="1" x14ac:dyDescent="0.25">
      <c r="A69" s="8">
        <v>2616</v>
      </c>
      <c r="B69" s="9" t="s">
        <v>257</v>
      </c>
      <c r="C69" s="10" t="s">
        <v>380</v>
      </c>
      <c r="D69" s="9" t="s">
        <v>135</v>
      </c>
      <c r="E69" s="9" t="s">
        <v>381</v>
      </c>
      <c r="F69" s="11" t="s">
        <v>293</v>
      </c>
      <c r="G69" s="9" t="s">
        <v>25</v>
      </c>
      <c r="H69" s="12">
        <v>130000000</v>
      </c>
      <c r="I69" s="12"/>
      <c r="L69" s="12">
        <v>130000000</v>
      </c>
      <c r="N69" s="12"/>
    </row>
    <row r="70" spans="1:14" x14ac:dyDescent="0.25">
      <c r="A70" s="20"/>
      <c r="B70" s="21" t="s">
        <v>382</v>
      </c>
      <c r="C70" s="22"/>
      <c r="D70" s="21" t="s">
        <v>383</v>
      </c>
      <c r="E70" s="21"/>
      <c r="F70" s="23"/>
      <c r="G70" s="21"/>
      <c r="H70" s="24"/>
      <c r="I70" s="24"/>
      <c r="J70" s="20"/>
      <c r="K70" s="20"/>
      <c r="L70" s="24"/>
    </row>
    <row r="71" spans="1:14" x14ac:dyDescent="0.25">
      <c r="A71" s="20"/>
      <c r="B71" s="21"/>
      <c r="C71" s="22"/>
      <c r="D71" s="21" t="s">
        <v>155</v>
      </c>
      <c r="E71" s="21" t="s">
        <v>384</v>
      </c>
      <c r="F71" s="23"/>
      <c r="G71" s="21"/>
      <c r="H71" s="24">
        <f>+H73+H74+H75+H76</f>
        <v>649389538848</v>
      </c>
      <c r="I71" s="24">
        <f>+I73+I74+I75+I76</f>
        <v>649389538848</v>
      </c>
      <c r="J71" s="20"/>
      <c r="K71" s="20"/>
      <c r="L71" s="24"/>
    </row>
    <row r="72" spans="1:14" x14ac:dyDescent="0.25">
      <c r="A72" s="20"/>
      <c r="B72" s="21"/>
      <c r="C72" s="22"/>
      <c r="D72" s="21" t="s">
        <v>158</v>
      </c>
      <c r="E72" s="21" t="s">
        <v>385</v>
      </c>
      <c r="F72" s="23"/>
      <c r="G72" s="21"/>
      <c r="H72" s="24"/>
      <c r="I72" s="24"/>
      <c r="J72" s="20" t="s">
        <v>383</v>
      </c>
      <c r="K72" s="20"/>
      <c r="L72" s="24"/>
    </row>
    <row r="73" spans="1:14" x14ac:dyDescent="0.25">
      <c r="A73" s="13"/>
      <c r="B73" s="14" t="s">
        <v>257</v>
      </c>
      <c r="C73" s="26" t="s">
        <v>386</v>
      </c>
      <c r="D73" s="14" t="s">
        <v>155</v>
      </c>
      <c r="E73" s="14" t="s">
        <v>384</v>
      </c>
      <c r="F73" s="16"/>
      <c r="G73" s="14" t="s">
        <v>25</v>
      </c>
      <c r="H73" s="27">
        <f>+H81+H83+H85+H87+H89+H91+H77</f>
        <v>503571500976</v>
      </c>
      <c r="I73" s="18">
        <f>+I81+I83+I85+I87+I89+I91+I77</f>
        <v>503571500976</v>
      </c>
      <c r="J73" s="13" t="s">
        <v>383</v>
      </c>
      <c r="K73" s="28"/>
      <c r="L73" s="29">
        <v>503467440000</v>
      </c>
      <c r="M73" s="30">
        <f>+H73+H74</f>
        <v>599389538848</v>
      </c>
      <c r="N73" s="30">
        <f>+M73*0.84</f>
        <v>503487212632.32001</v>
      </c>
    </row>
    <row r="74" spans="1:14" x14ac:dyDescent="0.25">
      <c r="A74" s="13"/>
      <c r="B74" s="14" t="s">
        <v>257</v>
      </c>
      <c r="C74" s="26" t="s">
        <v>387</v>
      </c>
      <c r="D74" s="14" t="s">
        <v>158</v>
      </c>
      <c r="E74" s="14" t="s">
        <v>385</v>
      </c>
      <c r="F74" s="16"/>
      <c r="G74" s="14" t="s">
        <v>25</v>
      </c>
      <c r="H74" s="27">
        <f>+H80+H82+H78+H86+H88+H90+H92+H84+H78</f>
        <v>95818037872</v>
      </c>
      <c r="I74" s="18">
        <f>+I80+I82+I78+I86+I88+I90+I92+I84+I78</f>
        <v>95818037872</v>
      </c>
      <c r="J74" s="13" t="s">
        <v>383</v>
      </c>
      <c r="K74" s="28"/>
      <c r="L74" s="29">
        <v>95898560000</v>
      </c>
      <c r="M74" s="30"/>
      <c r="N74" s="30">
        <f>+M73*0.16</f>
        <v>95902326215.680008</v>
      </c>
    </row>
    <row r="75" spans="1:14" x14ac:dyDescent="0.25">
      <c r="A75" s="13"/>
      <c r="B75" s="14" t="s">
        <v>257</v>
      </c>
      <c r="C75" s="26" t="s">
        <v>388</v>
      </c>
      <c r="D75" s="14" t="s">
        <v>155</v>
      </c>
      <c r="E75" s="14" t="s">
        <v>384</v>
      </c>
      <c r="F75" s="16"/>
      <c r="G75" s="14">
        <v>26</v>
      </c>
      <c r="H75" s="18">
        <f>+H93</f>
        <v>42000000000</v>
      </c>
      <c r="I75" s="18">
        <f>+I93</f>
        <v>42000000000</v>
      </c>
      <c r="J75" s="13" t="s">
        <v>383</v>
      </c>
      <c r="K75" s="13"/>
      <c r="L75" s="12">
        <v>42000000000</v>
      </c>
    </row>
    <row r="76" spans="1:14" x14ac:dyDescent="0.25">
      <c r="A76" s="13"/>
      <c r="B76" s="14" t="s">
        <v>257</v>
      </c>
      <c r="C76" s="26" t="s">
        <v>389</v>
      </c>
      <c r="D76" s="14" t="s">
        <v>158</v>
      </c>
      <c r="E76" s="14" t="s">
        <v>385</v>
      </c>
      <c r="F76" s="16"/>
      <c r="G76" s="14">
        <v>26</v>
      </c>
      <c r="H76" s="18">
        <f>+H94</f>
        <v>8000000000</v>
      </c>
      <c r="I76" s="18">
        <f>+I94</f>
        <v>8000000000</v>
      </c>
      <c r="J76" s="13" t="s">
        <v>383</v>
      </c>
      <c r="K76" s="13"/>
      <c r="L76" s="12">
        <v>8000000000</v>
      </c>
    </row>
    <row r="77" spans="1:14" x14ac:dyDescent="0.25">
      <c r="A77" s="8">
        <v>2173</v>
      </c>
      <c r="C77" s="31"/>
      <c r="D77" s="9" t="s">
        <v>155</v>
      </c>
      <c r="E77" s="9" t="s">
        <v>384</v>
      </c>
      <c r="F77" s="11" t="s">
        <v>300</v>
      </c>
      <c r="G77" s="9" t="s">
        <v>25</v>
      </c>
      <c r="H77" s="12">
        <v>123578952</v>
      </c>
      <c r="I77" s="12">
        <v>123578952</v>
      </c>
      <c r="J77" s="8" t="s">
        <v>383</v>
      </c>
    </row>
    <row r="78" spans="1:14" x14ac:dyDescent="0.25">
      <c r="A78" s="8">
        <v>2177</v>
      </c>
      <c r="C78" s="31"/>
      <c r="D78" s="9" t="s">
        <v>158</v>
      </c>
      <c r="E78" s="9" t="s">
        <v>385</v>
      </c>
      <c r="F78" s="11" t="s">
        <v>300</v>
      </c>
      <c r="G78" s="9" t="s">
        <v>25</v>
      </c>
      <c r="H78" s="12">
        <v>23538848</v>
      </c>
      <c r="I78" s="12">
        <v>23538848</v>
      </c>
      <c r="J78" s="8" t="s">
        <v>383</v>
      </c>
    </row>
    <row r="79" spans="1:14" x14ac:dyDescent="0.25">
      <c r="A79" s="8">
        <v>2189</v>
      </c>
      <c r="C79" s="31"/>
      <c r="D79" s="9" t="s">
        <v>155</v>
      </c>
      <c r="E79" s="9" t="s">
        <v>390</v>
      </c>
      <c r="F79" s="11" t="s">
        <v>391</v>
      </c>
      <c r="G79" s="9" t="s">
        <v>25</v>
      </c>
      <c r="H79" s="19"/>
      <c r="I79" s="12">
        <v>0</v>
      </c>
      <c r="J79" s="8" t="s">
        <v>383</v>
      </c>
    </row>
    <row r="80" spans="1:14" x14ac:dyDescent="0.25">
      <c r="A80" s="8">
        <v>2197</v>
      </c>
      <c r="C80" s="31"/>
      <c r="D80" s="9" t="s">
        <v>158</v>
      </c>
      <c r="E80" s="9" t="s">
        <v>392</v>
      </c>
      <c r="F80" s="11" t="s">
        <v>391</v>
      </c>
      <c r="G80" s="9" t="s">
        <v>25</v>
      </c>
      <c r="H80" s="32"/>
      <c r="I80" s="12">
        <v>0</v>
      </c>
      <c r="J80" s="8" t="s">
        <v>383</v>
      </c>
    </row>
    <row r="81" spans="1:18" x14ac:dyDescent="0.25">
      <c r="A81" s="8">
        <v>2165</v>
      </c>
      <c r="C81" s="31"/>
      <c r="D81" s="9" t="s">
        <v>155</v>
      </c>
      <c r="E81" s="9" t="s">
        <v>393</v>
      </c>
      <c r="F81" s="11" t="s">
        <v>394</v>
      </c>
      <c r="G81" s="9" t="s">
        <v>25</v>
      </c>
      <c r="H81" s="12">
        <v>36038162728</v>
      </c>
      <c r="I81" s="12">
        <v>36038162728</v>
      </c>
      <c r="J81" s="8" t="s">
        <v>383</v>
      </c>
    </row>
    <row r="82" spans="1:18" x14ac:dyDescent="0.25">
      <c r="A82" s="8">
        <v>2169</v>
      </c>
      <c r="C82" s="31"/>
      <c r="D82" s="9" t="s">
        <v>158</v>
      </c>
      <c r="E82" s="9" t="s">
        <v>385</v>
      </c>
      <c r="F82" s="11" t="s">
        <v>394</v>
      </c>
      <c r="G82" s="9" t="s">
        <v>25</v>
      </c>
      <c r="H82" s="12">
        <v>6740529834</v>
      </c>
      <c r="I82" s="12">
        <v>6740529834</v>
      </c>
      <c r="J82" s="8" t="s">
        <v>383</v>
      </c>
    </row>
    <row r="83" spans="1:18" x14ac:dyDescent="0.25">
      <c r="A83" s="8">
        <v>2181</v>
      </c>
      <c r="C83" s="31"/>
      <c r="D83" s="9" t="s">
        <v>155</v>
      </c>
      <c r="E83" s="9" t="s">
        <v>393</v>
      </c>
      <c r="F83" s="11" t="s">
        <v>395</v>
      </c>
      <c r="G83" s="9" t="s">
        <v>25</v>
      </c>
      <c r="H83" s="12">
        <v>459429759296</v>
      </c>
      <c r="I83" s="12">
        <v>459429759296</v>
      </c>
      <c r="J83" s="8" t="s">
        <v>383</v>
      </c>
    </row>
    <row r="84" spans="1:18" x14ac:dyDescent="0.25">
      <c r="A84" s="8">
        <v>2185</v>
      </c>
      <c r="C84" s="31"/>
      <c r="D84" s="9" t="s">
        <v>158</v>
      </c>
      <c r="E84" s="9" t="s">
        <v>396</v>
      </c>
      <c r="F84" s="11" t="s">
        <v>395</v>
      </c>
      <c r="G84" s="9" t="s">
        <v>25</v>
      </c>
      <c r="H84" s="12">
        <v>87510430342</v>
      </c>
      <c r="I84" s="12">
        <v>87510430342</v>
      </c>
      <c r="J84" s="8" t="s">
        <v>383</v>
      </c>
    </row>
    <row r="85" spans="1:18" x14ac:dyDescent="0.25">
      <c r="A85" s="8">
        <v>2193</v>
      </c>
      <c r="C85" s="31"/>
      <c r="D85" s="9" t="s">
        <v>155</v>
      </c>
      <c r="E85" s="9" t="s">
        <v>393</v>
      </c>
      <c r="F85" s="11" t="s">
        <v>260</v>
      </c>
      <c r="G85" s="9" t="s">
        <v>25</v>
      </c>
      <c r="H85" s="12">
        <v>840000000</v>
      </c>
      <c r="I85" s="12">
        <v>840000000</v>
      </c>
      <c r="J85" s="8" t="s">
        <v>383</v>
      </c>
    </row>
    <row r="86" spans="1:18" x14ac:dyDescent="0.25">
      <c r="A86" s="8">
        <v>2201</v>
      </c>
      <c r="C86" s="31"/>
      <c r="D86" s="9" t="s">
        <v>158</v>
      </c>
      <c r="E86" s="9" t="s">
        <v>385</v>
      </c>
      <c r="F86" s="11" t="s">
        <v>260</v>
      </c>
      <c r="G86" s="9" t="s">
        <v>25</v>
      </c>
      <c r="H86" s="12">
        <v>160000000</v>
      </c>
      <c r="I86" s="12">
        <v>160000000</v>
      </c>
      <c r="J86" s="8" t="s">
        <v>383</v>
      </c>
    </row>
    <row r="87" spans="1:18" x14ac:dyDescent="0.25">
      <c r="A87" s="8">
        <v>2236</v>
      </c>
      <c r="C87" s="31"/>
      <c r="D87" s="9" t="s">
        <v>155</v>
      </c>
      <c r="E87" s="9" t="s">
        <v>393</v>
      </c>
      <c r="F87" s="11" t="s">
        <v>293</v>
      </c>
      <c r="G87" s="9" t="s">
        <v>25</v>
      </c>
      <c r="H87" s="12">
        <v>3333455328</v>
      </c>
      <c r="I87" s="12">
        <v>3333455328</v>
      </c>
      <c r="J87" s="8" t="s">
        <v>383</v>
      </c>
    </row>
    <row r="88" spans="1:18" x14ac:dyDescent="0.25">
      <c r="A88" s="8">
        <v>2238</v>
      </c>
      <c r="C88" s="31"/>
      <c r="D88" s="9" t="s">
        <v>158</v>
      </c>
      <c r="E88" s="9" t="s">
        <v>385</v>
      </c>
      <c r="F88" s="11" t="s">
        <v>293</v>
      </c>
      <c r="G88" s="9" t="s">
        <v>25</v>
      </c>
      <c r="H88" s="12">
        <v>634943872</v>
      </c>
      <c r="I88" s="12">
        <v>634943872</v>
      </c>
      <c r="J88" s="8" t="s">
        <v>383</v>
      </c>
    </row>
    <row r="89" spans="1:18" x14ac:dyDescent="0.25">
      <c r="A89" s="8">
        <v>2237</v>
      </c>
      <c r="C89" s="31"/>
      <c r="D89" s="9" t="s">
        <v>155</v>
      </c>
      <c r="E89" s="9" t="s">
        <v>393</v>
      </c>
      <c r="F89" s="11" t="s">
        <v>397</v>
      </c>
      <c r="G89" s="9" t="s">
        <v>25</v>
      </c>
      <c r="H89" s="12">
        <v>3780000000</v>
      </c>
      <c r="I89" s="12">
        <v>3780000000</v>
      </c>
      <c r="J89" s="8" t="s">
        <v>383</v>
      </c>
    </row>
    <row r="90" spans="1:18" x14ac:dyDescent="0.25">
      <c r="A90" s="8">
        <v>2239</v>
      </c>
      <c r="C90" s="31"/>
      <c r="D90" s="9" t="s">
        <v>158</v>
      </c>
      <c r="E90" s="9" t="s">
        <v>385</v>
      </c>
      <c r="F90" s="11" t="s">
        <v>397</v>
      </c>
      <c r="G90" s="9" t="s">
        <v>25</v>
      </c>
      <c r="H90" s="12">
        <v>720000000</v>
      </c>
      <c r="I90" s="12">
        <v>720000000</v>
      </c>
      <c r="J90" s="8" t="s">
        <v>383</v>
      </c>
      <c r="P90" s="33"/>
      <c r="Q90" s="29">
        <v>3780000000</v>
      </c>
      <c r="R90" s="33">
        <f>+P90-Q90</f>
        <v>-3780000000</v>
      </c>
    </row>
    <row r="91" spans="1:18" x14ac:dyDescent="0.25">
      <c r="A91" s="8">
        <v>2649</v>
      </c>
      <c r="C91" s="31"/>
      <c r="D91" s="9" t="s">
        <v>155</v>
      </c>
      <c r="E91" s="9" t="s">
        <v>393</v>
      </c>
      <c r="F91" s="11" t="s">
        <v>294</v>
      </c>
      <c r="G91" s="9" t="s">
        <v>25</v>
      </c>
      <c r="H91" s="12">
        <v>26544672</v>
      </c>
      <c r="I91" s="12">
        <v>26544672</v>
      </c>
      <c r="J91" s="8" t="s">
        <v>383</v>
      </c>
      <c r="P91" s="33"/>
      <c r="Q91" s="34">
        <v>720000000</v>
      </c>
      <c r="R91" s="33">
        <f>+P91-Q91</f>
        <v>-720000000</v>
      </c>
    </row>
    <row r="92" spans="1:18" x14ac:dyDescent="0.25">
      <c r="A92" s="8">
        <v>2650</v>
      </c>
      <c r="C92" s="31"/>
      <c r="D92" s="9" t="s">
        <v>158</v>
      </c>
      <c r="E92" s="9" t="s">
        <v>385</v>
      </c>
      <c r="F92" s="11" t="s">
        <v>294</v>
      </c>
      <c r="G92" s="9" t="s">
        <v>25</v>
      </c>
      <c r="H92" s="12">
        <v>5056128</v>
      </c>
      <c r="I92" s="12">
        <v>5056128</v>
      </c>
      <c r="J92" s="8" t="s">
        <v>383</v>
      </c>
    </row>
    <row r="93" spans="1:18" x14ac:dyDescent="0.25">
      <c r="A93" s="8">
        <v>2157</v>
      </c>
      <c r="C93" s="31"/>
      <c r="D93" s="9" t="s">
        <v>155</v>
      </c>
      <c r="E93" s="9" t="s">
        <v>398</v>
      </c>
      <c r="F93" s="11" t="s">
        <v>394</v>
      </c>
      <c r="G93" s="9" t="s">
        <v>157</v>
      </c>
      <c r="H93" s="12">
        <v>42000000000</v>
      </c>
      <c r="I93" s="12">
        <v>42000000000</v>
      </c>
      <c r="J93" s="8" t="s">
        <v>383</v>
      </c>
    </row>
    <row r="94" spans="1:18" x14ac:dyDescent="0.25">
      <c r="A94" s="8">
        <v>2161</v>
      </c>
      <c r="C94" s="31"/>
      <c r="D94" s="9" t="s">
        <v>158</v>
      </c>
      <c r="E94" s="9" t="s">
        <v>399</v>
      </c>
      <c r="F94" s="11" t="s">
        <v>394</v>
      </c>
      <c r="G94" s="9" t="s">
        <v>157</v>
      </c>
      <c r="H94" s="12">
        <v>8000000000</v>
      </c>
      <c r="I94" s="12">
        <v>8000000000</v>
      </c>
      <c r="J94" s="8" t="s">
        <v>383</v>
      </c>
    </row>
    <row r="95" spans="1:18" ht="31.15" customHeight="1" x14ac:dyDescent="0.25">
      <c r="A95" s="20"/>
      <c r="B95" s="21" t="s">
        <v>382</v>
      </c>
      <c r="C95" s="22"/>
      <c r="D95" s="21" t="s">
        <v>400</v>
      </c>
      <c r="E95" s="21"/>
      <c r="F95" s="23"/>
      <c r="G95" s="21"/>
      <c r="H95" s="24">
        <f>+H96+H129</f>
        <v>83000000000</v>
      </c>
      <c r="I95" s="24">
        <f>+I96+I129</f>
        <v>83000000000</v>
      </c>
      <c r="J95" s="20" t="str">
        <f>+D95</f>
        <v xml:space="preserve">CANALES </v>
      </c>
      <c r="K95" s="20"/>
      <c r="L95" s="24">
        <v>83000000000</v>
      </c>
    </row>
    <row r="96" spans="1:18" ht="17.45" customHeight="1" x14ac:dyDescent="0.25">
      <c r="A96" s="13"/>
      <c r="B96" s="14" t="s">
        <v>401</v>
      </c>
      <c r="C96" s="35"/>
      <c r="D96" s="14"/>
      <c r="E96" s="14"/>
      <c r="F96" s="16"/>
      <c r="G96" s="14"/>
      <c r="H96" s="18">
        <f>+H97+H98+H99+H100+H109+H110+H115+H116</f>
        <v>64882435737</v>
      </c>
      <c r="I96" s="18">
        <f>+I97+I98+I99+I100+I109+I110+I115+I116</f>
        <v>64882435737</v>
      </c>
      <c r="J96" s="13" t="s">
        <v>400</v>
      </c>
      <c r="K96" s="13"/>
      <c r="L96" s="18"/>
    </row>
    <row r="97" spans="1:12" x14ac:dyDescent="0.25">
      <c r="A97" s="36"/>
      <c r="B97" s="37" t="s">
        <v>257</v>
      </c>
      <c r="C97" s="38" t="s">
        <v>402</v>
      </c>
      <c r="D97" s="37" t="s">
        <v>159</v>
      </c>
      <c r="E97" s="37" t="s">
        <v>403</v>
      </c>
      <c r="F97" s="36"/>
      <c r="G97" s="37" t="s">
        <v>143</v>
      </c>
      <c r="H97" s="39">
        <f>+H101+H102+H104</f>
        <v>32925974312</v>
      </c>
      <c r="I97" s="39">
        <f>+I101+I102+I104</f>
        <v>32925974312</v>
      </c>
      <c r="J97" s="36" t="s">
        <v>400</v>
      </c>
      <c r="K97" s="36"/>
      <c r="L97" s="12">
        <v>32925974312</v>
      </c>
    </row>
    <row r="98" spans="1:12" x14ac:dyDescent="0.25">
      <c r="A98" s="36"/>
      <c r="B98" s="37" t="s">
        <v>257</v>
      </c>
      <c r="C98" s="38" t="s">
        <v>404</v>
      </c>
      <c r="D98" s="37" t="s">
        <v>161</v>
      </c>
      <c r="E98" s="37" t="s">
        <v>405</v>
      </c>
      <c r="F98" s="40"/>
      <c r="G98" s="37" t="s">
        <v>143</v>
      </c>
      <c r="H98" s="41">
        <f>+H105+H106+H108</f>
        <v>6271614154</v>
      </c>
      <c r="I98" s="41">
        <f>+I105+I106+I108</f>
        <v>6271614154</v>
      </c>
      <c r="J98" s="36" t="s">
        <v>400</v>
      </c>
      <c r="K98" s="36"/>
      <c r="L98" s="12">
        <v>6271614154</v>
      </c>
    </row>
    <row r="99" spans="1:12" x14ac:dyDescent="0.25">
      <c r="A99" s="36"/>
      <c r="B99" s="37" t="s">
        <v>257</v>
      </c>
      <c r="C99" s="38" t="s">
        <v>406</v>
      </c>
      <c r="D99" s="37" t="s">
        <v>159</v>
      </c>
      <c r="E99" s="37" t="s">
        <v>403</v>
      </c>
      <c r="F99" s="40"/>
      <c r="G99" s="37">
        <v>13</v>
      </c>
      <c r="H99" s="41">
        <f>+H103</f>
        <v>14399541611</v>
      </c>
      <c r="I99" s="41">
        <f>+I103</f>
        <v>14399541611</v>
      </c>
      <c r="J99" s="36" t="s">
        <v>400</v>
      </c>
      <c r="K99" s="36"/>
      <c r="L99" s="12">
        <v>14399541611</v>
      </c>
    </row>
    <row r="100" spans="1:12" x14ac:dyDescent="0.25">
      <c r="A100" s="36"/>
      <c r="B100" s="37" t="s">
        <v>257</v>
      </c>
      <c r="C100" s="38" t="s">
        <v>407</v>
      </c>
      <c r="D100" s="37" t="s">
        <v>161</v>
      </c>
      <c r="E100" s="37" t="s">
        <v>405</v>
      </c>
      <c r="F100" s="40"/>
      <c r="G100" s="37">
        <v>13</v>
      </c>
      <c r="H100" s="41">
        <f>+H107</f>
        <v>2742769831</v>
      </c>
      <c r="I100" s="41">
        <f>+I107</f>
        <v>2742769831</v>
      </c>
      <c r="J100" s="36" t="s">
        <v>400</v>
      </c>
      <c r="K100" s="36"/>
      <c r="L100" s="12">
        <v>2742769831</v>
      </c>
    </row>
    <row r="101" spans="1:12" x14ac:dyDescent="0.25">
      <c r="A101" s="8">
        <v>1681</v>
      </c>
      <c r="C101" s="31"/>
      <c r="D101" s="9" t="s">
        <v>159</v>
      </c>
      <c r="E101" s="9" t="s">
        <v>403</v>
      </c>
      <c r="F101" s="11" t="s">
        <v>397</v>
      </c>
      <c r="G101" s="9" t="s">
        <v>143</v>
      </c>
      <c r="H101" s="12">
        <v>18497384181</v>
      </c>
      <c r="I101" s="12">
        <v>18497384181</v>
      </c>
      <c r="J101" s="8" t="s">
        <v>400</v>
      </c>
    </row>
    <row r="102" spans="1:12" x14ac:dyDescent="0.25">
      <c r="A102" s="8">
        <v>1685</v>
      </c>
      <c r="C102" s="31"/>
      <c r="D102" s="9" t="s">
        <v>159</v>
      </c>
      <c r="E102" s="9" t="s">
        <v>403</v>
      </c>
      <c r="F102" s="11" t="s">
        <v>408</v>
      </c>
      <c r="G102" s="9" t="s">
        <v>143</v>
      </c>
      <c r="H102" s="12">
        <v>13376190916</v>
      </c>
      <c r="I102" s="12">
        <v>13376190916</v>
      </c>
      <c r="J102" s="8" t="s">
        <v>400</v>
      </c>
    </row>
    <row r="103" spans="1:12" x14ac:dyDescent="0.25">
      <c r="A103" s="8">
        <v>2270</v>
      </c>
      <c r="C103" s="31"/>
      <c r="D103" s="9" t="s">
        <v>159</v>
      </c>
      <c r="E103" s="9" t="s">
        <v>403</v>
      </c>
      <c r="F103" s="11" t="s">
        <v>408</v>
      </c>
      <c r="G103" s="9" t="s">
        <v>47</v>
      </c>
      <c r="H103" s="12">
        <v>14399541611</v>
      </c>
      <c r="I103" s="12">
        <v>14399541611</v>
      </c>
      <c r="J103" s="8" t="s">
        <v>400</v>
      </c>
    </row>
    <row r="104" spans="1:12" x14ac:dyDescent="0.25">
      <c r="A104" s="8">
        <v>2697</v>
      </c>
      <c r="C104" s="31"/>
      <c r="D104" s="9" t="s">
        <v>159</v>
      </c>
      <c r="E104" s="9" t="s">
        <v>403</v>
      </c>
      <c r="F104" s="11" t="s">
        <v>293</v>
      </c>
      <c r="G104" s="9" t="s">
        <v>143</v>
      </c>
      <c r="H104" s="12">
        <v>1052399215</v>
      </c>
      <c r="I104" s="12">
        <v>1052399215</v>
      </c>
      <c r="J104" s="8" t="s">
        <v>400</v>
      </c>
    </row>
    <row r="105" spans="1:12" x14ac:dyDescent="0.25">
      <c r="A105" s="8">
        <v>1689</v>
      </c>
      <c r="C105" s="31"/>
      <c r="D105" s="9" t="s">
        <v>161</v>
      </c>
      <c r="E105" s="9" t="s">
        <v>405</v>
      </c>
      <c r="F105" s="11" t="s">
        <v>397</v>
      </c>
      <c r="G105" s="9" t="s">
        <v>143</v>
      </c>
      <c r="H105" s="12">
        <v>3523311273</v>
      </c>
      <c r="I105" s="12">
        <v>3523311273</v>
      </c>
      <c r="J105" s="8" t="s">
        <v>400</v>
      </c>
    </row>
    <row r="106" spans="1:12" x14ac:dyDescent="0.25">
      <c r="A106" s="8">
        <v>1693</v>
      </c>
      <c r="C106" s="31"/>
      <c r="D106" s="9" t="s">
        <v>161</v>
      </c>
      <c r="E106" s="9" t="s">
        <v>405</v>
      </c>
      <c r="F106" s="11" t="s">
        <v>408</v>
      </c>
      <c r="G106" s="9" t="s">
        <v>143</v>
      </c>
      <c r="H106" s="12">
        <v>2547845888</v>
      </c>
      <c r="I106" s="12">
        <v>2547845888</v>
      </c>
      <c r="J106" s="8" t="s">
        <v>400</v>
      </c>
    </row>
    <row r="107" spans="1:12" x14ac:dyDescent="0.25">
      <c r="A107" s="8">
        <v>2273</v>
      </c>
      <c r="C107" s="31"/>
      <c r="D107" s="9" t="s">
        <v>161</v>
      </c>
      <c r="E107" s="9" t="s">
        <v>405</v>
      </c>
      <c r="F107" s="11" t="s">
        <v>408</v>
      </c>
      <c r="G107" s="9" t="s">
        <v>47</v>
      </c>
      <c r="H107" s="12">
        <v>2742769831</v>
      </c>
      <c r="I107" s="12">
        <v>2742769831</v>
      </c>
      <c r="J107" s="8" t="s">
        <v>400</v>
      </c>
    </row>
    <row r="108" spans="1:12" x14ac:dyDescent="0.25">
      <c r="A108" s="8">
        <v>2695</v>
      </c>
      <c r="C108" s="31"/>
      <c r="D108" s="9" t="s">
        <v>161</v>
      </c>
      <c r="E108" s="9" t="s">
        <v>405</v>
      </c>
      <c r="F108" s="11" t="s">
        <v>293</v>
      </c>
      <c r="G108" s="9" t="s">
        <v>143</v>
      </c>
      <c r="H108" s="12">
        <v>200456993</v>
      </c>
      <c r="I108" s="12">
        <v>200456993</v>
      </c>
      <c r="J108" s="8" t="s">
        <v>400</v>
      </c>
    </row>
    <row r="109" spans="1:12" x14ac:dyDescent="0.25">
      <c r="A109" s="36"/>
      <c r="B109" s="37" t="s">
        <v>257</v>
      </c>
      <c r="C109" s="38" t="s">
        <v>409</v>
      </c>
      <c r="D109" s="37" t="s">
        <v>162</v>
      </c>
      <c r="E109" s="37" t="s">
        <v>410</v>
      </c>
      <c r="F109" s="40"/>
      <c r="G109" s="37" t="s">
        <v>143</v>
      </c>
      <c r="H109" s="41">
        <f>+H111+H112</f>
        <v>1425805542</v>
      </c>
      <c r="I109" s="41">
        <f>+I111+I112</f>
        <v>1425805542</v>
      </c>
      <c r="J109" s="36" t="s">
        <v>400</v>
      </c>
      <c r="K109" s="36"/>
      <c r="L109" s="12">
        <v>1425805542</v>
      </c>
    </row>
    <row r="110" spans="1:12" x14ac:dyDescent="0.25">
      <c r="A110" s="36"/>
      <c r="B110" s="37" t="s">
        <v>257</v>
      </c>
      <c r="C110" s="38" t="s">
        <v>411</v>
      </c>
      <c r="D110" s="37" t="s">
        <v>163</v>
      </c>
      <c r="E110" s="37" t="s">
        <v>412</v>
      </c>
      <c r="F110" s="40"/>
      <c r="G110" s="37" t="s">
        <v>143</v>
      </c>
      <c r="H110" s="41">
        <f>+H113+H114</f>
        <v>271582008</v>
      </c>
      <c r="I110" s="41">
        <f>+I113+I114</f>
        <v>271582008</v>
      </c>
      <c r="J110" s="36" t="s">
        <v>400</v>
      </c>
      <c r="K110" s="36"/>
      <c r="L110" s="12">
        <v>271582008</v>
      </c>
    </row>
    <row r="111" spans="1:12" x14ac:dyDescent="0.25">
      <c r="A111" s="8">
        <v>1697</v>
      </c>
      <c r="C111" s="31"/>
      <c r="D111" s="9" t="s">
        <v>162</v>
      </c>
      <c r="E111" s="9" t="s">
        <v>410</v>
      </c>
      <c r="F111" s="11" t="s">
        <v>408</v>
      </c>
      <c r="G111" s="9" t="s">
        <v>143</v>
      </c>
      <c r="H111" s="12">
        <v>774922093</v>
      </c>
      <c r="I111" s="12">
        <v>774922093</v>
      </c>
      <c r="J111" s="8" t="s">
        <v>400</v>
      </c>
    </row>
    <row r="112" spans="1:12" x14ac:dyDescent="0.25">
      <c r="A112" s="8">
        <v>2232</v>
      </c>
      <c r="C112" s="31"/>
      <c r="D112" s="9" t="s">
        <v>162</v>
      </c>
      <c r="E112" s="9" t="s">
        <v>410</v>
      </c>
      <c r="F112" s="11" t="s">
        <v>397</v>
      </c>
      <c r="G112" s="9" t="s">
        <v>143</v>
      </c>
      <c r="H112" s="12">
        <v>650883449</v>
      </c>
      <c r="I112" s="12">
        <v>650883449</v>
      </c>
      <c r="J112" s="8" t="s">
        <v>400</v>
      </c>
    </row>
    <row r="113" spans="1:19" x14ac:dyDescent="0.25">
      <c r="A113" s="8">
        <v>1701</v>
      </c>
      <c r="C113" s="31"/>
      <c r="D113" s="9" t="s">
        <v>163</v>
      </c>
      <c r="E113" s="9" t="s">
        <v>412</v>
      </c>
      <c r="F113" s="11" t="s">
        <v>408</v>
      </c>
      <c r="G113" s="9" t="s">
        <v>143</v>
      </c>
      <c r="H113" s="12">
        <v>147604208</v>
      </c>
      <c r="I113" s="12">
        <v>147604208</v>
      </c>
      <c r="J113" s="8" t="s">
        <v>400</v>
      </c>
    </row>
    <row r="114" spans="1:19" x14ac:dyDescent="0.25">
      <c r="A114" s="8">
        <v>2233</v>
      </c>
      <c r="C114" s="31"/>
      <c r="D114" s="9" t="s">
        <v>163</v>
      </c>
      <c r="E114" s="9" t="s">
        <v>412</v>
      </c>
      <c r="F114" s="11" t="s">
        <v>397</v>
      </c>
      <c r="G114" s="9" t="s">
        <v>143</v>
      </c>
      <c r="H114" s="12">
        <v>123977800</v>
      </c>
      <c r="I114" s="12">
        <v>123977800</v>
      </c>
      <c r="J114" s="8" t="s">
        <v>400</v>
      </c>
    </row>
    <row r="115" spans="1:19" x14ac:dyDescent="0.25">
      <c r="A115" s="36"/>
      <c r="B115" s="37" t="s">
        <v>257</v>
      </c>
      <c r="C115" s="38" t="s">
        <v>413</v>
      </c>
      <c r="D115" s="37" t="s">
        <v>164</v>
      </c>
      <c r="E115" s="37" t="s">
        <v>414</v>
      </c>
      <c r="F115" s="40"/>
      <c r="G115" s="37" t="s">
        <v>143</v>
      </c>
      <c r="H115" s="41">
        <f>+H117+H118+H119+H120+H121+H122</f>
        <v>5749924554</v>
      </c>
      <c r="I115" s="41">
        <f>+I117+I118+I119+I120+I121+I122</f>
        <v>5749924554</v>
      </c>
      <c r="J115" s="36" t="s">
        <v>400</v>
      </c>
      <c r="K115" s="36"/>
      <c r="L115" s="12">
        <v>5749924554</v>
      </c>
    </row>
    <row r="116" spans="1:19" x14ac:dyDescent="0.25">
      <c r="A116" s="36"/>
      <c r="B116" s="37" t="s">
        <v>257</v>
      </c>
      <c r="C116" s="38" t="s">
        <v>415</v>
      </c>
      <c r="D116" s="37" t="s">
        <v>165</v>
      </c>
      <c r="E116" s="37" t="s">
        <v>416</v>
      </c>
      <c r="F116" s="40"/>
      <c r="G116" s="37" t="s">
        <v>143</v>
      </c>
      <c r="H116" s="41">
        <f>H123+H124+H125+H126+H127+H128</f>
        <v>1095223725</v>
      </c>
      <c r="I116" s="41">
        <f>I123+I124+I125+I126+I127+I128</f>
        <v>1095223725</v>
      </c>
      <c r="J116" s="36" t="s">
        <v>400</v>
      </c>
      <c r="K116" s="36"/>
      <c r="L116" s="12">
        <v>1095223725</v>
      </c>
    </row>
    <row r="117" spans="1:19" x14ac:dyDescent="0.25">
      <c r="A117" s="8">
        <v>1705</v>
      </c>
      <c r="B117" s="42"/>
      <c r="C117" s="43"/>
      <c r="D117" s="9" t="s">
        <v>164</v>
      </c>
      <c r="E117" s="9" t="s">
        <v>414</v>
      </c>
      <c r="F117" s="11" t="s">
        <v>417</v>
      </c>
      <c r="G117" s="42" t="s">
        <v>143</v>
      </c>
      <c r="H117" s="44">
        <v>493080000</v>
      </c>
      <c r="I117" s="12">
        <v>493080000</v>
      </c>
      <c r="J117" s="8" t="s">
        <v>400</v>
      </c>
      <c r="K117" s="45"/>
      <c r="L117" s="44"/>
      <c r="M117" s="30"/>
      <c r="N117" s="30"/>
      <c r="O117" s="30"/>
      <c r="P117" s="46"/>
      <c r="Q117" s="46"/>
      <c r="R117" s="46"/>
      <c r="S117" s="46"/>
    </row>
    <row r="118" spans="1:19" x14ac:dyDescent="0.25">
      <c r="A118" s="8">
        <v>1709</v>
      </c>
      <c r="C118" s="31"/>
      <c r="D118" s="9" t="s">
        <v>164</v>
      </c>
      <c r="E118" s="9" t="s">
        <v>414</v>
      </c>
      <c r="F118" s="11" t="s">
        <v>418</v>
      </c>
      <c r="G118" s="9" t="s">
        <v>143</v>
      </c>
      <c r="H118" s="12">
        <v>2100000000</v>
      </c>
      <c r="I118" s="12">
        <v>2100000000</v>
      </c>
      <c r="J118" s="8" t="s">
        <v>400</v>
      </c>
    </row>
    <row r="119" spans="1:19" x14ac:dyDescent="0.25">
      <c r="A119" s="8">
        <v>1713</v>
      </c>
      <c r="C119" s="31"/>
      <c r="D119" s="9" t="s">
        <v>164</v>
      </c>
      <c r="E119" s="9" t="s">
        <v>414</v>
      </c>
      <c r="F119" s="11" t="s">
        <v>297</v>
      </c>
      <c r="G119" s="9" t="s">
        <v>143</v>
      </c>
      <c r="H119" s="12">
        <v>102366878</v>
      </c>
      <c r="I119" s="12">
        <v>102366878</v>
      </c>
      <c r="J119" s="8" t="s">
        <v>400</v>
      </c>
    </row>
    <row r="120" spans="1:19" x14ac:dyDescent="0.25">
      <c r="A120" s="8">
        <v>2234</v>
      </c>
      <c r="C120" s="31"/>
      <c r="D120" s="9" t="s">
        <v>164</v>
      </c>
      <c r="E120" s="9" t="s">
        <v>414</v>
      </c>
      <c r="F120" s="11" t="s">
        <v>293</v>
      </c>
      <c r="G120" s="9" t="s">
        <v>143</v>
      </c>
      <c r="H120" s="12">
        <v>685879740</v>
      </c>
      <c r="I120" s="12">
        <v>685879740</v>
      </c>
      <c r="J120" s="8" t="s">
        <v>400</v>
      </c>
    </row>
    <row r="121" spans="1:19" x14ac:dyDescent="0.25">
      <c r="A121" s="8">
        <v>2235</v>
      </c>
      <c r="C121" s="31"/>
      <c r="D121" s="9" t="s">
        <v>164</v>
      </c>
      <c r="E121" s="9" t="s">
        <v>414</v>
      </c>
      <c r="F121" s="11" t="s">
        <v>391</v>
      </c>
      <c r="G121" s="9" t="s">
        <v>143</v>
      </c>
      <c r="H121" s="12">
        <v>2290416240</v>
      </c>
      <c r="I121" s="12">
        <v>2290416240</v>
      </c>
      <c r="J121" s="8" t="s">
        <v>400</v>
      </c>
    </row>
    <row r="122" spans="1:19" x14ac:dyDescent="0.25">
      <c r="A122" s="8">
        <v>2690</v>
      </c>
      <c r="C122" s="31"/>
      <c r="D122" s="9" t="s">
        <v>164</v>
      </c>
      <c r="E122" s="9" t="s">
        <v>414</v>
      </c>
      <c r="F122" s="11" t="s">
        <v>301</v>
      </c>
      <c r="G122" s="9" t="s">
        <v>143</v>
      </c>
      <c r="H122" s="12">
        <v>78181696</v>
      </c>
      <c r="I122" s="12">
        <v>78181696</v>
      </c>
      <c r="J122" s="8" t="s">
        <v>400</v>
      </c>
    </row>
    <row r="123" spans="1:19" x14ac:dyDescent="0.25">
      <c r="A123" s="8">
        <v>1717</v>
      </c>
      <c r="B123" s="42"/>
      <c r="C123" s="43"/>
      <c r="D123" s="9" t="s">
        <v>165</v>
      </c>
      <c r="E123" s="9" t="s">
        <v>416</v>
      </c>
      <c r="F123" s="11" t="s">
        <v>417</v>
      </c>
      <c r="G123" s="42" t="s">
        <v>143</v>
      </c>
      <c r="H123" s="44">
        <v>93920000</v>
      </c>
      <c r="I123" s="12">
        <v>93920000</v>
      </c>
      <c r="J123" s="8" t="s">
        <v>400</v>
      </c>
      <c r="K123" s="45"/>
      <c r="L123" s="44"/>
      <c r="M123" s="30"/>
      <c r="N123" s="30"/>
      <c r="O123" s="30"/>
      <c r="P123" s="46"/>
      <c r="Q123" s="46"/>
      <c r="R123" s="46"/>
      <c r="S123" s="46"/>
    </row>
    <row r="124" spans="1:19" x14ac:dyDescent="0.25">
      <c r="A124" s="8">
        <v>1721</v>
      </c>
      <c r="C124" s="31"/>
      <c r="D124" s="9" t="s">
        <v>165</v>
      </c>
      <c r="E124" s="9" t="s">
        <v>416</v>
      </c>
      <c r="F124" s="11" t="s">
        <v>391</v>
      </c>
      <c r="G124" s="9" t="s">
        <v>143</v>
      </c>
      <c r="H124" s="12">
        <v>436269760</v>
      </c>
      <c r="I124" s="12">
        <v>436269760</v>
      </c>
      <c r="J124" s="8" t="s">
        <v>400</v>
      </c>
    </row>
    <row r="125" spans="1:19" x14ac:dyDescent="0.25">
      <c r="A125" s="8">
        <v>1725</v>
      </c>
      <c r="C125" s="31"/>
      <c r="D125" s="9" t="s">
        <v>165</v>
      </c>
      <c r="E125" s="9" t="s">
        <v>416</v>
      </c>
      <c r="F125" s="11" t="s">
        <v>297</v>
      </c>
      <c r="G125" s="9" t="s">
        <v>143</v>
      </c>
      <c r="H125" s="12">
        <v>19498453</v>
      </c>
      <c r="I125" s="12">
        <v>19498453</v>
      </c>
      <c r="J125" s="8" t="s">
        <v>400</v>
      </c>
    </row>
    <row r="126" spans="1:19" x14ac:dyDescent="0.25">
      <c r="A126" s="8">
        <v>2682</v>
      </c>
      <c r="C126" s="31"/>
      <c r="D126" s="9" t="s">
        <v>165</v>
      </c>
      <c r="E126" s="9" t="s">
        <v>416</v>
      </c>
      <c r="F126" s="11" t="s">
        <v>418</v>
      </c>
      <c r="G126" s="9" t="s">
        <v>143</v>
      </c>
      <c r="H126" s="12">
        <v>400000000</v>
      </c>
      <c r="I126" s="12">
        <v>400000000</v>
      </c>
      <c r="J126" s="8" t="s">
        <v>400</v>
      </c>
    </row>
    <row r="127" spans="1:19" x14ac:dyDescent="0.25">
      <c r="A127" s="8">
        <v>2683</v>
      </c>
      <c r="C127" s="31"/>
      <c r="D127" s="9" t="s">
        <v>165</v>
      </c>
      <c r="E127" s="9" t="s">
        <v>416</v>
      </c>
      <c r="F127" s="11" t="s">
        <v>293</v>
      </c>
      <c r="G127" s="9" t="s">
        <v>143</v>
      </c>
      <c r="H127" s="12">
        <v>130643760</v>
      </c>
      <c r="I127" s="12">
        <v>130643760</v>
      </c>
      <c r="J127" s="8" t="s">
        <v>400</v>
      </c>
    </row>
    <row r="128" spans="1:19" x14ac:dyDescent="0.25">
      <c r="A128" s="8">
        <v>2691</v>
      </c>
      <c r="C128" s="31"/>
      <c r="D128" s="9" t="s">
        <v>165</v>
      </c>
      <c r="E128" s="9" t="s">
        <v>416</v>
      </c>
      <c r="F128" s="11" t="s">
        <v>301</v>
      </c>
      <c r="G128" s="9" t="s">
        <v>143</v>
      </c>
      <c r="H128" s="12">
        <v>14891752</v>
      </c>
      <c r="I128" s="12">
        <v>14891752</v>
      </c>
      <c r="J128" s="8" t="s">
        <v>400</v>
      </c>
    </row>
    <row r="129" spans="1:12" ht="17.45" customHeight="1" x14ac:dyDescent="0.25">
      <c r="A129" s="13"/>
      <c r="B129" s="14" t="s">
        <v>419</v>
      </c>
      <c r="C129" s="35"/>
      <c r="D129" s="14"/>
      <c r="E129" s="14"/>
      <c r="F129" s="16"/>
      <c r="G129" s="14"/>
      <c r="H129" s="18">
        <f>+H130+H131+H132+H133+H134+H135</f>
        <v>18117564263</v>
      </c>
      <c r="I129" s="18">
        <f>+I130+I131+I132+I133+I134+I135</f>
        <v>18117564263</v>
      </c>
      <c r="J129" s="13" t="s">
        <v>400</v>
      </c>
      <c r="K129" s="13"/>
      <c r="L129" s="18"/>
    </row>
    <row r="130" spans="1:12" x14ac:dyDescent="0.25">
      <c r="A130" s="8">
        <v>1729</v>
      </c>
      <c r="B130" s="9" t="s">
        <v>257</v>
      </c>
      <c r="C130" s="10" t="s">
        <v>420</v>
      </c>
      <c r="D130" s="9" t="s">
        <v>166</v>
      </c>
      <c r="E130" s="9" t="s">
        <v>421</v>
      </c>
      <c r="F130" s="11" t="s">
        <v>422</v>
      </c>
      <c r="G130" s="9" t="s">
        <v>143</v>
      </c>
      <c r="H130" s="12">
        <v>14270541147</v>
      </c>
      <c r="I130" s="12">
        <v>14270541147</v>
      </c>
      <c r="J130" s="8" t="s">
        <v>400</v>
      </c>
      <c r="L130" s="12">
        <v>14270541147</v>
      </c>
    </row>
    <row r="131" spans="1:12" x14ac:dyDescent="0.25">
      <c r="A131" s="8">
        <v>1733</v>
      </c>
      <c r="B131" s="9" t="s">
        <v>257</v>
      </c>
      <c r="C131" s="10" t="s">
        <v>423</v>
      </c>
      <c r="D131" s="9" t="s">
        <v>167</v>
      </c>
      <c r="E131" s="9" t="s">
        <v>424</v>
      </c>
      <c r="F131" s="11" t="s">
        <v>422</v>
      </c>
      <c r="G131" s="9" t="s">
        <v>143</v>
      </c>
      <c r="H131" s="12">
        <v>2718198314</v>
      </c>
      <c r="I131" s="12">
        <v>2718198314</v>
      </c>
      <c r="J131" s="8" t="s">
        <v>400</v>
      </c>
      <c r="L131" s="12">
        <v>2718198314</v>
      </c>
    </row>
    <row r="132" spans="1:12" x14ac:dyDescent="0.25">
      <c r="A132" s="8">
        <v>1737</v>
      </c>
      <c r="B132" s="9" t="s">
        <v>257</v>
      </c>
      <c r="C132" s="10" t="s">
        <v>425</v>
      </c>
      <c r="D132" s="9" t="s">
        <v>168</v>
      </c>
      <c r="E132" s="9" t="s">
        <v>426</v>
      </c>
      <c r="F132" s="11" t="s">
        <v>422</v>
      </c>
      <c r="G132" s="9" t="s">
        <v>143</v>
      </c>
      <c r="H132" s="12">
        <v>398137389</v>
      </c>
      <c r="I132" s="12">
        <v>398137389</v>
      </c>
      <c r="J132" s="8" t="s">
        <v>400</v>
      </c>
      <c r="L132" s="12">
        <v>398137389</v>
      </c>
    </row>
    <row r="133" spans="1:12" x14ac:dyDescent="0.25">
      <c r="A133" s="8">
        <v>1741</v>
      </c>
      <c r="B133" s="9" t="s">
        <v>257</v>
      </c>
      <c r="C133" s="10" t="s">
        <v>427</v>
      </c>
      <c r="D133" s="9" t="s">
        <v>169</v>
      </c>
      <c r="E133" s="9" t="s">
        <v>428</v>
      </c>
      <c r="F133" s="11" t="s">
        <v>422</v>
      </c>
      <c r="G133" s="9" t="s">
        <v>143</v>
      </c>
      <c r="H133" s="12">
        <v>75835693</v>
      </c>
      <c r="I133" s="12">
        <v>75835693</v>
      </c>
      <c r="J133" s="8" t="s">
        <v>400</v>
      </c>
      <c r="L133" s="12">
        <v>75835693</v>
      </c>
    </row>
    <row r="134" spans="1:12" x14ac:dyDescent="0.25">
      <c r="A134" s="36"/>
      <c r="B134" s="37" t="s">
        <v>257</v>
      </c>
      <c r="C134" s="38" t="s">
        <v>429</v>
      </c>
      <c r="D134" s="37" t="s">
        <v>430</v>
      </c>
      <c r="E134" s="37" t="s">
        <v>431</v>
      </c>
      <c r="F134" s="40"/>
      <c r="G134" s="37" t="s">
        <v>143</v>
      </c>
      <c r="H134" s="41">
        <f>+H137</f>
        <v>550075445</v>
      </c>
      <c r="I134" s="41">
        <f>+I137</f>
        <v>550075445</v>
      </c>
      <c r="J134" s="36" t="s">
        <v>400</v>
      </c>
      <c r="K134" s="36"/>
      <c r="L134" s="19">
        <v>550075445</v>
      </c>
    </row>
    <row r="135" spans="1:12" x14ac:dyDescent="0.25">
      <c r="A135" s="36"/>
      <c r="B135" s="37" t="s">
        <v>257</v>
      </c>
      <c r="C135" s="38" t="s">
        <v>432</v>
      </c>
      <c r="D135" s="37" t="s">
        <v>433</v>
      </c>
      <c r="E135" s="37" t="s">
        <v>434</v>
      </c>
      <c r="F135" s="40"/>
      <c r="G135" s="37" t="s">
        <v>143</v>
      </c>
      <c r="H135" s="41">
        <f>+H139</f>
        <v>104776275</v>
      </c>
      <c r="I135" s="41">
        <f>+I139</f>
        <v>104776275</v>
      </c>
      <c r="J135" s="36" t="s">
        <v>400</v>
      </c>
      <c r="K135" s="36"/>
      <c r="L135" s="19">
        <v>104776275</v>
      </c>
    </row>
    <row r="136" spans="1:12" x14ac:dyDescent="0.25">
      <c r="A136" s="8">
        <v>1745</v>
      </c>
      <c r="C136" s="31"/>
      <c r="D136" s="9" t="s">
        <v>430</v>
      </c>
      <c r="E136" s="9" t="s">
        <v>431</v>
      </c>
      <c r="F136" s="11" t="s">
        <v>260</v>
      </c>
      <c r="G136" s="9" t="s">
        <v>143</v>
      </c>
      <c r="H136" s="12">
        <v>0</v>
      </c>
      <c r="I136" s="12">
        <v>0</v>
      </c>
      <c r="J136" s="8" t="s">
        <v>400</v>
      </c>
    </row>
    <row r="137" spans="1:12" x14ac:dyDescent="0.25">
      <c r="A137" s="8">
        <v>1749</v>
      </c>
      <c r="C137" s="31"/>
      <c r="D137" s="9" t="s">
        <v>430</v>
      </c>
      <c r="E137" s="9" t="s">
        <v>431</v>
      </c>
      <c r="F137" s="11" t="s">
        <v>301</v>
      </c>
      <c r="G137" s="9" t="s">
        <v>143</v>
      </c>
      <c r="H137" s="12">
        <v>550075445</v>
      </c>
      <c r="I137" s="12">
        <v>550075445</v>
      </c>
      <c r="J137" s="8" t="s">
        <v>400</v>
      </c>
    </row>
    <row r="138" spans="1:12" x14ac:dyDescent="0.25">
      <c r="A138" s="8">
        <v>1753</v>
      </c>
      <c r="C138" s="31"/>
      <c r="D138" s="9" t="s">
        <v>433</v>
      </c>
      <c r="E138" s="9" t="s">
        <v>434</v>
      </c>
      <c r="F138" s="11" t="s">
        <v>260</v>
      </c>
      <c r="G138" s="9" t="s">
        <v>143</v>
      </c>
      <c r="H138" s="12">
        <v>0</v>
      </c>
      <c r="I138" s="12">
        <v>0</v>
      </c>
      <c r="J138" s="8" t="s">
        <v>400</v>
      </c>
    </row>
    <row r="139" spans="1:12" x14ac:dyDescent="0.25">
      <c r="A139" s="8">
        <v>1757</v>
      </c>
      <c r="C139" s="31"/>
      <c r="D139" s="9" t="s">
        <v>433</v>
      </c>
      <c r="E139" s="9" t="s">
        <v>434</v>
      </c>
      <c r="F139" s="11" t="s">
        <v>301</v>
      </c>
      <c r="G139" s="9" t="s">
        <v>143</v>
      </c>
      <c r="H139" s="12">
        <v>104776275</v>
      </c>
      <c r="I139" s="12">
        <v>104776275</v>
      </c>
      <c r="J139" s="8" t="s">
        <v>400</v>
      </c>
    </row>
    <row r="140" spans="1:12" ht="17.45" customHeight="1" x14ac:dyDescent="0.25">
      <c r="A140" s="20"/>
      <c r="B140" s="21" t="s">
        <v>382</v>
      </c>
      <c r="C140" s="22"/>
      <c r="D140" s="21" t="s">
        <v>435</v>
      </c>
      <c r="E140" s="21"/>
      <c r="F140" s="23"/>
      <c r="G140" s="21"/>
      <c r="H140" s="24">
        <f>+H141+H154+H161</f>
        <v>61999040000</v>
      </c>
      <c r="I140" s="24">
        <f>+I141+I154+I161</f>
        <v>61999040000</v>
      </c>
      <c r="J140" s="20" t="s">
        <v>435</v>
      </c>
      <c r="K140" s="20"/>
      <c r="L140" s="24">
        <v>62000000000</v>
      </c>
    </row>
    <row r="141" spans="1:12" ht="17.45" customHeight="1" x14ac:dyDescent="0.25">
      <c r="A141" s="13"/>
      <c r="B141" s="14" t="s">
        <v>435</v>
      </c>
      <c r="C141" s="35"/>
      <c r="D141" s="14"/>
      <c r="E141" s="14"/>
      <c r="F141" s="16"/>
      <c r="G141" s="14"/>
      <c r="H141" s="18">
        <f>+H142+H143+H144+H145+H146+H147+H148+H149</f>
        <v>31000000000</v>
      </c>
      <c r="I141" s="18">
        <f>+I142+I143+I144+I145+I146+I147+I148+I149</f>
        <v>31000000000</v>
      </c>
      <c r="J141" s="13" t="s">
        <v>435</v>
      </c>
      <c r="K141" s="13"/>
      <c r="L141" s="18"/>
    </row>
    <row r="142" spans="1:12" x14ac:dyDescent="0.25">
      <c r="A142" s="36">
        <v>1761</v>
      </c>
      <c r="B142" s="37" t="s">
        <v>257</v>
      </c>
      <c r="C142" s="38" t="s">
        <v>436</v>
      </c>
      <c r="D142" s="37" t="s">
        <v>170</v>
      </c>
      <c r="E142" s="37" t="s">
        <v>437</v>
      </c>
      <c r="F142" s="40" t="s">
        <v>438</v>
      </c>
      <c r="G142" s="37" t="s">
        <v>143</v>
      </c>
      <c r="H142" s="41">
        <v>1192369881</v>
      </c>
      <c r="I142" s="41">
        <v>1192369881</v>
      </c>
      <c r="J142" s="36" t="s">
        <v>435</v>
      </c>
      <c r="K142" s="36"/>
      <c r="L142" s="12">
        <v>1192369881</v>
      </c>
    </row>
    <row r="143" spans="1:12" x14ac:dyDescent="0.25">
      <c r="A143" s="36">
        <v>2276</v>
      </c>
      <c r="B143" s="37" t="s">
        <v>257</v>
      </c>
      <c r="C143" s="38" t="s">
        <v>439</v>
      </c>
      <c r="D143" s="37" t="s">
        <v>170</v>
      </c>
      <c r="E143" s="37" t="s">
        <v>437</v>
      </c>
      <c r="F143" s="40" t="s">
        <v>438</v>
      </c>
      <c r="G143" s="37" t="s">
        <v>47</v>
      </c>
      <c r="H143" s="41">
        <v>23974030119</v>
      </c>
      <c r="I143" s="41">
        <v>23974030119</v>
      </c>
      <c r="J143" s="36" t="s">
        <v>435</v>
      </c>
      <c r="K143" s="36"/>
      <c r="L143" s="12">
        <v>23974030119</v>
      </c>
    </row>
    <row r="144" spans="1:12" x14ac:dyDescent="0.25">
      <c r="A144" s="36">
        <v>1765</v>
      </c>
      <c r="B144" s="37" t="s">
        <v>257</v>
      </c>
      <c r="C144" s="38" t="s">
        <v>440</v>
      </c>
      <c r="D144" s="37" t="s">
        <v>171</v>
      </c>
      <c r="E144" s="37" t="s">
        <v>441</v>
      </c>
      <c r="F144" s="40" t="s">
        <v>438</v>
      </c>
      <c r="G144" s="37" t="s">
        <v>143</v>
      </c>
      <c r="H144" s="41">
        <v>227118073</v>
      </c>
      <c r="I144" s="41">
        <v>227118073</v>
      </c>
      <c r="J144" s="36" t="s">
        <v>435</v>
      </c>
      <c r="K144" s="36"/>
      <c r="L144" s="12">
        <v>227118073</v>
      </c>
    </row>
    <row r="145" spans="1:12" x14ac:dyDescent="0.25">
      <c r="A145" s="36">
        <v>2279</v>
      </c>
      <c r="B145" s="37" t="s">
        <v>257</v>
      </c>
      <c r="C145" s="38" t="s">
        <v>442</v>
      </c>
      <c r="D145" s="37" t="s">
        <v>171</v>
      </c>
      <c r="E145" s="37" t="s">
        <v>441</v>
      </c>
      <c r="F145" s="40" t="s">
        <v>438</v>
      </c>
      <c r="G145" s="37" t="s">
        <v>47</v>
      </c>
      <c r="H145" s="41">
        <v>4566481927</v>
      </c>
      <c r="I145" s="41">
        <v>4566481927</v>
      </c>
      <c r="J145" s="36" t="s">
        <v>435</v>
      </c>
      <c r="K145" s="36"/>
      <c r="L145" s="12">
        <v>4566481927</v>
      </c>
    </row>
    <row r="146" spans="1:12" x14ac:dyDescent="0.25">
      <c r="A146" s="8">
        <v>2149</v>
      </c>
      <c r="B146" s="9" t="s">
        <v>257</v>
      </c>
      <c r="C146" s="10" t="s">
        <v>443</v>
      </c>
      <c r="D146" s="9" t="s">
        <v>172</v>
      </c>
      <c r="E146" s="9" t="s">
        <v>444</v>
      </c>
      <c r="F146" s="11" t="s">
        <v>438</v>
      </c>
      <c r="G146" s="9" t="s">
        <v>143</v>
      </c>
      <c r="H146" s="12">
        <v>33600000</v>
      </c>
      <c r="I146" s="12">
        <v>33600000</v>
      </c>
      <c r="J146" s="8" t="s">
        <v>435</v>
      </c>
      <c r="L146" s="12">
        <v>33600000</v>
      </c>
    </row>
    <row r="147" spans="1:12" x14ac:dyDescent="0.25">
      <c r="A147" s="8">
        <v>2153</v>
      </c>
      <c r="B147" s="9" t="s">
        <v>257</v>
      </c>
      <c r="C147" s="10" t="s">
        <v>445</v>
      </c>
      <c r="D147" s="9" t="s">
        <v>173</v>
      </c>
      <c r="E147" s="9" t="s">
        <v>446</v>
      </c>
      <c r="F147" s="11" t="s">
        <v>438</v>
      </c>
      <c r="G147" s="9" t="s">
        <v>143</v>
      </c>
      <c r="H147" s="12">
        <v>6400000</v>
      </c>
      <c r="I147" s="12">
        <v>6400000</v>
      </c>
      <c r="J147" s="8" t="s">
        <v>435</v>
      </c>
      <c r="L147" s="12">
        <v>6400000</v>
      </c>
    </row>
    <row r="148" spans="1:12" x14ac:dyDescent="0.25">
      <c r="A148" s="36"/>
      <c r="B148" s="37" t="s">
        <v>257</v>
      </c>
      <c r="C148" s="38" t="s">
        <v>447</v>
      </c>
      <c r="D148" s="37" t="s">
        <v>174</v>
      </c>
      <c r="E148" s="37" t="s">
        <v>448</v>
      </c>
      <c r="F148" s="40"/>
      <c r="G148" s="37" t="s">
        <v>143</v>
      </c>
      <c r="H148" s="41">
        <f>+H150</f>
        <v>840000000</v>
      </c>
      <c r="I148" s="41">
        <f>+I150</f>
        <v>840000000</v>
      </c>
      <c r="J148" s="36" t="s">
        <v>435</v>
      </c>
      <c r="K148" s="36"/>
      <c r="L148" s="19">
        <v>840000000</v>
      </c>
    </row>
    <row r="149" spans="1:12" x14ac:dyDescent="0.25">
      <c r="A149" s="36"/>
      <c r="B149" s="37" t="s">
        <v>257</v>
      </c>
      <c r="C149" s="38" t="s">
        <v>449</v>
      </c>
      <c r="D149" s="37" t="s">
        <v>175</v>
      </c>
      <c r="E149" s="37" t="s">
        <v>450</v>
      </c>
      <c r="F149" s="40"/>
      <c r="G149" s="37" t="s">
        <v>143</v>
      </c>
      <c r="H149" s="41">
        <f>+H152</f>
        <v>160000000</v>
      </c>
      <c r="I149" s="41">
        <f>+I152</f>
        <v>160000000</v>
      </c>
      <c r="J149" s="36" t="s">
        <v>435</v>
      </c>
      <c r="K149" s="36"/>
      <c r="L149" s="19">
        <v>160000000</v>
      </c>
    </row>
    <row r="150" spans="1:12" x14ac:dyDescent="0.25">
      <c r="A150" s="8">
        <v>1769</v>
      </c>
      <c r="C150" s="31"/>
      <c r="D150" s="9" t="s">
        <v>174</v>
      </c>
      <c r="E150" s="9" t="s">
        <v>448</v>
      </c>
      <c r="F150" s="11" t="s">
        <v>293</v>
      </c>
      <c r="G150" s="9" t="s">
        <v>143</v>
      </c>
      <c r="H150" s="12">
        <v>840000000</v>
      </c>
      <c r="I150" s="12">
        <v>840000000</v>
      </c>
      <c r="J150" s="8" t="s">
        <v>435</v>
      </c>
    </row>
    <row r="151" spans="1:12" x14ac:dyDescent="0.25">
      <c r="A151" s="8">
        <v>1773</v>
      </c>
      <c r="C151" s="31"/>
      <c r="D151" s="9" t="s">
        <v>174</v>
      </c>
      <c r="E151" s="9" t="s">
        <v>448</v>
      </c>
      <c r="F151" s="11" t="s">
        <v>301</v>
      </c>
      <c r="G151" s="9" t="s">
        <v>143</v>
      </c>
      <c r="H151" s="12">
        <v>0</v>
      </c>
      <c r="I151" s="12">
        <v>0</v>
      </c>
      <c r="J151" s="8" t="s">
        <v>435</v>
      </c>
    </row>
    <row r="152" spans="1:12" x14ac:dyDescent="0.25">
      <c r="A152" s="8">
        <v>1777</v>
      </c>
      <c r="C152" s="31"/>
      <c r="D152" s="9" t="s">
        <v>175</v>
      </c>
      <c r="E152" s="9" t="s">
        <v>450</v>
      </c>
      <c r="F152" s="11" t="s">
        <v>293</v>
      </c>
      <c r="G152" s="9" t="s">
        <v>143</v>
      </c>
      <c r="H152" s="12">
        <v>160000000</v>
      </c>
      <c r="I152" s="12">
        <v>160000000</v>
      </c>
      <c r="J152" s="8" t="s">
        <v>435</v>
      </c>
    </row>
    <row r="153" spans="1:12" x14ac:dyDescent="0.25">
      <c r="A153" s="8">
        <v>1781</v>
      </c>
      <c r="C153" s="31"/>
      <c r="D153" s="9" t="s">
        <v>175</v>
      </c>
      <c r="E153" s="9" t="s">
        <v>450</v>
      </c>
      <c r="F153" s="11" t="s">
        <v>301</v>
      </c>
      <c r="G153" s="9" t="s">
        <v>143</v>
      </c>
      <c r="H153" s="12">
        <v>0</v>
      </c>
      <c r="I153" s="12">
        <v>0</v>
      </c>
      <c r="J153" s="8" t="s">
        <v>435</v>
      </c>
    </row>
    <row r="154" spans="1:12" x14ac:dyDescent="0.25">
      <c r="A154" s="13"/>
      <c r="B154" s="14" t="s">
        <v>451</v>
      </c>
      <c r="C154" s="35"/>
      <c r="D154" s="14"/>
      <c r="E154" s="14"/>
      <c r="F154" s="16"/>
      <c r="G154" s="14"/>
      <c r="H154" s="18">
        <f>+H155+H156+H157+H158+H159+H160</f>
        <v>24919316381</v>
      </c>
      <c r="I154" s="18">
        <f>+I155+I156+I157+I158+I159+I160</f>
        <v>24919316381</v>
      </c>
      <c r="J154" s="13" t="s">
        <v>435</v>
      </c>
      <c r="K154" s="13"/>
      <c r="L154" s="18"/>
    </row>
    <row r="155" spans="1:12" x14ac:dyDescent="0.25">
      <c r="A155" s="8">
        <v>1785</v>
      </c>
      <c r="B155" s="9" t="s">
        <v>257</v>
      </c>
      <c r="C155" s="10" t="s">
        <v>452</v>
      </c>
      <c r="D155" s="9" t="s">
        <v>176</v>
      </c>
      <c r="E155" s="9" t="s">
        <v>453</v>
      </c>
      <c r="F155" s="11" t="s">
        <v>454</v>
      </c>
      <c r="G155" s="9" t="s">
        <v>143</v>
      </c>
      <c r="H155" s="47">
        <v>19786337018</v>
      </c>
      <c r="I155" s="12">
        <f>+H155+3503274</f>
        <v>19789840292</v>
      </c>
      <c r="J155" s="8" t="s">
        <v>435</v>
      </c>
      <c r="L155" s="12">
        <v>19786337018</v>
      </c>
    </row>
    <row r="156" spans="1:12" x14ac:dyDescent="0.25">
      <c r="A156" s="8">
        <v>1789</v>
      </c>
      <c r="B156" s="9" t="s">
        <v>257</v>
      </c>
      <c r="C156" s="10" t="s">
        <v>455</v>
      </c>
      <c r="D156" s="9" t="s">
        <v>177</v>
      </c>
      <c r="E156" s="9" t="s">
        <v>456</v>
      </c>
      <c r="F156" s="11" t="s">
        <v>454</v>
      </c>
      <c r="G156" s="9" t="s">
        <v>143</v>
      </c>
      <c r="H156" s="47">
        <v>3768826099</v>
      </c>
      <c r="I156" s="12">
        <f>+H156+667290</f>
        <v>3769493389</v>
      </c>
      <c r="J156" s="8" t="s">
        <v>435</v>
      </c>
      <c r="L156" s="12">
        <v>3768826099</v>
      </c>
    </row>
    <row r="157" spans="1:12" x14ac:dyDescent="0.25">
      <c r="A157" s="8">
        <v>1793</v>
      </c>
      <c r="B157" s="9" t="s">
        <v>257</v>
      </c>
      <c r="C157" s="10" t="s">
        <v>457</v>
      </c>
      <c r="D157" s="9" t="s">
        <v>178</v>
      </c>
      <c r="E157" s="9" t="s">
        <v>458</v>
      </c>
      <c r="F157" s="11" t="s">
        <v>454</v>
      </c>
      <c r="G157" s="9" t="s">
        <v>143</v>
      </c>
      <c r="H157" s="47">
        <v>100928742</v>
      </c>
      <c r="I157" s="12">
        <f>+H157-2696874</f>
        <v>98231868</v>
      </c>
      <c r="J157" s="8" t="s">
        <v>435</v>
      </c>
      <c r="L157" s="12">
        <v>100928742</v>
      </c>
    </row>
    <row r="158" spans="1:12" x14ac:dyDescent="0.25">
      <c r="A158" s="8">
        <v>1797</v>
      </c>
      <c r="B158" s="9" t="s">
        <v>257</v>
      </c>
      <c r="C158" s="10" t="s">
        <v>459</v>
      </c>
      <c r="D158" s="9" t="s">
        <v>179</v>
      </c>
      <c r="E158" s="9" t="s">
        <v>460</v>
      </c>
      <c r="F158" s="11" t="s">
        <v>454</v>
      </c>
      <c r="G158" s="9" t="s">
        <v>143</v>
      </c>
      <c r="H158" s="47">
        <v>19224522</v>
      </c>
      <c r="I158" s="12">
        <f>+H158-513690</f>
        <v>18710832</v>
      </c>
      <c r="J158" s="8" t="s">
        <v>435</v>
      </c>
      <c r="L158" s="12">
        <v>19224522</v>
      </c>
    </row>
    <row r="159" spans="1:12" x14ac:dyDescent="0.25">
      <c r="A159" s="8">
        <v>1801</v>
      </c>
      <c r="B159" s="9" t="s">
        <v>257</v>
      </c>
      <c r="C159" s="10" t="s">
        <v>461</v>
      </c>
      <c r="D159" s="9" t="s">
        <v>180</v>
      </c>
      <c r="E159" s="9" t="s">
        <v>462</v>
      </c>
      <c r="F159" s="11" t="s">
        <v>300</v>
      </c>
      <c r="G159" s="9" t="s">
        <v>143</v>
      </c>
      <c r="H159" s="47">
        <v>1044960000</v>
      </c>
      <c r="I159" s="12">
        <f>+H159-806400</f>
        <v>1044153600</v>
      </c>
      <c r="J159" s="8" t="s">
        <v>435</v>
      </c>
      <c r="L159" s="12">
        <v>1045766400</v>
      </c>
    </row>
    <row r="160" spans="1:12" x14ac:dyDescent="0.25">
      <c r="A160" s="8">
        <v>1805</v>
      </c>
      <c r="B160" s="9" t="s">
        <v>257</v>
      </c>
      <c r="C160" s="10" t="s">
        <v>463</v>
      </c>
      <c r="D160" s="9" t="s">
        <v>181</v>
      </c>
      <c r="E160" s="9" t="s">
        <v>464</v>
      </c>
      <c r="F160" s="11" t="s">
        <v>300</v>
      </c>
      <c r="G160" s="9" t="s">
        <v>143</v>
      </c>
      <c r="H160" s="47">
        <v>199040000</v>
      </c>
      <c r="I160" s="12">
        <f>+H160-153600</f>
        <v>198886400</v>
      </c>
      <c r="J160" s="8" t="s">
        <v>435</v>
      </c>
      <c r="L160" s="12">
        <v>199193600</v>
      </c>
    </row>
    <row r="161" spans="1:12" x14ac:dyDescent="0.25">
      <c r="A161" s="13"/>
      <c r="B161" s="14" t="s">
        <v>465</v>
      </c>
      <c r="C161" s="35"/>
      <c r="D161" s="14"/>
      <c r="E161" s="14"/>
      <c r="F161" s="16"/>
      <c r="G161" s="14"/>
      <c r="H161" s="18">
        <f>+H162+H163+H164+H165+H166+H167</f>
        <v>6079723619</v>
      </c>
      <c r="I161" s="18">
        <f>+I162+I163+I164+I165+I166+I167</f>
        <v>6079723619</v>
      </c>
      <c r="J161" s="13" t="s">
        <v>435</v>
      </c>
      <c r="K161" s="13"/>
      <c r="L161" s="18"/>
    </row>
    <row r="162" spans="1:12" x14ac:dyDescent="0.25">
      <c r="A162" s="8">
        <v>1809</v>
      </c>
      <c r="B162" s="9" t="s">
        <v>257</v>
      </c>
      <c r="C162" s="10" t="s">
        <v>466</v>
      </c>
      <c r="D162" s="9" t="s">
        <v>182</v>
      </c>
      <c r="E162" s="9" t="s">
        <v>467</v>
      </c>
      <c r="F162" s="11" t="s">
        <v>468</v>
      </c>
      <c r="G162" s="9" t="s">
        <v>143</v>
      </c>
      <c r="H162" s="12">
        <v>4891927840</v>
      </c>
      <c r="I162" s="12">
        <v>4891927840</v>
      </c>
      <c r="J162" s="8" t="s">
        <v>435</v>
      </c>
      <c r="L162" s="12">
        <v>4891927840</v>
      </c>
    </row>
    <row r="163" spans="1:12" x14ac:dyDescent="0.25">
      <c r="A163" s="8">
        <v>1813</v>
      </c>
      <c r="B163" s="9" t="s">
        <v>257</v>
      </c>
      <c r="C163" s="10" t="s">
        <v>469</v>
      </c>
      <c r="D163" s="9" t="s">
        <v>183</v>
      </c>
      <c r="E163" s="9" t="s">
        <v>470</v>
      </c>
      <c r="F163" s="11" t="s">
        <v>468</v>
      </c>
      <c r="G163" s="9" t="s">
        <v>143</v>
      </c>
      <c r="H163" s="12">
        <v>931795779</v>
      </c>
      <c r="I163" s="12">
        <v>931795779</v>
      </c>
      <c r="J163" s="8" t="s">
        <v>435</v>
      </c>
      <c r="L163" s="12">
        <v>931795779</v>
      </c>
    </row>
    <row r="164" spans="1:12" x14ac:dyDescent="0.25">
      <c r="A164" s="8">
        <v>1817</v>
      </c>
      <c r="C164" s="10" t="s">
        <v>471</v>
      </c>
      <c r="D164" s="9" t="s">
        <v>472</v>
      </c>
      <c r="E164" s="9" t="s">
        <v>473</v>
      </c>
      <c r="F164" s="11" t="s">
        <v>468</v>
      </c>
      <c r="G164" s="9" t="s">
        <v>143</v>
      </c>
      <c r="H164" s="12">
        <v>0</v>
      </c>
      <c r="I164" s="12">
        <v>0</v>
      </c>
      <c r="J164" s="8" t="s">
        <v>435</v>
      </c>
      <c r="L164" s="19">
        <v>0</v>
      </c>
    </row>
    <row r="165" spans="1:12" x14ac:dyDescent="0.25">
      <c r="A165" s="8">
        <v>1821</v>
      </c>
      <c r="C165" s="10" t="s">
        <v>474</v>
      </c>
      <c r="D165" s="9" t="s">
        <v>475</v>
      </c>
      <c r="E165" s="9" t="s">
        <v>476</v>
      </c>
      <c r="F165" s="11" t="s">
        <v>468</v>
      </c>
      <c r="G165" s="9" t="s">
        <v>143</v>
      </c>
      <c r="H165" s="12">
        <v>0</v>
      </c>
      <c r="I165" s="12">
        <v>0</v>
      </c>
      <c r="J165" s="8" t="s">
        <v>435</v>
      </c>
      <c r="L165" s="19">
        <v>0</v>
      </c>
    </row>
    <row r="166" spans="1:12" x14ac:dyDescent="0.25">
      <c r="A166" s="36"/>
      <c r="B166" s="37" t="s">
        <v>257</v>
      </c>
      <c r="C166" s="38" t="s">
        <v>477</v>
      </c>
      <c r="D166" s="37" t="s">
        <v>184</v>
      </c>
      <c r="E166" s="37" t="s">
        <v>478</v>
      </c>
      <c r="F166" s="40"/>
      <c r="G166" s="37" t="s">
        <v>143</v>
      </c>
      <c r="H166" s="41">
        <v>215040000</v>
      </c>
      <c r="I166" s="41">
        <v>215040000</v>
      </c>
      <c r="J166" s="36" t="s">
        <v>435</v>
      </c>
      <c r="K166" s="36"/>
      <c r="L166" s="19">
        <v>215040000</v>
      </c>
    </row>
    <row r="167" spans="1:12" x14ac:dyDescent="0.25">
      <c r="A167" s="36"/>
      <c r="B167" s="37" t="s">
        <v>257</v>
      </c>
      <c r="C167" s="38" t="s">
        <v>479</v>
      </c>
      <c r="D167" s="37" t="s">
        <v>185</v>
      </c>
      <c r="E167" s="37" t="s">
        <v>480</v>
      </c>
      <c r="F167" s="40"/>
      <c r="G167" s="37" t="s">
        <v>143</v>
      </c>
      <c r="H167" s="41">
        <v>40960000</v>
      </c>
      <c r="I167" s="41">
        <v>40960000</v>
      </c>
      <c r="J167" s="36" t="s">
        <v>435</v>
      </c>
      <c r="K167" s="36"/>
      <c r="L167" s="19">
        <v>40960000</v>
      </c>
    </row>
    <row r="168" spans="1:12" x14ac:dyDescent="0.25">
      <c r="A168" s="48">
        <v>2704</v>
      </c>
      <c r="B168" s="49"/>
      <c r="C168" s="50"/>
      <c r="D168" s="37"/>
      <c r="E168" s="49" t="s">
        <v>478</v>
      </c>
      <c r="F168" s="51" t="s">
        <v>301</v>
      </c>
      <c r="G168" s="9" t="s">
        <v>143</v>
      </c>
      <c r="H168" s="52">
        <v>125273970</v>
      </c>
      <c r="I168" s="12">
        <v>125273970</v>
      </c>
      <c r="J168" s="8" t="s">
        <v>435</v>
      </c>
      <c r="L168" s="19"/>
    </row>
    <row r="169" spans="1:12" x14ac:dyDescent="0.25">
      <c r="A169" s="48">
        <v>2705</v>
      </c>
      <c r="B169" s="49"/>
      <c r="C169" s="50"/>
      <c r="D169" s="37"/>
      <c r="E169" s="49" t="s">
        <v>480</v>
      </c>
      <c r="F169" s="51" t="s">
        <v>301</v>
      </c>
      <c r="G169" s="9" t="s">
        <v>143</v>
      </c>
      <c r="H169" s="52">
        <v>23861709</v>
      </c>
      <c r="I169" s="12">
        <v>23861709</v>
      </c>
      <c r="J169" s="8" t="s">
        <v>435</v>
      </c>
      <c r="L169" s="19"/>
    </row>
    <row r="170" spans="1:12" x14ac:dyDescent="0.25">
      <c r="A170" s="8">
        <v>1825</v>
      </c>
      <c r="C170" s="31"/>
      <c r="D170" s="9" t="s">
        <v>184</v>
      </c>
      <c r="E170" s="9" t="s">
        <v>478</v>
      </c>
      <c r="F170" s="11" t="s">
        <v>297</v>
      </c>
      <c r="G170" s="9" t="s">
        <v>143</v>
      </c>
      <c r="H170" s="12">
        <v>89766030</v>
      </c>
      <c r="I170" s="12">
        <v>89766030</v>
      </c>
      <c r="J170" s="8" t="s">
        <v>435</v>
      </c>
    </row>
    <row r="171" spans="1:12" x14ac:dyDescent="0.25">
      <c r="A171" s="8">
        <v>1829</v>
      </c>
      <c r="C171" s="31"/>
      <c r="D171" s="9" t="s">
        <v>185</v>
      </c>
      <c r="E171" s="9" t="s">
        <v>480</v>
      </c>
      <c r="F171" s="11" t="s">
        <v>297</v>
      </c>
      <c r="G171" s="9" t="s">
        <v>143</v>
      </c>
      <c r="H171" s="12">
        <v>17098291</v>
      </c>
      <c r="I171" s="12">
        <v>17098291</v>
      </c>
      <c r="J171" s="8" t="s">
        <v>435</v>
      </c>
    </row>
    <row r="172" spans="1:12" x14ac:dyDescent="0.25">
      <c r="A172" s="20"/>
      <c r="B172" s="21" t="s">
        <v>382</v>
      </c>
      <c r="C172" s="22"/>
      <c r="D172" s="21" t="s">
        <v>481</v>
      </c>
      <c r="E172" s="21"/>
      <c r="F172" s="23"/>
      <c r="G172" s="21"/>
      <c r="H172" s="24">
        <f>+H173+H174+H187+H188+H189+H190</f>
        <v>8000000000</v>
      </c>
      <c r="I172" s="24">
        <f>+I173+I174+I187+I188+I189+I190</f>
        <v>8000000000</v>
      </c>
      <c r="J172" s="20" t="s">
        <v>482</v>
      </c>
      <c r="K172" s="20"/>
      <c r="L172" s="24">
        <v>8000000000</v>
      </c>
    </row>
    <row r="173" spans="1:12" x14ac:dyDescent="0.25">
      <c r="A173" s="36"/>
      <c r="B173" s="37" t="s">
        <v>257</v>
      </c>
      <c r="C173" s="38" t="s">
        <v>483</v>
      </c>
      <c r="D173" s="36" t="s">
        <v>186</v>
      </c>
      <c r="E173" s="37" t="s">
        <v>484</v>
      </c>
      <c r="F173" s="40"/>
      <c r="G173" s="37" t="s">
        <v>47</v>
      </c>
      <c r="H173" s="41">
        <f>+H178+H179+H180</f>
        <v>5823626626</v>
      </c>
      <c r="I173" s="41">
        <f>+I178+I179+I180</f>
        <v>5823626626</v>
      </c>
      <c r="J173" s="36" t="s">
        <v>482</v>
      </c>
      <c r="K173" s="36"/>
      <c r="L173" s="12">
        <v>5823626626</v>
      </c>
    </row>
    <row r="174" spans="1:12" x14ac:dyDescent="0.25">
      <c r="A174" s="36"/>
      <c r="B174" s="37" t="s">
        <v>257</v>
      </c>
      <c r="C174" s="38" t="s">
        <v>485</v>
      </c>
      <c r="D174" s="37" t="s">
        <v>187</v>
      </c>
      <c r="E174" s="37" t="s">
        <v>486</v>
      </c>
      <c r="F174" s="40"/>
      <c r="G174" s="37" t="s">
        <v>47</v>
      </c>
      <c r="H174" s="41">
        <f>+H184+H185+H186</f>
        <v>1109262214</v>
      </c>
      <c r="I174" s="41">
        <f>+I184+I185+I186</f>
        <v>1109262214</v>
      </c>
      <c r="J174" s="36" t="s">
        <v>482</v>
      </c>
      <c r="K174" s="36"/>
      <c r="L174" s="12">
        <v>1109262214</v>
      </c>
    </row>
    <row r="175" spans="1:12" x14ac:dyDescent="0.25">
      <c r="A175" s="8">
        <v>1833</v>
      </c>
      <c r="C175" s="31"/>
      <c r="D175" s="9" t="s">
        <v>186</v>
      </c>
      <c r="E175" s="9" t="s">
        <v>484</v>
      </c>
      <c r="F175" s="11" t="s">
        <v>487</v>
      </c>
      <c r="G175" s="9" t="s">
        <v>143</v>
      </c>
      <c r="H175" s="12" t="s">
        <v>488</v>
      </c>
      <c r="I175" s="12">
        <v>0</v>
      </c>
      <c r="J175" s="8" t="s">
        <v>482</v>
      </c>
    </row>
    <row r="176" spans="1:12" x14ac:dyDescent="0.25">
      <c r="A176" s="8">
        <v>2246</v>
      </c>
      <c r="C176" s="31"/>
      <c r="D176" s="9" t="s">
        <v>186</v>
      </c>
      <c r="E176" s="9" t="s">
        <v>484</v>
      </c>
      <c r="F176" s="11" t="s">
        <v>489</v>
      </c>
      <c r="G176" s="9" t="s">
        <v>143</v>
      </c>
      <c r="H176" s="12" t="s">
        <v>488</v>
      </c>
      <c r="I176" s="12">
        <v>0</v>
      </c>
      <c r="J176" s="8" t="s">
        <v>482</v>
      </c>
    </row>
    <row r="177" spans="1:12" x14ac:dyDescent="0.25">
      <c r="A177" s="8">
        <v>2247</v>
      </c>
      <c r="C177" s="31"/>
      <c r="D177" s="9" t="s">
        <v>186</v>
      </c>
      <c r="E177" s="9" t="s">
        <v>484</v>
      </c>
      <c r="F177" s="11" t="s">
        <v>490</v>
      </c>
      <c r="G177" s="9" t="s">
        <v>143</v>
      </c>
      <c r="H177" s="12" t="s">
        <v>488</v>
      </c>
      <c r="I177" s="12">
        <v>0</v>
      </c>
      <c r="J177" s="8" t="s">
        <v>482</v>
      </c>
    </row>
    <row r="178" spans="1:12" x14ac:dyDescent="0.25">
      <c r="A178" s="8">
        <v>2421</v>
      </c>
      <c r="C178" s="31"/>
      <c r="D178" s="9" t="s">
        <v>186</v>
      </c>
      <c r="E178" s="9" t="s">
        <v>484</v>
      </c>
      <c r="F178" s="11" t="s">
        <v>487</v>
      </c>
      <c r="G178" s="9" t="s">
        <v>47</v>
      </c>
      <c r="H178" s="12">
        <v>4512302626</v>
      </c>
      <c r="I178" s="12">
        <v>4512302626</v>
      </c>
      <c r="J178" s="8" t="s">
        <v>482</v>
      </c>
    </row>
    <row r="179" spans="1:12" x14ac:dyDescent="0.25">
      <c r="A179" s="8">
        <v>2425</v>
      </c>
      <c r="C179" s="31"/>
      <c r="D179" s="9" t="s">
        <v>186</v>
      </c>
      <c r="E179" s="9" t="s">
        <v>484</v>
      </c>
      <c r="F179" s="11" t="s">
        <v>489</v>
      </c>
      <c r="G179" s="9" t="s">
        <v>47</v>
      </c>
      <c r="H179" s="12">
        <v>554820000</v>
      </c>
      <c r="I179" s="12">
        <v>554820000</v>
      </c>
      <c r="J179" s="8" t="s">
        <v>482</v>
      </c>
    </row>
    <row r="180" spans="1:12" x14ac:dyDescent="0.25">
      <c r="A180" s="8">
        <v>2427</v>
      </c>
      <c r="C180" s="31"/>
      <c r="D180" s="9" t="s">
        <v>186</v>
      </c>
      <c r="E180" s="9" t="s">
        <v>484</v>
      </c>
      <c r="F180" s="11" t="s">
        <v>490</v>
      </c>
      <c r="G180" s="9" t="s">
        <v>47</v>
      </c>
      <c r="H180" s="12">
        <v>756504000</v>
      </c>
      <c r="I180" s="12">
        <v>756504000</v>
      </c>
      <c r="J180" s="8" t="s">
        <v>482</v>
      </c>
    </row>
    <row r="181" spans="1:12" x14ac:dyDescent="0.25">
      <c r="A181" s="8">
        <v>1837</v>
      </c>
      <c r="C181" s="31"/>
      <c r="D181" s="9" t="s">
        <v>187</v>
      </c>
      <c r="E181" s="9" t="s">
        <v>486</v>
      </c>
      <c r="F181" s="11" t="s">
        <v>487</v>
      </c>
      <c r="G181" s="9" t="s">
        <v>143</v>
      </c>
      <c r="H181" s="12" t="s">
        <v>488</v>
      </c>
      <c r="I181" s="12">
        <v>0</v>
      </c>
      <c r="J181" s="8" t="s">
        <v>482</v>
      </c>
    </row>
    <row r="182" spans="1:12" x14ac:dyDescent="0.25">
      <c r="A182" s="8">
        <v>2248</v>
      </c>
      <c r="C182" s="31"/>
      <c r="D182" s="9" t="s">
        <v>187</v>
      </c>
      <c r="E182" s="9" t="s">
        <v>486</v>
      </c>
      <c r="F182" s="11" t="s">
        <v>489</v>
      </c>
      <c r="G182" s="9" t="s">
        <v>143</v>
      </c>
      <c r="H182" s="12" t="s">
        <v>488</v>
      </c>
      <c r="I182" s="12">
        <v>0</v>
      </c>
      <c r="J182" s="8" t="s">
        <v>482</v>
      </c>
    </row>
    <row r="183" spans="1:12" x14ac:dyDescent="0.25">
      <c r="A183" s="8">
        <v>2249</v>
      </c>
      <c r="C183" s="31"/>
      <c r="D183" s="9" t="s">
        <v>187</v>
      </c>
      <c r="E183" s="9" t="s">
        <v>486</v>
      </c>
      <c r="F183" s="11" t="s">
        <v>490</v>
      </c>
      <c r="G183" s="9" t="s">
        <v>143</v>
      </c>
      <c r="H183" s="12" t="s">
        <v>488</v>
      </c>
      <c r="I183" s="12">
        <v>0</v>
      </c>
      <c r="J183" s="8" t="s">
        <v>482</v>
      </c>
    </row>
    <row r="184" spans="1:12" x14ac:dyDescent="0.25">
      <c r="A184" s="8">
        <v>2424</v>
      </c>
      <c r="C184" s="31"/>
      <c r="D184" s="9" t="s">
        <v>187</v>
      </c>
      <c r="E184" s="9" t="s">
        <v>486</v>
      </c>
      <c r="F184" s="11" t="s">
        <v>487</v>
      </c>
      <c r="G184" s="9" t="s">
        <v>47</v>
      </c>
      <c r="H184" s="12">
        <v>859486214</v>
      </c>
      <c r="I184" s="12">
        <v>859486214</v>
      </c>
      <c r="J184" s="8" t="s">
        <v>482</v>
      </c>
    </row>
    <row r="185" spans="1:12" x14ac:dyDescent="0.25">
      <c r="A185" s="8">
        <v>2426</v>
      </c>
      <c r="C185" s="31"/>
      <c r="D185" s="9" t="s">
        <v>187</v>
      </c>
      <c r="E185" s="9" t="s">
        <v>486</v>
      </c>
      <c r="F185" s="11" t="s">
        <v>489</v>
      </c>
      <c r="G185" s="9" t="s">
        <v>47</v>
      </c>
      <c r="H185" s="12">
        <v>105680000</v>
      </c>
      <c r="I185" s="12">
        <v>105680000</v>
      </c>
      <c r="J185" s="8" t="s">
        <v>482</v>
      </c>
    </row>
    <row r="186" spans="1:12" x14ac:dyDescent="0.25">
      <c r="A186" s="8">
        <v>2428</v>
      </c>
      <c r="C186" s="31"/>
      <c r="D186" s="9" t="s">
        <v>187</v>
      </c>
      <c r="E186" s="9" t="s">
        <v>486</v>
      </c>
      <c r="F186" s="11" t="s">
        <v>490</v>
      </c>
      <c r="G186" s="9" t="s">
        <v>47</v>
      </c>
      <c r="H186" s="12">
        <v>144096000</v>
      </c>
      <c r="I186" s="12">
        <v>144096000</v>
      </c>
      <c r="J186" s="8" t="s">
        <v>482</v>
      </c>
    </row>
    <row r="187" spans="1:12" x14ac:dyDescent="0.25">
      <c r="A187" s="8">
        <v>2700</v>
      </c>
      <c r="B187" s="9" t="s">
        <v>257</v>
      </c>
      <c r="C187" s="10" t="s">
        <v>491</v>
      </c>
      <c r="D187" s="9" t="s">
        <v>188</v>
      </c>
      <c r="E187" s="9" t="s">
        <v>492</v>
      </c>
      <c r="F187" s="11" t="s">
        <v>487</v>
      </c>
      <c r="G187" s="9" t="s">
        <v>143</v>
      </c>
      <c r="H187" s="12">
        <v>560373374</v>
      </c>
      <c r="I187" s="12">
        <v>560373374</v>
      </c>
      <c r="J187" s="8" t="s">
        <v>482</v>
      </c>
      <c r="L187" s="12">
        <v>560373374</v>
      </c>
    </row>
    <row r="188" spans="1:12" x14ac:dyDescent="0.25">
      <c r="A188" s="8">
        <v>2703</v>
      </c>
      <c r="B188" s="9" t="s">
        <v>257</v>
      </c>
      <c r="C188" s="10" t="s">
        <v>493</v>
      </c>
      <c r="D188" s="9" t="s">
        <v>189</v>
      </c>
      <c r="E188" s="9" t="s">
        <v>494</v>
      </c>
      <c r="F188" s="11" t="s">
        <v>487</v>
      </c>
      <c r="G188" s="9" t="s">
        <v>143</v>
      </c>
      <c r="H188" s="12">
        <v>106737786</v>
      </c>
      <c r="I188" s="12">
        <v>106737786</v>
      </c>
      <c r="J188" s="8" t="s">
        <v>482</v>
      </c>
      <c r="L188" s="12">
        <v>106737786</v>
      </c>
    </row>
    <row r="189" spans="1:12" x14ac:dyDescent="0.25">
      <c r="A189" s="36"/>
      <c r="B189" s="37" t="s">
        <v>257</v>
      </c>
      <c r="C189" s="38" t="s">
        <v>495</v>
      </c>
      <c r="D189" s="37" t="s">
        <v>190</v>
      </c>
      <c r="E189" s="37" t="s">
        <v>496</v>
      </c>
      <c r="F189" s="40"/>
      <c r="G189" s="37" t="s">
        <v>47</v>
      </c>
      <c r="H189" s="41">
        <f>+H193+H194</f>
        <v>336000000</v>
      </c>
      <c r="I189" s="41">
        <f>+I193+I194</f>
        <v>336000000</v>
      </c>
      <c r="J189" s="36" t="s">
        <v>482</v>
      </c>
      <c r="K189" s="36"/>
      <c r="L189" s="12">
        <v>336000000</v>
      </c>
    </row>
    <row r="190" spans="1:12" x14ac:dyDescent="0.25">
      <c r="A190" s="36"/>
      <c r="B190" s="37" t="s">
        <v>257</v>
      </c>
      <c r="C190" s="38" t="s">
        <v>497</v>
      </c>
      <c r="D190" s="37" t="s">
        <v>191</v>
      </c>
      <c r="E190" s="37" t="s">
        <v>498</v>
      </c>
      <c r="F190" s="40"/>
      <c r="G190" s="37" t="s">
        <v>47</v>
      </c>
      <c r="H190" s="41">
        <f>+H197+H198</f>
        <v>64000000</v>
      </c>
      <c r="I190" s="41">
        <f>+I197+I198</f>
        <v>64000000</v>
      </c>
      <c r="J190" s="36" t="s">
        <v>482</v>
      </c>
      <c r="K190" s="36"/>
      <c r="L190" s="12">
        <v>64000000</v>
      </c>
    </row>
    <row r="191" spans="1:12" x14ac:dyDescent="0.25">
      <c r="A191" s="8">
        <v>1849</v>
      </c>
      <c r="C191" s="31"/>
      <c r="D191" s="9" t="s">
        <v>190</v>
      </c>
      <c r="E191" s="9" t="s">
        <v>496</v>
      </c>
      <c r="F191" s="11" t="s">
        <v>300</v>
      </c>
      <c r="G191" s="9" t="s">
        <v>143</v>
      </c>
      <c r="H191" s="12" t="s">
        <v>488</v>
      </c>
      <c r="I191" s="12">
        <v>0</v>
      </c>
      <c r="J191" s="8" t="s">
        <v>482</v>
      </c>
    </row>
    <row r="192" spans="1:12" x14ac:dyDescent="0.25">
      <c r="A192" s="8">
        <v>1853</v>
      </c>
      <c r="C192" s="31"/>
      <c r="D192" s="9" t="s">
        <v>190</v>
      </c>
      <c r="E192" s="9" t="s">
        <v>496</v>
      </c>
      <c r="F192" s="11" t="s">
        <v>301</v>
      </c>
      <c r="G192" s="9" t="s">
        <v>143</v>
      </c>
      <c r="H192" s="12" t="s">
        <v>488</v>
      </c>
      <c r="I192" s="12">
        <v>0</v>
      </c>
      <c r="J192" s="8" t="s">
        <v>482</v>
      </c>
    </row>
    <row r="193" spans="1:12" x14ac:dyDescent="0.25">
      <c r="A193" s="8">
        <v>2686</v>
      </c>
      <c r="C193" s="31"/>
      <c r="D193" s="9" t="s">
        <v>190</v>
      </c>
      <c r="E193" s="9" t="s">
        <v>496</v>
      </c>
      <c r="F193" s="11" t="s">
        <v>300</v>
      </c>
      <c r="G193" s="9" t="s">
        <v>47</v>
      </c>
      <c r="H193" s="12">
        <v>320913600</v>
      </c>
      <c r="I193" s="12">
        <v>320913600</v>
      </c>
      <c r="J193" s="8" t="s">
        <v>482</v>
      </c>
    </row>
    <row r="194" spans="1:12" x14ac:dyDescent="0.25">
      <c r="A194" s="8">
        <v>2693</v>
      </c>
      <c r="C194" s="31"/>
      <c r="D194" s="9" t="s">
        <v>190</v>
      </c>
      <c r="E194" s="9" t="s">
        <v>496</v>
      </c>
      <c r="F194" s="11" t="s">
        <v>293</v>
      </c>
      <c r="G194" s="9" t="s">
        <v>47</v>
      </c>
      <c r="H194" s="12">
        <v>15086400</v>
      </c>
      <c r="I194" s="12">
        <v>15086400</v>
      </c>
      <c r="J194" s="8" t="s">
        <v>482</v>
      </c>
    </row>
    <row r="195" spans="1:12" x14ac:dyDescent="0.25">
      <c r="A195" s="8">
        <v>1857</v>
      </c>
      <c r="C195" s="31"/>
      <c r="D195" s="9" t="s">
        <v>191</v>
      </c>
      <c r="E195" s="9" t="s">
        <v>498</v>
      </c>
      <c r="F195" s="11" t="s">
        <v>300</v>
      </c>
      <c r="G195" s="9" t="s">
        <v>143</v>
      </c>
      <c r="H195" s="12" t="s">
        <v>488</v>
      </c>
      <c r="I195" s="12">
        <v>0</v>
      </c>
      <c r="J195" s="8" t="s">
        <v>482</v>
      </c>
    </row>
    <row r="196" spans="1:12" x14ac:dyDescent="0.25">
      <c r="A196" s="8">
        <v>1861</v>
      </c>
      <c r="C196" s="31"/>
      <c r="D196" s="9" t="s">
        <v>191</v>
      </c>
      <c r="E196" s="9" t="s">
        <v>498</v>
      </c>
      <c r="F196" s="11" t="s">
        <v>301</v>
      </c>
      <c r="G196" s="9" t="s">
        <v>143</v>
      </c>
      <c r="H196" s="12" t="s">
        <v>488</v>
      </c>
      <c r="I196" s="12">
        <v>0</v>
      </c>
      <c r="J196" s="8" t="s">
        <v>482</v>
      </c>
    </row>
    <row r="197" spans="1:12" x14ac:dyDescent="0.25">
      <c r="A197" s="8">
        <v>2689</v>
      </c>
      <c r="C197" s="31"/>
      <c r="D197" s="9" t="s">
        <v>191</v>
      </c>
      <c r="E197" s="9" t="s">
        <v>498</v>
      </c>
      <c r="F197" s="11" t="s">
        <v>300</v>
      </c>
      <c r="G197" s="9" t="s">
        <v>47</v>
      </c>
      <c r="H197" s="12">
        <v>61126400</v>
      </c>
      <c r="I197" s="12">
        <v>61126400</v>
      </c>
      <c r="J197" s="8" t="s">
        <v>482</v>
      </c>
    </row>
    <row r="198" spans="1:12" x14ac:dyDescent="0.25">
      <c r="A198" s="8">
        <v>2692</v>
      </c>
      <c r="C198" s="31"/>
      <c r="D198" s="9" t="s">
        <v>191</v>
      </c>
      <c r="E198" s="9" t="s">
        <v>498</v>
      </c>
      <c r="F198" s="11" t="s">
        <v>293</v>
      </c>
      <c r="G198" s="9" t="s">
        <v>47</v>
      </c>
      <c r="H198" s="12">
        <v>2873600</v>
      </c>
      <c r="I198" s="12">
        <v>2873600</v>
      </c>
      <c r="J198" s="8" t="s">
        <v>482</v>
      </c>
    </row>
    <row r="199" spans="1:12" x14ac:dyDescent="0.25">
      <c r="A199" s="20"/>
      <c r="B199" s="21" t="s">
        <v>382</v>
      </c>
      <c r="C199" s="22"/>
      <c r="D199" s="21" t="s">
        <v>499</v>
      </c>
      <c r="E199" s="21"/>
      <c r="F199" s="23"/>
      <c r="G199" s="21"/>
      <c r="H199" s="24">
        <f>+H200+H201+H202+H203+H204+H205+H206+H207</f>
        <v>10000000000</v>
      </c>
      <c r="I199" s="24">
        <f>+I200+I201+I202+I203+I204+I205+I206+I207</f>
        <v>10000000000</v>
      </c>
      <c r="J199" s="20" t="s">
        <v>500</v>
      </c>
      <c r="K199" s="20"/>
      <c r="L199" s="24">
        <v>10000000000</v>
      </c>
    </row>
    <row r="200" spans="1:12" x14ac:dyDescent="0.25">
      <c r="A200" s="8">
        <v>1865</v>
      </c>
      <c r="B200" s="9" t="s">
        <v>257</v>
      </c>
      <c r="C200" s="10" t="s">
        <v>501</v>
      </c>
      <c r="D200" s="9" t="s">
        <v>192</v>
      </c>
      <c r="E200" s="9" t="s">
        <v>502</v>
      </c>
      <c r="F200" s="11" t="s">
        <v>503</v>
      </c>
      <c r="G200" s="9" t="s">
        <v>143</v>
      </c>
      <c r="H200" s="12">
        <v>22121796</v>
      </c>
      <c r="I200" s="12">
        <v>22121796</v>
      </c>
      <c r="J200" s="8" t="s">
        <v>500</v>
      </c>
      <c r="L200" s="12">
        <v>22121796</v>
      </c>
    </row>
    <row r="201" spans="1:12" x14ac:dyDescent="0.25">
      <c r="A201" s="8">
        <v>2282</v>
      </c>
      <c r="B201" s="9" t="s">
        <v>257</v>
      </c>
      <c r="C201" s="10" t="s">
        <v>504</v>
      </c>
      <c r="D201" s="9" t="s">
        <v>192</v>
      </c>
      <c r="E201" s="9" t="s">
        <v>502</v>
      </c>
      <c r="F201" s="11" t="s">
        <v>503</v>
      </c>
      <c r="G201" s="9" t="s">
        <v>47</v>
      </c>
      <c r="H201" s="12">
        <v>8125878204</v>
      </c>
      <c r="I201" s="12">
        <v>8125878204</v>
      </c>
      <c r="J201" s="8" t="s">
        <v>500</v>
      </c>
      <c r="L201" s="12">
        <v>8125878204</v>
      </c>
    </row>
    <row r="202" spans="1:12" x14ac:dyDescent="0.25">
      <c r="A202" s="8">
        <v>1869</v>
      </c>
      <c r="B202" s="9" t="s">
        <v>257</v>
      </c>
      <c r="C202" s="10" t="s">
        <v>505</v>
      </c>
      <c r="D202" s="9" t="s">
        <v>193</v>
      </c>
      <c r="E202" s="9" t="s">
        <v>506</v>
      </c>
      <c r="F202" s="11" t="s">
        <v>503</v>
      </c>
      <c r="G202" s="9" t="s">
        <v>143</v>
      </c>
      <c r="H202" s="12">
        <v>4213676</v>
      </c>
      <c r="I202" s="12">
        <v>4213676</v>
      </c>
      <c r="J202" s="8" t="s">
        <v>500</v>
      </c>
      <c r="L202" s="12">
        <v>4213676</v>
      </c>
    </row>
    <row r="203" spans="1:12" x14ac:dyDescent="0.25">
      <c r="A203" s="8">
        <v>2285</v>
      </c>
      <c r="B203" s="9" t="s">
        <v>257</v>
      </c>
      <c r="C203" s="10" t="s">
        <v>507</v>
      </c>
      <c r="D203" s="9" t="s">
        <v>193</v>
      </c>
      <c r="E203" s="9" t="s">
        <v>506</v>
      </c>
      <c r="F203" s="11" t="s">
        <v>503</v>
      </c>
      <c r="G203" s="9" t="s">
        <v>47</v>
      </c>
      <c r="H203" s="12">
        <v>1547786324</v>
      </c>
      <c r="I203" s="12">
        <v>1547786324</v>
      </c>
      <c r="J203" s="8" t="s">
        <v>500</v>
      </c>
      <c r="L203" s="12">
        <v>1547786324</v>
      </c>
    </row>
    <row r="204" spans="1:12" x14ac:dyDescent="0.25">
      <c r="A204" s="8">
        <v>1873</v>
      </c>
      <c r="B204" s="9" t="s">
        <v>257</v>
      </c>
      <c r="C204" s="10" t="s">
        <v>508</v>
      </c>
      <c r="D204" s="9" t="s">
        <v>509</v>
      </c>
      <c r="E204" s="9" t="s">
        <v>510</v>
      </c>
      <c r="F204" s="11" t="s">
        <v>503</v>
      </c>
      <c r="G204" s="9" t="s">
        <v>143</v>
      </c>
      <c r="H204" s="12">
        <v>0</v>
      </c>
      <c r="I204" s="12">
        <v>0</v>
      </c>
      <c r="J204" s="8" t="s">
        <v>500</v>
      </c>
      <c r="L204" s="19">
        <v>0</v>
      </c>
    </row>
    <row r="205" spans="1:12" x14ac:dyDescent="0.25">
      <c r="A205" s="8">
        <v>1877</v>
      </c>
      <c r="B205" s="9" t="s">
        <v>257</v>
      </c>
      <c r="C205" s="10" t="s">
        <v>511</v>
      </c>
      <c r="D205" s="9" t="s">
        <v>512</v>
      </c>
      <c r="E205" s="9" t="s">
        <v>513</v>
      </c>
      <c r="F205" s="11" t="s">
        <v>503</v>
      </c>
      <c r="G205" s="9" t="s">
        <v>143</v>
      </c>
      <c r="H205" s="12">
        <v>0</v>
      </c>
      <c r="I205" s="12">
        <v>0</v>
      </c>
      <c r="J205" s="8" t="s">
        <v>500</v>
      </c>
      <c r="L205" s="19">
        <v>0</v>
      </c>
    </row>
    <row r="206" spans="1:12" x14ac:dyDescent="0.25">
      <c r="A206" s="36"/>
      <c r="B206" s="37" t="s">
        <v>257</v>
      </c>
      <c r="C206" s="38" t="s">
        <v>514</v>
      </c>
      <c r="D206" s="37" t="s">
        <v>194</v>
      </c>
      <c r="E206" s="37" t="s">
        <v>515</v>
      </c>
      <c r="F206" s="40"/>
      <c r="G206" s="37" t="s">
        <v>143</v>
      </c>
      <c r="H206" s="41">
        <f>+H208+H209</f>
        <v>252000000</v>
      </c>
      <c r="I206" s="41">
        <f>+I208+I209</f>
        <v>252000000</v>
      </c>
      <c r="J206" s="36" t="s">
        <v>500</v>
      </c>
      <c r="K206" s="36"/>
      <c r="L206" s="12">
        <v>252000000</v>
      </c>
    </row>
    <row r="207" spans="1:12" x14ac:dyDescent="0.25">
      <c r="A207" s="36"/>
      <c r="B207" s="37" t="s">
        <v>257</v>
      </c>
      <c r="C207" s="38" t="s">
        <v>516</v>
      </c>
      <c r="D207" s="37" t="s">
        <v>195</v>
      </c>
      <c r="E207" s="37" t="s">
        <v>517</v>
      </c>
      <c r="F207" s="40"/>
      <c r="G207" s="37" t="s">
        <v>143</v>
      </c>
      <c r="H207" s="41">
        <f>+H210+H211</f>
        <v>48000000</v>
      </c>
      <c r="I207" s="41">
        <f>+I210+I211</f>
        <v>48000000</v>
      </c>
      <c r="J207" s="36" t="s">
        <v>500</v>
      </c>
      <c r="K207" s="36"/>
      <c r="L207" s="12">
        <v>48000000</v>
      </c>
    </row>
    <row r="208" spans="1:12" x14ac:dyDescent="0.25">
      <c r="A208" s="8">
        <v>1881</v>
      </c>
      <c r="C208" s="31"/>
      <c r="D208" s="9" t="s">
        <v>194</v>
      </c>
      <c r="E208" s="9" t="s">
        <v>515</v>
      </c>
      <c r="F208" s="11" t="s">
        <v>297</v>
      </c>
      <c r="G208" s="9" t="s">
        <v>143</v>
      </c>
      <c r="H208" s="12">
        <v>222600000</v>
      </c>
      <c r="I208" s="12">
        <v>222600000</v>
      </c>
      <c r="J208" s="8" t="s">
        <v>500</v>
      </c>
    </row>
    <row r="209" spans="1:12" x14ac:dyDescent="0.25">
      <c r="A209" s="8">
        <v>1885</v>
      </c>
      <c r="C209" s="31"/>
      <c r="D209" s="9" t="s">
        <v>194</v>
      </c>
      <c r="E209" s="9" t="s">
        <v>515</v>
      </c>
      <c r="F209" s="11" t="s">
        <v>301</v>
      </c>
      <c r="G209" s="9" t="s">
        <v>143</v>
      </c>
      <c r="H209" s="12">
        <v>29400000</v>
      </c>
      <c r="I209" s="12">
        <v>29400000</v>
      </c>
      <c r="J209" s="8" t="s">
        <v>500</v>
      </c>
    </row>
    <row r="210" spans="1:12" x14ac:dyDescent="0.25">
      <c r="A210" s="8">
        <v>1889</v>
      </c>
      <c r="C210" s="31"/>
      <c r="D210" s="9" t="s">
        <v>195</v>
      </c>
      <c r="E210" s="9" t="s">
        <v>517</v>
      </c>
      <c r="F210" s="11" t="s">
        <v>297</v>
      </c>
      <c r="G210" s="9" t="s">
        <v>143</v>
      </c>
      <c r="H210" s="12">
        <v>42400000</v>
      </c>
      <c r="I210" s="12">
        <v>42400000</v>
      </c>
      <c r="J210" s="8" t="s">
        <v>500</v>
      </c>
    </row>
    <row r="211" spans="1:12" x14ac:dyDescent="0.25">
      <c r="A211" s="8">
        <v>1893</v>
      </c>
      <c r="C211" s="31"/>
      <c r="D211" s="9" t="s">
        <v>195</v>
      </c>
      <c r="E211" s="9" t="s">
        <v>517</v>
      </c>
      <c r="F211" s="11" t="s">
        <v>301</v>
      </c>
      <c r="G211" s="9" t="s">
        <v>143</v>
      </c>
      <c r="H211" s="12">
        <v>5600000</v>
      </c>
      <c r="I211" s="12">
        <v>5600000</v>
      </c>
      <c r="J211" s="8" t="s">
        <v>500</v>
      </c>
    </row>
    <row r="212" spans="1:12" x14ac:dyDescent="0.25">
      <c r="A212" s="20"/>
      <c r="B212" s="21" t="s">
        <v>382</v>
      </c>
      <c r="C212" s="22"/>
      <c r="D212" s="21" t="s">
        <v>518</v>
      </c>
      <c r="E212" s="21"/>
      <c r="F212" s="23"/>
      <c r="G212" s="21"/>
      <c r="H212" s="24">
        <f>+H214+H216</f>
        <v>1000000000</v>
      </c>
      <c r="I212" s="24">
        <f>+I214+I216</f>
        <v>1000000000</v>
      </c>
      <c r="J212" s="20" t="str">
        <f>+D212</f>
        <v>CONNACIONALES</v>
      </c>
      <c r="K212" s="20"/>
      <c r="L212" s="24">
        <v>1000000000</v>
      </c>
    </row>
    <row r="213" spans="1:12" x14ac:dyDescent="0.25">
      <c r="A213" s="8">
        <v>2242</v>
      </c>
      <c r="C213" s="31"/>
      <c r="D213" s="9" t="s">
        <v>229</v>
      </c>
      <c r="E213" s="9" t="s">
        <v>519</v>
      </c>
      <c r="F213" s="11" t="s">
        <v>487</v>
      </c>
      <c r="G213" s="9" t="s">
        <v>143</v>
      </c>
      <c r="H213" s="12" t="s">
        <v>488</v>
      </c>
      <c r="I213" s="12">
        <v>0</v>
      </c>
      <c r="J213" s="8" t="s">
        <v>518</v>
      </c>
    </row>
    <row r="214" spans="1:12" x14ac:dyDescent="0.25">
      <c r="A214" s="8">
        <v>2320</v>
      </c>
      <c r="B214" s="9" t="s">
        <v>257</v>
      </c>
      <c r="C214" s="10" t="s">
        <v>520</v>
      </c>
      <c r="D214" s="9" t="s">
        <v>229</v>
      </c>
      <c r="E214" s="9" t="s">
        <v>519</v>
      </c>
      <c r="F214" s="11" t="s">
        <v>487</v>
      </c>
      <c r="G214" s="9" t="s">
        <v>47</v>
      </c>
      <c r="H214" s="12">
        <v>840000000</v>
      </c>
      <c r="I214" s="12">
        <v>840000000</v>
      </c>
      <c r="J214" s="8" t="s">
        <v>518</v>
      </c>
      <c r="L214" s="12">
        <v>840000000</v>
      </c>
    </row>
    <row r="215" spans="1:12" x14ac:dyDescent="0.25">
      <c r="A215" s="8">
        <v>2245</v>
      </c>
      <c r="C215" s="31"/>
      <c r="D215" s="9" t="s">
        <v>230</v>
      </c>
      <c r="E215" s="9" t="s">
        <v>521</v>
      </c>
      <c r="F215" s="11" t="s">
        <v>487</v>
      </c>
      <c r="G215" s="9" t="s">
        <v>143</v>
      </c>
      <c r="H215" s="12" t="s">
        <v>488</v>
      </c>
      <c r="I215" s="12">
        <v>0</v>
      </c>
      <c r="J215" s="8" t="s">
        <v>518</v>
      </c>
    </row>
    <row r="216" spans="1:12" x14ac:dyDescent="0.25">
      <c r="A216" s="8">
        <v>2323</v>
      </c>
      <c r="B216" s="9" t="s">
        <v>257</v>
      </c>
      <c r="C216" s="10" t="s">
        <v>522</v>
      </c>
      <c r="D216" s="9" t="s">
        <v>230</v>
      </c>
      <c r="E216" s="9" t="s">
        <v>521</v>
      </c>
      <c r="F216" s="11" t="s">
        <v>487</v>
      </c>
      <c r="G216" s="9" t="s">
        <v>47</v>
      </c>
      <c r="H216" s="12">
        <v>160000000</v>
      </c>
      <c r="I216" s="12">
        <v>160000000</v>
      </c>
      <c r="J216" s="8" t="s">
        <v>518</v>
      </c>
      <c r="L216" s="12">
        <v>160000000</v>
      </c>
    </row>
    <row r="217" spans="1:12" x14ac:dyDescent="0.25">
      <c r="A217" s="20"/>
      <c r="B217" s="21" t="s">
        <v>382</v>
      </c>
      <c r="C217" s="22"/>
      <c r="D217" s="21" t="s">
        <v>523</v>
      </c>
      <c r="E217" s="21"/>
      <c r="F217" s="23"/>
      <c r="G217" s="21"/>
      <c r="H217" s="24">
        <f>+H218+H219+H220+H221+H222+H223+H224+H225+H226+H227+H228</f>
        <v>57472000000</v>
      </c>
      <c r="I217" s="24">
        <f>+I218+I219+I220+I221+I222+I223+I224+I225+I226+I227+I228</f>
        <v>57472000000</v>
      </c>
      <c r="J217" s="20" t="str">
        <f>+D217</f>
        <v>ASISTENCIA</v>
      </c>
      <c r="K217" s="20"/>
      <c r="L217" s="24">
        <v>57472000000</v>
      </c>
    </row>
    <row r="218" spans="1:12" x14ac:dyDescent="0.25">
      <c r="A218" s="8">
        <v>1897</v>
      </c>
      <c r="B218" s="9" t="s">
        <v>257</v>
      </c>
      <c r="C218" s="10" t="s">
        <v>524</v>
      </c>
      <c r="D218" s="9" t="s">
        <v>196</v>
      </c>
      <c r="E218" s="9" t="s">
        <v>525</v>
      </c>
      <c r="F218" s="11" t="s">
        <v>408</v>
      </c>
      <c r="G218" s="9" t="s">
        <v>143</v>
      </c>
      <c r="H218" s="12">
        <v>840000000</v>
      </c>
      <c r="I218" s="12">
        <v>840000000</v>
      </c>
      <c r="J218" s="8" t="s">
        <v>523</v>
      </c>
      <c r="L218" s="12">
        <v>840000000</v>
      </c>
    </row>
    <row r="219" spans="1:12" x14ac:dyDescent="0.25">
      <c r="A219" s="8">
        <v>1901</v>
      </c>
      <c r="B219" s="9" t="s">
        <v>257</v>
      </c>
      <c r="C219" s="10" t="s">
        <v>526</v>
      </c>
      <c r="D219" s="9" t="s">
        <v>197</v>
      </c>
      <c r="E219" s="9" t="s">
        <v>527</v>
      </c>
      <c r="F219" s="11" t="s">
        <v>408</v>
      </c>
      <c r="G219" s="9" t="s">
        <v>143</v>
      </c>
      <c r="H219" s="12">
        <v>160000000</v>
      </c>
      <c r="I219" s="12">
        <v>160000000</v>
      </c>
      <c r="J219" s="8" t="s">
        <v>523</v>
      </c>
      <c r="L219" s="12">
        <v>160000000</v>
      </c>
    </row>
    <row r="220" spans="1:12" x14ac:dyDescent="0.25">
      <c r="A220" s="8">
        <v>2145</v>
      </c>
      <c r="B220" s="9" t="s">
        <v>257</v>
      </c>
      <c r="C220" s="10" t="s">
        <v>528</v>
      </c>
      <c r="D220" s="9" t="s">
        <v>198</v>
      </c>
      <c r="E220" s="9" t="s">
        <v>529</v>
      </c>
      <c r="F220" s="11" t="s">
        <v>530</v>
      </c>
      <c r="G220" s="9" t="s">
        <v>143</v>
      </c>
      <c r="H220" s="12">
        <v>13000000000</v>
      </c>
      <c r="I220" s="12">
        <v>13000000000</v>
      </c>
      <c r="J220" s="8" t="s">
        <v>523</v>
      </c>
      <c r="L220" s="12">
        <v>13000000000</v>
      </c>
    </row>
    <row r="221" spans="1:12" x14ac:dyDescent="0.25">
      <c r="A221" s="8">
        <v>1905</v>
      </c>
      <c r="B221" s="9" t="s">
        <v>257</v>
      </c>
      <c r="C221" s="10" t="s">
        <v>531</v>
      </c>
      <c r="D221" s="9" t="s">
        <v>199</v>
      </c>
      <c r="E221" s="9" t="s">
        <v>532</v>
      </c>
      <c r="F221" s="11" t="s">
        <v>395</v>
      </c>
      <c r="G221" s="9" t="s">
        <v>143</v>
      </c>
      <c r="H221" s="47">
        <v>13760515476</v>
      </c>
      <c r="I221" s="12">
        <v>12975901588</v>
      </c>
      <c r="J221" s="8" t="s">
        <v>523</v>
      </c>
      <c r="L221" s="12">
        <v>13760515476</v>
      </c>
    </row>
    <row r="222" spans="1:12" x14ac:dyDescent="0.25">
      <c r="A222" s="8">
        <v>2288</v>
      </c>
      <c r="B222" s="9" t="s">
        <v>257</v>
      </c>
      <c r="C222" s="10" t="s">
        <v>533</v>
      </c>
      <c r="D222" s="9" t="s">
        <v>199</v>
      </c>
      <c r="E222" s="9" t="s">
        <v>532</v>
      </c>
      <c r="F222" s="11" t="s">
        <v>395</v>
      </c>
      <c r="G222" s="9" t="s">
        <v>47</v>
      </c>
      <c r="H222" s="12">
        <v>16171258412</v>
      </c>
      <c r="I222" s="12">
        <v>16171258412</v>
      </c>
      <c r="J222" s="8" t="s">
        <v>523</v>
      </c>
      <c r="L222" s="12">
        <v>16171258412</v>
      </c>
    </row>
    <row r="223" spans="1:12" x14ac:dyDescent="0.25">
      <c r="A223" s="8">
        <v>1909</v>
      </c>
      <c r="B223" s="9" t="s">
        <v>257</v>
      </c>
      <c r="C223" s="10" t="s">
        <v>534</v>
      </c>
      <c r="D223" s="9" t="s">
        <v>200</v>
      </c>
      <c r="E223" s="9" t="s">
        <v>535</v>
      </c>
      <c r="F223" s="11" t="s">
        <v>395</v>
      </c>
      <c r="G223" s="9" t="s">
        <v>143</v>
      </c>
      <c r="H223" s="47">
        <v>1686986415</v>
      </c>
      <c r="I223" s="12">
        <v>2471600303</v>
      </c>
      <c r="J223" s="8" t="s">
        <v>523</v>
      </c>
      <c r="L223" s="12">
        <v>1686986415</v>
      </c>
    </row>
    <row r="224" spans="1:12" x14ac:dyDescent="0.25">
      <c r="A224" s="8">
        <v>2291</v>
      </c>
      <c r="B224" s="9" t="s">
        <v>257</v>
      </c>
      <c r="C224" s="10" t="s">
        <v>536</v>
      </c>
      <c r="D224" s="9" t="s">
        <v>200</v>
      </c>
      <c r="E224" s="9" t="s">
        <v>535</v>
      </c>
      <c r="F224" s="11" t="s">
        <v>395</v>
      </c>
      <c r="G224" s="9" t="s">
        <v>47</v>
      </c>
      <c r="H224" s="12">
        <v>3080239697</v>
      </c>
      <c r="I224" s="12">
        <v>3080239697</v>
      </c>
      <c r="J224" s="8" t="s">
        <v>523</v>
      </c>
      <c r="L224" s="12">
        <v>3080239697</v>
      </c>
    </row>
    <row r="225" spans="1:12" x14ac:dyDescent="0.25">
      <c r="A225" s="8">
        <v>1913</v>
      </c>
      <c r="B225" s="9" t="s">
        <v>257</v>
      </c>
      <c r="C225" s="10" t="s">
        <v>537</v>
      </c>
      <c r="D225" s="9" t="s">
        <v>201</v>
      </c>
      <c r="E225" s="9" t="s">
        <v>538</v>
      </c>
      <c r="F225" s="11" t="s">
        <v>395</v>
      </c>
      <c r="G225" s="9" t="s">
        <v>143</v>
      </c>
      <c r="H225" s="12">
        <v>1489000000</v>
      </c>
      <c r="I225" s="12">
        <v>1489000000</v>
      </c>
      <c r="J225" s="8" t="s">
        <v>523</v>
      </c>
      <c r="L225" s="12">
        <v>1489000000</v>
      </c>
    </row>
    <row r="226" spans="1:12" x14ac:dyDescent="0.25">
      <c r="A226" s="8">
        <v>1917</v>
      </c>
      <c r="B226" s="9" t="s">
        <v>257</v>
      </c>
      <c r="C226" s="10" t="s">
        <v>539</v>
      </c>
      <c r="D226" s="9" t="s">
        <v>202</v>
      </c>
      <c r="E226" s="9" t="s">
        <v>540</v>
      </c>
      <c r="F226" s="11" t="s">
        <v>395</v>
      </c>
      <c r="G226" s="9" t="s">
        <v>143</v>
      </c>
      <c r="H226" s="12">
        <v>284000000</v>
      </c>
      <c r="I226" s="12">
        <v>284000000</v>
      </c>
      <c r="J226" s="8" t="s">
        <v>523</v>
      </c>
      <c r="L226" s="12">
        <v>284000000</v>
      </c>
    </row>
    <row r="227" spans="1:12" x14ac:dyDescent="0.25">
      <c r="A227" s="36"/>
      <c r="B227" s="37" t="s">
        <v>257</v>
      </c>
      <c r="C227" s="38" t="s">
        <v>541</v>
      </c>
      <c r="D227" s="37" t="s">
        <v>203</v>
      </c>
      <c r="E227" s="37" t="s">
        <v>542</v>
      </c>
      <c r="F227" s="40"/>
      <c r="G227" s="37" t="s">
        <v>143</v>
      </c>
      <c r="H227" s="41">
        <f>+H229+H230+H231+H232+H233</f>
        <v>5879999999.6399994</v>
      </c>
      <c r="I227" s="41">
        <f>+I229+I230+I231+I232+I233</f>
        <v>5880000000</v>
      </c>
      <c r="J227" s="36" t="s">
        <v>523</v>
      </c>
      <c r="K227" s="36"/>
      <c r="L227" s="12">
        <v>5880000000</v>
      </c>
    </row>
    <row r="228" spans="1:12" x14ac:dyDescent="0.25">
      <c r="A228" s="36"/>
      <c r="B228" s="37" t="s">
        <v>257</v>
      </c>
      <c r="C228" s="38" t="s">
        <v>543</v>
      </c>
      <c r="D228" s="37" t="s">
        <v>204</v>
      </c>
      <c r="E228" s="37" t="s">
        <v>544</v>
      </c>
      <c r="F228" s="40"/>
      <c r="G228" s="37" t="s">
        <v>143</v>
      </c>
      <c r="H228" s="41">
        <f>+H234+H235+H236+H237+H238</f>
        <v>1120000000.3600001</v>
      </c>
      <c r="I228" s="41">
        <f>+I234+I235+I236+I237+I238</f>
        <v>1120000000</v>
      </c>
      <c r="J228" s="36" t="s">
        <v>523</v>
      </c>
      <c r="K228" s="36"/>
      <c r="L228" s="12">
        <v>1120000000</v>
      </c>
    </row>
    <row r="229" spans="1:12" x14ac:dyDescent="0.25">
      <c r="A229" s="8">
        <v>1921</v>
      </c>
      <c r="C229" s="31"/>
      <c r="D229" s="9" t="s">
        <v>203</v>
      </c>
      <c r="E229" s="9" t="s">
        <v>542</v>
      </c>
      <c r="F229" s="11" t="s">
        <v>300</v>
      </c>
      <c r="G229" s="9" t="s">
        <v>143</v>
      </c>
      <c r="H229" s="12">
        <v>147726029.63999999</v>
      </c>
      <c r="I229" s="12">
        <v>147726030</v>
      </c>
      <c r="J229" s="8" t="s">
        <v>523</v>
      </c>
    </row>
    <row r="230" spans="1:12" x14ac:dyDescent="0.25">
      <c r="A230" s="8">
        <v>1925</v>
      </c>
      <c r="C230" s="31"/>
      <c r="D230" s="9" t="s">
        <v>203</v>
      </c>
      <c r="E230" s="9" t="s">
        <v>542</v>
      </c>
      <c r="F230" s="11" t="s">
        <v>418</v>
      </c>
      <c r="G230" s="9" t="s">
        <v>143</v>
      </c>
      <c r="H230" s="12">
        <v>1680000000</v>
      </c>
      <c r="I230" s="12">
        <v>1680000000</v>
      </c>
      <c r="J230" s="8" t="s">
        <v>523</v>
      </c>
    </row>
    <row r="231" spans="1:12" x14ac:dyDescent="0.25">
      <c r="A231" s="8">
        <v>1929</v>
      </c>
      <c r="C231" s="31"/>
      <c r="D231" s="9" t="s">
        <v>203</v>
      </c>
      <c r="E231" s="9" t="s">
        <v>542</v>
      </c>
      <c r="F231" s="11" t="s">
        <v>293</v>
      </c>
      <c r="G231" s="9" t="s">
        <v>143</v>
      </c>
      <c r="H231" s="12">
        <v>1515623760</v>
      </c>
      <c r="I231" s="12">
        <v>1515623760</v>
      </c>
      <c r="J231" s="8" t="s">
        <v>523</v>
      </c>
    </row>
    <row r="232" spans="1:12" x14ac:dyDescent="0.25">
      <c r="A232" s="8">
        <v>1933</v>
      </c>
      <c r="C232" s="31"/>
      <c r="D232" s="9" t="s">
        <v>203</v>
      </c>
      <c r="E232" s="9" t="s">
        <v>542</v>
      </c>
      <c r="F232" s="11" t="s">
        <v>297</v>
      </c>
      <c r="G232" s="9" t="s">
        <v>143</v>
      </c>
      <c r="H232" s="12">
        <v>246233970</v>
      </c>
      <c r="I232" s="12">
        <v>246233970</v>
      </c>
      <c r="J232" s="8" t="s">
        <v>523</v>
      </c>
    </row>
    <row r="233" spans="1:12" x14ac:dyDescent="0.25">
      <c r="A233" s="8">
        <v>2263</v>
      </c>
      <c r="C233" s="31"/>
      <c r="D233" s="9" t="s">
        <v>203</v>
      </c>
      <c r="E233" s="9" t="s">
        <v>542</v>
      </c>
      <c r="F233" s="11" t="s">
        <v>391</v>
      </c>
      <c r="G233" s="9" t="s">
        <v>143</v>
      </c>
      <c r="H233" s="12">
        <v>2290416240</v>
      </c>
      <c r="I233" s="12">
        <v>2290416240</v>
      </c>
      <c r="J233" s="8" t="s">
        <v>523</v>
      </c>
    </row>
    <row r="234" spans="1:12" x14ac:dyDescent="0.25">
      <c r="A234" s="8">
        <v>1937</v>
      </c>
      <c r="C234" s="31"/>
      <c r="D234" s="9" t="s">
        <v>204</v>
      </c>
      <c r="E234" s="9" t="s">
        <v>544</v>
      </c>
      <c r="F234" s="11" t="s">
        <v>300</v>
      </c>
      <c r="G234" s="9" t="s">
        <v>143</v>
      </c>
      <c r="H234" s="12">
        <v>28138291.359999999</v>
      </c>
      <c r="I234" s="12">
        <v>28138291</v>
      </c>
      <c r="J234" s="8" t="s">
        <v>523</v>
      </c>
    </row>
    <row r="235" spans="1:12" x14ac:dyDescent="0.25">
      <c r="A235" s="8">
        <v>1941</v>
      </c>
      <c r="C235" s="31"/>
      <c r="D235" s="9" t="s">
        <v>204</v>
      </c>
      <c r="E235" s="9" t="s">
        <v>544</v>
      </c>
      <c r="F235" s="11" t="s">
        <v>418</v>
      </c>
      <c r="G235" s="9" t="s">
        <v>143</v>
      </c>
      <c r="H235" s="12">
        <v>320000000</v>
      </c>
      <c r="I235" s="12">
        <v>320000000</v>
      </c>
      <c r="J235" s="8" t="s">
        <v>523</v>
      </c>
    </row>
    <row r="236" spans="1:12" x14ac:dyDescent="0.25">
      <c r="A236" s="8">
        <v>1945</v>
      </c>
      <c r="C236" s="31"/>
      <c r="D236" s="9" t="s">
        <v>204</v>
      </c>
      <c r="E236" s="9" t="s">
        <v>544</v>
      </c>
      <c r="F236" s="11" t="s">
        <v>293</v>
      </c>
      <c r="G236" s="9" t="s">
        <v>143</v>
      </c>
      <c r="H236" s="12">
        <v>288690240</v>
      </c>
      <c r="I236" s="12">
        <v>288690240</v>
      </c>
      <c r="J236" s="8" t="s">
        <v>523</v>
      </c>
    </row>
    <row r="237" spans="1:12" x14ac:dyDescent="0.25">
      <c r="A237" s="8">
        <v>1949</v>
      </c>
      <c r="C237" s="31"/>
      <c r="D237" s="9" t="s">
        <v>204</v>
      </c>
      <c r="E237" s="9" t="s">
        <v>544</v>
      </c>
      <c r="F237" s="11" t="s">
        <v>297</v>
      </c>
      <c r="G237" s="9" t="s">
        <v>143</v>
      </c>
      <c r="H237" s="12">
        <v>46901709</v>
      </c>
      <c r="I237" s="12">
        <v>46901709</v>
      </c>
      <c r="J237" s="8" t="s">
        <v>523</v>
      </c>
    </row>
    <row r="238" spans="1:12" x14ac:dyDescent="0.25">
      <c r="A238" s="8">
        <v>2264</v>
      </c>
      <c r="C238" s="31"/>
      <c r="D238" s="9" t="s">
        <v>204</v>
      </c>
      <c r="E238" s="9" t="s">
        <v>544</v>
      </c>
      <c r="F238" s="11" t="s">
        <v>391</v>
      </c>
      <c r="G238" s="9" t="s">
        <v>143</v>
      </c>
      <c r="H238" s="12">
        <v>436269760</v>
      </c>
      <c r="I238" s="12">
        <v>436269760</v>
      </c>
      <c r="J238" s="8" t="s">
        <v>523</v>
      </c>
    </row>
    <row r="239" spans="1:12" x14ac:dyDescent="0.25">
      <c r="A239" s="20"/>
      <c r="B239" s="21" t="s">
        <v>382</v>
      </c>
      <c r="C239" s="22"/>
      <c r="D239" s="21" t="s">
        <v>545</v>
      </c>
      <c r="E239" s="21"/>
      <c r="F239" s="23"/>
      <c r="G239" s="21"/>
      <c r="H239" s="24">
        <f>+H240+H241+H249+H262</f>
        <v>823428248466</v>
      </c>
      <c r="I239" s="24">
        <f>+I240+I241+I249+I262</f>
        <v>823428248466</v>
      </c>
      <c r="J239" s="20" t="str">
        <f>+D239</f>
        <v>APD</v>
      </c>
      <c r="K239" s="20"/>
      <c r="L239" s="24">
        <v>823428248466</v>
      </c>
    </row>
    <row r="240" spans="1:12" x14ac:dyDescent="0.25">
      <c r="A240" s="36"/>
      <c r="B240" s="37" t="s">
        <v>257</v>
      </c>
      <c r="C240" s="38" t="s">
        <v>546</v>
      </c>
      <c r="D240" s="37" t="s">
        <v>205</v>
      </c>
      <c r="E240" s="37" t="s">
        <v>547</v>
      </c>
      <c r="F240" s="40"/>
      <c r="G240" s="37" t="s">
        <v>143</v>
      </c>
      <c r="H240" s="41">
        <f>+H242+H243+H245+H246+H247+H248</f>
        <v>66160119132</v>
      </c>
      <c r="I240" s="41">
        <f>+I242+I243+I245+I246+I247+I248</f>
        <v>66160119132</v>
      </c>
      <c r="J240" s="36" t="s">
        <v>545</v>
      </c>
      <c r="K240" s="36"/>
      <c r="L240" s="12">
        <v>61054119132</v>
      </c>
    </row>
    <row r="241" spans="1:12" x14ac:dyDescent="0.25">
      <c r="A241" s="36"/>
      <c r="B241" s="37" t="s">
        <v>257</v>
      </c>
      <c r="C241" s="38" t="s">
        <v>548</v>
      </c>
      <c r="D241" s="37" t="s">
        <v>205</v>
      </c>
      <c r="E241" s="37" t="s">
        <v>547</v>
      </c>
      <c r="F241" s="40"/>
      <c r="G241" s="37" t="s">
        <v>47</v>
      </c>
      <c r="H241" s="41">
        <f>+H244</f>
        <v>714375321882</v>
      </c>
      <c r="I241" s="41">
        <f>+I244</f>
        <v>714375321882</v>
      </c>
      <c r="J241" s="36" t="s">
        <v>545</v>
      </c>
      <c r="K241" s="36"/>
      <c r="L241" s="12">
        <v>714375321882</v>
      </c>
    </row>
    <row r="242" spans="1:12" x14ac:dyDescent="0.25">
      <c r="A242" s="8">
        <v>1953</v>
      </c>
      <c r="C242" s="31"/>
      <c r="D242" s="9" t="s">
        <v>205</v>
      </c>
      <c r="E242" s="9" t="s">
        <v>547</v>
      </c>
      <c r="F242" s="11" t="s">
        <v>549</v>
      </c>
      <c r="G242" s="9" t="s">
        <v>143</v>
      </c>
      <c r="H242" s="12">
        <v>5418663132</v>
      </c>
      <c r="I242" s="12">
        <v>5418663132</v>
      </c>
      <c r="J242" s="8" t="s">
        <v>545</v>
      </c>
    </row>
    <row r="243" spans="1:12" x14ac:dyDescent="0.25">
      <c r="A243" s="8">
        <v>1957</v>
      </c>
      <c r="C243" s="31"/>
      <c r="D243" s="9" t="s">
        <v>205</v>
      </c>
      <c r="E243" s="9" t="s">
        <v>547</v>
      </c>
      <c r="F243" s="11" t="s">
        <v>397</v>
      </c>
      <c r="G243" s="9" t="s">
        <v>143</v>
      </c>
      <c r="H243" s="12">
        <v>15135200000</v>
      </c>
      <c r="I243" s="12">
        <v>15135200000</v>
      </c>
      <c r="J243" s="8" t="s">
        <v>545</v>
      </c>
    </row>
    <row r="244" spans="1:12" x14ac:dyDescent="0.25">
      <c r="A244" s="8">
        <v>2647</v>
      </c>
      <c r="C244" s="31"/>
      <c r="D244" s="9" t="s">
        <v>205</v>
      </c>
      <c r="E244" s="9" t="s">
        <v>547</v>
      </c>
      <c r="F244" s="11" t="s">
        <v>549</v>
      </c>
      <c r="G244" s="9" t="s">
        <v>47</v>
      </c>
      <c r="H244" s="12">
        <v>714375321882</v>
      </c>
      <c r="I244" s="12">
        <v>714375321882</v>
      </c>
      <c r="J244" s="8" t="s">
        <v>545</v>
      </c>
    </row>
    <row r="245" spans="1:12" x14ac:dyDescent="0.25">
      <c r="A245" s="8">
        <v>2648</v>
      </c>
      <c r="C245" s="31"/>
      <c r="D245" s="9" t="s">
        <v>205</v>
      </c>
      <c r="E245" s="9" t="s">
        <v>547</v>
      </c>
      <c r="F245" s="11" t="s">
        <v>408</v>
      </c>
      <c r="G245" s="9" t="s">
        <v>143</v>
      </c>
      <c r="H245" s="12">
        <v>34400256000</v>
      </c>
      <c r="I245" s="12">
        <v>34400256000</v>
      </c>
      <c r="J245" s="8" t="s">
        <v>545</v>
      </c>
    </row>
    <row r="246" spans="1:12" x14ac:dyDescent="0.25">
      <c r="A246" s="8">
        <v>2694</v>
      </c>
      <c r="C246" s="31"/>
      <c r="D246" s="9" t="s">
        <v>205</v>
      </c>
      <c r="E246" s="9" t="s">
        <v>547</v>
      </c>
      <c r="F246" s="11" t="s">
        <v>293</v>
      </c>
      <c r="G246" s="9" t="s">
        <v>143</v>
      </c>
      <c r="H246" s="53">
        <v>6100000000</v>
      </c>
      <c r="I246" s="12">
        <v>6100000000</v>
      </c>
      <c r="J246" s="8" t="s">
        <v>545</v>
      </c>
    </row>
    <row r="247" spans="1:12" x14ac:dyDescent="0.25">
      <c r="A247" s="8">
        <v>2696</v>
      </c>
      <c r="C247" s="31"/>
      <c r="D247" s="9" t="s">
        <v>205</v>
      </c>
      <c r="E247" s="9" t="s">
        <v>547</v>
      </c>
      <c r="F247" s="11" t="s">
        <v>293</v>
      </c>
      <c r="G247" s="9" t="s">
        <v>143</v>
      </c>
      <c r="H247" s="12">
        <v>0</v>
      </c>
      <c r="I247" s="12">
        <v>0</v>
      </c>
      <c r="J247" s="8" t="s">
        <v>545</v>
      </c>
    </row>
    <row r="248" spans="1:12" x14ac:dyDescent="0.25">
      <c r="A248" s="8">
        <v>1961</v>
      </c>
      <c r="B248" s="9" t="s">
        <v>257</v>
      </c>
      <c r="C248" s="10" t="s">
        <v>550</v>
      </c>
      <c r="D248" s="9" t="s">
        <v>206</v>
      </c>
      <c r="E248" s="9" t="s">
        <v>551</v>
      </c>
      <c r="F248" s="11" t="s">
        <v>549</v>
      </c>
      <c r="G248" s="9" t="s">
        <v>143</v>
      </c>
      <c r="H248" s="12">
        <v>5106000000</v>
      </c>
      <c r="I248" s="12">
        <v>5106000000</v>
      </c>
      <c r="J248" s="8" t="s">
        <v>545</v>
      </c>
      <c r="L248" s="12">
        <v>5106000000</v>
      </c>
    </row>
    <row r="249" spans="1:12" x14ac:dyDescent="0.25">
      <c r="A249" s="36"/>
      <c r="B249" s="37" t="s">
        <v>257</v>
      </c>
      <c r="C249" s="38" t="s">
        <v>552</v>
      </c>
      <c r="D249" s="37" t="s">
        <v>207</v>
      </c>
      <c r="E249" s="37" t="s">
        <v>553</v>
      </c>
      <c r="F249" s="40"/>
      <c r="G249" s="37">
        <v>11</v>
      </c>
      <c r="H249" s="41">
        <f>+H250+H251+H252+H253+H254+H255+H256+H257+H258+H259+H260+H261</f>
        <v>12000000000</v>
      </c>
      <c r="I249" s="41">
        <f>+I250+I251+I252+I253+I254+I255+I256+I257+I258+I259+I260+I261</f>
        <v>12000000000</v>
      </c>
      <c r="J249" s="36" t="s">
        <v>545</v>
      </c>
      <c r="K249" s="36"/>
      <c r="L249" s="12">
        <v>12000000000</v>
      </c>
    </row>
    <row r="250" spans="1:12" x14ac:dyDescent="0.25">
      <c r="A250" s="8">
        <v>1965</v>
      </c>
      <c r="C250" s="31"/>
      <c r="D250" s="9" t="s">
        <v>207</v>
      </c>
      <c r="E250" s="9" t="s">
        <v>553</v>
      </c>
      <c r="F250" s="11" t="s">
        <v>554</v>
      </c>
      <c r="G250" s="9" t="s">
        <v>143</v>
      </c>
      <c r="H250" s="12">
        <v>682854600</v>
      </c>
      <c r="I250" s="12">
        <v>682854600</v>
      </c>
      <c r="J250" s="8" t="s">
        <v>545</v>
      </c>
    </row>
    <row r="251" spans="1:12" x14ac:dyDescent="0.25">
      <c r="A251" s="8">
        <v>1969</v>
      </c>
      <c r="C251" s="31"/>
      <c r="D251" s="9" t="s">
        <v>207</v>
      </c>
      <c r="E251" s="9" t="s">
        <v>553</v>
      </c>
      <c r="F251" s="11" t="s">
        <v>418</v>
      </c>
      <c r="G251" s="9" t="s">
        <v>143</v>
      </c>
      <c r="H251" s="12">
        <v>2326844684</v>
      </c>
      <c r="I251" s="12">
        <v>2326844684</v>
      </c>
      <c r="J251" s="8" t="s">
        <v>545</v>
      </c>
    </row>
    <row r="252" spans="1:12" x14ac:dyDescent="0.25">
      <c r="A252" s="8">
        <v>1973</v>
      </c>
      <c r="C252" s="31"/>
      <c r="D252" s="9" t="s">
        <v>207</v>
      </c>
      <c r="E252" s="9" t="s">
        <v>553</v>
      </c>
      <c r="F252" s="11" t="s">
        <v>555</v>
      </c>
      <c r="G252" s="9" t="s">
        <v>143</v>
      </c>
      <c r="H252" s="12">
        <v>497711637</v>
      </c>
      <c r="I252" s="12">
        <v>497711637</v>
      </c>
      <c r="J252" s="8" t="s">
        <v>545</v>
      </c>
    </row>
    <row r="253" spans="1:12" x14ac:dyDescent="0.25">
      <c r="A253" s="8">
        <v>1977</v>
      </c>
      <c r="C253" s="31"/>
      <c r="D253" s="9" t="s">
        <v>207</v>
      </c>
      <c r="E253" s="9" t="s">
        <v>553</v>
      </c>
      <c r="F253" s="11" t="s">
        <v>556</v>
      </c>
      <c r="G253" s="9" t="s">
        <v>143</v>
      </c>
      <c r="H253" s="12">
        <v>235688000</v>
      </c>
      <c r="I253" s="12">
        <v>235688000</v>
      </c>
      <c r="J253" s="8" t="s">
        <v>545</v>
      </c>
    </row>
    <row r="254" spans="1:12" x14ac:dyDescent="0.25">
      <c r="A254" s="8">
        <v>1981</v>
      </c>
      <c r="C254" s="31"/>
      <c r="D254" s="9" t="s">
        <v>207</v>
      </c>
      <c r="E254" s="9" t="s">
        <v>553</v>
      </c>
      <c r="F254" s="11" t="s">
        <v>557</v>
      </c>
      <c r="G254" s="9" t="s">
        <v>143</v>
      </c>
      <c r="H254" s="12">
        <v>412748000</v>
      </c>
      <c r="I254" s="12">
        <v>412748000</v>
      </c>
      <c r="J254" s="8" t="s">
        <v>545</v>
      </c>
    </row>
    <row r="255" spans="1:12" x14ac:dyDescent="0.25">
      <c r="A255" s="8">
        <v>1985</v>
      </c>
      <c r="C255" s="31"/>
      <c r="D255" s="9" t="s">
        <v>207</v>
      </c>
      <c r="E255" s="9" t="s">
        <v>553</v>
      </c>
      <c r="F255" s="11" t="s">
        <v>558</v>
      </c>
      <c r="G255" s="9" t="s">
        <v>143</v>
      </c>
      <c r="H255" s="12">
        <v>227668080</v>
      </c>
      <c r="I255" s="12">
        <v>227668080</v>
      </c>
      <c r="J255" s="8" t="s">
        <v>545</v>
      </c>
    </row>
    <row r="256" spans="1:12" x14ac:dyDescent="0.25">
      <c r="A256" s="8">
        <v>1989</v>
      </c>
      <c r="C256" s="31"/>
      <c r="D256" s="9" t="s">
        <v>207</v>
      </c>
      <c r="E256" s="9" t="s">
        <v>553</v>
      </c>
      <c r="F256" s="11" t="s">
        <v>260</v>
      </c>
      <c r="G256" s="9" t="s">
        <v>143</v>
      </c>
      <c r="H256" s="12">
        <v>3000000000</v>
      </c>
      <c r="I256" s="12">
        <v>3000000000</v>
      </c>
      <c r="J256" s="8" t="s">
        <v>545</v>
      </c>
    </row>
    <row r="257" spans="1:12" x14ac:dyDescent="0.25">
      <c r="A257" s="8">
        <v>1993</v>
      </c>
      <c r="C257" s="31"/>
      <c r="D257" s="9" t="s">
        <v>207</v>
      </c>
      <c r="E257" s="9" t="s">
        <v>553</v>
      </c>
      <c r="F257" s="11" t="s">
        <v>293</v>
      </c>
      <c r="G257" s="9" t="s">
        <v>143</v>
      </c>
      <c r="H257" s="53">
        <v>3000000000</v>
      </c>
      <c r="I257" s="12">
        <v>3000000000</v>
      </c>
      <c r="J257" s="8" t="s">
        <v>545</v>
      </c>
    </row>
    <row r="258" spans="1:12" x14ac:dyDescent="0.25">
      <c r="A258" s="8">
        <v>1997</v>
      </c>
      <c r="C258" s="31"/>
      <c r="D258" s="9" t="s">
        <v>207</v>
      </c>
      <c r="E258" s="9" t="s">
        <v>553</v>
      </c>
      <c r="F258" s="11" t="s">
        <v>418</v>
      </c>
      <c r="G258" s="9" t="s">
        <v>143</v>
      </c>
      <c r="H258" s="12">
        <v>1000000000</v>
      </c>
      <c r="I258" s="12">
        <v>1000000000</v>
      </c>
      <c r="J258" s="8" t="s">
        <v>545</v>
      </c>
    </row>
    <row r="259" spans="1:12" x14ac:dyDescent="0.25">
      <c r="A259" s="54">
        <v>2001</v>
      </c>
      <c r="B259" s="55"/>
      <c r="C259" s="56"/>
      <c r="D259" s="55" t="s">
        <v>207</v>
      </c>
      <c r="E259" s="9" t="s">
        <v>553</v>
      </c>
      <c r="F259" s="11" t="s">
        <v>295</v>
      </c>
      <c r="G259" s="9" t="s">
        <v>143</v>
      </c>
      <c r="H259" s="12">
        <v>38920000</v>
      </c>
      <c r="I259" s="12">
        <v>38920000</v>
      </c>
      <c r="J259" s="8" t="s">
        <v>545</v>
      </c>
    </row>
    <row r="260" spans="1:12" x14ac:dyDescent="0.25">
      <c r="A260" s="8">
        <v>2005</v>
      </c>
      <c r="C260" s="31"/>
      <c r="D260" s="9" t="s">
        <v>207</v>
      </c>
      <c r="E260" s="9" t="s">
        <v>553</v>
      </c>
      <c r="F260" s="11" t="s">
        <v>260</v>
      </c>
      <c r="G260" s="9" t="s">
        <v>143</v>
      </c>
      <c r="H260" s="12">
        <v>0</v>
      </c>
      <c r="I260" s="12">
        <v>0</v>
      </c>
      <c r="J260" s="8" t="s">
        <v>545</v>
      </c>
    </row>
    <row r="261" spans="1:12" x14ac:dyDescent="0.25">
      <c r="A261" s="8">
        <v>2009</v>
      </c>
      <c r="C261" s="31"/>
      <c r="D261" s="9" t="s">
        <v>207</v>
      </c>
      <c r="E261" s="9" t="s">
        <v>553</v>
      </c>
      <c r="F261" s="11" t="s">
        <v>301</v>
      </c>
      <c r="G261" s="9" t="s">
        <v>143</v>
      </c>
      <c r="H261" s="12">
        <v>577564999</v>
      </c>
      <c r="I261" s="12">
        <v>577564999</v>
      </c>
      <c r="J261" s="8" t="s">
        <v>545</v>
      </c>
    </row>
    <row r="262" spans="1:12" x14ac:dyDescent="0.25">
      <c r="A262" s="13">
        <v>2013</v>
      </c>
      <c r="B262" s="14"/>
      <c r="C262" s="35"/>
      <c r="D262" s="14" t="s">
        <v>208</v>
      </c>
      <c r="E262" s="14" t="s">
        <v>559</v>
      </c>
      <c r="F262" s="16" t="s">
        <v>530</v>
      </c>
      <c r="G262" s="14" t="s">
        <v>143</v>
      </c>
      <c r="H262" s="18">
        <v>30892807452</v>
      </c>
      <c r="I262" s="18">
        <v>30892807452</v>
      </c>
      <c r="J262" s="13" t="s">
        <v>545</v>
      </c>
      <c r="K262" s="13"/>
      <c r="L262" s="18"/>
    </row>
    <row r="263" spans="1:12" x14ac:dyDescent="0.25">
      <c r="A263" s="20"/>
      <c r="B263" s="21" t="s">
        <v>382</v>
      </c>
      <c r="C263" s="22"/>
      <c r="D263" s="21" t="s">
        <v>560</v>
      </c>
      <c r="E263" s="21"/>
      <c r="F263" s="23"/>
      <c r="G263" s="21"/>
      <c r="H263" s="24">
        <f>+H265+H267+H269+H271+H272+H273+H274+H275</f>
        <v>18000000000</v>
      </c>
      <c r="I263" s="24">
        <f>+I265+I267+I269+I271+I272+I273+I274+I275</f>
        <v>18000000000</v>
      </c>
      <c r="J263" s="20" t="str">
        <f>+D263</f>
        <v>COFINANCIACION</v>
      </c>
      <c r="K263" s="20"/>
      <c r="L263" s="24">
        <v>18000000000</v>
      </c>
    </row>
    <row r="264" spans="1:12" x14ac:dyDescent="0.25">
      <c r="A264" s="8">
        <v>2017</v>
      </c>
      <c r="C264" s="31"/>
      <c r="D264" s="9" t="s">
        <v>209</v>
      </c>
      <c r="E264" s="9" t="s">
        <v>561</v>
      </c>
      <c r="F264" s="11" t="s">
        <v>489</v>
      </c>
      <c r="G264" s="9" t="s">
        <v>143</v>
      </c>
      <c r="H264" s="12" t="s">
        <v>488</v>
      </c>
      <c r="I264" s="12">
        <v>0</v>
      </c>
      <c r="J264" s="8" t="s">
        <v>560</v>
      </c>
    </row>
    <row r="265" spans="1:12" x14ac:dyDescent="0.25">
      <c r="A265" s="8">
        <v>2294</v>
      </c>
      <c r="B265" s="9" t="s">
        <v>257</v>
      </c>
      <c r="C265" s="10" t="s">
        <v>562</v>
      </c>
      <c r="D265" s="9" t="s">
        <v>209</v>
      </c>
      <c r="E265" s="9" t="s">
        <v>561</v>
      </c>
      <c r="F265" s="11" t="s">
        <v>489</v>
      </c>
      <c r="G265" s="9" t="s">
        <v>47</v>
      </c>
      <c r="H265" s="12">
        <v>14400876455</v>
      </c>
      <c r="I265" s="12">
        <v>14400876455</v>
      </c>
      <c r="J265" s="8" t="s">
        <v>560</v>
      </c>
      <c r="L265" s="12">
        <v>14400876455</v>
      </c>
    </row>
    <row r="266" spans="1:12" x14ac:dyDescent="0.25">
      <c r="A266" s="8">
        <v>2021</v>
      </c>
      <c r="C266" s="31"/>
      <c r="D266" s="9" t="s">
        <v>210</v>
      </c>
      <c r="E266" s="9" t="s">
        <v>563</v>
      </c>
      <c r="F266" s="11" t="s">
        <v>489</v>
      </c>
      <c r="G266" s="9" t="s">
        <v>143</v>
      </c>
      <c r="H266" s="12" t="s">
        <v>488</v>
      </c>
      <c r="I266" s="12">
        <v>0</v>
      </c>
      <c r="J266" s="8" t="s">
        <v>560</v>
      </c>
    </row>
    <row r="267" spans="1:12" x14ac:dyDescent="0.25">
      <c r="A267" s="8">
        <v>2297</v>
      </c>
      <c r="B267" s="9" t="s">
        <v>257</v>
      </c>
      <c r="C267" s="10" t="s">
        <v>564</v>
      </c>
      <c r="D267" s="9" t="s">
        <v>210</v>
      </c>
      <c r="E267" s="9" t="s">
        <v>563</v>
      </c>
      <c r="F267" s="11" t="s">
        <v>489</v>
      </c>
      <c r="G267" s="9" t="s">
        <v>47</v>
      </c>
      <c r="H267" s="12">
        <v>2743024087</v>
      </c>
      <c r="I267" s="12">
        <v>2743024087</v>
      </c>
      <c r="J267" s="8" t="s">
        <v>560</v>
      </c>
      <c r="L267" s="12">
        <v>2743024087</v>
      </c>
    </row>
    <row r="268" spans="1:12" x14ac:dyDescent="0.25">
      <c r="A268" s="8">
        <v>2025</v>
      </c>
      <c r="C268" s="31"/>
      <c r="D268" s="9" t="s">
        <v>211</v>
      </c>
      <c r="E268" s="9" t="s">
        <v>565</v>
      </c>
      <c r="F268" s="11" t="s">
        <v>489</v>
      </c>
      <c r="G268" s="9" t="s">
        <v>143</v>
      </c>
      <c r="H268" s="12" t="s">
        <v>488</v>
      </c>
      <c r="I268" s="12">
        <v>0</v>
      </c>
      <c r="J268" s="8" t="s">
        <v>560</v>
      </c>
    </row>
    <row r="269" spans="1:12" x14ac:dyDescent="0.25">
      <c r="A269" s="8">
        <v>2326</v>
      </c>
      <c r="B269" s="9" t="s">
        <v>257</v>
      </c>
      <c r="C269" s="10" t="s">
        <v>566</v>
      </c>
      <c r="D269" s="9" t="s">
        <v>211</v>
      </c>
      <c r="E269" s="9" t="s">
        <v>565</v>
      </c>
      <c r="F269" s="11" t="s">
        <v>489</v>
      </c>
      <c r="G269" s="9" t="s">
        <v>47</v>
      </c>
      <c r="H269" s="12">
        <v>131123545</v>
      </c>
      <c r="I269" s="12">
        <v>131123545</v>
      </c>
      <c r="J269" s="8" t="s">
        <v>560</v>
      </c>
      <c r="L269" s="12">
        <v>131123545</v>
      </c>
    </row>
    <row r="270" spans="1:12" x14ac:dyDescent="0.25">
      <c r="A270" s="8">
        <v>2029</v>
      </c>
      <c r="C270" s="31"/>
      <c r="D270" s="9" t="s">
        <v>212</v>
      </c>
      <c r="E270" s="9" t="s">
        <v>567</v>
      </c>
      <c r="F270" s="11" t="s">
        <v>489</v>
      </c>
      <c r="G270" s="9" t="s">
        <v>143</v>
      </c>
      <c r="H270" s="12" t="s">
        <v>488</v>
      </c>
      <c r="I270" s="12">
        <v>0</v>
      </c>
      <c r="J270" s="8" t="s">
        <v>560</v>
      </c>
    </row>
    <row r="271" spans="1:12" x14ac:dyDescent="0.25">
      <c r="A271" s="8">
        <v>2329</v>
      </c>
      <c r="B271" s="9" t="s">
        <v>257</v>
      </c>
      <c r="C271" s="10" t="s">
        <v>568</v>
      </c>
      <c r="D271" s="9" t="s">
        <v>212</v>
      </c>
      <c r="E271" s="9" t="s">
        <v>567</v>
      </c>
      <c r="F271" s="11" t="s">
        <v>489</v>
      </c>
      <c r="G271" s="9" t="s">
        <v>47</v>
      </c>
      <c r="H271" s="12">
        <v>24975913</v>
      </c>
      <c r="I271" s="12">
        <v>24975913</v>
      </c>
      <c r="J271" s="8" t="s">
        <v>560</v>
      </c>
      <c r="L271" s="12">
        <v>24975913</v>
      </c>
    </row>
    <row r="272" spans="1:12" x14ac:dyDescent="0.25">
      <c r="A272" s="36"/>
      <c r="B272" s="37" t="s">
        <v>257</v>
      </c>
      <c r="C272" s="38" t="s">
        <v>569</v>
      </c>
      <c r="D272" s="37" t="s">
        <v>213</v>
      </c>
      <c r="E272" s="37" t="s">
        <v>570</v>
      </c>
      <c r="F272" s="40"/>
      <c r="G272" s="37">
        <v>11</v>
      </c>
      <c r="H272" s="41">
        <f>+H277</f>
        <v>199962381</v>
      </c>
      <c r="I272" s="41">
        <f>+I277</f>
        <v>199962381</v>
      </c>
      <c r="J272" s="36" t="s">
        <v>560</v>
      </c>
      <c r="K272" s="36"/>
      <c r="L272" s="12">
        <v>199962381</v>
      </c>
    </row>
    <row r="273" spans="1:12" x14ac:dyDescent="0.25">
      <c r="A273" s="36"/>
      <c r="B273" s="37" t="s">
        <v>257</v>
      </c>
      <c r="C273" s="38" t="s">
        <v>571</v>
      </c>
      <c r="D273" s="37" t="s">
        <v>214</v>
      </c>
      <c r="E273" s="37" t="s">
        <v>572</v>
      </c>
      <c r="F273" s="40"/>
      <c r="G273" s="37">
        <v>11</v>
      </c>
      <c r="H273" s="41">
        <f>+H281</f>
        <v>38088072</v>
      </c>
      <c r="I273" s="41">
        <f>+I281</f>
        <v>38088072</v>
      </c>
      <c r="J273" s="36" t="s">
        <v>560</v>
      </c>
      <c r="K273" s="36"/>
      <c r="L273" s="12">
        <v>38088072</v>
      </c>
    </row>
    <row r="274" spans="1:12" x14ac:dyDescent="0.25">
      <c r="A274" s="36"/>
      <c r="B274" s="37" t="s">
        <v>257</v>
      </c>
      <c r="C274" s="38" t="s">
        <v>573</v>
      </c>
      <c r="D274" s="37" t="s">
        <v>213</v>
      </c>
      <c r="E274" s="37" t="s">
        <v>570</v>
      </c>
      <c r="F274" s="40"/>
      <c r="G274" s="37">
        <v>13</v>
      </c>
      <c r="H274" s="57">
        <f>+H278+H279</f>
        <v>388037620</v>
      </c>
      <c r="I274" s="57">
        <f>+I278+I279</f>
        <v>388037620</v>
      </c>
      <c r="J274" s="36" t="s">
        <v>560</v>
      </c>
      <c r="K274" s="36"/>
      <c r="L274" s="12">
        <v>388037619</v>
      </c>
    </row>
    <row r="275" spans="1:12" x14ac:dyDescent="0.25">
      <c r="A275" s="36"/>
      <c r="B275" s="37" t="s">
        <v>257</v>
      </c>
      <c r="C275" s="38" t="s">
        <v>574</v>
      </c>
      <c r="D275" s="37" t="s">
        <v>214</v>
      </c>
      <c r="E275" s="37" t="s">
        <v>572</v>
      </c>
      <c r="F275" s="40"/>
      <c r="G275" s="37">
        <v>13</v>
      </c>
      <c r="H275" s="57">
        <f>+H282+H283</f>
        <v>73911927</v>
      </c>
      <c r="I275" s="57">
        <f>+I282+I283</f>
        <v>73911927</v>
      </c>
      <c r="J275" s="36" t="s">
        <v>560</v>
      </c>
      <c r="K275" s="36"/>
      <c r="L275" s="12">
        <v>73911928</v>
      </c>
    </row>
    <row r="276" spans="1:12" x14ac:dyDescent="0.25">
      <c r="A276" s="8">
        <v>2033</v>
      </c>
      <c r="C276" s="31"/>
      <c r="D276" s="9" t="s">
        <v>213</v>
      </c>
      <c r="E276" s="9" t="s">
        <v>570</v>
      </c>
      <c r="F276" s="11" t="s">
        <v>575</v>
      </c>
      <c r="G276" s="9" t="s">
        <v>143</v>
      </c>
      <c r="H276" s="12" t="s">
        <v>488</v>
      </c>
      <c r="I276" s="12">
        <v>0</v>
      </c>
      <c r="J276" s="8" t="s">
        <v>560</v>
      </c>
    </row>
    <row r="277" spans="1:12" x14ac:dyDescent="0.25">
      <c r="A277" s="8">
        <v>2037</v>
      </c>
      <c r="C277" s="31"/>
      <c r="D277" s="9" t="s">
        <v>213</v>
      </c>
      <c r="E277" s="9" t="s">
        <v>570</v>
      </c>
      <c r="F277" s="11" t="s">
        <v>293</v>
      </c>
      <c r="G277" s="9" t="s">
        <v>143</v>
      </c>
      <c r="H277" s="12">
        <v>199962381</v>
      </c>
      <c r="I277" s="12">
        <v>199962381</v>
      </c>
      <c r="J277" s="8" t="s">
        <v>560</v>
      </c>
    </row>
    <row r="278" spans="1:12" x14ac:dyDescent="0.25">
      <c r="A278" s="8">
        <v>2300</v>
      </c>
      <c r="C278" s="31"/>
      <c r="D278" s="9" t="s">
        <v>213</v>
      </c>
      <c r="E278" s="9" t="s">
        <v>570</v>
      </c>
      <c r="F278" s="11" t="s">
        <v>293</v>
      </c>
      <c r="G278" s="9" t="s">
        <v>47</v>
      </c>
      <c r="H278" s="12">
        <v>82937675</v>
      </c>
      <c r="I278" s="12">
        <v>82937675</v>
      </c>
      <c r="J278" s="8" t="s">
        <v>560</v>
      </c>
    </row>
    <row r="279" spans="1:12" x14ac:dyDescent="0.25">
      <c r="A279" s="8">
        <v>2304</v>
      </c>
      <c r="C279" s="31"/>
      <c r="D279" s="9" t="s">
        <v>213</v>
      </c>
      <c r="E279" s="9" t="s">
        <v>570</v>
      </c>
      <c r="F279" s="11" t="s">
        <v>575</v>
      </c>
      <c r="G279" s="9" t="s">
        <v>47</v>
      </c>
      <c r="H279" s="12">
        <v>305099945</v>
      </c>
      <c r="I279" s="12">
        <v>305099945</v>
      </c>
      <c r="J279" s="8" t="s">
        <v>560</v>
      </c>
    </row>
    <row r="280" spans="1:12" x14ac:dyDescent="0.25">
      <c r="A280" s="8">
        <v>2041</v>
      </c>
      <c r="C280" s="31"/>
      <c r="D280" s="9" t="s">
        <v>214</v>
      </c>
      <c r="E280" s="9" t="s">
        <v>572</v>
      </c>
      <c r="F280" s="11" t="s">
        <v>575</v>
      </c>
      <c r="G280" s="9" t="s">
        <v>143</v>
      </c>
      <c r="H280" s="12" t="s">
        <v>488</v>
      </c>
      <c r="I280" s="12">
        <v>0</v>
      </c>
      <c r="J280" s="8" t="s">
        <v>560</v>
      </c>
    </row>
    <row r="281" spans="1:12" x14ac:dyDescent="0.25">
      <c r="A281" s="8">
        <v>2045</v>
      </c>
      <c r="C281" s="31"/>
      <c r="D281" s="9" t="s">
        <v>214</v>
      </c>
      <c r="E281" s="9" t="s">
        <v>572</v>
      </c>
      <c r="F281" s="11" t="s">
        <v>293</v>
      </c>
      <c r="G281" s="9" t="s">
        <v>143</v>
      </c>
      <c r="H281" s="12">
        <v>38088072</v>
      </c>
      <c r="I281" s="12">
        <v>38088072</v>
      </c>
      <c r="J281" s="8" t="s">
        <v>560</v>
      </c>
    </row>
    <row r="282" spans="1:12" x14ac:dyDescent="0.25">
      <c r="A282" s="8">
        <v>2303</v>
      </c>
      <c r="C282" s="31"/>
      <c r="D282" s="9" t="s">
        <v>214</v>
      </c>
      <c r="E282" s="9" t="s">
        <v>572</v>
      </c>
      <c r="F282" s="11" t="s">
        <v>293</v>
      </c>
      <c r="G282" s="9" t="s">
        <v>47</v>
      </c>
      <c r="H282" s="12">
        <v>15797652</v>
      </c>
      <c r="I282" s="12">
        <v>15797652</v>
      </c>
      <c r="J282" s="8" t="s">
        <v>560</v>
      </c>
    </row>
    <row r="283" spans="1:12" x14ac:dyDescent="0.25">
      <c r="A283" s="8">
        <v>2305</v>
      </c>
      <c r="C283" s="31"/>
      <c r="D283" s="9" t="s">
        <v>214</v>
      </c>
      <c r="E283" s="9" t="s">
        <v>572</v>
      </c>
      <c r="F283" s="11" t="s">
        <v>575</v>
      </c>
      <c r="G283" s="9" t="s">
        <v>47</v>
      </c>
      <c r="H283" s="12">
        <v>58114275</v>
      </c>
      <c r="I283" s="12">
        <v>58114275</v>
      </c>
      <c r="J283" s="8" t="s">
        <v>560</v>
      </c>
    </row>
    <row r="284" spans="1:12" x14ac:dyDescent="0.25">
      <c r="A284" s="20"/>
      <c r="B284" s="21" t="s">
        <v>382</v>
      </c>
      <c r="C284" s="22"/>
      <c r="D284" s="21" t="s">
        <v>576</v>
      </c>
      <c r="E284" s="21"/>
      <c r="F284" s="23"/>
      <c r="G284" s="21"/>
      <c r="H284" s="24">
        <f>+H286+H288+H289+H290+H291+H292+H293+H294+H295+H296</f>
        <v>27892000000</v>
      </c>
      <c r="I284" s="24">
        <f>+I286+I288+I289+I290+I291+I292+I293+I294+I295+I296</f>
        <v>27892000000</v>
      </c>
      <c r="J284" s="20" t="str">
        <f>+D284</f>
        <v>COLECTIVA</v>
      </c>
      <c r="K284" s="20"/>
      <c r="L284" s="24">
        <v>27892000000</v>
      </c>
    </row>
    <row r="285" spans="1:12" x14ac:dyDescent="0.25">
      <c r="A285" s="8">
        <v>2049</v>
      </c>
      <c r="C285" s="31"/>
      <c r="D285" s="9" t="s">
        <v>215</v>
      </c>
      <c r="E285" s="9" t="s">
        <v>577</v>
      </c>
      <c r="F285" s="11" t="s">
        <v>578</v>
      </c>
      <c r="G285" s="9" t="s">
        <v>143</v>
      </c>
      <c r="H285" s="12" t="s">
        <v>488</v>
      </c>
      <c r="I285" s="12">
        <v>0</v>
      </c>
      <c r="J285" s="8" t="s">
        <v>576</v>
      </c>
    </row>
    <row r="286" spans="1:12" x14ac:dyDescent="0.25">
      <c r="A286" s="8">
        <v>2404</v>
      </c>
      <c r="B286" s="9" t="s">
        <v>257</v>
      </c>
      <c r="C286" s="10" t="s">
        <v>579</v>
      </c>
      <c r="D286" s="9" t="s">
        <v>215</v>
      </c>
      <c r="E286" s="9" t="s">
        <v>577</v>
      </c>
      <c r="F286" s="11" t="s">
        <v>578</v>
      </c>
      <c r="G286" s="9" t="s">
        <v>47</v>
      </c>
      <c r="H286" s="47">
        <v>19817280000</v>
      </c>
      <c r="I286" s="12">
        <v>19901280000</v>
      </c>
      <c r="J286" s="8" t="s">
        <v>576</v>
      </c>
      <c r="L286" s="12">
        <v>19817280000</v>
      </c>
    </row>
    <row r="287" spans="1:12" x14ac:dyDescent="0.25">
      <c r="A287" s="8">
        <v>2053</v>
      </c>
      <c r="D287" s="9" t="s">
        <v>216</v>
      </c>
      <c r="E287" s="9" t="s">
        <v>580</v>
      </c>
      <c r="F287" s="11" t="s">
        <v>578</v>
      </c>
      <c r="G287" s="9" t="s">
        <v>143</v>
      </c>
      <c r="H287" s="12" t="s">
        <v>488</v>
      </c>
      <c r="I287" s="12">
        <v>0</v>
      </c>
      <c r="J287" s="8" t="s">
        <v>576</v>
      </c>
    </row>
    <row r="288" spans="1:12" x14ac:dyDescent="0.25">
      <c r="A288" s="8">
        <v>2407</v>
      </c>
      <c r="B288" s="9" t="s">
        <v>257</v>
      </c>
      <c r="C288" s="10" t="s">
        <v>581</v>
      </c>
      <c r="D288" s="9" t="s">
        <v>216</v>
      </c>
      <c r="E288" s="9" t="s">
        <v>580</v>
      </c>
      <c r="F288" s="11" t="s">
        <v>578</v>
      </c>
      <c r="G288" s="9" t="s">
        <v>47</v>
      </c>
      <c r="H288" s="47">
        <v>3774720000</v>
      </c>
      <c r="I288" s="12">
        <v>3790720000</v>
      </c>
      <c r="J288" s="8" t="s">
        <v>576</v>
      </c>
      <c r="L288" s="12">
        <v>3774720000</v>
      </c>
    </row>
    <row r="289" spans="1:12" x14ac:dyDescent="0.25">
      <c r="A289" s="8">
        <v>2057</v>
      </c>
      <c r="B289" s="9" t="s">
        <v>257</v>
      </c>
      <c r="C289" s="10" t="s">
        <v>582</v>
      </c>
      <c r="D289" s="9" t="s">
        <v>217</v>
      </c>
      <c r="E289" s="9" t="s">
        <v>583</v>
      </c>
      <c r="F289" s="11" t="s">
        <v>578</v>
      </c>
      <c r="G289" s="9" t="s">
        <v>143</v>
      </c>
      <c r="H289" s="47">
        <v>252000000</v>
      </c>
      <c r="I289" s="12">
        <v>0</v>
      </c>
      <c r="J289" s="8" t="s">
        <v>576</v>
      </c>
      <c r="L289" s="12">
        <v>252000000</v>
      </c>
    </row>
    <row r="290" spans="1:12" x14ac:dyDescent="0.25">
      <c r="A290" s="8">
        <v>2061</v>
      </c>
      <c r="B290" s="9" t="s">
        <v>257</v>
      </c>
      <c r="C290" s="10" t="s">
        <v>584</v>
      </c>
      <c r="D290" s="9" t="s">
        <v>218</v>
      </c>
      <c r="E290" s="9" t="s">
        <v>585</v>
      </c>
      <c r="F290" s="11" t="s">
        <v>578</v>
      </c>
      <c r="G290" s="9" t="s">
        <v>143</v>
      </c>
      <c r="H290" s="47">
        <v>48000000</v>
      </c>
      <c r="I290" s="12">
        <v>0</v>
      </c>
      <c r="J290" s="8" t="s">
        <v>576</v>
      </c>
      <c r="L290" s="12">
        <v>48000000</v>
      </c>
    </row>
    <row r="291" spans="1:12" x14ac:dyDescent="0.25">
      <c r="A291" s="8">
        <v>2065</v>
      </c>
      <c r="B291" s="9" t="s">
        <v>257</v>
      </c>
      <c r="C291" s="10" t="s">
        <v>586</v>
      </c>
      <c r="D291" s="9" t="s">
        <v>219</v>
      </c>
      <c r="E291" s="9" t="s">
        <v>587</v>
      </c>
      <c r="F291" s="11" t="s">
        <v>293</v>
      </c>
      <c r="G291" s="9" t="s">
        <v>143</v>
      </c>
      <c r="H291" s="53">
        <v>420000000</v>
      </c>
      <c r="I291" s="12">
        <v>420000000</v>
      </c>
      <c r="J291" s="8" t="s">
        <v>576</v>
      </c>
      <c r="L291" s="12">
        <v>420000000</v>
      </c>
    </row>
    <row r="292" spans="1:12" x14ac:dyDescent="0.25">
      <c r="A292" s="8">
        <v>2069</v>
      </c>
      <c r="B292" s="9" t="s">
        <v>257</v>
      </c>
      <c r="C292" s="10" t="s">
        <v>588</v>
      </c>
      <c r="D292" s="9" t="s">
        <v>220</v>
      </c>
      <c r="E292" s="9" t="s">
        <v>589</v>
      </c>
      <c r="F292" s="11" t="s">
        <v>293</v>
      </c>
      <c r="G292" s="9" t="s">
        <v>143</v>
      </c>
      <c r="H292" s="53">
        <v>80000000</v>
      </c>
      <c r="I292" s="12">
        <v>80000000</v>
      </c>
      <c r="J292" s="8" t="s">
        <v>576</v>
      </c>
      <c r="L292" s="12">
        <v>80000000</v>
      </c>
    </row>
    <row r="293" spans="1:12" x14ac:dyDescent="0.25">
      <c r="A293" s="8">
        <v>2073</v>
      </c>
      <c r="B293" s="9" t="s">
        <v>257</v>
      </c>
      <c r="C293" s="10" t="s">
        <v>590</v>
      </c>
      <c r="D293" s="9" t="s">
        <v>221</v>
      </c>
      <c r="E293" s="9" t="s">
        <v>591</v>
      </c>
      <c r="F293" s="11" t="s">
        <v>578</v>
      </c>
      <c r="G293" s="9" t="s">
        <v>143</v>
      </c>
      <c r="H293" s="47">
        <v>1264200000</v>
      </c>
      <c r="I293" s="12">
        <v>1516200000</v>
      </c>
      <c r="J293" s="8" t="s">
        <v>576</v>
      </c>
      <c r="L293" s="12">
        <v>1264200000</v>
      </c>
    </row>
    <row r="294" spans="1:12" x14ac:dyDescent="0.25">
      <c r="A294" s="8">
        <v>2308</v>
      </c>
      <c r="B294" s="9" t="s">
        <v>257</v>
      </c>
      <c r="C294" s="10" t="s">
        <v>592</v>
      </c>
      <c r="D294" s="9" t="s">
        <v>221</v>
      </c>
      <c r="E294" s="9" t="s">
        <v>591</v>
      </c>
      <c r="F294" s="11" t="s">
        <v>578</v>
      </c>
      <c r="G294" s="9" t="s">
        <v>47</v>
      </c>
      <c r="H294" s="47">
        <v>1675800000</v>
      </c>
      <c r="I294" s="12">
        <v>1591800000</v>
      </c>
      <c r="J294" s="8" t="s">
        <v>576</v>
      </c>
      <c r="L294" s="12">
        <v>1675800000</v>
      </c>
    </row>
    <row r="295" spans="1:12" x14ac:dyDescent="0.25">
      <c r="A295" s="8">
        <v>2077</v>
      </c>
      <c r="B295" s="9" t="s">
        <v>257</v>
      </c>
      <c r="C295" s="10" t="s">
        <v>593</v>
      </c>
      <c r="D295" s="9" t="s">
        <v>222</v>
      </c>
      <c r="E295" s="9" t="s">
        <v>594</v>
      </c>
      <c r="F295" s="11" t="s">
        <v>578</v>
      </c>
      <c r="G295" s="9" t="s">
        <v>143</v>
      </c>
      <c r="H295" s="47">
        <v>240800000</v>
      </c>
      <c r="I295" s="12">
        <v>288800000</v>
      </c>
      <c r="J295" s="8" t="s">
        <v>576</v>
      </c>
      <c r="L295" s="12">
        <v>240800000</v>
      </c>
    </row>
    <row r="296" spans="1:12" x14ac:dyDescent="0.25">
      <c r="A296" s="8">
        <v>2311</v>
      </c>
      <c r="B296" s="9" t="s">
        <v>257</v>
      </c>
      <c r="C296" s="10" t="s">
        <v>595</v>
      </c>
      <c r="D296" s="9" t="s">
        <v>222</v>
      </c>
      <c r="E296" s="9" t="s">
        <v>594</v>
      </c>
      <c r="F296" s="11" t="s">
        <v>578</v>
      </c>
      <c r="G296" s="9" t="s">
        <v>47</v>
      </c>
      <c r="H296" s="47">
        <v>319200000</v>
      </c>
      <c r="I296" s="12">
        <v>303200000</v>
      </c>
      <c r="J296" s="8" t="s">
        <v>576</v>
      </c>
      <c r="L296" s="12">
        <v>319200000</v>
      </c>
    </row>
    <row r="297" spans="1:12" x14ac:dyDescent="0.25">
      <c r="A297" s="20"/>
      <c r="B297" s="21" t="s">
        <v>382</v>
      </c>
      <c r="C297" s="22"/>
      <c r="D297" s="21" t="s">
        <v>596</v>
      </c>
      <c r="E297" s="21"/>
      <c r="F297" s="23"/>
      <c r="G297" s="21"/>
      <c r="H297" s="24">
        <f>+H299+H303</f>
        <v>16000000000</v>
      </c>
      <c r="I297" s="24">
        <f>+I299+I303</f>
        <v>16000000000</v>
      </c>
      <c r="J297" s="20" t="str">
        <f>+D297</f>
        <v>RETORNOS</v>
      </c>
      <c r="K297" s="20"/>
      <c r="L297" s="24">
        <v>16000000000</v>
      </c>
    </row>
    <row r="298" spans="1:12" x14ac:dyDescent="0.25">
      <c r="A298" s="8">
        <v>2081</v>
      </c>
      <c r="C298" s="31"/>
      <c r="D298" s="9" t="s">
        <v>223</v>
      </c>
      <c r="E298" s="9" t="s">
        <v>597</v>
      </c>
      <c r="F298" s="11" t="s">
        <v>598</v>
      </c>
      <c r="G298" s="9" t="s">
        <v>143</v>
      </c>
      <c r="H298" s="12" t="s">
        <v>488</v>
      </c>
      <c r="J298" s="8" t="s">
        <v>596</v>
      </c>
    </row>
    <row r="299" spans="1:12" x14ac:dyDescent="0.25">
      <c r="A299" s="8">
        <v>2314</v>
      </c>
      <c r="B299" s="9" t="s">
        <v>257</v>
      </c>
      <c r="C299" s="31"/>
      <c r="D299" s="9" t="s">
        <v>223</v>
      </c>
      <c r="E299" s="9" t="s">
        <v>597</v>
      </c>
      <c r="F299" s="11" t="s">
        <v>598</v>
      </c>
      <c r="G299" s="9" t="s">
        <v>47</v>
      </c>
      <c r="H299" s="12">
        <v>15800000000</v>
      </c>
      <c r="I299" s="12">
        <v>15800000000</v>
      </c>
      <c r="J299" s="8" t="s">
        <v>596</v>
      </c>
      <c r="L299" s="12">
        <v>15800000000</v>
      </c>
    </row>
    <row r="300" spans="1:12" x14ac:dyDescent="0.25">
      <c r="A300" s="8">
        <v>2085</v>
      </c>
      <c r="C300" s="31"/>
      <c r="D300" s="9" t="s">
        <v>599</v>
      </c>
      <c r="E300" s="9" t="s">
        <v>600</v>
      </c>
      <c r="F300" s="11" t="s">
        <v>598</v>
      </c>
      <c r="G300" s="9" t="s">
        <v>143</v>
      </c>
      <c r="H300" s="12" t="s">
        <v>488</v>
      </c>
      <c r="I300" s="12">
        <v>0</v>
      </c>
      <c r="J300" s="8" t="s">
        <v>596</v>
      </c>
    </row>
    <row r="301" spans="1:12" x14ac:dyDescent="0.25">
      <c r="A301" s="8">
        <v>2089</v>
      </c>
      <c r="C301" s="31"/>
      <c r="D301" s="9" t="s">
        <v>224</v>
      </c>
      <c r="E301" s="9" t="s">
        <v>601</v>
      </c>
      <c r="F301" s="11" t="s">
        <v>418</v>
      </c>
      <c r="G301" s="9" t="s">
        <v>143</v>
      </c>
      <c r="H301" s="12" t="s">
        <v>488</v>
      </c>
      <c r="I301" s="12">
        <v>0</v>
      </c>
      <c r="J301" s="8" t="s">
        <v>596</v>
      </c>
    </row>
    <row r="302" spans="1:12" x14ac:dyDescent="0.25">
      <c r="A302" s="8">
        <v>2093</v>
      </c>
      <c r="C302" s="31"/>
      <c r="D302" s="9" t="s">
        <v>224</v>
      </c>
      <c r="E302" s="9" t="s">
        <v>601</v>
      </c>
      <c r="F302" s="11" t="s">
        <v>301</v>
      </c>
      <c r="G302" s="9" t="s">
        <v>143</v>
      </c>
      <c r="H302" s="12" t="s">
        <v>488</v>
      </c>
      <c r="I302" s="12">
        <v>0</v>
      </c>
      <c r="J302" s="8" t="s">
        <v>596</v>
      </c>
    </row>
    <row r="303" spans="1:12" x14ac:dyDescent="0.25">
      <c r="A303" s="8">
        <v>2317</v>
      </c>
      <c r="B303" s="9" t="s">
        <v>257</v>
      </c>
      <c r="C303" s="31"/>
      <c r="D303" s="9" t="s">
        <v>224</v>
      </c>
      <c r="E303" s="9" t="s">
        <v>601</v>
      </c>
      <c r="F303" s="11" t="s">
        <v>293</v>
      </c>
      <c r="G303" s="9" t="s">
        <v>47</v>
      </c>
      <c r="H303" s="53">
        <v>200000000</v>
      </c>
      <c r="I303" s="12">
        <v>200000000</v>
      </c>
      <c r="J303" s="8" t="s">
        <v>596</v>
      </c>
      <c r="L303" s="12">
        <v>200000000</v>
      </c>
    </row>
    <row r="304" spans="1:12" x14ac:dyDescent="0.25">
      <c r="A304" s="20"/>
      <c r="B304" s="21" t="s">
        <v>382</v>
      </c>
      <c r="C304" s="22"/>
      <c r="D304" s="21" t="s">
        <v>602</v>
      </c>
      <c r="E304" s="21"/>
      <c r="F304" s="23"/>
      <c r="G304" s="21"/>
      <c r="H304" s="24">
        <f>+H306+H308+H310+H312</f>
        <v>1808000000</v>
      </c>
      <c r="I304" s="24">
        <f>+I306+I308+I310+I312</f>
        <v>1808000000</v>
      </c>
      <c r="J304" s="20" t="str">
        <f>+D304</f>
        <v>ENFOQUES</v>
      </c>
      <c r="K304" s="20"/>
      <c r="L304" s="24">
        <v>1808000000</v>
      </c>
    </row>
    <row r="305" spans="1:12" x14ac:dyDescent="0.25">
      <c r="A305" s="8">
        <v>2253</v>
      </c>
      <c r="C305" s="31"/>
      <c r="D305" s="9" t="s">
        <v>225</v>
      </c>
      <c r="E305" s="9" t="s">
        <v>603</v>
      </c>
      <c r="F305" s="11" t="s">
        <v>554</v>
      </c>
      <c r="G305" s="9" t="s">
        <v>143</v>
      </c>
      <c r="H305" s="12" t="s">
        <v>488</v>
      </c>
      <c r="I305" s="12">
        <v>0</v>
      </c>
      <c r="J305" s="8" t="s">
        <v>602</v>
      </c>
    </row>
    <row r="306" spans="1:12" x14ac:dyDescent="0.25">
      <c r="A306" s="8">
        <v>2409</v>
      </c>
      <c r="B306" s="9" t="s">
        <v>257</v>
      </c>
      <c r="C306" s="31"/>
      <c r="D306" s="9" t="s">
        <v>225</v>
      </c>
      <c r="E306" s="9" t="s">
        <v>603</v>
      </c>
      <c r="F306" s="11" t="s">
        <v>554</v>
      </c>
      <c r="G306" s="9" t="s">
        <v>47</v>
      </c>
      <c r="H306" s="12">
        <v>1056720000</v>
      </c>
      <c r="I306" s="12">
        <v>1056720000</v>
      </c>
      <c r="J306" s="8" t="s">
        <v>602</v>
      </c>
      <c r="L306" s="12">
        <v>1056720000</v>
      </c>
    </row>
    <row r="307" spans="1:12" x14ac:dyDescent="0.25">
      <c r="A307" s="8">
        <v>2256</v>
      </c>
      <c r="C307" s="31"/>
      <c r="D307" s="9" t="s">
        <v>226</v>
      </c>
      <c r="E307" s="9" t="s">
        <v>604</v>
      </c>
      <c r="F307" s="11" t="s">
        <v>554</v>
      </c>
      <c r="G307" s="9" t="s">
        <v>143</v>
      </c>
      <c r="H307" s="12" t="s">
        <v>488</v>
      </c>
      <c r="I307" s="12">
        <v>0</v>
      </c>
      <c r="J307" s="8" t="s">
        <v>602</v>
      </c>
    </row>
    <row r="308" spans="1:12" x14ac:dyDescent="0.25">
      <c r="A308" s="8">
        <v>2412</v>
      </c>
      <c r="B308" s="9" t="s">
        <v>257</v>
      </c>
      <c r="C308" s="31"/>
      <c r="D308" s="9" t="s">
        <v>226</v>
      </c>
      <c r="E308" s="9" t="s">
        <v>604</v>
      </c>
      <c r="F308" s="11" t="s">
        <v>554</v>
      </c>
      <c r="G308" s="9" t="s">
        <v>47</v>
      </c>
      <c r="H308" s="12">
        <v>201280000</v>
      </c>
      <c r="I308" s="12">
        <v>201280000</v>
      </c>
      <c r="J308" s="8" t="s">
        <v>602</v>
      </c>
      <c r="L308" s="12">
        <v>201280000</v>
      </c>
    </row>
    <row r="309" spans="1:12" x14ac:dyDescent="0.25">
      <c r="A309" s="8">
        <v>2259</v>
      </c>
      <c r="C309" s="31"/>
      <c r="D309" s="9" t="s">
        <v>227</v>
      </c>
      <c r="E309" s="9" t="s">
        <v>605</v>
      </c>
      <c r="F309" s="11" t="s">
        <v>554</v>
      </c>
      <c r="G309" s="9" t="s">
        <v>143</v>
      </c>
      <c r="H309" s="12" t="s">
        <v>488</v>
      </c>
      <c r="I309" s="12">
        <v>0</v>
      </c>
      <c r="J309" s="8" t="s">
        <v>602</v>
      </c>
    </row>
    <row r="310" spans="1:12" x14ac:dyDescent="0.25">
      <c r="A310" s="8">
        <v>2415</v>
      </c>
      <c r="B310" s="9" t="s">
        <v>257</v>
      </c>
      <c r="C310" s="31"/>
      <c r="D310" s="9" t="s">
        <v>227</v>
      </c>
      <c r="E310" s="9" t="s">
        <v>605</v>
      </c>
      <c r="F310" s="11" t="s">
        <v>554</v>
      </c>
      <c r="G310" s="9" t="s">
        <v>47</v>
      </c>
      <c r="H310" s="12">
        <v>462000000</v>
      </c>
      <c r="I310" s="12">
        <v>462000000</v>
      </c>
      <c r="J310" s="8" t="s">
        <v>602</v>
      </c>
      <c r="L310" s="12">
        <v>462000000</v>
      </c>
    </row>
    <row r="311" spans="1:12" x14ac:dyDescent="0.25">
      <c r="A311" s="8">
        <v>2262</v>
      </c>
      <c r="C311" s="31"/>
      <c r="D311" s="9" t="s">
        <v>228</v>
      </c>
      <c r="E311" s="9" t="s">
        <v>606</v>
      </c>
      <c r="F311" s="11" t="s">
        <v>554</v>
      </c>
      <c r="G311" s="9" t="s">
        <v>143</v>
      </c>
      <c r="H311" s="12" t="s">
        <v>488</v>
      </c>
      <c r="I311" s="12">
        <v>0</v>
      </c>
      <c r="J311" s="8" t="s">
        <v>602</v>
      </c>
    </row>
    <row r="312" spans="1:12" x14ac:dyDescent="0.25">
      <c r="A312" s="8">
        <v>2418</v>
      </c>
      <c r="B312" s="9" t="s">
        <v>257</v>
      </c>
      <c r="C312" s="31"/>
      <c r="D312" s="9" t="s">
        <v>228</v>
      </c>
      <c r="E312" s="9" t="s">
        <v>606</v>
      </c>
      <c r="F312" s="11" t="s">
        <v>554</v>
      </c>
      <c r="G312" s="9" t="s">
        <v>47</v>
      </c>
      <c r="H312" s="12">
        <v>88000000</v>
      </c>
      <c r="I312" s="12">
        <v>88000000</v>
      </c>
      <c r="J312" s="8" t="s">
        <v>602</v>
      </c>
      <c r="L312" s="12">
        <v>88000000</v>
      </c>
    </row>
    <row r="313" spans="1:12" x14ac:dyDescent="0.25">
      <c r="A313" s="20"/>
      <c r="B313" s="21" t="s">
        <v>382</v>
      </c>
      <c r="C313" s="22"/>
      <c r="D313" s="21" t="s">
        <v>607</v>
      </c>
      <c r="E313" s="21"/>
      <c r="F313" s="23"/>
      <c r="G313" s="21"/>
      <c r="H313" s="24">
        <f>+H314+H315+H316+H317+H320+H321+H322+H323</f>
        <v>365000000</v>
      </c>
      <c r="I313" s="24">
        <f>+I314+I315+I316+I317+I320+I321+I322+I323</f>
        <v>365000000</v>
      </c>
      <c r="J313" s="20" t="str">
        <f>+D313</f>
        <v>AECID</v>
      </c>
      <c r="K313" s="20"/>
      <c r="L313" s="24">
        <v>365000000</v>
      </c>
    </row>
    <row r="314" spans="1:12" x14ac:dyDescent="0.25">
      <c r="A314" s="8">
        <v>2097</v>
      </c>
      <c r="B314" s="9" t="s">
        <v>257</v>
      </c>
      <c r="C314" s="31"/>
      <c r="D314" s="9" t="s">
        <v>231</v>
      </c>
      <c r="E314" s="9" t="s">
        <v>608</v>
      </c>
      <c r="F314" s="11" t="s">
        <v>575</v>
      </c>
      <c r="G314" s="9" t="s">
        <v>53</v>
      </c>
      <c r="H314" s="12">
        <v>74382000</v>
      </c>
      <c r="I314" s="12">
        <v>74382000</v>
      </c>
      <c r="J314" s="8" t="s">
        <v>607</v>
      </c>
      <c r="L314" s="12">
        <v>74382000</v>
      </c>
    </row>
    <row r="315" spans="1:12" x14ac:dyDescent="0.25">
      <c r="A315" s="8">
        <v>2101</v>
      </c>
      <c r="B315" s="9" t="s">
        <v>257</v>
      </c>
      <c r="C315" s="31"/>
      <c r="D315" s="9" t="s">
        <v>232</v>
      </c>
      <c r="E315" s="9" t="s">
        <v>609</v>
      </c>
      <c r="F315" s="11" t="s">
        <v>575</v>
      </c>
      <c r="G315" s="9" t="s">
        <v>53</v>
      </c>
      <c r="H315" s="12">
        <v>14168000</v>
      </c>
      <c r="I315" s="12">
        <v>14168000</v>
      </c>
      <c r="J315" s="8" t="s">
        <v>607</v>
      </c>
      <c r="L315" s="12">
        <v>14168000</v>
      </c>
    </row>
    <row r="316" spans="1:12" x14ac:dyDescent="0.25">
      <c r="A316" s="8">
        <v>2105</v>
      </c>
      <c r="B316" s="9" t="s">
        <v>257</v>
      </c>
      <c r="C316" s="31"/>
      <c r="D316" s="9" t="s">
        <v>233</v>
      </c>
      <c r="E316" s="9" t="s">
        <v>610</v>
      </c>
      <c r="F316" s="11" t="s">
        <v>575</v>
      </c>
      <c r="G316" s="9" t="s">
        <v>53</v>
      </c>
      <c r="H316" s="12">
        <v>25872000</v>
      </c>
      <c r="I316" s="12">
        <v>25872000</v>
      </c>
      <c r="J316" s="8" t="s">
        <v>607</v>
      </c>
      <c r="L316" s="12">
        <v>25872000</v>
      </c>
    </row>
    <row r="317" spans="1:12" x14ac:dyDescent="0.25">
      <c r="A317" s="8">
        <v>2109</v>
      </c>
      <c r="B317" s="9" t="s">
        <v>257</v>
      </c>
      <c r="C317" s="31"/>
      <c r="D317" s="9" t="s">
        <v>234</v>
      </c>
      <c r="E317" s="9" t="s">
        <v>611</v>
      </c>
      <c r="F317" s="11" t="s">
        <v>575</v>
      </c>
      <c r="G317" s="9" t="s">
        <v>53</v>
      </c>
      <c r="H317" s="12">
        <v>4928000</v>
      </c>
      <c r="I317" s="12">
        <v>4928000</v>
      </c>
      <c r="J317" s="8" t="s">
        <v>607</v>
      </c>
      <c r="L317" s="12">
        <v>4928000</v>
      </c>
    </row>
    <row r="318" spans="1:12" x14ac:dyDescent="0.25">
      <c r="A318" s="8">
        <v>2113</v>
      </c>
      <c r="C318" s="31"/>
      <c r="D318" s="9" t="s">
        <v>612</v>
      </c>
      <c r="E318" s="9" t="s">
        <v>613</v>
      </c>
      <c r="F318" s="11" t="s">
        <v>575</v>
      </c>
      <c r="G318" s="9" t="s">
        <v>53</v>
      </c>
      <c r="H318" s="12">
        <v>0</v>
      </c>
      <c r="I318" s="12">
        <v>0</v>
      </c>
      <c r="J318" s="8" t="s">
        <v>607</v>
      </c>
    </row>
    <row r="319" spans="1:12" x14ac:dyDescent="0.25">
      <c r="A319" s="8">
        <v>2117</v>
      </c>
      <c r="C319" s="31"/>
      <c r="D319" s="9" t="s">
        <v>614</v>
      </c>
      <c r="E319" s="9" t="s">
        <v>615</v>
      </c>
      <c r="F319" s="11" t="s">
        <v>575</v>
      </c>
      <c r="G319" s="9" t="s">
        <v>53</v>
      </c>
      <c r="H319" s="12">
        <v>0</v>
      </c>
      <c r="I319" s="12">
        <v>0</v>
      </c>
      <c r="J319" s="8" t="s">
        <v>607</v>
      </c>
    </row>
    <row r="320" spans="1:12" x14ac:dyDescent="0.25">
      <c r="A320" s="8">
        <v>2655</v>
      </c>
      <c r="B320" s="9" t="s">
        <v>257</v>
      </c>
      <c r="C320" s="31"/>
      <c r="D320" s="9" t="s">
        <v>235</v>
      </c>
      <c r="E320" s="9" t="s">
        <v>616</v>
      </c>
      <c r="F320" s="11" t="s">
        <v>575</v>
      </c>
      <c r="G320" s="9" t="s">
        <v>53</v>
      </c>
      <c r="H320" s="12">
        <v>31920000</v>
      </c>
      <c r="I320" s="12">
        <v>31920000</v>
      </c>
      <c r="J320" s="8" t="s">
        <v>607</v>
      </c>
      <c r="L320" s="12">
        <v>31920000</v>
      </c>
    </row>
    <row r="321" spans="1:14" x14ac:dyDescent="0.25">
      <c r="A321" s="8">
        <v>2659</v>
      </c>
      <c r="B321" s="9" t="s">
        <v>257</v>
      </c>
      <c r="C321" s="31"/>
      <c r="D321" s="9" t="s">
        <v>236</v>
      </c>
      <c r="E321" s="9" t="s">
        <v>617</v>
      </c>
      <c r="F321" s="11" t="s">
        <v>575</v>
      </c>
      <c r="G321" s="9" t="s">
        <v>53</v>
      </c>
      <c r="H321" s="12">
        <v>6080000</v>
      </c>
      <c r="I321" s="12">
        <v>6080000</v>
      </c>
      <c r="J321" s="8" t="s">
        <v>607</v>
      </c>
      <c r="L321" s="12">
        <v>6080000</v>
      </c>
    </row>
    <row r="322" spans="1:14" x14ac:dyDescent="0.25">
      <c r="A322" s="8">
        <v>2664</v>
      </c>
      <c r="B322" s="9" t="s">
        <v>257</v>
      </c>
      <c r="C322" s="31"/>
      <c r="D322" s="9" t="s">
        <v>237</v>
      </c>
      <c r="E322" s="9" t="s">
        <v>618</v>
      </c>
      <c r="F322" s="11" t="s">
        <v>575</v>
      </c>
      <c r="G322" s="9" t="s">
        <v>53</v>
      </c>
      <c r="H322" s="12">
        <v>174426000</v>
      </c>
      <c r="I322" s="12">
        <v>174426000</v>
      </c>
      <c r="J322" s="8" t="s">
        <v>607</v>
      </c>
      <c r="L322" s="12">
        <v>174426000</v>
      </c>
    </row>
    <row r="323" spans="1:14" x14ac:dyDescent="0.25">
      <c r="A323" s="8">
        <v>2667</v>
      </c>
      <c r="B323" s="9" t="s">
        <v>257</v>
      </c>
      <c r="C323" s="31"/>
      <c r="D323" s="9" t="s">
        <v>238</v>
      </c>
      <c r="E323" s="9" t="s">
        <v>619</v>
      </c>
      <c r="F323" s="11" t="s">
        <v>575</v>
      </c>
      <c r="G323" s="9" t="s">
        <v>53</v>
      </c>
      <c r="H323" s="12">
        <v>33224000</v>
      </c>
      <c r="I323" s="12">
        <v>33224000</v>
      </c>
      <c r="J323" s="8" t="s">
        <v>607</v>
      </c>
      <c r="L323" s="12">
        <v>33224000</v>
      </c>
    </row>
    <row r="324" spans="1:14" x14ac:dyDescent="0.25">
      <c r="A324" s="20"/>
      <c r="B324" s="21" t="s">
        <v>382</v>
      </c>
      <c r="C324" s="22"/>
      <c r="D324" s="21" t="s">
        <v>620</v>
      </c>
      <c r="E324" s="21"/>
      <c r="F324" s="23"/>
      <c r="G324" s="21"/>
      <c r="H324" s="24">
        <f>+H325+H326+H327+H328+H329+H330</f>
        <v>2000000000</v>
      </c>
      <c r="I324" s="24">
        <f>+I325+I326+I327+I328+I329+I330</f>
        <v>2000000000</v>
      </c>
      <c r="J324" s="20" t="str">
        <f>+D324</f>
        <v>MEDIDAS BM</v>
      </c>
      <c r="K324" s="20"/>
      <c r="L324" s="24">
        <v>2000000000</v>
      </c>
    </row>
    <row r="325" spans="1:14" x14ac:dyDescent="0.25">
      <c r="A325" s="8">
        <v>2121</v>
      </c>
      <c r="C325" s="31"/>
      <c r="D325" s="9" t="s">
        <v>239</v>
      </c>
      <c r="E325" s="9" t="s">
        <v>621</v>
      </c>
      <c r="F325" s="11" t="s">
        <v>578</v>
      </c>
      <c r="G325" s="9" t="s">
        <v>53</v>
      </c>
      <c r="H325" s="12">
        <v>563758827</v>
      </c>
      <c r="I325" s="12">
        <v>563758827</v>
      </c>
      <c r="J325" s="8" t="s">
        <v>620</v>
      </c>
      <c r="L325" s="12">
        <v>563758827</v>
      </c>
    </row>
    <row r="326" spans="1:14" x14ac:dyDescent="0.25">
      <c r="A326" s="8">
        <v>2125</v>
      </c>
      <c r="C326" s="31"/>
      <c r="D326" s="9" t="s">
        <v>240</v>
      </c>
      <c r="E326" s="9" t="s">
        <v>622</v>
      </c>
      <c r="F326" s="11" t="s">
        <v>578</v>
      </c>
      <c r="G326" s="9" t="s">
        <v>53</v>
      </c>
      <c r="H326" s="12">
        <v>107382634</v>
      </c>
      <c r="I326" s="12">
        <v>107382634</v>
      </c>
      <c r="J326" s="8" t="s">
        <v>620</v>
      </c>
      <c r="L326" s="12">
        <v>107382634</v>
      </c>
    </row>
    <row r="327" spans="1:14" x14ac:dyDescent="0.25">
      <c r="A327" s="8">
        <v>2129</v>
      </c>
      <c r="C327" s="31"/>
      <c r="D327" s="9" t="s">
        <v>241</v>
      </c>
      <c r="E327" s="9" t="s">
        <v>623</v>
      </c>
      <c r="F327" s="11" t="s">
        <v>578</v>
      </c>
      <c r="G327" s="9" t="s">
        <v>53</v>
      </c>
      <c r="H327" s="12">
        <v>973441173</v>
      </c>
      <c r="I327" s="12">
        <v>973441173</v>
      </c>
      <c r="J327" s="8" t="s">
        <v>620</v>
      </c>
      <c r="L327" s="12">
        <v>973441173</v>
      </c>
    </row>
    <row r="328" spans="1:14" x14ac:dyDescent="0.25">
      <c r="A328" s="8">
        <v>2133</v>
      </c>
      <c r="C328" s="31"/>
      <c r="D328" s="9" t="s">
        <v>242</v>
      </c>
      <c r="E328" s="9" t="s">
        <v>624</v>
      </c>
      <c r="F328" s="11" t="s">
        <v>578</v>
      </c>
      <c r="G328" s="9" t="s">
        <v>53</v>
      </c>
      <c r="H328" s="12">
        <v>185417366</v>
      </c>
      <c r="I328" s="12">
        <v>185417366</v>
      </c>
      <c r="J328" s="8" t="s">
        <v>620</v>
      </c>
      <c r="L328" s="12">
        <v>185417366</v>
      </c>
    </row>
    <row r="329" spans="1:14" x14ac:dyDescent="0.25">
      <c r="A329" s="8">
        <v>2137</v>
      </c>
      <c r="C329" s="31"/>
      <c r="D329" s="9" t="s">
        <v>243</v>
      </c>
      <c r="E329" s="9" t="s">
        <v>625</v>
      </c>
      <c r="F329" s="11" t="s">
        <v>578</v>
      </c>
      <c r="G329" s="9" t="s">
        <v>53</v>
      </c>
      <c r="H329" s="12">
        <v>142800000</v>
      </c>
      <c r="I329" s="12">
        <v>142800000</v>
      </c>
      <c r="J329" s="8" t="s">
        <v>620</v>
      </c>
      <c r="L329" s="12">
        <v>142800000</v>
      </c>
    </row>
    <row r="330" spans="1:14" x14ac:dyDescent="0.25">
      <c r="A330" s="8">
        <v>2141</v>
      </c>
      <c r="C330" s="31"/>
      <c r="D330" s="9" t="s">
        <v>244</v>
      </c>
      <c r="E330" s="9" t="s">
        <v>626</v>
      </c>
      <c r="F330" s="11" t="s">
        <v>578</v>
      </c>
      <c r="G330" s="9" t="s">
        <v>53</v>
      </c>
      <c r="H330" s="12">
        <v>27200000</v>
      </c>
      <c r="I330" s="12">
        <v>27200000</v>
      </c>
      <c r="J330" s="8" t="s">
        <v>620</v>
      </c>
      <c r="L330" s="12">
        <v>27200000</v>
      </c>
    </row>
    <row r="331" spans="1:14" s="45" customFormat="1" ht="18" hidden="1" customHeight="1" x14ac:dyDescent="0.25">
      <c r="A331" s="45">
        <v>2516</v>
      </c>
      <c r="B331" s="42"/>
      <c r="C331" s="43"/>
      <c r="D331" s="42" t="s">
        <v>25</v>
      </c>
      <c r="E331" s="42" t="s">
        <v>627</v>
      </c>
      <c r="F331" s="58" t="s">
        <v>260</v>
      </c>
      <c r="G331" s="42" t="s">
        <v>628</v>
      </c>
      <c r="H331" s="44">
        <v>1140000000</v>
      </c>
      <c r="I331" s="44"/>
      <c r="J331" s="45" t="s">
        <v>620</v>
      </c>
      <c r="L331" s="44"/>
      <c r="N331" s="44"/>
    </row>
    <row r="332" spans="1:14" s="45" customFormat="1" hidden="1" x14ac:dyDescent="0.25">
      <c r="A332" s="45">
        <v>2640</v>
      </c>
      <c r="B332" s="42"/>
      <c r="C332" s="43"/>
      <c r="D332" s="42" t="s">
        <v>25</v>
      </c>
      <c r="E332" s="42" t="s">
        <v>627</v>
      </c>
      <c r="F332" s="58" t="s">
        <v>293</v>
      </c>
      <c r="G332" s="42" t="s">
        <v>628</v>
      </c>
      <c r="H332" s="44">
        <v>150000000</v>
      </c>
      <c r="I332" s="44"/>
      <c r="J332" s="45" t="s">
        <v>620</v>
      </c>
      <c r="L332" s="44"/>
      <c r="N332" s="44"/>
    </row>
    <row r="333" spans="1:14" x14ac:dyDescent="0.25">
      <c r="A333" s="13"/>
      <c r="B333" s="13" t="s">
        <v>629</v>
      </c>
      <c r="C333" s="59"/>
      <c r="D333" s="14"/>
      <c r="E333" s="14"/>
      <c r="F333" s="16"/>
      <c r="G333" s="14"/>
      <c r="H333" s="18"/>
      <c r="I333" s="18"/>
      <c r="J333" s="13" t="s">
        <v>630</v>
      </c>
      <c r="K333" s="13"/>
      <c r="L333" s="18"/>
    </row>
    <row r="334" spans="1:14" x14ac:dyDescent="0.25">
      <c r="A334" s="13"/>
      <c r="B334" s="14" t="s">
        <v>631</v>
      </c>
      <c r="C334" s="35"/>
      <c r="D334" s="14"/>
      <c r="E334" s="14"/>
      <c r="F334" s="16"/>
      <c r="G334" s="14"/>
      <c r="H334" s="18"/>
      <c r="I334" s="18"/>
      <c r="J334" s="13" t="s">
        <v>632</v>
      </c>
      <c r="K334" s="13"/>
      <c r="L334" s="18"/>
    </row>
    <row r="335" spans="1:14" x14ac:dyDescent="0.25">
      <c r="A335" s="20"/>
      <c r="B335" s="21" t="s">
        <v>633</v>
      </c>
      <c r="C335" s="22"/>
      <c r="D335" s="21"/>
      <c r="E335" s="21"/>
      <c r="F335" s="23"/>
      <c r="G335" s="21"/>
      <c r="H335" s="24">
        <v>1837828997306</v>
      </c>
      <c r="I335" s="24">
        <v>1837828997306</v>
      </c>
      <c r="J335" s="20"/>
      <c r="K335" s="20"/>
    </row>
    <row r="337" spans="1:15" ht="16.149999999999999" customHeight="1" x14ac:dyDescent="0.25"/>
    <row r="338" spans="1:15" hidden="1" x14ac:dyDescent="0.25">
      <c r="A338" s="8">
        <v>1841</v>
      </c>
      <c r="E338" s="9" t="s">
        <v>492</v>
      </c>
      <c r="F338" s="11" t="s">
        <v>487</v>
      </c>
      <c r="H338" s="12" t="s">
        <v>488</v>
      </c>
      <c r="M338"/>
      <c r="N338"/>
      <c r="O338"/>
    </row>
    <row r="339" spans="1:15" hidden="1" x14ac:dyDescent="0.25">
      <c r="A339" s="8">
        <v>1845</v>
      </c>
      <c r="E339" s="9" t="s">
        <v>494</v>
      </c>
      <c r="F339" s="11" t="s">
        <v>487</v>
      </c>
      <c r="H339" s="12" t="s">
        <v>488</v>
      </c>
      <c r="M339"/>
      <c r="N339"/>
      <c r="O339"/>
    </row>
    <row r="340" spans="1:15" hidden="1" x14ac:dyDescent="0.25">
      <c r="M340"/>
      <c r="N340"/>
      <c r="O340"/>
    </row>
    <row r="341" spans="1:15" x14ac:dyDescent="0.25">
      <c r="C341" s="60" t="e">
        <f>+H122-L345-#REF!</f>
        <v>#REF!</v>
      </c>
    </row>
    <row r="342" spans="1:15" x14ac:dyDescent="0.25">
      <c r="C342" s="60" t="e">
        <f>+H128-#REF!-L346</f>
        <v>#REF!</v>
      </c>
    </row>
    <row r="345" spans="1:15" x14ac:dyDescent="0.25">
      <c r="F345" s="9"/>
      <c r="J345" s="61"/>
      <c r="K345" s="61"/>
    </row>
    <row r="346" spans="1:15" x14ac:dyDescent="0.25">
      <c r="F346" s="9"/>
    </row>
  </sheetData>
  <autoFilter ref="A2:L335">
    <filterColumn colId="3">
      <filters blank="1">
        <filter val="A-3-6-3-12-1"/>
        <filter val="A-3-6-3-12-2"/>
        <filter val="AECID"/>
        <filter val="APD"/>
        <filter val="ASISTENCIA"/>
        <filter val="C-223-1507-1-0-300"/>
        <filter val="C-223-1507-1-0-301"/>
        <filter val="C-223-1507-1-0-302"/>
        <filter val="C-223-1507-1-0-303"/>
        <filter val="C-223-1507-1-0-304"/>
        <filter val="C-223-1507-1-0-305"/>
        <filter val="C-223-1507-1-0-340"/>
        <filter val="C-223-1507-1-0-341"/>
        <filter val="C-223-1507-1-0-342"/>
        <filter val="C-223-1507-1-0-343"/>
        <filter val="C-223-1507-2-0-310"/>
        <filter val="C-223-1507-2-0-311"/>
        <filter val="C-223-1507-2-0-312"/>
        <filter val="C-223-1507-2-0-313"/>
        <filter val="C-223-1507-2-0-314"/>
        <filter val="C-223-1507-2-0-315"/>
        <filter val="C-223-1507-2-0-320"/>
        <filter val="C-223-1507-2-0-321"/>
        <filter val="C-223-1507-2-0-322"/>
        <filter val="C-223-1507-2-0-323"/>
        <filter val="C-223-1507-2-0-324"/>
        <filter val="C-223-1507-2-0-325"/>
        <filter val="C-223-1507-2-0-330"/>
        <filter val="C-223-1507-2-0-331"/>
        <filter val="C-223-1507-2-0-332"/>
        <filter val="C-223-1507-2-0-333"/>
        <filter val="C-223-1507-2-0-334"/>
        <filter val="C-223-1507-2-0-335"/>
        <filter val="C-223-1507-2-0-344"/>
        <filter val="C-223-1507-2-0-345"/>
        <filter val="C-310-1000-1-0-380"/>
        <filter val="C-310-1000-1-0-381"/>
        <filter val="C-310-1000-1-0-382"/>
        <filter val="C-310-1000-1-0-383"/>
        <filter val="C-310-1000-1-0-384"/>
        <filter val="C-310-1000-1-0-385"/>
        <filter val="C-310-1507-1-0-410"/>
        <filter val="C-310-1507-1-0-411"/>
        <filter val="C-310-1507-1-0-412"/>
        <filter val="C-310-1507-1-0-413"/>
        <filter val="C-310-1507-1-0-414"/>
        <filter val="C-310-1507-1-0-415"/>
        <filter val="C-320-1507-10-0-550"/>
        <filter val="C-320-1507-10-0-551"/>
        <filter val="C-320-1507-2-0-430"/>
        <filter val="C-320-1507-2-0-431"/>
        <filter val="C-320-1507-2-0-441"/>
        <filter val="C-320-1507-2-0-450"/>
        <filter val="C-320-1507-2-0-451"/>
        <filter val="C-320-1507-2-0-452"/>
        <filter val="C-320-1507-2-0-453"/>
        <filter val="C-320-1507-2-0-454"/>
        <filter val="C-320-1507-2-0-455"/>
        <filter val="C-320-1507-4-0-470"/>
        <filter val="C-320-1507-4-0-472"/>
        <filter val="C-320-1507-4-0-474"/>
        <filter val="C-320-1507-4-0-480"/>
        <filter val="C-320-1507-5-0-500"/>
        <filter val="C-320-1507-5-0-501"/>
        <filter val="C-320-1507-5-0-502"/>
        <filter val="C-320-1507-5-0-503"/>
        <filter val="C-320-1507-5-0-504"/>
        <filter val="C-320-1507-5-0-505"/>
        <filter val="C-320-1507-6-0-510"/>
        <filter val="C-320-1507-6-0-511"/>
        <filter val="C-320-1507-6-0-512"/>
        <filter val="C-320-1507-6-0-513"/>
        <filter val="C-320-1507-6-0-514"/>
        <filter val="C-320-1507-6-0-515"/>
        <filter val="C-320-1507-6-0-520"/>
        <filter val="C-320-1507-6-0-521"/>
        <filter val="C-320-1507-8-0-530"/>
        <filter val="C-320-1507-8-0-532"/>
        <filter val="C-320-1507-8-0-534"/>
        <filter val="C-320-1507-9-0-540"/>
        <filter val="C-320-1507-9-0-541"/>
        <filter val="C-320-1507-9-0-542"/>
        <filter val="C-320-1507-9-0-543"/>
        <filter val="C-540-1000-1-0-100"/>
        <filter val="C-540-1000-1-0-101"/>
        <filter val="C-540-1000-1-0-130"/>
        <filter val="C-540-1000-1-0-131"/>
        <filter val="C-540-1000-1-0-132"/>
        <filter val="C-540-1000-1-0-133"/>
        <filter val="C-540-1000-1-0-134"/>
        <filter val="C-540-1000-1-0-135"/>
        <filter val="C-540-1000-1-0-136"/>
        <filter val="C-540-1000-1-0-137"/>
        <filter val="C-540-1000-2-0-101"/>
        <filter val="C-540-1000-2-0-102"/>
        <filter val="C-540-1000-2-0-201"/>
        <filter val="C-540-1000-2-0-202"/>
        <filter val="C-540-1000-2-0-301"/>
        <filter val="C-540-1000-2-0-302"/>
        <filter val="CANALES"/>
        <filter val="COFINANCIACION"/>
        <filter val="COLECTIVA"/>
        <filter val="CONNACIONALES"/>
        <filter val="ENFOQUES"/>
        <filter val="FONDO"/>
        <filter val="FORTALECIMIENTO SNARIV"/>
        <filter val="MEDIDAS BM"/>
        <filter val="PARTICIPACIÓN"/>
        <filter val="RETORNOS"/>
        <filter val="TECNOLOGIA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Apropiación 25_Enero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Alejandra Espitia Rocha</dc:creator>
  <cp:lastModifiedBy>Usuario de Windows</cp:lastModifiedBy>
  <dcterms:created xsi:type="dcterms:W3CDTF">2016-01-25T16:03:09Z</dcterms:created>
  <dcterms:modified xsi:type="dcterms:W3CDTF">2018-01-31T14:23:24Z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