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avier.mondragon\Documents\Banco de Proyectos 2015\Anexos técnicos\"/>
    </mc:Choice>
  </mc:AlternateContent>
  <bookViews>
    <workbookView xWindow="0" yWindow="0" windowWidth="24000" windowHeight="9735"/>
  </bookViews>
  <sheets>
    <sheet name="PO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7" i="1" l="1"/>
  <c r="E43" i="1"/>
  <c r="E42" i="1"/>
  <c r="E48" i="1" l="1"/>
  <c r="J37" i="1" s="1"/>
  <c r="E46" i="1"/>
  <c r="K32" i="1"/>
  <c r="K29" i="1"/>
  <c r="I29" i="1"/>
  <c r="I30" i="1"/>
  <c r="E41" i="1"/>
  <c r="P17" i="1"/>
  <c r="P18" i="1" s="1"/>
  <c r="P15" i="1"/>
  <c r="I35" i="1"/>
  <c r="I37" i="1"/>
  <c r="J35" i="1" l="1"/>
  <c r="J38" i="1" s="1"/>
  <c r="P14" i="1"/>
  <c r="K30" i="1" l="1"/>
  <c r="I32" i="1"/>
  <c r="P32" i="1" l="1"/>
  <c r="N32" i="1"/>
  <c r="P8" i="1"/>
  <c r="P9" i="1"/>
  <c r="P10" i="1"/>
  <c r="P16" i="1"/>
  <c r="P13" i="1"/>
  <c r="P12" i="1"/>
  <c r="P11" i="1"/>
  <c r="P7" i="1"/>
  <c r="P6" i="1"/>
  <c r="P5" i="1"/>
  <c r="K18" i="1"/>
  <c r="I17" i="1"/>
  <c r="I16" i="1"/>
  <c r="I15" i="1"/>
  <c r="I13" i="1"/>
  <c r="I12" i="1"/>
  <c r="I11" i="1"/>
  <c r="I7" i="1"/>
  <c r="I6" i="1"/>
  <c r="I5" i="1"/>
  <c r="H14" i="1"/>
  <c r="I18" i="1" l="1"/>
  <c r="I14" i="1"/>
  <c r="I38" i="1"/>
  <c r="P27" i="1"/>
  <c r="N27" i="1"/>
  <c r="K27" i="1"/>
  <c r="I27" i="1"/>
  <c r="N18" i="1"/>
</calcChain>
</file>

<file path=xl/comments1.xml><?xml version="1.0" encoding="utf-8"?>
<comments xmlns="http://schemas.openxmlformats.org/spreadsheetml/2006/main">
  <authors>
    <author>Usuario de Windows</author>
  </authors>
  <commentList>
    <comment ref="H16" authorId="0" shapeId="0">
      <text>
        <r>
          <rPr>
            <b/>
            <sz val="9"/>
            <color indexed="81"/>
            <rFont val="Tahoma"/>
            <charset val="1"/>
          </rPr>
          <t>Usuario de Windows:</t>
        </r>
        <r>
          <rPr>
            <sz val="9"/>
            <color indexed="81"/>
            <rFont val="Tahoma"/>
            <charset val="1"/>
          </rPr>
          <t xml:space="preserve">
Este rubro debe ser revisado por los municipios y debe ajustarse de acuerdo con las necesidades del territorio.</t>
        </r>
      </text>
    </comment>
  </commentList>
</comments>
</file>

<file path=xl/sharedStrings.xml><?xml version="1.0" encoding="utf-8"?>
<sst xmlns="http://schemas.openxmlformats.org/spreadsheetml/2006/main" count="157" uniqueCount="88">
  <si>
    <t>PLAN OPERATIVO DE ACTIVIDADES</t>
  </si>
  <si>
    <t>FUENTE DEL RECURSO</t>
  </si>
  <si>
    <t>CRONOGRAMA</t>
  </si>
  <si>
    <t>MES 1</t>
  </si>
  <si>
    <t>MES 2</t>
  </si>
  <si>
    <t>OBJETIVOS ESPECIFICOS</t>
  </si>
  <si>
    <t>PRODUCTOS</t>
  </si>
  <si>
    <t>ACTIVIDADES</t>
  </si>
  <si>
    <t>DESCRIPCIÓN</t>
  </si>
  <si>
    <t>UNIDAD DE MEDIDA</t>
  </si>
  <si>
    <t>CANTIDAD</t>
  </si>
  <si>
    <t>TIEMPO</t>
  </si>
  <si>
    <t>VALOR UNITARIO</t>
  </si>
  <si>
    <t>VALOR TOTAL</t>
  </si>
  <si>
    <t>MUNICIPIOS - GOBERNACIÓN</t>
  </si>
  <si>
    <t>VALOR</t>
  </si>
  <si>
    <t>ENTIDADES PÚBLICAS -COOPERANTES</t>
  </si>
  <si>
    <t>BIENES Y SERVICIOS</t>
  </si>
  <si>
    <t>UARIV</t>
  </si>
  <si>
    <t>SEMANA 1</t>
  </si>
  <si>
    <t>SEMANA 2</t>
  </si>
  <si>
    <t>SEMANA 3</t>
  </si>
  <si>
    <t>SEMANA 4</t>
  </si>
  <si>
    <t>SUBTOTAL OBJETIVO ESPECIFICO 1</t>
  </si>
  <si>
    <t>SUBTOTAL OBJETIVO ESPECIFICO 2</t>
  </si>
  <si>
    <t>X</t>
  </si>
  <si>
    <t>Imprevistos</t>
  </si>
  <si>
    <t>Gastos administrativos</t>
  </si>
  <si>
    <t>Seguimiento</t>
  </si>
  <si>
    <t>TOTAL</t>
  </si>
  <si>
    <t>FUENTES</t>
  </si>
  <si>
    <t>MUNICIPIOS - GOBERNACIONES</t>
  </si>
  <si>
    <t>ALCALDÍA TONA</t>
  </si>
  <si>
    <t>ENTIDADES PÚBLICAS - COOPERANTES</t>
  </si>
  <si>
    <t>ORGANIZACIÓN FEMENINA POPULAR</t>
  </si>
  <si>
    <t>UNIDAD PARA LA ATENCIÓN Y REPARACIÓN INTEGRAL A LAS VÍCTIMAS</t>
  </si>
  <si>
    <t>MES 3</t>
  </si>
  <si>
    <t>MES 4</t>
  </si>
  <si>
    <t>Formación en los protocolos de la Estrategia de Recuperación Emocional a los profesionales contratados por el convenio.</t>
  </si>
  <si>
    <t>Selección, contratación, formación y dotación para los profesionales psicosociales.</t>
  </si>
  <si>
    <t>Realizar la selección y contratación de un coordinador administrativo y financiero, así como de 4 profesionales en psicología, para la atención de la población víctima de los municipios beneficiarios.</t>
  </si>
  <si>
    <t>Seleccionar y contratar 1 coordinador administrativo y financiero, encargado de la supervisión y efectiva ejecución del Proyecto.</t>
  </si>
  <si>
    <t>Seleccionar y contratar 4 psicólogos para la implementación de la Estrategia de Recuperación Emocional.</t>
  </si>
  <si>
    <t>Formación, por parte de la Unidad para las Víctimas, al coordinador y a los psicólogos contratados  en el Enfoque psicosocial para las víctimas del conflicto, y en los protocolos de la Estrategia de Recuperación Emocional de la Unidad de Victimas, componente individual y grupal.</t>
  </si>
  <si>
    <t>Trasladar a los profesionales desde sus lugares de origen, hacia el lugar de formación y de regreso a sus territorios de origen.</t>
  </si>
  <si>
    <t>Garantizar alimentación y estadía para los profesionales durante periodo de formación.</t>
  </si>
  <si>
    <t>Alquiler de salón con sonido, computador y video beam para la realización de la capacitación. Y demás adecuaciones que se requieran.</t>
  </si>
  <si>
    <t>Comprar los materiales e insumos necesarios para la formación.</t>
  </si>
  <si>
    <t>Dotar a los psicólogos contratados en los municipios de los elementos necesarios para la correcta implementación de la Estrategia de Recuperación Emocional.</t>
  </si>
  <si>
    <t>Realizar compra de Elementos de identificación del proyecto para los profesionales. (Camisetas, Chalecos, Pendones)</t>
  </si>
  <si>
    <t>Impresión de álbumes de la ERE, necesarios para el seguimiento. 1 álbum por cada uno de los participantes.</t>
  </si>
  <si>
    <t>Disposición de 500 minutos mensuales por cada uno de los profesionales vinculados para el proceso de convocatoria a los encuentros grupales.</t>
  </si>
  <si>
    <t>Compra de los Kits para las víctimas de la EREG.</t>
  </si>
  <si>
    <t>Compra de equipos de cómputo, papelería y otros elementos de oficina y para la implementación de la EREG.</t>
  </si>
  <si>
    <t>Realización de visitas de monitoreo y seguimiento a cada uno de los lugares a cargo de los profesionales.</t>
  </si>
  <si>
    <t>Suministro de refrigerios e hidratación para eventos.</t>
  </si>
  <si>
    <t>Mano de Obra Calificada</t>
  </si>
  <si>
    <t>Transporte</t>
  </si>
  <si>
    <t>Otros Gastos Generales</t>
  </si>
  <si>
    <t>Alquiler</t>
  </si>
  <si>
    <t>Materiales</t>
  </si>
  <si>
    <t>Maquinaria y Equipo</t>
  </si>
  <si>
    <t>MES 5</t>
  </si>
  <si>
    <t>MES 6</t>
  </si>
  <si>
    <t>MES 7</t>
  </si>
  <si>
    <t>Brindar atención psicosocial a las víctimas del conflicto armado a través de la implementación de la Estrategia de Recuperación Emocional componente individual y grupal de la Unidad para las Víctimas.</t>
  </si>
  <si>
    <t>600 Víctimas del conflicto armado atendidas a través de la Estrategia de Recuperación Emocional Componente grupal.</t>
  </si>
  <si>
    <t>Realizar la convocatoria, Atención psicosocial grupal, y cargue de las atenciones en el MAARIV.</t>
  </si>
  <si>
    <t>Realizar la convocatoria para conformar los grupos de la ERE grupal.</t>
  </si>
  <si>
    <t>Brindar atención psicosocial  en cada municipio a 300 Víctimas, mediante la ERE componente grupal.</t>
  </si>
  <si>
    <t xml:space="preserve">Registrar las atenciones realizadas en el aplicativo Maariv. </t>
  </si>
  <si>
    <t xml:space="preserve">Programar encuentros, realizar la atención psicosocial individual y cargue de las atenciones en el MAARIV  </t>
  </si>
  <si>
    <t xml:space="preserve">Programar encuentros para la atención individual </t>
  </si>
  <si>
    <t>100% de atención, remisión y seguimiento a casos que requieran intervención clínica de acuerdo a su afectación psicosocial.</t>
  </si>
  <si>
    <t>Remisión y seguimiento para las víctimas que requieren intervención clínica o de salud mental.</t>
  </si>
  <si>
    <t>Remitir a la red local  de salud  de cada municipio al 100% de víctimas identificadas con niveles de afectación psicosocial que requieran intervención clínica o que hayan sido diagnosticadas con alguna psicopatología.</t>
  </si>
  <si>
    <t>Realizar seguimiento a la red local de salud  de cada municipio al 100% de víctimas identificadas con niveles de afectación psicosocial que requieran intervención clínica o que hayan sido diagnosticadas con alguna psicopatología.</t>
  </si>
  <si>
    <t>Mano de Obra No Calificada</t>
  </si>
  <si>
    <t>-</t>
  </si>
  <si>
    <t>100 victimas con acompañamiento psicosocial a través de la Estrategia de Recuperación Emocional componente individual.</t>
  </si>
  <si>
    <t>Brindar atención psicosocial individual en cada municipio a 50 Víctimas del conflicto armado mediante la ERE componente individual.</t>
  </si>
  <si>
    <t>Total del Proyecto</t>
  </si>
  <si>
    <t>Contrapartida Municipios</t>
  </si>
  <si>
    <t>Cofinanciación Unidad</t>
  </si>
  <si>
    <t>Con Operador</t>
  </si>
  <si>
    <t>Sin Operador</t>
  </si>
  <si>
    <t xml:space="preserve">Porcentajes Municipios Contratando Operador </t>
  </si>
  <si>
    <t xml:space="preserve">Porcentajes Municipios sin contratar Operador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</si>
</sst>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6" formatCode="&quot;$&quot;\ #,##0_);[Red]\(&quot;$&quot;\ #,##0\)"/>
    <numFmt numFmtId="44" formatCode="_(&quot;$&quot;\ * #,##0.00_);_(&quot;$&quot;\ * \(#,##0.00\);_(&quot;$&quot;\ * &quot;-&quot;??_);_(@_)"/>
    <numFmt numFmtId="43" formatCode="_(* #,##0.00_);_(* \(#,##0.00\);_(* &quot;-&quot;??_);_(@_)"/>
    <numFmt numFmtId="164" formatCode="&quot;$&quot;#,##0.00"/>
    <numFmt numFmtId="165" formatCode="&quot;$&quot;#,##0"/>
    <numFmt numFmtId="166" formatCode="&quot;$&quot;#,##0;[Red]&quot;$&quot;#,##0"/>
    <numFmt numFmtId="168" formatCode="_(&quot;$&quot;\ * #,##0_);_(&quot;$&quot;\ * \(#,##0\);_(&quot;$&quot;\ 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6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12">
    <xf numFmtId="0" fontId="0" fillId="0" borderId="0" xfId="0"/>
    <xf numFmtId="3" fontId="4" fillId="0" borderId="22" xfId="0" applyNumberFormat="1" applyFont="1" applyFill="1" applyBorder="1" applyAlignment="1">
      <alignment horizontal="center" vertical="center" textRotation="180"/>
    </xf>
    <xf numFmtId="0" fontId="4" fillId="0" borderId="23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/>
    </xf>
    <xf numFmtId="3" fontId="4" fillId="0" borderId="20" xfId="0" applyNumberFormat="1" applyFont="1" applyFill="1" applyBorder="1" applyAlignment="1">
      <alignment horizontal="center" vertical="center" textRotation="180"/>
    </xf>
    <xf numFmtId="0" fontId="4" fillId="0" borderId="28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4" fillId="0" borderId="29" xfId="0" applyFont="1" applyFill="1" applyBorder="1" applyAlignment="1">
      <alignment horizontal="center" vertical="center"/>
    </xf>
    <xf numFmtId="6" fontId="3" fillId="0" borderId="33" xfId="0" applyNumberFormat="1" applyFont="1" applyFill="1" applyBorder="1" applyAlignment="1">
      <alignment horizontal="center" vertical="center"/>
    </xf>
    <xf numFmtId="0" fontId="3" fillId="0" borderId="34" xfId="0" applyFont="1" applyFill="1" applyBorder="1" applyAlignment="1">
      <alignment horizontal="center" vertical="center" wrapText="1"/>
    </xf>
    <xf numFmtId="0" fontId="3" fillId="0" borderId="33" xfId="0" applyFont="1" applyFill="1" applyBorder="1" applyAlignment="1">
      <alignment horizontal="center" vertical="center"/>
    </xf>
    <xf numFmtId="0" fontId="3" fillId="0" borderId="27" xfId="0" applyFont="1" applyFill="1" applyBorder="1" applyAlignment="1">
      <alignment horizontal="center" vertical="center"/>
    </xf>
    <xf numFmtId="0" fontId="3" fillId="0" borderId="32" xfId="0" applyFont="1" applyFill="1" applyBorder="1" applyAlignment="1">
      <alignment horizontal="center" vertical="center"/>
    </xf>
    <xf numFmtId="3" fontId="4" fillId="0" borderId="26" xfId="0" applyNumberFormat="1" applyFont="1" applyFill="1" applyBorder="1" applyAlignment="1">
      <alignment horizontal="center" vertical="center"/>
    </xf>
    <xf numFmtId="0" fontId="4" fillId="0" borderId="33" xfId="0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horizontal="center" vertical="center"/>
    </xf>
    <xf numFmtId="0" fontId="4" fillId="0" borderId="32" xfId="0" applyFont="1" applyFill="1" applyBorder="1" applyAlignment="1">
      <alignment horizontal="center" vertical="center"/>
    </xf>
    <xf numFmtId="0" fontId="4" fillId="0" borderId="41" xfId="0" applyFont="1" applyFill="1" applyBorder="1" applyAlignment="1">
      <alignment horizontal="center" vertical="center"/>
    </xf>
    <xf numFmtId="0" fontId="4" fillId="0" borderId="43" xfId="0" applyFont="1" applyFill="1" applyBorder="1" applyAlignment="1">
      <alignment horizontal="center" vertical="center"/>
    </xf>
    <xf numFmtId="3" fontId="7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/>
    </xf>
    <xf numFmtId="6" fontId="3" fillId="0" borderId="23" xfId="0" applyNumberFormat="1" applyFont="1" applyFill="1" applyBorder="1" applyAlignment="1">
      <alignment horizontal="center" vertical="center"/>
    </xf>
    <xf numFmtId="3" fontId="4" fillId="0" borderId="22" xfId="1" applyNumberFormat="1" applyFont="1" applyFill="1" applyBorder="1" applyAlignment="1">
      <alignment horizontal="center" vertical="center"/>
    </xf>
    <xf numFmtId="3" fontId="4" fillId="0" borderId="26" xfId="1" applyNumberFormat="1" applyFont="1" applyFill="1" applyBorder="1" applyAlignment="1">
      <alignment horizontal="center" vertical="center"/>
    </xf>
    <xf numFmtId="0" fontId="3" fillId="0" borderId="41" xfId="0" applyFont="1" applyFill="1" applyBorder="1" applyAlignment="1">
      <alignment horizontal="center" vertical="center"/>
    </xf>
    <xf numFmtId="6" fontId="3" fillId="0" borderId="41" xfId="0" applyNumberFormat="1" applyFont="1" applyFill="1" applyBorder="1" applyAlignment="1">
      <alignment horizontal="center" vertical="center"/>
    </xf>
    <xf numFmtId="3" fontId="4" fillId="0" borderId="40" xfId="0" applyNumberFormat="1" applyFont="1" applyFill="1" applyBorder="1" applyAlignment="1">
      <alignment horizontal="center" vertical="center"/>
    </xf>
    <xf numFmtId="6" fontId="7" fillId="3" borderId="49" xfId="0" applyNumberFormat="1" applyFont="1" applyFill="1" applyBorder="1" applyAlignment="1">
      <alignment horizontal="center" vertical="center" wrapText="1"/>
    </xf>
    <xf numFmtId="6" fontId="7" fillId="3" borderId="49" xfId="0" applyNumberFormat="1" applyFont="1" applyFill="1" applyBorder="1" applyAlignment="1">
      <alignment wrapText="1"/>
    </xf>
    <xf numFmtId="6" fontId="4" fillId="0" borderId="0" xfId="0" applyNumberFormat="1" applyFont="1" applyBorder="1"/>
    <xf numFmtId="0" fontId="4" fillId="0" borderId="0" xfId="0" applyFont="1" applyBorder="1"/>
    <xf numFmtId="0" fontId="3" fillId="0" borderId="0" xfId="0" applyFont="1" applyFill="1"/>
    <xf numFmtId="0" fontId="3" fillId="0" borderId="15" xfId="0" applyFont="1" applyFill="1" applyBorder="1" applyAlignment="1">
      <alignment horizontal="left" vertical="center"/>
    </xf>
    <xf numFmtId="0" fontId="3" fillId="0" borderId="13" xfId="0" applyFont="1" applyFill="1" applyBorder="1" applyAlignment="1">
      <alignment horizontal="left" vertical="center"/>
    </xf>
    <xf numFmtId="0" fontId="3" fillId="0" borderId="13" xfId="0" applyFont="1" applyFill="1" applyBorder="1" applyAlignment="1">
      <alignment horizontal="right" vertical="center"/>
    </xf>
    <xf numFmtId="0" fontId="4" fillId="0" borderId="15" xfId="0" applyFont="1" applyBorder="1" applyAlignment="1">
      <alignment wrapText="1"/>
    </xf>
    <xf numFmtId="0" fontId="4" fillId="0" borderId="16" xfId="0" applyFont="1" applyBorder="1" applyAlignment="1">
      <alignment wrapText="1"/>
    </xf>
    <xf numFmtId="0" fontId="4" fillId="0" borderId="14" xfId="0" applyFont="1" applyBorder="1" applyAlignment="1">
      <alignment wrapText="1"/>
    </xf>
    <xf numFmtId="0" fontId="4" fillId="0" borderId="11" xfId="0" applyFont="1" applyBorder="1" applyAlignment="1">
      <alignment wrapText="1"/>
    </xf>
    <xf numFmtId="3" fontId="4" fillId="0" borderId="0" xfId="0" applyNumberFormat="1" applyFont="1" applyBorder="1"/>
    <xf numFmtId="0" fontId="4" fillId="0" borderId="0" xfId="0" applyFont="1"/>
    <xf numFmtId="0" fontId="4" fillId="0" borderId="0" xfId="0" applyFont="1" applyFill="1"/>
    <xf numFmtId="0" fontId="7" fillId="0" borderId="0" xfId="0" applyFont="1" applyFill="1" applyBorder="1" applyAlignment="1">
      <alignment horizontal="center"/>
    </xf>
    <xf numFmtId="0" fontId="4" fillId="0" borderId="0" xfId="0" applyFont="1" applyBorder="1" applyAlignment="1">
      <alignment wrapText="1"/>
    </xf>
    <xf numFmtId="6" fontId="4" fillId="0" borderId="0" xfId="0" applyNumberFormat="1" applyFont="1" applyBorder="1" applyAlignment="1">
      <alignment wrapText="1"/>
    </xf>
    <xf numFmtId="0" fontId="3" fillId="0" borderId="34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  <xf numFmtId="0" fontId="3" fillId="0" borderId="40" xfId="0" applyFont="1" applyFill="1" applyBorder="1" applyAlignment="1">
      <alignment horizontal="center" vertical="center"/>
    </xf>
    <xf numFmtId="0" fontId="3" fillId="0" borderId="43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4" fillId="2" borderId="55" xfId="0" applyFont="1" applyFill="1" applyBorder="1" applyAlignment="1">
      <alignment horizontal="center" vertical="center"/>
    </xf>
    <xf numFmtId="0" fontId="4" fillId="2" borderId="58" xfId="0" applyFont="1" applyFill="1" applyBorder="1" applyAlignment="1">
      <alignment horizontal="center" vertical="center"/>
    </xf>
    <xf numFmtId="0" fontId="4" fillId="2" borderId="56" xfId="0" applyFont="1" applyFill="1" applyBorder="1" applyAlignment="1">
      <alignment horizontal="center" vertical="center"/>
    </xf>
    <xf numFmtId="0" fontId="3" fillId="2" borderId="40" xfId="0" applyFont="1" applyFill="1" applyBorder="1" applyAlignment="1">
      <alignment horizontal="center" vertical="center"/>
    </xf>
    <xf numFmtId="0" fontId="3" fillId="2" borderId="41" xfId="0" applyFont="1" applyFill="1" applyBorder="1" applyAlignment="1">
      <alignment horizontal="center" vertical="center"/>
    </xf>
    <xf numFmtId="0" fontId="3" fillId="2" borderId="43" xfId="0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horizontal="center" vertical="center"/>
    </xf>
    <xf numFmtId="0" fontId="5" fillId="0" borderId="28" xfId="0" applyFont="1" applyFill="1" applyBorder="1" applyAlignment="1">
      <alignment horizontal="center" vertical="center"/>
    </xf>
    <xf numFmtId="0" fontId="5" fillId="0" borderId="25" xfId="0" applyFont="1" applyFill="1" applyBorder="1" applyAlignment="1">
      <alignment horizontal="center" vertical="center"/>
    </xf>
    <xf numFmtId="0" fontId="5" fillId="0" borderId="29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/>
    </xf>
    <xf numFmtId="0" fontId="3" fillId="2" borderId="33" xfId="0" applyFont="1" applyFill="1" applyBorder="1" applyAlignment="1">
      <alignment horizontal="center" vertical="center"/>
    </xf>
    <xf numFmtId="6" fontId="7" fillId="3" borderId="49" xfId="0" applyNumberFormat="1" applyFont="1" applyFill="1" applyBorder="1" applyAlignment="1">
      <alignment horizontal="center" vertical="center" textRotation="180" wrapText="1"/>
    </xf>
    <xf numFmtId="0" fontId="11" fillId="0" borderId="45" xfId="0" applyFont="1" applyBorder="1" applyAlignment="1">
      <alignment vertical="center" wrapText="1"/>
    </xf>
    <xf numFmtId="0" fontId="11" fillId="0" borderId="59" xfId="0" applyFont="1" applyBorder="1" applyAlignment="1">
      <alignment vertical="center" wrapText="1"/>
    </xf>
    <xf numFmtId="0" fontId="11" fillId="0" borderId="31" xfId="0" applyFont="1" applyBorder="1" applyAlignment="1">
      <alignment vertical="center" wrapText="1"/>
    </xf>
    <xf numFmtId="0" fontId="11" fillId="0" borderId="38" xfId="0" applyFont="1" applyBorder="1" applyAlignment="1">
      <alignment vertical="center" wrapText="1"/>
    </xf>
    <xf numFmtId="0" fontId="12" fillId="0" borderId="59" xfId="0" applyFont="1" applyBorder="1" applyAlignment="1">
      <alignment vertical="center" wrapText="1"/>
    </xf>
    <xf numFmtId="0" fontId="12" fillId="0" borderId="31" xfId="0" applyFont="1" applyBorder="1" applyAlignment="1">
      <alignment vertical="center" wrapText="1"/>
    </xf>
    <xf numFmtId="0" fontId="0" fillId="0" borderId="59" xfId="0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0" fillId="0" borderId="60" xfId="0" applyBorder="1" applyAlignment="1">
      <alignment horizontal="center" vertical="center" wrapText="1"/>
    </xf>
    <xf numFmtId="0" fontId="0" fillId="0" borderId="61" xfId="0" applyBorder="1" applyAlignment="1">
      <alignment wrapText="1"/>
    </xf>
    <xf numFmtId="0" fontId="0" fillId="0" borderId="62" xfId="0" applyBorder="1" applyAlignment="1">
      <alignment wrapText="1"/>
    </xf>
    <xf numFmtId="0" fontId="0" fillId="0" borderId="61" xfId="0" applyBorder="1" applyAlignment="1">
      <alignment horizontal="center" vertical="center" wrapText="1"/>
    </xf>
    <xf numFmtId="0" fontId="0" fillId="0" borderId="53" xfId="0" applyBorder="1" applyAlignment="1">
      <alignment horizontal="center" vertical="center" wrapText="1"/>
    </xf>
    <xf numFmtId="0" fontId="0" fillId="0" borderId="31" xfId="0" applyBorder="1" applyAlignment="1">
      <alignment wrapText="1"/>
    </xf>
    <xf numFmtId="0" fontId="0" fillId="0" borderId="38" xfId="0" applyBorder="1" applyAlignment="1">
      <alignment wrapText="1"/>
    </xf>
    <xf numFmtId="0" fontId="0" fillId="0" borderId="31" xfId="0" applyBorder="1" applyAlignment="1">
      <alignment horizontal="center" vertical="center" wrapText="1"/>
    </xf>
    <xf numFmtId="0" fontId="11" fillId="0" borderId="59" xfId="0" applyFont="1" applyBorder="1" applyAlignment="1">
      <alignment horizontal="center" vertical="center" wrapText="1"/>
    </xf>
    <xf numFmtId="0" fontId="11" fillId="0" borderId="38" xfId="0" applyFont="1" applyBorder="1" applyAlignment="1">
      <alignment horizontal="center" vertical="center" wrapText="1"/>
    </xf>
    <xf numFmtId="0" fontId="11" fillId="0" borderId="31" xfId="0" applyFont="1" applyBorder="1" applyAlignment="1">
      <alignment horizontal="center" vertical="center" wrapText="1"/>
    </xf>
    <xf numFmtId="0" fontId="12" fillId="0" borderId="38" xfId="0" applyFont="1" applyBorder="1" applyAlignment="1">
      <alignment vertical="center" wrapText="1"/>
    </xf>
    <xf numFmtId="0" fontId="0" fillId="0" borderId="64" xfId="0" applyBorder="1" applyAlignment="1">
      <alignment horizontal="center" vertical="center" wrapText="1"/>
    </xf>
    <xf numFmtId="1" fontId="0" fillId="4" borderId="59" xfId="0" applyNumberFormat="1" applyFont="1" applyFill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3" fontId="3" fillId="0" borderId="40" xfId="0" applyNumberFormat="1" applyFont="1" applyFill="1" applyBorder="1" applyAlignment="1">
      <alignment horizontal="center" vertical="center"/>
    </xf>
    <xf numFmtId="0" fontId="3" fillId="0" borderId="44" xfId="0" applyFont="1" applyFill="1" applyBorder="1" applyAlignment="1">
      <alignment horizontal="center" vertical="center"/>
    </xf>
    <xf numFmtId="0" fontId="3" fillId="0" borderId="42" xfId="0" applyFont="1" applyFill="1" applyBorder="1" applyAlignment="1">
      <alignment horizontal="center" vertical="center"/>
    </xf>
    <xf numFmtId="0" fontId="3" fillId="0" borderId="53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0" fillId="0" borderId="62" xfId="0" applyBorder="1" applyAlignment="1">
      <alignment horizontal="center" vertical="center" wrapText="1"/>
    </xf>
    <xf numFmtId="0" fontId="0" fillId="0" borderId="59" xfId="0" applyBorder="1" applyAlignment="1">
      <alignment wrapText="1"/>
    </xf>
    <xf numFmtId="44" fontId="0" fillId="0" borderId="31" xfId="0" applyNumberFormat="1" applyBorder="1" applyAlignment="1">
      <alignment horizontal="center" vertical="center" wrapText="1"/>
    </xf>
    <xf numFmtId="44" fontId="0" fillId="0" borderId="37" xfId="0" applyNumberFormat="1" applyBorder="1" applyAlignment="1">
      <alignment horizontal="center" vertical="center" wrapText="1"/>
    </xf>
    <xf numFmtId="0" fontId="2" fillId="0" borderId="64" xfId="0" applyFont="1" applyFill="1" applyBorder="1" applyAlignment="1">
      <alignment horizontal="center" vertical="center"/>
    </xf>
    <xf numFmtId="0" fontId="0" fillId="0" borderId="36" xfId="0" applyBorder="1" applyAlignment="1">
      <alignment wrapText="1"/>
    </xf>
    <xf numFmtId="0" fontId="0" fillId="0" borderId="35" xfId="0" applyBorder="1" applyAlignment="1">
      <alignment wrapText="1"/>
    </xf>
    <xf numFmtId="0" fontId="0" fillId="0" borderId="48" xfId="0" applyBorder="1" applyAlignment="1">
      <alignment wrapText="1"/>
    </xf>
    <xf numFmtId="0" fontId="2" fillId="0" borderId="52" xfId="0" applyFont="1" applyFill="1" applyBorder="1" applyAlignment="1">
      <alignment horizontal="center" vertical="center"/>
    </xf>
    <xf numFmtId="165" fontId="4" fillId="0" borderId="59" xfId="0" applyNumberFormat="1" applyFont="1" applyFill="1" applyBorder="1" applyAlignment="1">
      <alignment horizontal="center" vertical="center" wrapText="1"/>
    </xf>
    <xf numFmtId="165" fontId="4" fillId="0" borderId="31" xfId="0" applyNumberFormat="1" applyFont="1" applyFill="1" applyBorder="1" applyAlignment="1">
      <alignment horizontal="center" vertical="center" wrapText="1"/>
    </xf>
    <xf numFmtId="165" fontId="4" fillId="0" borderId="38" xfId="0" applyNumberFormat="1" applyFont="1" applyFill="1" applyBorder="1" applyAlignment="1">
      <alignment horizontal="center" vertical="center" wrapText="1"/>
    </xf>
    <xf numFmtId="0" fontId="3" fillId="0" borderId="38" xfId="0" applyFont="1" applyFill="1" applyBorder="1" applyAlignment="1">
      <alignment horizontal="center" vertical="center" wrapText="1"/>
    </xf>
    <xf numFmtId="0" fontId="2" fillId="0" borderId="59" xfId="0" applyFont="1" applyFill="1" applyBorder="1" applyAlignment="1">
      <alignment horizontal="center" vertical="center"/>
    </xf>
    <xf numFmtId="0" fontId="2" fillId="0" borderId="37" xfId="0" applyFont="1" applyFill="1" applyBorder="1" applyAlignment="1">
      <alignment horizontal="center" vertical="center"/>
    </xf>
    <xf numFmtId="0" fontId="3" fillId="0" borderId="62" xfId="0" applyFont="1" applyFill="1" applyBorder="1" applyAlignment="1">
      <alignment horizontal="center" vertical="center" wrapText="1"/>
    </xf>
    <xf numFmtId="0" fontId="3" fillId="0" borderId="60" xfId="0" applyFont="1" applyFill="1" applyBorder="1" applyAlignment="1">
      <alignment horizontal="center" vertical="center" wrapText="1"/>
    </xf>
    <xf numFmtId="0" fontId="3" fillId="0" borderId="65" xfId="0" applyFont="1" applyFill="1" applyBorder="1" applyAlignment="1">
      <alignment horizontal="center" vertical="center" wrapText="1"/>
    </xf>
    <xf numFmtId="0" fontId="3" fillId="0" borderId="61" xfId="0" applyFont="1" applyFill="1" applyBorder="1" applyAlignment="1">
      <alignment horizontal="center" vertical="center" wrapText="1"/>
    </xf>
    <xf numFmtId="0" fontId="4" fillId="0" borderId="61" xfId="0" applyFont="1" applyFill="1" applyBorder="1" applyAlignment="1">
      <alignment horizontal="center" vertical="center" wrapText="1"/>
    </xf>
    <xf numFmtId="164" fontId="4" fillId="0" borderId="59" xfId="0" applyNumberFormat="1" applyFont="1" applyFill="1" applyBorder="1" applyAlignment="1">
      <alignment vertical="center" wrapText="1"/>
    </xf>
    <xf numFmtId="164" fontId="4" fillId="0" borderId="31" xfId="0" applyNumberFormat="1" applyFont="1" applyFill="1" applyBorder="1" applyAlignment="1">
      <alignment vertical="center" wrapText="1"/>
    </xf>
    <xf numFmtId="0" fontId="3" fillId="0" borderId="59" xfId="0" applyFont="1" applyFill="1" applyBorder="1" applyAlignment="1">
      <alignment horizontal="center" vertical="center" wrapText="1"/>
    </xf>
    <xf numFmtId="0" fontId="3" fillId="0" borderId="31" xfId="0" applyFont="1" applyFill="1" applyBorder="1" applyAlignment="1">
      <alignment horizontal="center" vertical="center" wrapText="1"/>
    </xf>
    <xf numFmtId="0" fontId="4" fillId="0" borderId="31" xfId="0" applyFont="1" applyFill="1" applyBorder="1" applyAlignment="1">
      <alignment horizontal="center" vertical="center" wrapText="1"/>
    </xf>
    <xf numFmtId="0" fontId="2" fillId="0" borderId="60" xfId="0" applyFont="1" applyFill="1" applyBorder="1" applyAlignment="1">
      <alignment horizontal="center" vertical="center"/>
    </xf>
    <xf numFmtId="0" fontId="2" fillId="0" borderId="63" xfId="0" applyFont="1" applyFill="1" applyBorder="1" applyAlignment="1">
      <alignment horizontal="center" vertical="center"/>
    </xf>
    <xf numFmtId="164" fontId="4" fillId="0" borderId="60" xfId="0" applyNumberFormat="1" applyFont="1" applyFill="1" applyBorder="1" applyAlignment="1">
      <alignment vertical="center" wrapText="1"/>
    </xf>
    <xf numFmtId="164" fontId="4" fillId="0" borderId="61" xfId="0" applyNumberFormat="1" applyFont="1" applyFill="1" applyBorder="1" applyAlignment="1">
      <alignment vertical="center" wrapText="1"/>
    </xf>
    <xf numFmtId="0" fontId="3" fillId="0" borderId="19" xfId="0" applyFont="1" applyFill="1" applyBorder="1" applyAlignment="1">
      <alignment horizontal="center" vertical="center" wrapText="1"/>
    </xf>
    <xf numFmtId="44" fontId="0" fillId="0" borderId="35" xfId="0" applyNumberFormat="1" applyBorder="1" applyAlignment="1">
      <alignment horizontal="center" vertical="center" wrapText="1"/>
    </xf>
    <xf numFmtId="44" fontId="0" fillId="0" borderId="48" xfId="0" applyNumberFormat="1" applyBorder="1" applyAlignment="1">
      <alignment horizontal="center" vertical="center" wrapText="1"/>
    </xf>
    <xf numFmtId="0" fontId="4" fillId="0" borderId="33" xfId="0" applyFont="1" applyFill="1" applyBorder="1" applyAlignment="1">
      <alignment horizontal="center" vertical="center" wrapText="1"/>
    </xf>
    <xf numFmtId="165" fontId="4" fillId="0" borderId="30" xfId="0" applyNumberFormat="1" applyFont="1" applyFill="1" applyBorder="1" applyAlignment="1">
      <alignment horizontal="center" vertical="center" wrapText="1"/>
    </xf>
    <xf numFmtId="0" fontId="4" fillId="0" borderId="38" xfId="0" applyFont="1" applyFill="1" applyBorder="1" applyAlignment="1">
      <alignment horizontal="center" vertical="center" wrapText="1"/>
    </xf>
    <xf numFmtId="0" fontId="4" fillId="0" borderId="63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/>
    </xf>
    <xf numFmtId="3" fontId="3" fillId="2" borderId="22" xfId="0" applyNumberFormat="1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3" fontId="3" fillId="2" borderId="26" xfId="0" applyNumberFormat="1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3" fontId="4" fillId="2" borderId="26" xfId="0" applyNumberFormat="1" applyFont="1" applyFill="1" applyBorder="1" applyAlignment="1">
      <alignment horizontal="center" vertical="center"/>
    </xf>
    <xf numFmtId="0" fontId="4" fillId="2" borderId="33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0" fontId="4" fillId="2" borderId="41" xfId="0" applyFont="1" applyFill="1" applyBorder="1" applyAlignment="1">
      <alignment horizontal="center" vertical="center"/>
    </xf>
    <xf numFmtId="0" fontId="4" fillId="2" borderId="43" xfId="0" applyFont="1" applyFill="1" applyBorder="1" applyAlignment="1">
      <alignment horizontal="center" vertical="center"/>
    </xf>
    <xf numFmtId="0" fontId="4" fillId="2" borderId="40" xfId="0" applyFont="1" applyFill="1" applyBorder="1" applyAlignment="1">
      <alignment horizontal="center" vertical="center"/>
    </xf>
    <xf numFmtId="0" fontId="4" fillId="2" borderId="32" xfId="0" applyFont="1" applyFill="1" applyBorder="1" applyAlignment="1">
      <alignment horizontal="center" vertical="center"/>
    </xf>
    <xf numFmtId="0" fontId="4" fillId="2" borderId="44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/>
    </xf>
    <xf numFmtId="0" fontId="3" fillId="0" borderId="47" xfId="0" applyFont="1" applyFill="1" applyBorder="1" applyAlignment="1">
      <alignment horizontal="center" vertical="center"/>
    </xf>
    <xf numFmtId="0" fontId="4" fillId="0" borderId="47" xfId="0" applyFont="1" applyFill="1" applyBorder="1" applyAlignment="1">
      <alignment horizontal="center" vertical="center"/>
    </xf>
    <xf numFmtId="0" fontId="4" fillId="0" borderId="30" xfId="0" applyFont="1" applyFill="1" applyBorder="1" applyAlignment="1">
      <alignment horizontal="center" vertical="center"/>
    </xf>
    <xf numFmtId="0" fontId="3" fillId="0" borderId="62" xfId="0" applyFont="1" applyFill="1" applyBorder="1" applyAlignment="1">
      <alignment horizontal="center" vertical="center"/>
    </xf>
    <xf numFmtId="0" fontId="3" fillId="2" borderId="34" xfId="0" applyFont="1" applyFill="1" applyBorder="1" applyAlignment="1">
      <alignment horizontal="center" vertical="center"/>
    </xf>
    <xf numFmtId="6" fontId="7" fillId="3" borderId="46" xfId="0" applyNumberFormat="1" applyFont="1" applyFill="1" applyBorder="1" applyAlignment="1">
      <alignment horizontal="center" vertical="center" textRotation="180" wrapText="1"/>
    </xf>
    <xf numFmtId="6" fontId="7" fillId="3" borderId="3" xfId="0" applyNumberFormat="1" applyFont="1" applyFill="1" applyBorder="1" applyAlignment="1">
      <alignment horizontal="center" vertical="center" textRotation="180" wrapText="1"/>
    </xf>
    <xf numFmtId="0" fontId="0" fillId="0" borderId="33" xfId="0" applyBorder="1"/>
    <xf numFmtId="0" fontId="0" fillId="2" borderId="33" xfId="0" applyFill="1" applyBorder="1"/>
    <xf numFmtId="0" fontId="4" fillId="0" borderId="34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/>
    </xf>
    <xf numFmtId="0" fontId="4" fillId="2" borderId="42" xfId="0" applyFont="1" applyFill="1" applyBorder="1" applyAlignment="1">
      <alignment horizontal="center" vertical="center"/>
    </xf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6" xfId="0" applyBorder="1"/>
    <xf numFmtId="0" fontId="0" fillId="0" borderId="27" xfId="0" applyBorder="1"/>
    <xf numFmtId="0" fontId="0" fillId="2" borderId="26" xfId="0" applyFill="1" applyBorder="1"/>
    <xf numFmtId="0" fontId="0" fillId="2" borderId="27" xfId="0" applyFill="1" applyBorder="1"/>
    <xf numFmtId="0" fontId="0" fillId="2" borderId="40" xfId="0" applyFill="1" applyBorder="1"/>
    <xf numFmtId="0" fontId="0" fillId="2" borderId="41" xfId="0" applyFill="1" applyBorder="1"/>
    <xf numFmtId="0" fontId="0" fillId="2" borderId="43" xfId="0" applyFill="1" applyBorder="1"/>
    <xf numFmtId="6" fontId="6" fillId="3" borderId="46" xfId="0" applyNumberFormat="1" applyFont="1" applyFill="1" applyBorder="1" applyAlignment="1">
      <alignment horizontal="center" vertical="center"/>
    </xf>
    <xf numFmtId="166" fontId="7" fillId="3" borderId="46" xfId="0" applyNumberFormat="1" applyFont="1" applyFill="1" applyBorder="1" applyAlignment="1">
      <alignment horizontal="center" vertical="center" wrapText="1"/>
    </xf>
    <xf numFmtId="166" fontId="7" fillId="3" borderId="18" xfId="0" applyNumberFormat="1" applyFont="1" applyFill="1" applyBorder="1" applyAlignment="1">
      <alignment horizontal="center" vertical="center" wrapText="1"/>
    </xf>
    <xf numFmtId="3" fontId="7" fillId="3" borderId="39" xfId="0" applyNumberFormat="1" applyFont="1" applyFill="1" applyBorder="1" applyAlignment="1">
      <alignment horizontal="center" vertical="center" wrapText="1"/>
    </xf>
    <xf numFmtId="6" fontId="7" fillId="3" borderId="39" xfId="0" applyNumberFormat="1" applyFont="1" applyFill="1" applyBorder="1" applyAlignment="1">
      <alignment horizontal="center" vertical="center" wrapText="1"/>
    </xf>
    <xf numFmtId="0" fontId="12" fillId="0" borderId="7" xfId="0" applyFont="1" applyBorder="1" applyAlignment="1">
      <alignment vertical="center" wrapText="1"/>
    </xf>
    <xf numFmtId="0" fontId="11" fillId="0" borderId="35" xfId="0" applyFont="1" applyBorder="1" applyAlignment="1">
      <alignment vertical="center" wrapText="1"/>
    </xf>
    <xf numFmtId="0" fontId="11" fillId="0" borderId="45" xfId="0" applyFont="1" applyBorder="1" applyAlignment="1">
      <alignment horizontal="left" vertical="center" wrapText="1"/>
    </xf>
    <xf numFmtId="0" fontId="11" fillId="0" borderId="35" xfId="0" applyFont="1" applyBorder="1" applyAlignment="1">
      <alignment wrapText="1"/>
    </xf>
    <xf numFmtId="0" fontId="11" fillId="0" borderId="45" xfId="0" applyFont="1" applyBorder="1" applyAlignment="1">
      <alignment wrapText="1"/>
    </xf>
    <xf numFmtId="166" fontId="4" fillId="0" borderId="23" xfId="0" applyNumberFormat="1" applyFont="1" applyFill="1" applyBorder="1" applyAlignment="1">
      <alignment horizontal="center" vertical="center" wrapText="1"/>
    </xf>
    <xf numFmtId="0" fontId="4" fillId="0" borderId="23" xfId="0" applyFont="1" applyFill="1" applyBorder="1" applyAlignment="1">
      <alignment horizontal="center" vertical="center" wrapText="1"/>
    </xf>
    <xf numFmtId="0" fontId="4" fillId="0" borderId="41" xfId="0" applyFont="1" applyFill="1" applyBorder="1" applyAlignment="1">
      <alignment horizontal="center" vertical="center" wrapText="1"/>
    </xf>
    <xf numFmtId="0" fontId="11" fillId="0" borderId="36" xfId="0" applyFont="1" applyBorder="1" applyAlignment="1">
      <alignment horizontal="left" vertical="center" wrapText="1"/>
    </xf>
    <xf numFmtId="0" fontId="11" fillId="0" borderId="7" xfId="0" applyFont="1" applyBorder="1" applyAlignment="1">
      <alignment wrapText="1"/>
    </xf>
    <xf numFmtId="3" fontId="4" fillId="0" borderId="41" xfId="0" applyNumberFormat="1" applyFont="1" applyFill="1" applyBorder="1" applyAlignment="1">
      <alignment horizontal="center" vertical="center" wrapText="1"/>
    </xf>
    <xf numFmtId="0" fontId="0" fillId="2" borderId="22" xfId="0" applyFill="1" applyBorder="1"/>
    <xf numFmtId="0" fontId="0" fillId="2" borderId="23" xfId="0" applyFill="1" applyBorder="1"/>
    <xf numFmtId="0" fontId="0" fillId="2" borderId="24" xfId="0" applyFill="1" applyBorder="1"/>
    <xf numFmtId="6" fontId="7" fillId="0" borderId="0" xfId="0" applyNumberFormat="1" applyFont="1" applyFill="1" applyBorder="1" applyAlignment="1">
      <alignment wrapText="1"/>
    </xf>
    <xf numFmtId="164" fontId="4" fillId="0" borderId="59" xfId="0" applyNumberFormat="1" applyFont="1" applyFill="1" applyBorder="1" applyAlignment="1">
      <alignment horizontal="center" vertical="center" wrapText="1"/>
    </xf>
    <xf numFmtId="0" fontId="3" fillId="0" borderId="59" xfId="0" applyFont="1" applyFill="1" applyBorder="1" applyAlignment="1">
      <alignment horizontal="center" vertical="center"/>
    </xf>
    <xf numFmtId="0" fontId="3" fillId="0" borderId="37" xfId="0" applyFont="1" applyFill="1" applyBorder="1" applyAlignment="1">
      <alignment horizontal="center" vertical="center"/>
    </xf>
    <xf numFmtId="164" fontId="4" fillId="0" borderId="31" xfId="0" applyNumberFormat="1" applyFont="1" applyFill="1" applyBorder="1" applyAlignment="1">
      <alignment horizontal="center" vertical="center" wrapText="1"/>
    </xf>
    <xf numFmtId="0" fontId="0" fillId="0" borderId="46" xfId="0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0" fillId="3" borderId="49" xfId="0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3" fillId="3" borderId="13" xfId="0" applyFont="1" applyFill="1" applyBorder="1" applyAlignment="1">
      <alignment horizontal="left" vertical="center"/>
    </xf>
    <xf numFmtId="6" fontId="4" fillId="0" borderId="16" xfId="0" applyNumberFormat="1" applyFont="1" applyBorder="1" applyAlignment="1">
      <alignment wrapText="1"/>
    </xf>
    <xf numFmtId="6" fontId="0" fillId="0" borderId="46" xfId="2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7" fillId="3" borderId="57" xfId="0" applyFont="1" applyFill="1" applyBorder="1" applyAlignment="1">
      <alignment horizontal="center" vertical="center"/>
    </xf>
    <xf numFmtId="0" fontId="0" fillId="0" borderId="59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0" fontId="0" fillId="0" borderId="45" xfId="0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/>
    </xf>
    <xf numFmtId="0" fontId="7" fillId="3" borderId="12" xfId="0" applyFont="1" applyFill="1" applyBorder="1" applyAlignment="1">
      <alignment horizontal="center"/>
    </xf>
    <xf numFmtId="0" fontId="7" fillId="3" borderId="11" xfId="0" applyFont="1" applyFill="1" applyBorder="1" applyAlignment="1">
      <alignment horizontal="left"/>
    </xf>
    <xf numFmtId="0" fontId="7" fillId="3" borderId="12" xfId="0" applyFont="1" applyFill="1" applyBorder="1" applyAlignment="1">
      <alignment horizontal="left"/>
    </xf>
    <xf numFmtId="6" fontId="7" fillId="3" borderId="11" xfId="0" applyNumberFormat="1" applyFont="1" applyFill="1" applyBorder="1" applyAlignment="1">
      <alignment horizontal="center" vertical="center" wrapText="1"/>
    </xf>
    <xf numFmtId="6" fontId="7" fillId="3" borderId="12" xfId="0" applyNumberFormat="1" applyFont="1" applyFill="1" applyBorder="1" applyAlignment="1">
      <alignment horizontal="center" vertical="center" wrapText="1"/>
    </xf>
    <xf numFmtId="6" fontId="7" fillId="3" borderId="57" xfId="0" applyNumberFormat="1" applyFont="1" applyFill="1" applyBorder="1" applyAlignment="1">
      <alignment horizontal="center" vertical="center" wrapText="1"/>
    </xf>
    <xf numFmtId="0" fontId="7" fillId="0" borderId="26" xfId="0" applyFont="1" applyFill="1" applyBorder="1" applyAlignment="1">
      <alignment horizontal="left"/>
    </xf>
    <xf numFmtId="0" fontId="7" fillId="0" borderId="33" xfId="0" applyFont="1" applyFill="1" applyBorder="1" applyAlignment="1">
      <alignment horizontal="left"/>
    </xf>
    <xf numFmtId="0" fontId="7" fillId="0" borderId="34" xfId="0" applyFont="1" applyFill="1" applyBorder="1" applyAlignment="1">
      <alignment horizontal="left"/>
    </xf>
    <xf numFmtId="0" fontId="7" fillId="0" borderId="8" xfId="0" applyFont="1" applyFill="1" applyBorder="1" applyAlignment="1">
      <alignment horizontal="left"/>
    </xf>
    <xf numFmtId="0" fontId="7" fillId="0" borderId="9" xfId="0" applyFont="1" applyFill="1" applyBorder="1" applyAlignment="1">
      <alignment horizontal="left"/>
    </xf>
    <xf numFmtId="0" fontId="7" fillId="0" borderId="67" xfId="0" applyFont="1" applyFill="1" applyBorder="1" applyAlignment="1">
      <alignment horizontal="left"/>
    </xf>
    <xf numFmtId="0" fontId="6" fillId="3" borderId="54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6" fillId="3" borderId="50" xfId="0" applyFont="1" applyFill="1" applyBorder="1" applyAlignment="1">
      <alignment horizontal="center" vertical="center" wrapText="1"/>
    </xf>
    <xf numFmtId="0" fontId="7" fillId="0" borderId="22" xfId="0" applyFont="1" applyFill="1" applyBorder="1" applyAlignment="1">
      <alignment horizontal="left"/>
    </xf>
    <xf numFmtId="0" fontId="7" fillId="0" borderId="23" xfId="0" applyFont="1" applyFill="1" applyBorder="1" applyAlignment="1">
      <alignment horizontal="left"/>
    </xf>
    <xf numFmtId="0" fontId="7" fillId="0" borderId="47" xfId="0" applyFont="1" applyFill="1" applyBorder="1" applyAlignment="1">
      <alignment horizontal="left"/>
    </xf>
    <xf numFmtId="0" fontId="11" fillId="0" borderId="59" xfId="0" applyFont="1" applyBorder="1" applyAlignment="1">
      <alignment horizontal="center" vertical="center" wrapText="1"/>
    </xf>
    <xf numFmtId="0" fontId="11" fillId="0" borderId="31" xfId="0" applyFont="1" applyBorder="1" applyAlignment="1">
      <alignment horizontal="center" vertical="center" wrapText="1"/>
    </xf>
    <xf numFmtId="0" fontId="11" fillId="0" borderId="38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left" vertical="center" wrapText="1"/>
    </xf>
    <xf numFmtId="0" fontId="11" fillId="0" borderId="38" xfId="0" applyFont="1" applyBorder="1" applyAlignment="1">
      <alignment horizontal="left" vertical="center" wrapText="1"/>
    </xf>
    <xf numFmtId="0" fontId="9" fillId="0" borderId="46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9" fillId="0" borderId="39" xfId="0" applyFont="1" applyBorder="1" applyAlignment="1">
      <alignment horizontal="center" vertical="center" wrapText="1"/>
    </xf>
    <xf numFmtId="0" fontId="10" fillId="0" borderId="46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10" fillId="0" borderId="39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35" xfId="0" applyFont="1" applyBorder="1" applyAlignment="1">
      <alignment horizontal="center" vertical="center" wrapText="1"/>
    </xf>
    <xf numFmtId="0" fontId="11" fillId="0" borderId="45" xfId="0" applyFont="1" applyBorder="1" applyAlignment="1">
      <alignment horizontal="center" vertical="center" wrapText="1"/>
    </xf>
    <xf numFmtId="6" fontId="7" fillId="3" borderId="11" xfId="0" applyNumberFormat="1" applyFont="1" applyFill="1" applyBorder="1" applyAlignment="1">
      <alignment horizontal="center" wrapText="1"/>
    </xf>
    <xf numFmtId="6" fontId="7" fillId="3" borderId="12" xfId="0" applyNumberFormat="1" applyFont="1" applyFill="1" applyBorder="1" applyAlignment="1">
      <alignment horizontal="center" wrapText="1"/>
    </xf>
    <xf numFmtId="6" fontId="7" fillId="3" borderId="57" xfId="0" applyNumberFormat="1" applyFont="1" applyFill="1" applyBorder="1" applyAlignment="1">
      <alignment horizont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6" fillId="3" borderId="57" xfId="0" applyFont="1" applyFill="1" applyBorder="1" applyAlignment="1">
      <alignment horizontal="center" vertical="center" wrapText="1"/>
    </xf>
    <xf numFmtId="0" fontId="11" fillId="0" borderId="59" xfId="0" applyFont="1" applyBorder="1" applyAlignment="1">
      <alignment horizontal="left" vertical="center" wrapText="1"/>
    </xf>
    <xf numFmtId="0" fontId="11" fillId="0" borderId="31" xfId="0" applyFont="1" applyBorder="1" applyAlignment="1">
      <alignment horizontal="left" vertical="center" wrapText="1"/>
    </xf>
    <xf numFmtId="3" fontId="7" fillId="0" borderId="1" xfId="0" applyNumberFormat="1" applyFont="1" applyFill="1" applyBorder="1" applyAlignment="1">
      <alignment horizontal="center" vertical="center"/>
    </xf>
    <xf numFmtId="3" fontId="7" fillId="0" borderId="2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6" fontId="7" fillId="3" borderId="1" xfId="0" applyNumberFormat="1" applyFont="1" applyFill="1" applyBorder="1" applyAlignment="1">
      <alignment horizontal="center" vertical="center" wrapText="1"/>
    </xf>
    <xf numFmtId="6" fontId="7" fillId="3" borderId="2" xfId="0" applyNumberFormat="1" applyFont="1" applyFill="1" applyBorder="1" applyAlignment="1">
      <alignment horizontal="center" vertical="center" wrapText="1"/>
    </xf>
    <xf numFmtId="6" fontId="7" fillId="3" borderId="3" xfId="0" applyNumberFormat="1" applyFont="1" applyFill="1" applyBorder="1" applyAlignment="1">
      <alignment horizontal="center" vertical="center" wrapText="1"/>
    </xf>
    <xf numFmtId="6" fontId="7" fillId="3" borderId="4" xfId="0" applyNumberFormat="1" applyFont="1" applyFill="1" applyBorder="1" applyAlignment="1">
      <alignment horizontal="center" vertical="center" wrapText="1"/>
    </xf>
    <xf numFmtId="6" fontId="7" fillId="3" borderId="5" xfId="0" applyNumberFormat="1" applyFont="1" applyFill="1" applyBorder="1" applyAlignment="1">
      <alignment horizontal="center" vertical="center" wrapText="1"/>
    </xf>
    <xf numFmtId="6" fontId="7" fillId="3" borderId="6" xfId="0" applyNumberFormat="1" applyFont="1" applyFill="1" applyBorder="1" applyAlignment="1">
      <alignment horizontal="center" vertical="center" wrapText="1"/>
    </xf>
    <xf numFmtId="168" fontId="0" fillId="4" borderId="60" xfId="2" applyNumberFormat="1" applyFont="1" applyFill="1" applyBorder="1" applyAlignment="1">
      <alignment horizontal="center" vertical="center" wrapText="1"/>
    </xf>
    <xf numFmtId="168" fontId="0" fillId="0" borderId="62" xfId="2" applyNumberFormat="1" applyFont="1" applyBorder="1" applyAlignment="1">
      <alignment horizontal="center" vertical="center" wrapText="1"/>
    </xf>
    <xf numFmtId="168" fontId="0" fillId="0" borderId="64" xfId="2" applyNumberFormat="1" applyFont="1" applyBorder="1" applyAlignment="1">
      <alignment horizontal="center" vertical="center" wrapText="1"/>
    </xf>
    <xf numFmtId="168" fontId="0" fillId="0" borderId="51" xfId="0" applyNumberFormat="1" applyBorder="1" applyAlignment="1">
      <alignment wrapText="1"/>
    </xf>
    <xf numFmtId="168" fontId="0" fillId="0" borderId="53" xfId="0" applyNumberFormat="1" applyBorder="1" applyAlignment="1">
      <alignment wrapText="1"/>
    </xf>
    <xf numFmtId="168" fontId="0" fillId="0" borderId="51" xfId="2" applyNumberFormat="1" applyFont="1" applyBorder="1" applyAlignment="1">
      <alignment horizontal="center" vertical="center" wrapText="1"/>
    </xf>
    <xf numFmtId="168" fontId="0" fillId="0" borderId="53" xfId="2" applyNumberFormat="1" applyFont="1" applyBorder="1" applyAlignment="1">
      <alignment horizontal="center" vertical="center" wrapText="1"/>
    </xf>
    <xf numFmtId="168" fontId="0" fillId="0" borderId="59" xfId="2" applyNumberFormat="1" applyFont="1" applyBorder="1" applyAlignment="1">
      <alignment horizontal="center" vertical="center" wrapText="1"/>
    </xf>
    <xf numFmtId="168" fontId="0" fillId="0" borderId="31" xfId="2" applyNumberFormat="1" applyFont="1" applyBorder="1" applyAlignment="1">
      <alignment horizontal="center" vertical="center" wrapText="1"/>
    </xf>
    <xf numFmtId="168" fontId="0" fillId="0" borderId="38" xfId="2" applyNumberFormat="1" applyFont="1" applyBorder="1" applyAlignment="1">
      <alignment horizontal="center" vertical="center" wrapText="1"/>
    </xf>
    <xf numFmtId="168" fontId="6" fillId="3" borderId="54" xfId="0" applyNumberFormat="1" applyFont="1" applyFill="1" applyBorder="1" applyAlignment="1">
      <alignment horizontal="center" vertical="center"/>
    </xf>
    <xf numFmtId="168" fontId="0" fillId="0" borderId="64" xfId="2" applyNumberFormat="1" applyFont="1" applyBorder="1" applyAlignment="1">
      <alignment wrapText="1"/>
    </xf>
    <xf numFmtId="168" fontId="6" fillId="3" borderId="4" xfId="0" applyNumberFormat="1" applyFont="1" applyFill="1" applyBorder="1" applyAlignment="1">
      <alignment horizontal="center" vertical="center"/>
    </xf>
    <xf numFmtId="168" fontId="3" fillId="0" borderId="14" xfId="0" applyNumberFormat="1" applyFont="1" applyFill="1" applyBorder="1" applyAlignment="1">
      <alignment horizontal="right" vertical="center"/>
    </xf>
    <xf numFmtId="168" fontId="3" fillId="0" borderId="13" xfId="2" applyNumberFormat="1" applyFont="1" applyFill="1" applyBorder="1" applyAlignment="1">
      <alignment horizontal="left" vertical="center"/>
    </xf>
    <xf numFmtId="168" fontId="7" fillId="3" borderId="49" xfId="0" applyNumberFormat="1" applyFont="1" applyFill="1" applyBorder="1" applyAlignment="1">
      <alignment wrapText="1"/>
    </xf>
    <xf numFmtId="168" fontId="7" fillId="0" borderId="0" xfId="0" applyNumberFormat="1" applyFont="1" applyFill="1" applyBorder="1"/>
    <xf numFmtId="168" fontId="7" fillId="3" borderId="49" xfId="0" applyNumberFormat="1" applyFont="1" applyFill="1" applyBorder="1" applyAlignment="1">
      <alignment horizontal="center" vertical="center"/>
    </xf>
    <xf numFmtId="168" fontId="7" fillId="0" borderId="59" xfId="0" applyNumberFormat="1" applyFont="1" applyFill="1" applyBorder="1"/>
    <xf numFmtId="168" fontId="7" fillId="0" borderId="31" xfId="0" applyNumberFormat="1" applyFont="1" applyFill="1" applyBorder="1" applyAlignment="1">
      <alignment horizontal="right"/>
    </xf>
    <xf numFmtId="168" fontId="7" fillId="0" borderId="37" xfId="0" applyNumberFormat="1" applyFont="1" applyFill="1" applyBorder="1"/>
    <xf numFmtId="168" fontId="7" fillId="3" borderId="49" xfId="0" applyNumberFormat="1" applyFont="1" applyFill="1" applyBorder="1"/>
    <xf numFmtId="168" fontId="0" fillId="0" borderId="46" xfId="2" applyNumberFormat="1" applyFont="1" applyBorder="1" applyAlignment="1">
      <alignment horizontal="center" vertical="center" wrapText="1"/>
    </xf>
    <xf numFmtId="168" fontId="7" fillId="0" borderId="24" xfId="0" applyNumberFormat="1" applyFont="1" applyFill="1" applyBorder="1"/>
    <xf numFmtId="168" fontId="7" fillId="0" borderId="27" xfId="0" applyNumberFormat="1" applyFont="1" applyFill="1" applyBorder="1" applyAlignment="1">
      <alignment horizontal="right"/>
    </xf>
    <xf numFmtId="168" fontId="7" fillId="0" borderId="10" xfId="0" applyNumberFormat="1" applyFont="1" applyFill="1" applyBorder="1"/>
    <xf numFmtId="168" fontId="7" fillId="3" borderId="16" xfId="0" applyNumberFormat="1" applyFont="1" applyFill="1" applyBorder="1"/>
    <xf numFmtId="168" fontId="0" fillId="0" borderId="0" xfId="0" applyNumberFormat="1"/>
    <xf numFmtId="168" fontId="7" fillId="3" borderId="46" xfId="0" applyNumberFormat="1" applyFont="1" applyFill="1" applyBorder="1" applyAlignment="1">
      <alignment horizontal="center" vertical="center"/>
    </xf>
    <xf numFmtId="168" fontId="4" fillId="0" borderId="24" xfId="0" applyNumberFormat="1" applyFont="1" applyFill="1" applyBorder="1" applyAlignment="1">
      <alignment horizontal="center" vertical="center"/>
    </xf>
    <xf numFmtId="168" fontId="8" fillId="0" borderId="27" xfId="0" applyNumberFormat="1" applyFont="1" applyFill="1" applyBorder="1" applyAlignment="1">
      <alignment horizontal="center" vertical="center" wrapText="1"/>
    </xf>
    <xf numFmtId="168" fontId="8" fillId="0" borderId="43" xfId="0" applyNumberFormat="1" applyFont="1" applyFill="1" applyBorder="1" applyAlignment="1">
      <alignment horizontal="center" vertical="center" wrapText="1"/>
    </xf>
    <xf numFmtId="168" fontId="4" fillId="0" borderId="27" xfId="0" applyNumberFormat="1" applyFont="1" applyFill="1" applyBorder="1" applyAlignment="1">
      <alignment horizontal="center" vertical="center" wrapText="1"/>
    </xf>
    <xf numFmtId="168" fontId="3" fillId="0" borderId="43" xfId="0" applyNumberFormat="1" applyFont="1" applyFill="1" applyBorder="1" applyAlignment="1">
      <alignment horizontal="center" vertical="center"/>
    </xf>
    <xf numFmtId="168" fontId="4" fillId="0" borderId="24" xfId="0" applyNumberFormat="1" applyFont="1" applyFill="1" applyBorder="1" applyAlignment="1">
      <alignment horizontal="center" vertical="center" wrapText="1"/>
    </xf>
    <xf numFmtId="168" fontId="4" fillId="0" borderId="43" xfId="0" applyNumberFormat="1" applyFont="1" applyFill="1" applyBorder="1" applyAlignment="1">
      <alignment horizontal="center" vertical="center" wrapText="1"/>
    </xf>
    <xf numFmtId="168" fontId="7" fillId="3" borderId="39" xfId="0" applyNumberFormat="1" applyFont="1" applyFill="1" applyBorder="1" applyAlignment="1">
      <alignment horizontal="center" vertical="center"/>
    </xf>
    <xf numFmtId="168" fontId="4" fillId="0" borderId="16" xfId="0" applyNumberFormat="1" applyFont="1" applyBorder="1"/>
    <xf numFmtId="168" fontId="0" fillId="3" borderId="49" xfId="2" applyNumberFormat="1" applyFont="1" applyFill="1" applyBorder="1" applyAlignment="1">
      <alignment horizontal="center" vertical="center"/>
    </xf>
    <xf numFmtId="168" fontId="0" fillId="0" borderId="39" xfId="2" applyNumberFormat="1" applyFont="1" applyBorder="1" applyAlignment="1">
      <alignment horizontal="center" vertical="center"/>
    </xf>
    <xf numFmtId="0" fontId="3" fillId="0" borderId="66" xfId="0" applyFont="1" applyFill="1" applyBorder="1" applyAlignment="1">
      <alignment horizontal="left" vertical="center" wrapText="1"/>
    </xf>
    <xf numFmtId="0" fontId="3" fillId="0" borderId="55" xfId="0" applyFont="1" applyFill="1" applyBorder="1" applyAlignment="1">
      <alignment horizontal="left" vertical="center" wrapText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R48"/>
  <sheetViews>
    <sheetView tabSelected="1" topLeftCell="A31" workbookViewId="0">
      <selection activeCell="D29" sqref="D29:D30"/>
    </sheetView>
  </sheetViews>
  <sheetFormatPr baseColWidth="10" defaultRowHeight="15" x14ac:dyDescent="0.25"/>
  <cols>
    <col min="1" max="1" width="18.140625" customWidth="1"/>
    <col min="2" max="2" width="20.42578125" customWidth="1"/>
    <col min="3" max="3" width="24.140625" customWidth="1"/>
    <col min="4" max="4" width="21.28515625" customWidth="1"/>
    <col min="5" max="5" width="16.7109375" customWidth="1"/>
    <col min="7" max="7" width="15.85546875" customWidth="1"/>
    <col min="8" max="8" width="14.85546875" customWidth="1"/>
    <col min="9" max="9" width="19" customWidth="1"/>
    <col min="10" max="10" width="18.28515625" customWidth="1"/>
    <col min="11" max="11" width="18.140625" customWidth="1"/>
    <col min="12" max="12" width="16.140625" customWidth="1"/>
    <col min="14" max="14" width="14.5703125" customWidth="1"/>
    <col min="16" max="16" width="18.5703125" bestFit="1" customWidth="1"/>
    <col min="17" max="44" width="3.85546875" bestFit="1" customWidth="1"/>
  </cols>
  <sheetData>
    <row r="1" spans="1:44" ht="50.25" customHeight="1" thickBot="1" x14ac:dyDescent="0.3"/>
    <row r="2" spans="1:44" ht="24" customHeight="1" thickBot="1" x14ac:dyDescent="0.3">
      <c r="A2" s="258" t="s">
        <v>0</v>
      </c>
      <c r="B2" s="259"/>
      <c r="C2" s="259"/>
      <c r="D2" s="259"/>
      <c r="E2" s="259"/>
      <c r="F2" s="259"/>
      <c r="G2" s="259"/>
      <c r="H2" s="259"/>
      <c r="I2" s="260"/>
      <c r="J2" s="264" t="s">
        <v>1</v>
      </c>
      <c r="K2" s="265"/>
      <c r="L2" s="265"/>
      <c r="M2" s="265"/>
      <c r="N2" s="265"/>
      <c r="O2" s="265"/>
      <c r="P2" s="266"/>
      <c r="Q2" s="219" t="s">
        <v>2</v>
      </c>
      <c r="R2" s="220"/>
      <c r="S2" s="220"/>
      <c r="T2" s="220"/>
      <c r="U2" s="220"/>
      <c r="V2" s="220"/>
      <c r="W2" s="220"/>
      <c r="X2" s="220"/>
      <c r="Y2" s="220"/>
      <c r="Z2" s="220"/>
      <c r="AA2" s="220"/>
      <c r="AB2" s="220"/>
      <c r="AC2" s="220"/>
      <c r="AD2" s="220"/>
      <c r="AE2" s="220"/>
      <c r="AF2" s="220"/>
      <c r="AG2" s="220"/>
      <c r="AH2" s="220"/>
      <c r="AI2" s="220"/>
      <c r="AJ2" s="220"/>
      <c r="AK2" s="220"/>
      <c r="AL2" s="220"/>
      <c r="AM2" s="220"/>
      <c r="AN2" s="220"/>
      <c r="AO2" s="220"/>
      <c r="AP2" s="220"/>
      <c r="AQ2" s="220"/>
      <c r="AR2" s="221"/>
    </row>
    <row r="3" spans="1:44" ht="27.75" customHeight="1" thickBot="1" x14ac:dyDescent="0.3">
      <c r="A3" s="261"/>
      <c r="B3" s="262"/>
      <c r="C3" s="262"/>
      <c r="D3" s="262"/>
      <c r="E3" s="262"/>
      <c r="F3" s="262"/>
      <c r="G3" s="262"/>
      <c r="H3" s="262"/>
      <c r="I3" s="263"/>
      <c r="J3" s="267"/>
      <c r="K3" s="268"/>
      <c r="L3" s="268"/>
      <c r="M3" s="268"/>
      <c r="N3" s="268"/>
      <c r="O3" s="268"/>
      <c r="P3" s="269"/>
      <c r="Q3" s="219" t="s">
        <v>3</v>
      </c>
      <c r="R3" s="220"/>
      <c r="S3" s="220"/>
      <c r="T3" s="221"/>
      <c r="U3" s="219" t="s">
        <v>4</v>
      </c>
      <c r="V3" s="220"/>
      <c r="W3" s="220"/>
      <c r="X3" s="221"/>
      <c r="Y3" s="219" t="s">
        <v>36</v>
      </c>
      <c r="Z3" s="220"/>
      <c r="AA3" s="220"/>
      <c r="AB3" s="221"/>
      <c r="AC3" s="219" t="s">
        <v>37</v>
      </c>
      <c r="AD3" s="220"/>
      <c r="AE3" s="220"/>
      <c r="AF3" s="221"/>
      <c r="AG3" s="219" t="s">
        <v>62</v>
      </c>
      <c r="AH3" s="220"/>
      <c r="AI3" s="220"/>
      <c r="AJ3" s="221"/>
      <c r="AK3" s="219" t="s">
        <v>63</v>
      </c>
      <c r="AL3" s="220"/>
      <c r="AM3" s="220"/>
      <c r="AN3" s="221"/>
      <c r="AO3" s="220" t="s">
        <v>64</v>
      </c>
      <c r="AP3" s="220"/>
      <c r="AQ3" s="220"/>
      <c r="AR3" s="221"/>
    </row>
    <row r="4" spans="1:44" ht="60.75" customHeight="1" thickBot="1" x14ac:dyDescent="0.3">
      <c r="A4" s="30" t="s">
        <v>5</v>
      </c>
      <c r="B4" s="30" t="s">
        <v>6</v>
      </c>
      <c r="C4" s="30" t="s">
        <v>7</v>
      </c>
      <c r="D4" s="30" t="s">
        <v>8</v>
      </c>
      <c r="E4" s="30" t="s">
        <v>9</v>
      </c>
      <c r="F4" s="30" t="s">
        <v>10</v>
      </c>
      <c r="G4" s="30" t="s">
        <v>11</v>
      </c>
      <c r="H4" s="30" t="s">
        <v>12</v>
      </c>
      <c r="I4" s="30" t="s">
        <v>13</v>
      </c>
      <c r="J4" s="30" t="s">
        <v>14</v>
      </c>
      <c r="K4" s="30" t="s">
        <v>15</v>
      </c>
      <c r="L4" s="30" t="s">
        <v>16</v>
      </c>
      <c r="M4" s="30" t="s">
        <v>17</v>
      </c>
      <c r="N4" s="30" t="s">
        <v>15</v>
      </c>
      <c r="O4" s="30" t="s">
        <v>18</v>
      </c>
      <c r="P4" s="30" t="s">
        <v>15</v>
      </c>
      <c r="Q4" s="69" t="s">
        <v>19</v>
      </c>
      <c r="R4" s="69" t="s">
        <v>20</v>
      </c>
      <c r="S4" s="69" t="s">
        <v>21</v>
      </c>
      <c r="T4" s="69" t="s">
        <v>22</v>
      </c>
      <c r="U4" s="69" t="s">
        <v>19</v>
      </c>
      <c r="V4" s="69" t="s">
        <v>20</v>
      </c>
      <c r="W4" s="69" t="s">
        <v>21</v>
      </c>
      <c r="X4" s="69" t="s">
        <v>22</v>
      </c>
      <c r="Y4" s="69" t="s">
        <v>19</v>
      </c>
      <c r="Z4" s="69" t="s">
        <v>20</v>
      </c>
      <c r="AA4" s="69" t="s">
        <v>21</v>
      </c>
      <c r="AB4" s="69" t="s">
        <v>22</v>
      </c>
      <c r="AC4" s="69" t="s">
        <v>19</v>
      </c>
      <c r="AD4" s="69" t="s">
        <v>20</v>
      </c>
      <c r="AE4" s="69" t="s">
        <v>21</v>
      </c>
      <c r="AF4" s="69" t="s">
        <v>22</v>
      </c>
      <c r="AG4" s="69" t="s">
        <v>19</v>
      </c>
      <c r="AH4" s="69" t="s">
        <v>20</v>
      </c>
      <c r="AI4" s="69" t="s">
        <v>21</v>
      </c>
      <c r="AJ4" s="69" t="s">
        <v>22</v>
      </c>
      <c r="AK4" s="157" t="s">
        <v>19</v>
      </c>
      <c r="AL4" s="157" t="s">
        <v>20</v>
      </c>
      <c r="AM4" s="157" t="s">
        <v>21</v>
      </c>
      <c r="AN4" s="157" t="s">
        <v>22</v>
      </c>
      <c r="AO4" s="158" t="s">
        <v>19</v>
      </c>
      <c r="AP4" s="157" t="s">
        <v>20</v>
      </c>
      <c r="AQ4" s="157" t="s">
        <v>21</v>
      </c>
      <c r="AR4" s="157" t="s">
        <v>22</v>
      </c>
    </row>
    <row r="5" spans="1:44" ht="72.75" thickBot="1" x14ac:dyDescent="0.3">
      <c r="A5" s="239" t="s">
        <v>38</v>
      </c>
      <c r="B5" s="242" t="s">
        <v>39</v>
      </c>
      <c r="C5" s="234" t="s">
        <v>40</v>
      </c>
      <c r="D5" s="71" t="s">
        <v>41</v>
      </c>
      <c r="E5" s="86" t="s">
        <v>56</v>
      </c>
      <c r="F5" s="90">
        <v>1</v>
      </c>
      <c r="G5" s="91">
        <v>7</v>
      </c>
      <c r="H5" s="270">
        <v>4116000</v>
      </c>
      <c r="I5" s="292">
        <f>H5*G5*F5</f>
        <v>28812000</v>
      </c>
      <c r="J5" s="99"/>
      <c r="K5" s="102"/>
      <c r="L5" s="111"/>
      <c r="M5" s="111"/>
      <c r="N5" s="123"/>
      <c r="O5" s="195" t="s">
        <v>25</v>
      </c>
      <c r="P5" s="277">
        <f t="shared" ref="P5:P13" si="0">F5*G5*H5</f>
        <v>28812000</v>
      </c>
      <c r="Q5" s="54"/>
      <c r="R5" s="55"/>
      <c r="S5" s="55"/>
      <c r="T5" s="56"/>
      <c r="U5" s="50"/>
      <c r="V5" s="23"/>
      <c r="W5" s="23"/>
      <c r="X5" s="51"/>
      <c r="Y5" s="50"/>
      <c r="Z5" s="23"/>
      <c r="AA5" s="23"/>
      <c r="AB5" s="51"/>
      <c r="AC5" s="50"/>
      <c r="AD5" s="23"/>
      <c r="AE5" s="23"/>
      <c r="AF5" s="51"/>
      <c r="AG5" s="50"/>
      <c r="AH5" s="23"/>
      <c r="AI5" s="23"/>
      <c r="AJ5" s="152"/>
      <c r="AK5" s="164"/>
      <c r="AL5" s="165"/>
      <c r="AM5" s="165"/>
      <c r="AN5" s="166"/>
      <c r="AO5" s="164"/>
      <c r="AP5" s="165"/>
      <c r="AQ5" s="165"/>
      <c r="AR5" s="166"/>
    </row>
    <row r="6" spans="1:44" ht="60.75" thickBot="1" x14ac:dyDescent="0.3">
      <c r="A6" s="240"/>
      <c r="B6" s="243"/>
      <c r="C6" s="236"/>
      <c r="D6" s="73" t="s">
        <v>42</v>
      </c>
      <c r="E6" s="87" t="s">
        <v>56</v>
      </c>
      <c r="F6" s="82">
        <v>4</v>
      </c>
      <c r="G6" s="77">
        <v>7</v>
      </c>
      <c r="H6" s="271">
        <v>3200000</v>
      </c>
      <c r="I6" s="279">
        <f>H6*G6*F6</f>
        <v>89600000</v>
      </c>
      <c r="J6" s="84"/>
      <c r="K6" s="106"/>
      <c r="L6" s="112"/>
      <c r="M6" s="112"/>
      <c r="N6" s="124"/>
      <c r="O6" s="196" t="s">
        <v>25</v>
      </c>
      <c r="P6" s="277">
        <f t="shared" si="0"/>
        <v>89600000</v>
      </c>
      <c r="Q6" s="57"/>
      <c r="R6" s="58"/>
      <c r="S6" s="58"/>
      <c r="T6" s="59"/>
      <c r="U6" s="52"/>
      <c r="V6" s="27"/>
      <c r="W6" s="27"/>
      <c r="X6" s="53"/>
      <c r="Y6" s="52"/>
      <c r="Z6" s="27"/>
      <c r="AA6" s="27"/>
      <c r="AB6" s="53"/>
      <c r="AC6" s="52"/>
      <c r="AD6" s="27"/>
      <c r="AE6" s="27"/>
      <c r="AF6" s="53"/>
      <c r="AG6" s="52"/>
      <c r="AH6" s="27"/>
      <c r="AI6" s="27"/>
      <c r="AJ6" s="95"/>
      <c r="AK6" s="167"/>
      <c r="AL6" s="159"/>
      <c r="AM6" s="159"/>
      <c r="AN6" s="168"/>
      <c r="AO6" s="167"/>
      <c r="AP6" s="159"/>
      <c r="AQ6" s="159"/>
      <c r="AR6" s="168"/>
    </row>
    <row r="7" spans="1:44" ht="72.75" thickBot="1" x14ac:dyDescent="0.3">
      <c r="A7" s="240"/>
      <c r="B7" s="243"/>
      <c r="C7" s="245" t="s">
        <v>43</v>
      </c>
      <c r="D7" s="71" t="s">
        <v>44</v>
      </c>
      <c r="E7" s="86" t="s">
        <v>57</v>
      </c>
      <c r="F7" s="78">
        <v>5</v>
      </c>
      <c r="G7" s="76">
        <v>1</v>
      </c>
      <c r="H7" s="272">
        <v>1584908</v>
      </c>
      <c r="I7" s="272">
        <f>H7*G7*F7</f>
        <v>7924540</v>
      </c>
      <c r="J7" s="103"/>
      <c r="K7" s="107"/>
      <c r="L7" s="118"/>
      <c r="M7" s="118"/>
      <c r="N7" s="125"/>
      <c r="O7" s="194" t="s">
        <v>25</v>
      </c>
      <c r="P7" s="277">
        <f t="shared" si="0"/>
        <v>7924540</v>
      </c>
      <c r="Q7" s="1"/>
      <c r="R7" s="2"/>
      <c r="S7" s="55"/>
      <c r="T7" s="56"/>
      <c r="U7" s="54"/>
      <c r="V7" s="55"/>
      <c r="W7" s="63"/>
      <c r="X7" s="3"/>
      <c r="Y7" s="4"/>
      <c r="Z7" s="2"/>
      <c r="AA7" s="2"/>
      <c r="AB7" s="3"/>
      <c r="AC7" s="65"/>
      <c r="AD7" s="2"/>
      <c r="AE7" s="2"/>
      <c r="AF7" s="3"/>
      <c r="AG7" s="65"/>
      <c r="AH7" s="2"/>
      <c r="AI7" s="2"/>
      <c r="AJ7" s="153"/>
      <c r="AK7" s="167"/>
      <c r="AL7" s="159"/>
      <c r="AM7" s="159"/>
      <c r="AN7" s="168"/>
      <c r="AO7" s="167"/>
      <c r="AP7" s="159"/>
      <c r="AQ7" s="159"/>
      <c r="AR7" s="168"/>
    </row>
    <row r="8" spans="1:44" ht="48.75" thickBot="1" x14ac:dyDescent="0.3">
      <c r="A8" s="240"/>
      <c r="B8" s="243"/>
      <c r="C8" s="246"/>
      <c r="D8" s="72" t="s">
        <v>45</v>
      </c>
      <c r="E8" s="88" t="s">
        <v>58</v>
      </c>
      <c r="F8" s="79"/>
      <c r="G8" s="83"/>
      <c r="H8" s="273"/>
      <c r="I8" s="275">
        <v>0</v>
      </c>
      <c r="J8" s="104"/>
      <c r="K8" s="108"/>
      <c r="L8" s="119"/>
      <c r="M8" s="119"/>
      <c r="N8" s="126"/>
      <c r="O8" s="197"/>
      <c r="P8" s="277">
        <f t="shared" si="0"/>
        <v>0</v>
      </c>
      <c r="Q8" s="5"/>
      <c r="R8" s="6"/>
      <c r="S8" s="67"/>
      <c r="T8" s="134"/>
      <c r="U8" s="150"/>
      <c r="V8" s="67"/>
      <c r="W8" s="64"/>
      <c r="X8" s="7"/>
      <c r="Y8" s="8"/>
      <c r="Z8" s="6"/>
      <c r="AA8" s="6"/>
      <c r="AB8" s="7"/>
      <c r="AC8" s="66"/>
      <c r="AD8" s="6"/>
      <c r="AE8" s="6"/>
      <c r="AF8" s="7"/>
      <c r="AG8" s="66"/>
      <c r="AH8" s="6"/>
      <c r="AI8" s="6"/>
      <c r="AJ8" s="154"/>
      <c r="AK8" s="167"/>
      <c r="AL8" s="159"/>
      <c r="AM8" s="159"/>
      <c r="AN8" s="168"/>
      <c r="AO8" s="167"/>
      <c r="AP8" s="159"/>
      <c r="AQ8" s="159"/>
      <c r="AR8" s="168"/>
    </row>
    <row r="9" spans="1:44" ht="84.75" thickBot="1" x14ac:dyDescent="0.3">
      <c r="A9" s="240"/>
      <c r="B9" s="243"/>
      <c r="C9" s="246"/>
      <c r="D9" s="72" t="s">
        <v>46</v>
      </c>
      <c r="E9" s="88" t="s">
        <v>59</v>
      </c>
      <c r="F9" s="79"/>
      <c r="G9" s="83"/>
      <c r="H9" s="273"/>
      <c r="I9" s="275">
        <v>0</v>
      </c>
      <c r="J9" s="104"/>
      <c r="K9" s="108"/>
      <c r="L9" s="119"/>
      <c r="M9" s="119"/>
      <c r="N9" s="126"/>
      <c r="O9" s="197"/>
      <c r="P9" s="277">
        <f t="shared" si="0"/>
        <v>0</v>
      </c>
      <c r="Q9" s="5"/>
      <c r="R9" s="6"/>
      <c r="S9" s="67"/>
      <c r="T9" s="134"/>
      <c r="U9" s="150"/>
      <c r="V9" s="67"/>
      <c r="W9" s="64"/>
      <c r="X9" s="7"/>
      <c r="Y9" s="8"/>
      <c r="Z9" s="6"/>
      <c r="AA9" s="49"/>
      <c r="AB9" s="7"/>
      <c r="AC9" s="66"/>
      <c r="AD9" s="6"/>
      <c r="AE9" s="49"/>
      <c r="AF9" s="7"/>
      <c r="AG9" s="66"/>
      <c r="AH9" s="6"/>
      <c r="AI9" s="49"/>
      <c r="AJ9" s="154"/>
      <c r="AK9" s="167"/>
      <c r="AL9" s="159"/>
      <c r="AM9" s="159"/>
      <c r="AN9" s="168"/>
      <c r="AO9" s="167"/>
      <c r="AP9" s="159"/>
      <c r="AQ9" s="159"/>
      <c r="AR9" s="168"/>
    </row>
    <row r="10" spans="1:44" ht="36.75" thickBot="1" x14ac:dyDescent="0.3">
      <c r="A10" s="240"/>
      <c r="B10" s="243"/>
      <c r="C10" s="247"/>
      <c r="D10" s="73" t="s">
        <v>47</v>
      </c>
      <c r="E10" s="87" t="s">
        <v>59</v>
      </c>
      <c r="F10" s="80"/>
      <c r="G10" s="84"/>
      <c r="H10" s="274"/>
      <c r="I10" s="276">
        <v>0</v>
      </c>
      <c r="J10" s="105"/>
      <c r="K10" s="109"/>
      <c r="L10" s="110"/>
      <c r="M10" s="110"/>
      <c r="N10" s="113"/>
      <c r="O10" s="110"/>
      <c r="P10" s="277">
        <f t="shared" si="0"/>
        <v>0</v>
      </c>
      <c r="Q10" s="93"/>
      <c r="R10" s="27"/>
      <c r="S10" s="61"/>
      <c r="T10" s="62"/>
      <c r="U10" s="60"/>
      <c r="V10" s="61"/>
      <c r="W10" s="27"/>
      <c r="X10" s="53"/>
      <c r="Y10" s="94"/>
      <c r="Z10" s="95"/>
      <c r="AA10" s="27"/>
      <c r="AB10" s="96"/>
      <c r="AC10" s="94"/>
      <c r="AD10" s="27"/>
      <c r="AE10" s="27"/>
      <c r="AF10" s="96"/>
      <c r="AG10" s="94"/>
      <c r="AH10" s="27"/>
      <c r="AI10" s="27"/>
      <c r="AJ10" s="155"/>
      <c r="AK10" s="167"/>
      <c r="AL10" s="159"/>
      <c r="AM10" s="159"/>
      <c r="AN10" s="168"/>
      <c r="AO10" s="167"/>
      <c r="AP10" s="159"/>
      <c r="AQ10" s="159"/>
      <c r="AR10" s="168"/>
    </row>
    <row r="11" spans="1:44" ht="84.75" thickBot="1" x14ac:dyDescent="0.3">
      <c r="A11" s="240"/>
      <c r="B11" s="243"/>
      <c r="C11" s="234" t="s">
        <v>48</v>
      </c>
      <c r="D11" s="74" t="s">
        <v>49</v>
      </c>
      <c r="E11" s="86" t="s">
        <v>60</v>
      </c>
      <c r="F11" s="78">
        <v>5</v>
      </c>
      <c r="G11" s="76">
        <v>1</v>
      </c>
      <c r="H11" s="272">
        <v>170000</v>
      </c>
      <c r="I11" s="277">
        <f t="shared" ref="I11:I17" si="1">H11*G11*F11</f>
        <v>850000</v>
      </c>
      <c r="J11" s="99"/>
      <c r="K11" s="131"/>
      <c r="L11" s="120"/>
      <c r="M11" s="120"/>
      <c r="N11" s="120"/>
      <c r="O11" s="114" t="s">
        <v>25</v>
      </c>
      <c r="P11" s="277">
        <f t="shared" si="0"/>
        <v>850000</v>
      </c>
      <c r="Q11" s="135"/>
      <c r="R11" s="97"/>
      <c r="S11" s="97"/>
      <c r="T11" s="136"/>
      <c r="U11" s="137"/>
      <c r="V11" s="97"/>
      <c r="W11" s="97"/>
      <c r="X11" s="136"/>
      <c r="Y11" s="22"/>
      <c r="Z11" s="23"/>
      <c r="AA11" s="23"/>
      <c r="AB11" s="51"/>
      <c r="AC11" s="22"/>
      <c r="AD11" s="23"/>
      <c r="AE11" s="23"/>
      <c r="AF11" s="51"/>
      <c r="AG11" s="22"/>
      <c r="AH11" s="23"/>
      <c r="AI11" s="23"/>
      <c r="AJ11" s="152"/>
      <c r="AK11" s="167"/>
      <c r="AL11" s="159"/>
      <c r="AM11" s="159"/>
      <c r="AN11" s="168"/>
      <c r="AO11" s="167"/>
      <c r="AP11" s="159"/>
      <c r="AQ11" s="159"/>
      <c r="AR11" s="168"/>
    </row>
    <row r="12" spans="1:44" ht="60.75" thickBot="1" x14ac:dyDescent="0.3">
      <c r="A12" s="240"/>
      <c r="B12" s="243"/>
      <c r="C12" s="235"/>
      <c r="D12" s="75" t="s">
        <v>50</v>
      </c>
      <c r="E12" s="88" t="s">
        <v>60</v>
      </c>
      <c r="F12" s="81">
        <v>600</v>
      </c>
      <c r="G12" s="85">
        <v>1</v>
      </c>
      <c r="H12" s="275">
        <v>6000</v>
      </c>
      <c r="I12" s="278">
        <f t="shared" si="1"/>
        <v>3600000</v>
      </c>
      <c r="J12" s="83"/>
      <c r="K12" s="131"/>
      <c r="L12" s="121"/>
      <c r="M12" s="127"/>
      <c r="N12" s="127"/>
      <c r="O12" s="115" t="s">
        <v>25</v>
      </c>
      <c r="P12" s="277">
        <f t="shared" si="0"/>
        <v>3600000</v>
      </c>
      <c r="Q12" s="138"/>
      <c r="R12" s="68"/>
      <c r="S12" s="68"/>
      <c r="T12" s="139"/>
      <c r="U12" s="140"/>
      <c r="V12" s="68"/>
      <c r="W12" s="68"/>
      <c r="X12" s="139"/>
      <c r="Y12" s="13"/>
      <c r="Z12" s="11"/>
      <c r="AA12" s="11"/>
      <c r="AB12" s="12"/>
      <c r="AC12" s="13"/>
      <c r="AD12" s="11"/>
      <c r="AE12" s="11"/>
      <c r="AF12" s="12"/>
      <c r="AG12" s="13"/>
      <c r="AH12" s="11"/>
      <c r="AI12" s="11"/>
      <c r="AJ12" s="48"/>
      <c r="AK12" s="167"/>
      <c r="AL12" s="159"/>
      <c r="AM12" s="159"/>
      <c r="AN12" s="168"/>
      <c r="AO12" s="167"/>
      <c r="AP12" s="159"/>
      <c r="AQ12" s="159"/>
      <c r="AR12" s="168"/>
    </row>
    <row r="13" spans="1:44" ht="84.75" thickBot="1" x14ac:dyDescent="0.3">
      <c r="A13" s="240"/>
      <c r="B13" s="243"/>
      <c r="C13" s="235"/>
      <c r="D13" s="75" t="s">
        <v>51</v>
      </c>
      <c r="E13" s="88" t="s">
        <v>58</v>
      </c>
      <c r="F13" s="81">
        <v>32.5</v>
      </c>
      <c r="G13" s="85">
        <v>1</v>
      </c>
      <c r="H13" s="275">
        <v>86500</v>
      </c>
      <c r="I13" s="278">
        <f t="shared" si="1"/>
        <v>2811250</v>
      </c>
      <c r="J13" s="83"/>
      <c r="K13" s="10"/>
      <c r="L13" s="121"/>
      <c r="M13" s="121"/>
      <c r="N13" s="121"/>
      <c r="O13" s="116" t="s">
        <v>25</v>
      </c>
      <c r="P13" s="277">
        <f t="shared" si="0"/>
        <v>2811250</v>
      </c>
      <c r="Q13" s="138"/>
      <c r="R13" s="68"/>
      <c r="S13" s="68"/>
      <c r="T13" s="139"/>
      <c r="U13" s="140"/>
      <c r="V13" s="68"/>
      <c r="W13" s="68"/>
      <c r="X13" s="139"/>
      <c r="Y13" s="151"/>
      <c r="Z13" s="68"/>
      <c r="AA13" s="68"/>
      <c r="AB13" s="139"/>
      <c r="AC13" s="151"/>
      <c r="AD13" s="68"/>
      <c r="AE13" s="68"/>
      <c r="AF13" s="139"/>
      <c r="AG13" s="151"/>
      <c r="AH13" s="68"/>
      <c r="AI13" s="68"/>
      <c r="AJ13" s="156"/>
      <c r="AK13" s="169"/>
      <c r="AL13" s="160"/>
      <c r="AM13" s="160"/>
      <c r="AN13" s="170"/>
      <c r="AO13" s="169"/>
      <c r="AP13" s="160"/>
      <c r="AQ13" s="160"/>
      <c r="AR13" s="170"/>
    </row>
    <row r="14" spans="1:44" ht="24.75" thickBot="1" x14ac:dyDescent="0.3">
      <c r="A14" s="240"/>
      <c r="B14" s="243"/>
      <c r="C14" s="235"/>
      <c r="D14" s="75" t="s">
        <v>52</v>
      </c>
      <c r="E14" s="88" t="s">
        <v>60</v>
      </c>
      <c r="F14" s="81">
        <v>600</v>
      </c>
      <c r="G14" s="85">
        <v>1</v>
      </c>
      <c r="H14" s="275">
        <f>40000</f>
        <v>40000</v>
      </c>
      <c r="I14" s="278">
        <f t="shared" si="1"/>
        <v>24000000</v>
      </c>
      <c r="J14" s="100"/>
      <c r="K14" s="128"/>
      <c r="L14" s="122"/>
      <c r="M14" s="122"/>
      <c r="N14" s="122"/>
      <c r="O14" s="117" t="s">
        <v>25</v>
      </c>
      <c r="P14" s="277">
        <f>(F14*G14*H14)</f>
        <v>24000000</v>
      </c>
      <c r="Q14" s="141"/>
      <c r="R14" s="142"/>
      <c r="S14" s="142"/>
      <c r="T14" s="143"/>
      <c r="U14" s="144"/>
      <c r="V14" s="142"/>
      <c r="W14" s="142"/>
      <c r="X14" s="143"/>
      <c r="Y14" s="17"/>
      <c r="Z14" s="15"/>
      <c r="AA14" s="15"/>
      <c r="AB14" s="16"/>
      <c r="AC14" s="17"/>
      <c r="AD14" s="15"/>
      <c r="AE14" s="15"/>
      <c r="AF14" s="16"/>
      <c r="AG14" s="17"/>
      <c r="AH14" s="15"/>
      <c r="AI14" s="15"/>
      <c r="AJ14" s="161"/>
      <c r="AK14" s="167"/>
      <c r="AL14" s="159"/>
      <c r="AM14" s="159"/>
      <c r="AN14" s="168"/>
      <c r="AO14" s="167"/>
      <c r="AP14" s="159"/>
      <c r="AQ14" s="159"/>
      <c r="AR14" s="168"/>
    </row>
    <row r="15" spans="1:44" ht="72.75" thickBot="1" x14ac:dyDescent="0.3">
      <c r="A15" s="240"/>
      <c r="B15" s="243"/>
      <c r="C15" s="235"/>
      <c r="D15" s="75" t="s">
        <v>53</v>
      </c>
      <c r="E15" s="88" t="s">
        <v>61</v>
      </c>
      <c r="F15" s="81">
        <v>5</v>
      </c>
      <c r="G15" s="85">
        <v>1</v>
      </c>
      <c r="H15" s="275">
        <v>2174000</v>
      </c>
      <c r="I15" s="278">
        <f t="shared" si="1"/>
        <v>10870000</v>
      </c>
      <c r="J15" s="100" t="s">
        <v>25</v>
      </c>
      <c r="K15" s="128"/>
      <c r="L15" s="122"/>
      <c r="M15" s="122"/>
      <c r="N15" s="122"/>
      <c r="O15" s="117" t="s">
        <v>25</v>
      </c>
      <c r="P15" s="277">
        <f>I15</f>
        <v>10870000</v>
      </c>
      <c r="Q15" s="141"/>
      <c r="R15" s="142"/>
      <c r="S15" s="142"/>
      <c r="T15" s="143"/>
      <c r="U15" s="144"/>
      <c r="V15" s="142"/>
      <c r="W15" s="142"/>
      <c r="X15" s="143"/>
      <c r="Y15" s="17"/>
      <c r="Z15" s="15"/>
      <c r="AA15" s="15"/>
      <c r="AB15" s="16"/>
      <c r="AC15" s="17"/>
      <c r="AD15" s="15"/>
      <c r="AE15" s="15"/>
      <c r="AF15" s="16"/>
      <c r="AG15" s="17"/>
      <c r="AH15" s="15"/>
      <c r="AI15" s="15"/>
      <c r="AJ15" s="161"/>
      <c r="AK15" s="167"/>
      <c r="AL15" s="159"/>
      <c r="AM15" s="159"/>
      <c r="AN15" s="168"/>
      <c r="AO15" s="167"/>
      <c r="AP15" s="159"/>
      <c r="AQ15" s="159"/>
      <c r="AR15" s="168"/>
    </row>
    <row r="16" spans="1:44" ht="60.75" thickBot="1" x14ac:dyDescent="0.3">
      <c r="A16" s="240"/>
      <c r="B16" s="243"/>
      <c r="C16" s="235"/>
      <c r="D16" s="75" t="s">
        <v>54</v>
      </c>
      <c r="E16" s="88" t="s">
        <v>57</v>
      </c>
      <c r="F16" s="81">
        <v>5</v>
      </c>
      <c r="G16" s="85">
        <v>7</v>
      </c>
      <c r="H16" s="275">
        <v>80000</v>
      </c>
      <c r="I16" s="278">
        <f t="shared" si="1"/>
        <v>2800000</v>
      </c>
      <c r="J16" s="83"/>
      <c r="K16" s="104"/>
      <c r="L16" s="122"/>
      <c r="M16" s="122"/>
      <c r="N16" s="122"/>
      <c r="O16" s="117" t="s">
        <v>25</v>
      </c>
      <c r="P16" s="277">
        <f>F16*G16*H16</f>
        <v>2800000</v>
      </c>
      <c r="Q16" s="14"/>
      <c r="R16" s="15"/>
      <c r="S16" s="15"/>
      <c r="T16" s="16"/>
      <c r="U16" s="144"/>
      <c r="V16" s="142"/>
      <c r="W16" s="142"/>
      <c r="X16" s="143"/>
      <c r="Y16" s="148"/>
      <c r="Z16" s="142"/>
      <c r="AA16" s="142"/>
      <c r="AB16" s="143"/>
      <c r="AC16" s="148"/>
      <c r="AD16" s="142"/>
      <c r="AE16" s="142"/>
      <c r="AF16" s="143"/>
      <c r="AG16" s="148"/>
      <c r="AH16" s="142"/>
      <c r="AI16" s="142"/>
      <c r="AJ16" s="162"/>
      <c r="AK16" s="169"/>
      <c r="AL16" s="160"/>
      <c r="AM16" s="160"/>
      <c r="AN16" s="170"/>
      <c r="AO16" s="169"/>
      <c r="AP16" s="160"/>
      <c r="AQ16" s="160"/>
      <c r="AR16" s="170"/>
    </row>
    <row r="17" spans="1:44" ht="36.75" thickBot="1" x14ac:dyDescent="0.3">
      <c r="A17" s="241"/>
      <c r="B17" s="244"/>
      <c r="C17" s="236"/>
      <c r="D17" s="89" t="s">
        <v>55</v>
      </c>
      <c r="E17" s="87" t="s">
        <v>58</v>
      </c>
      <c r="F17" s="98">
        <v>5400</v>
      </c>
      <c r="G17" s="77">
        <v>1</v>
      </c>
      <c r="H17" s="276">
        <v>4000</v>
      </c>
      <c r="I17" s="279">
        <f t="shared" si="1"/>
        <v>21600000</v>
      </c>
      <c r="J17" s="101" t="s">
        <v>25</v>
      </c>
      <c r="K17" s="129"/>
      <c r="L17" s="132"/>
      <c r="M17" s="132"/>
      <c r="N17" s="132"/>
      <c r="O17" s="133" t="s">
        <v>25</v>
      </c>
      <c r="P17" s="277">
        <f>I17</f>
        <v>21600000</v>
      </c>
      <c r="Q17" s="29"/>
      <c r="R17" s="18"/>
      <c r="S17" s="18"/>
      <c r="T17" s="19"/>
      <c r="U17" s="147"/>
      <c r="V17" s="145"/>
      <c r="W17" s="145"/>
      <c r="X17" s="146"/>
      <c r="Y17" s="149"/>
      <c r="Z17" s="145"/>
      <c r="AA17" s="145"/>
      <c r="AB17" s="146"/>
      <c r="AC17" s="149"/>
      <c r="AD17" s="145"/>
      <c r="AE17" s="145"/>
      <c r="AF17" s="146"/>
      <c r="AG17" s="149"/>
      <c r="AH17" s="145"/>
      <c r="AI17" s="145"/>
      <c r="AJ17" s="163"/>
      <c r="AK17" s="171"/>
      <c r="AL17" s="172"/>
      <c r="AM17" s="172"/>
      <c r="AN17" s="173"/>
      <c r="AO17" s="171"/>
      <c r="AP17" s="172"/>
      <c r="AQ17" s="172"/>
      <c r="AR17" s="173"/>
    </row>
    <row r="18" spans="1:44" ht="16.5" customHeight="1" thickBot="1" x14ac:dyDescent="0.3">
      <c r="A18" s="228" t="s">
        <v>23</v>
      </c>
      <c r="B18" s="229"/>
      <c r="C18" s="229"/>
      <c r="D18" s="229"/>
      <c r="E18" s="229"/>
      <c r="F18" s="229"/>
      <c r="G18" s="229"/>
      <c r="H18" s="230"/>
      <c r="I18" s="280">
        <f>SUM(I5:I17)</f>
        <v>192867790</v>
      </c>
      <c r="J18" s="174"/>
      <c r="K18" s="175">
        <f>SUM(K7:K17)</f>
        <v>0</v>
      </c>
      <c r="L18" s="176"/>
      <c r="M18" s="175"/>
      <c r="N18" s="175">
        <f>SUM(N7:N17)</f>
        <v>0</v>
      </c>
      <c r="O18" s="175"/>
      <c r="P18" s="298">
        <f>SUM(P5:P17)</f>
        <v>192867790</v>
      </c>
      <c r="Q18" s="256"/>
      <c r="R18" s="257"/>
      <c r="S18" s="257"/>
      <c r="T18" s="257"/>
      <c r="U18" s="257"/>
      <c r="V18" s="257"/>
      <c r="W18" s="257"/>
      <c r="X18" s="257"/>
      <c r="Y18" s="257"/>
      <c r="Z18" s="257"/>
      <c r="AA18" s="257"/>
      <c r="AB18" s="257"/>
      <c r="AC18" s="257"/>
      <c r="AD18" s="257"/>
      <c r="AE18" s="257"/>
      <c r="AF18" s="257"/>
      <c r="AG18" s="257"/>
      <c r="AH18" s="257"/>
      <c r="AI18" s="257"/>
      <c r="AJ18" s="257"/>
      <c r="AK18" s="257"/>
      <c r="AL18" s="257"/>
      <c r="AM18" s="257"/>
      <c r="AN18" s="257"/>
      <c r="AO18" s="257"/>
      <c r="AP18" s="257"/>
      <c r="AQ18" s="257"/>
      <c r="AR18" s="257"/>
    </row>
    <row r="19" spans="1:44" ht="36" x14ac:dyDescent="0.25">
      <c r="A19" s="239" t="s">
        <v>65</v>
      </c>
      <c r="B19" s="254" t="s">
        <v>66</v>
      </c>
      <c r="C19" s="234" t="s">
        <v>67</v>
      </c>
      <c r="D19" s="179" t="s">
        <v>68</v>
      </c>
      <c r="E19" s="86" t="s">
        <v>58</v>
      </c>
      <c r="F19" s="23"/>
      <c r="G19" s="23"/>
      <c r="H19" s="24"/>
      <c r="I19" s="281">
        <v>0</v>
      </c>
      <c r="J19" s="184"/>
      <c r="K19" s="184"/>
      <c r="L19" s="185"/>
      <c r="M19" s="185"/>
      <c r="N19" s="185"/>
      <c r="O19" s="185"/>
      <c r="P19" s="299"/>
      <c r="Q19" s="25"/>
      <c r="R19" s="2"/>
      <c r="S19" s="2"/>
      <c r="T19" s="3"/>
      <c r="U19" s="54"/>
      <c r="V19" s="55"/>
      <c r="W19" s="55"/>
      <c r="X19" s="56"/>
      <c r="Y19" s="54"/>
      <c r="Z19" s="55"/>
      <c r="AA19" s="55"/>
      <c r="AB19" s="56"/>
      <c r="AC19" s="54"/>
      <c r="AD19" s="55"/>
      <c r="AE19" s="55"/>
      <c r="AF19" s="56"/>
      <c r="AG19" s="54"/>
      <c r="AH19" s="55"/>
      <c r="AI19" s="55"/>
      <c r="AJ19" s="56"/>
      <c r="AK19" s="190"/>
      <c r="AL19" s="191"/>
      <c r="AM19" s="191"/>
      <c r="AN19" s="192"/>
      <c r="AO19" s="190"/>
      <c r="AP19" s="191"/>
      <c r="AQ19" s="191"/>
      <c r="AR19" s="192"/>
    </row>
    <row r="20" spans="1:44" ht="60" x14ac:dyDescent="0.25">
      <c r="A20" s="240"/>
      <c r="B20" s="255"/>
      <c r="C20" s="235"/>
      <c r="D20" s="180" t="s">
        <v>69</v>
      </c>
      <c r="E20" s="88" t="s">
        <v>77</v>
      </c>
      <c r="F20" s="11"/>
      <c r="G20" s="11"/>
      <c r="H20" s="9"/>
      <c r="I20" s="275">
        <v>0</v>
      </c>
      <c r="J20" s="130"/>
      <c r="K20" s="130"/>
      <c r="L20" s="130"/>
      <c r="M20" s="130"/>
      <c r="N20" s="130"/>
      <c r="O20" s="130"/>
      <c r="P20" s="300"/>
      <c r="Q20" s="14"/>
      <c r="R20" s="15"/>
      <c r="S20" s="15"/>
      <c r="T20" s="16"/>
      <c r="U20" s="144"/>
      <c r="V20" s="142"/>
      <c r="W20" s="142"/>
      <c r="X20" s="143"/>
      <c r="Y20" s="144"/>
      <c r="Z20" s="142"/>
      <c r="AA20" s="142"/>
      <c r="AB20" s="143"/>
      <c r="AC20" s="144"/>
      <c r="AD20" s="142"/>
      <c r="AE20" s="142"/>
      <c r="AF20" s="143"/>
      <c r="AG20" s="144"/>
      <c r="AH20" s="142"/>
      <c r="AI20" s="142"/>
      <c r="AJ20" s="143"/>
      <c r="AK20" s="169"/>
      <c r="AL20" s="160"/>
      <c r="AM20" s="160"/>
      <c r="AN20" s="170"/>
      <c r="AO20" s="169"/>
      <c r="AP20" s="160"/>
      <c r="AQ20" s="160"/>
      <c r="AR20" s="170"/>
    </row>
    <row r="21" spans="1:44" ht="36.75" thickBot="1" x14ac:dyDescent="0.3">
      <c r="A21" s="240"/>
      <c r="B21" s="238"/>
      <c r="C21" s="236"/>
      <c r="D21" s="181" t="s">
        <v>70</v>
      </c>
      <c r="E21" s="87" t="s">
        <v>77</v>
      </c>
      <c r="F21" s="27"/>
      <c r="G21" s="27"/>
      <c r="H21" s="28"/>
      <c r="I21" s="276">
        <v>0</v>
      </c>
      <c r="J21" s="186"/>
      <c r="K21" s="186"/>
      <c r="L21" s="186"/>
      <c r="M21" s="186"/>
      <c r="N21" s="186"/>
      <c r="O21" s="186"/>
      <c r="P21" s="301"/>
      <c r="Q21" s="14"/>
      <c r="R21" s="15"/>
      <c r="S21" s="15"/>
      <c r="T21" s="16"/>
      <c r="U21" s="144"/>
      <c r="V21" s="142"/>
      <c r="W21" s="142"/>
      <c r="X21" s="143"/>
      <c r="Y21" s="144"/>
      <c r="Z21" s="142"/>
      <c r="AA21" s="142"/>
      <c r="AB21" s="143"/>
      <c r="AC21" s="144"/>
      <c r="AD21" s="142"/>
      <c r="AE21" s="142"/>
      <c r="AF21" s="143"/>
      <c r="AG21" s="144"/>
      <c r="AH21" s="142"/>
      <c r="AI21" s="142"/>
      <c r="AJ21" s="143"/>
      <c r="AK21" s="169"/>
      <c r="AL21" s="160"/>
      <c r="AM21" s="160"/>
      <c r="AN21" s="170"/>
      <c r="AO21" s="169"/>
      <c r="AP21" s="160"/>
      <c r="AQ21" s="160"/>
      <c r="AR21" s="170"/>
    </row>
    <row r="22" spans="1:44" ht="36.75" x14ac:dyDescent="0.25">
      <c r="A22" s="240"/>
      <c r="B22" s="254" t="s">
        <v>79</v>
      </c>
      <c r="C22" s="254" t="s">
        <v>71</v>
      </c>
      <c r="D22" s="188" t="s">
        <v>72</v>
      </c>
      <c r="E22" s="86" t="s">
        <v>77</v>
      </c>
      <c r="F22" s="23"/>
      <c r="G22" s="23"/>
      <c r="H22" s="24"/>
      <c r="I22" s="281">
        <v>0</v>
      </c>
      <c r="J22" s="185"/>
      <c r="K22" s="185"/>
      <c r="L22" s="185"/>
      <c r="M22" s="185"/>
      <c r="N22" s="185"/>
      <c r="O22" s="185"/>
      <c r="P22" s="299"/>
      <c r="Q22" s="26"/>
      <c r="R22" s="15"/>
      <c r="S22" s="15"/>
      <c r="T22" s="16"/>
      <c r="U22" s="144"/>
      <c r="V22" s="142"/>
      <c r="W22" s="142"/>
      <c r="X22" s="143"/>
      <c r="Y22" s="144"/>
      <c r="Z22" s="142"/>
      <c r="AA22" s="142"/>
      <c r="AB22" s="143"/>
      <c r="AC22" s="144"/>
      <c r="AD22" s="142"/>
      <c r="AE22" s="142"/>
      <c r="AF22" s="143"/>
      <c r="AG22" s="144"/>
      <c r="AH22" s="142"/>
      <c r="AI22" s="142"/>
      <c r="AJ22" s="143"/>
      <c r="AK22" s="169"/>
      <c r="AL22" s="160"/>
      <c r="AM22" s="160"/>
      <c r="AN22" s="170"/>
      <c r="AO22" s="169"/>
      <c r="AP22" s="160"/>
      <c r="AQ22" s="160"/>
      <c r="AR22" s="170"/>
    </row>
    <row r="23" spans="1:44" ht="72.75" x14ac:dyDescent="0.25">
      <c r="A23" s="240"/>
      <c r="B23" s="255"/>
      <c r="C23" s="255"/>
      <c r="D23" s="182" t="s">
        <v>80</v>
      </c>
      <c r="E23" s="88" t="s">
        <v>56</v>
      </c>
      <c r="F23" s="11"/>
      <c r="G23" s="11"/>
      <c r="H23" s="9"/>
      <c r="I23" s="275">
        <v>0</v>
      </c>
      <c r="J23" s="130"/>
      <c r="K23" s="130"/>
      <c r="L23" s="130"/>
      <c r="M23" s="130"/>
      <c r="N23" s="130"/>
      <c r="O23" s="130"/>
      <c r="P23" s="302"/>
      <c r="Q23" s="14"/>
      <c r="R23" s="15"/>
      <c r="S23" s="15"/>
      <c r="T23" s="16"/>
      <c r="U23" s="144"/>
      <c r="V23" s="142"/>
      <c r="W23" s="142"/>
      <c r="X23" s="143"/>
      <c r="Y23" s="144"/>
      <c r="Z23" s="142"/>
      <c r="AA23" s="142"/>
      <c r="AB23" s="143"/>
      <c r="AC23" s="144"/>
      <c r="AD23" s="142"/>
      <c r="AE23" s="142"/>
      <c r="AF23" s="143"/>
      <c r="AG23" s="144"/>
      <c r="AH23" s="142"/>
      <c r="AI23" s="142"/>
      <c r="AJ23" s="143"/>
      <c r="AK23" s="169"/>
      <c r="AL23" s="160"/>
      <c r="AM23" s="160"/>
      <c r="AN23" s="170"/>
      <c r="AO23" s="169"/>
      <c r="AP23" s="160"/>
      <c r="AQ23" s="160"/>
      <c r="AR23" s="170"/>
    </row>
    <row r="24" spans="1:44" ht="36.75" thickBot="1" x14ac:dyDescent="0.3">
      <c r="A24" s="240"/>
      <c r="B24" s="238"/>
      <c r="C24" s="238"/>
      <c r="D24" s="70" t="s">
        <v>70</v>
      </c>
      <c r="E24" s="87" t="s">
        <v>56</v>
      </c>
      <c r="F24" s="27"/>
      <c r="G24" s="27"/>
      <c r="H24" s="28"/>
      <c r="I24" s="276">
        <v>0</v>
      </c>
      <c r="J24" s="186"/>
      <c r="K24" s="186"/>
      <c r="L24" s="186"/>
      <c r="M24" s="186"/>
      <c r="N24" s="186"/>
      <c r="O24" s="186"/>
      <c r="P24" s="303"/>
      <c r="Q24" s="14"/>
      <c r="R24" s="15"/>
      <c r="S24" s="15"/>
      <c r="T24" s="16"/>
      <c r="U24" s="144"/>
      <c r="V24" s="142"/>
      <c r="W24" s="142"/>
      <c r="X24" s="143"/>
      <c r="Y24" s="144"/>
      <c r="Z24" s="142"/>
      <c r="AA24" s="142"/>
      <c r="AB24" s="143"/>
      <c r="AC24" s="144"/>
      <c r="AD24" s="142"/>
      <c r="AE24" s="142"/>
      <c r="AF24" s="143"/>
      <c r="AG24" s="144"/>
      <c r="AH24" s="142"/>
      <c r="AI24" s="142"/>
      <c r="AJ24" s="143"/>
      <c r="AK24" s="169"/>
      <c r="AL24" s="160"/>
      <c r="AM24" s="160"/>
      <c r="AN24" s="170"/>
      <c r="AO24" s="169"/>
      <c r="AP24" s="160"/>
      <c r="AQ24" s="160"/>
      <c r="AR24" s="170"/>
    </row>
    <row r="25" spans="1:44" ht="120" x14ac:dyDescent="0.25">
      <c r="A25" s="240"/>
      <c r="B25" s="237" t="s">
        <v>73</v>
      </c>
      <c r="C25" s="237" t="s">
        <v>74</v>
      </c>
      <c r="D25" s="187" t="s">
        <v>75</v>
      </c>
      <c r="E25" s="92" t="s">
        <v>56</v>
      </c>
      <c r="F25" s="50"/>
      <c r="G25" s="23"/>
      <c r="H25" s="24"/>
      <c r="I25" s="272">
        <v>0</v>
      </c>
      <c r="J25" s="185"/>
      <c r="K25" s="185"/>
      <c r="L25" s="185"/>
      <c r="M25" s="185"/>
      <c r="N25" s="185"/>
      <c r="O25" s="185"/>
      <c r="P25" s="304"/>
      <c r="Q25" s="14"/>
      <c r="R25" s="15"/>
      <c r="S25" s="15"/>
      <c r="T25" s="16"/>
      <c r="U25" s="144"/>
      <c r="V25" s="142"/>
      <c r="W25" s="142"/>
      <c r="X25" s="143"/>
      <c r="Y25" s="144"/>
      <c r="Z25" s="142"/>
      <c r="AA25" s="142"/>
      <c r="AB25" s="143"/>
      <c r="AC25" s="144"/>
      <c r="AD25" s="142"/>
      <c r="AE25" s="142"/>
      <c r="AF25" s="143"/>
      <c r="AG25" s="144"/>
      <c r="AH25" s="142"/>
      <c r="AI25" s="142"/>
      <c r="AJ25" s="143"/>
      <c r="AK25" s="169"/>
      <c r="AL25" s="160"/>
      <c r="AM25" s="160"/>
      <c r="AN25" s="170"/>
      <c r="AO25" s="169"/>
      <c r="AP25" s="160"/>
      <c r="AQ25" s="160"/>
      <c r="AR25" s="170"/>
    </row>
    <row r="26" spans="1:44" ht="121.5" thickBot="1" x14ac:dyDescent="0.3">
      <c r="A26" s="241"/>
      <c r="B26" s="238"/>
      <c r="C26" s="238"/>
      <c r="D26" s="183" t="s">
        <v>76</v>
      </c>
      <c r="E26" s="87" t="s">
        <v>56</v>
      </c>
      <c r="F26" s="52"/>
      <c r="G26" s="27"/>
      <c r="H26" s="28"/>
      <c r="I26" s="276">
        <v>0</v>
      </c>
      <c r="J26" s="189"/>
      <c r="K26" s="189"/>
      <c r="L26" s="186"/>
      <c r="M26" s="186"/>
      <c r="N26" s="186"/>
      <c r="O26" s="186"/>
      <c r="P26" s="305"/>
      <c r="Q26" s="29"/>
      <c r="R26" s="18"/>
      <c r="S26" s="18"/>
      <c r="T26" s="19"/>
      <c r="U26" s="147"/>
      <c r="V26" s="145"/>
      <c r="W26" s="145"/>
      <c r="X26" s="146"/>
      <c r="Y26" s="147"/>
      <c r="Z26" s="145"/>
      <c r="AA26" s="145"/>
      <c r="AB26" s="146"/>
      <c r="AC26" s="147"/>
      <c r="AD26" s="145"/>
      <c r="AE26" s="145"/>
      <c r="AF26" s="146"/>
      <c r="AG26" s="147"/>
      <c r="AH26" s="145"/>
      <c r="AI26" s="145"/>
      <c r="AJ26" s="146"/>
      <c r="AK26" s="171"/>
      <c r="AL26" s="172"/>
      <c r="AM26" s="172"/>
      <c r="AN26" s="173"/>
      <c r="AO26" s="171"/>
      <c r="AP26" s="172"/>
      <c r="AQ26" s="172"/>
      <c r="AR26" s="173"/>
    </row>
    <row r="27" spans="1:44" ht="16.5" customHeight="1" thickBot="1" x14ac:dyDescent="0.3">
      <c r="A27" s="251" t="s">
        <v>24</v>
      </c>
      <c r="B27" s="252"/>
      <c r="C27" s="252"/>
      <c r="D27" s="252"/>
      <c r="E27" s="252"/>
      <c r="F27" s="252"/>
      <c r="G27" s="252"/>
      <c r="H27" s="253"/>
      <c r="I27" s="282">
        <f>SUM(I19:I26)</f>
        <v>0</v>
      </c>
      <c r="J27" s="177"/>
      <c r="K27" s="178">
        <f>SUM(K19:K26)</f>
        <v>0</v>
      </c>
      <c r="L27" s="178"/>
      <c r="M27" s="178"/>
      <c r="N27" s="178">
        <f>SUM(N19:N26)</f>
        <v>0</v>
      </c>
      <c r="O27" s="178"/>
      <c r="P27" s="306">
        <f>SUM(P19:P26)</f>
        <v>0</v>
      </c>
      <c r="Q27" s="20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</row>
    <row r="28" spans="1:44" ht="16.5" thickBot="1" x14ac:dyDescent="0.3">
      <c r="A28" s="34"/>
      <c r="B28" s="34"/>
      <c r="C28" s="34"/>
      <c r="D28" s="35" t="s">
        <v>26</v>
      </c>
      <c r="E28" s="36"/>
      <c r="F28" s="37"/>
      <c r="G28" s="37"/>
      <c r="H28" s="36"/>
      <c r="I28" s="283"/>
      <c r="J28" s="38"/>
      <c r="K28" s="203"/>
      <c r="L28" s="38"/>
      <c r="M28" s="40"/>
      <c r="N28" s="39"/>
      <c r="O28" s="41"/>
      <c r="P28" s="307"/>
      <c r="Q28" s="42"/>
      <c r="R28" s="32"/>
      <c r="S28" s="33"/>
      <c r="T28" s="33"/>
      <c r="U28" s="33"/>
      <c r="V28" s="33"/>
      <c r="W28" s="33"/>
      <c r="X28" s="33"/>
      <c r="Y28" s="33"/>
      <c r="Z28" s="33"/>
      <c r="AA28" s="33"/>
      <c r="AB28" s="33"/>
    </row>
    <row r="29" spans="1:44" ht="16.5" thickBot="1" x14ac:dyDescent="0.3">
      <c r="A29" s="34"/>
      <c r="B29" s="34"/>
      <c r="C29" s="34"/>
      <c r="D29" s="310" t="s">
        <v>27</v>
      </c>
      <c r="E29" s="36"/>
      <c r="F29" s="37"/>
      <c r="G29" s="37"/>
      <c r="H29" s="202" t="s">
        <v>85</v>
      </c>
      <c r="I29" s="283">
        <f>P32*7%</f>
        <v>13500745.300000001</v>
      </c>
      <c r="J29" s="38"/>
      <c r="K29" s="203">
        <f>I29</f>
        <v>13500745.300000001</v>
      </c>
      <c r="L29" s="38"/>
      <c r="M29" s="40"/>
      <c r="N29" s="39"/>
      <c r="O29" s="41"/>
      <c r="P29" s="307"/>
      <c r="Q29" s="42"/>
      <c r="R29" s="32"/>
      <c r="S29" s="33"/>
      <c r="T29" s="33"/>
      <c r="U29" s="33"/>
      <c r="V29" s="33"/>
      <c r="W29" s="33"/>
      <c r="X29" s="33"/>
      <c r="Y29" s="33"/>
      <c r="Z29" s="33"/>
      <c r="AA29" s="33"/>
      <c r="AB29" s="33"/>
    </row>
    <row r="30" spans="1:44" ht="16.5" thickBot="1" x14ac:dyDescent="0.3">
      <c r="A30" s="34"/>
      <c r="B30" s="34"/>
      <c r="C30" s="34"/>
      <c r="D30" s="311"/>
      <c r="E30" s="36"/>
      <c r="F30" s="37"/>
      <c r="G30" s="37"/>
      <c r="H30" s="202" t="s">
        <v>84</v>
      </c>
      <c r="I30" s="284">
        <f>I18*20%</f>
        <v>38573558</v>
      </c>
      <c r="J30" s="38"/>
      <c r="K30" s="203">
        <f>I30</f>
        <v>38573558</v>
      </c>
      <c r="L30" s="38"/>
      <c r="M30" s="40"/>
      <c r="N30" s="39"/>
      <c r="O30" s="41"/>
      <c r="P30" s="307"/>
      <c r="Q30" s="42"/>
      <c r="R30" s="32"/>
      <c r="S30" s="33"/>
      <c r="T30" s="33"/>
      <c r="U30" s="33"/>
      <c r="V30" s="33"/>
      <c r="W30" s="33"/>
      <c r="X30" s="33"/>
      <c r="Y30" s="33"/>
      <c r="Z30" s="33"/>
      <c r="AA30" s="33"/>
      <c r="AB30" s="33"/>
    </row>
    <row r="31" spans="1:44" ht="16.5" thickBot="1" x14ac:dyDescent="0.3">
      <c r="A31" s="34"/>
      <c r="B31" s="34"/>
      <c r="C31" s="34"/>
      <c r="D31" s="35" t="s">
        <v>28</v>
      </c>
      <c r="E31" s="36"/>
      <c r="F31" s="37"/>
      <c r="G31" s="37"/>
      <c r="H31" s="36"/>
      <c r="I31" s="284"/>
      <c r="J31" s="38"/>
      <c r="K31" s="203"/>
      <c r="L31" s="38"/>
      <c r="M31" s="40"/>
      <c r="N31" s="39"/>
      <c r="O31" s="41"/>
      <c r="P31" s="307"/>
      <c r="Q31" s="42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</row>
    <row r="32" spans="1:44" ht="16.5" thickBot="1" x14ac:dyDescent="0.3">
      <c r="A32" s="43"/>
      <c r="B32" s="193"/>
      <c r="C32" s="193"/>
      <c r="D32" s="248" t="s">
        <v>29</v>
      </c>
      <c r="E32" s="249"/>
      <c r="F32" s="249"/>
      <c r="G32" s="249"/>
      <c r="H32" s="250"/>
      <c r="I32" s="285">
        <f>SUM(I18+I27+I30)</f>
        <v>231441348</v>
      </c>
      <c r="J32" s="31"/>
      <c r="K32" s="31">
        <f>SUM(K18+K28+K29+K31)</f>
        <v>13500745.300000001</v>
      </c>
      <c r="L32" s="31"/>
      <c r="M32" s="31"/>
      <c r="N32" s="31">
        <f>SUM(N18+N27+N30)</f>
        <v>0</v>
      </c>
      <c r="O32" s="31"/>
      <c r="P32" s="285">
        <f>SUM(P18+P27+P30)</f>
        <v>192867790</v>
      </c>
      <c r="Q32" s="42"/>
      <c r="R32" s="32"/>
      <c r="S32" s="33"/>
      <c r="T32" s="33"/>
      <c r="U32" s="33"/>
      <c r="V32" s="33"/>
      <c r="W32" s="33"/>
      <c r="X32" s="33"/>
      <c r="Y32" s="33"/>
      <c r="Z32" s="33"/>
      <c r="AA32" s="33"/>
      <c r="AB32" s="33"/>
    </row>
    <row r="33" spans="1:28" ht="16.5" thickBot="1" x14ac:dyDescent="0.3">
      <c r="A33" s="44"/>
      <c r="B33" s="45"/>
      <c r="C33" s="45"/>
      <c r="D33" s="45"/>
      <c r="E33" s="45"/>
      <c r="F33" s="45"/>
      <c r="G33" s="45"/>
      <c r="H33" s="45"/>
      <c r="I33" s="286"/>
      <c r="J33" s="46"/>
      <c r="K33" s="46"/>
      <c r="L33" s="46"/>
      <c r="M33" s="46"/>
      <c r="N33" s="46"/>
      <c r="O33" s="46"/>
      <c r="P33" s="32"/>
      <c r="Q33" s="42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</row>
    <row r="34" spans="1:28" ht="16.5" thickBot="1" x14ac:dyDescent="0.3">
      <c r="A34" s="44"/>
      <c r="B34" s="45"/>
      <c r="C34" s="45"/>
      <c r="D34" s="215" t="s">
        <v>30</v>
      </c>
      <c r="E34" s="216"/>
      <c r="F34" s="216"/>
      <c r="G34" s="216"/>
      <c r="H34" s="216"/>
      <c r="I34" s="287" t="s">
        <v>84</v>
      </c>
      <c r="J34" s="208" t="s">
        <v>85</v>
      </c>
      <c r="K34" s="46"/>
      <c r="L34" s="46"/>
      <c r="M34" s="46"/>
      <c r="N34" s="46"/>
      <c r="O34" s="46"/>
      <c r="P34" s="33"/>
      <c r="Q34" s="42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</row>
    <row r="35" spans="1:28" ht="16.5" customHeight="1" x14ac:dyDescent="0.25">
      <c r="A35" s="44"/>
      <c r="B35" s="45"/>
      <c r="C35" s="45"/>
      <c r="D35" s="231" t="s">
        <v>31</v>
      </c>
      <c r="E35" s="232" t="s">
        <v>32</v>
      </c>
      <c r="F35" s="232" t="s">
        <v>32</v>
      </c>
      <c r="G35" s="232"/>
      <c r="H35" s="233" t="s">
        <v>32</v>
      </c>
      <c r="I35" s="288">
        <f>I30</f>
        <v>38573558</v>
      </c>
      <c r="J35" s="293">
        <f>E47</f>
        <v>61910560.590000004</v>
      </c>
      <c r="K35" s="46"/>
      <c r="L35" s="46"/>
      <c r="M35" s="46"/>
      <c r="N35" s="46"/>
      <c r="O35" s="46"/>
      <c r="P35" s="33"/>
      <c r="Q35" s="42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</row>
    <row r="36" spans="1:28" ht="15.75" x14ac:dyDescent="0.25">
      <c r="A36" s="44"/>
      <c r="B36" s="45"/>
      <c r="C36" s="45"/>
      <c r="D36" s="222" t="s">
        <v>33</v>
      </c>
      <c r="E36" s="223" t="s">
        <v>34</v>
      </c>
      <c r="F36" s="223" t="s">
        <v>34</v>
      </c>
      <c r="G36" s="223"/>
      <c r="H36" s="224" t="s">
        <v>34</v>
      </c>
      <c r="I36" s="289" t="s">
        <v>78</v>
      </c>
      <c r="J36" s="294" t="s">
        <v>78</v>
      </c>
      <c r="K36" s="46"/>
      <c r="L36" s="46"/>
      <c r="M36" s="46"/>
      <c r="N36" s="46"/>
      <c r="O36" s="46"/>
      <c r="P36" s="33"/>
      <c r="Q36" s="42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</row>
    <row r="37" spans="1:28" ht="16.5" thickBot="1" x14ac:dyDescent="0.3">
      <c r="A37" s="44"/>
      <c r="B37" s="45"/>
      <c r="C37" s="45"/>
      <c r="D37" s="225" t="s">
        <v>35</v>
      </c>
      <c r="E37" s="226" t="s">
        <v>35</v>
      </c>
      <c r="F37" s="226" t="s">
        <v>35</v>
      </c>
      <c r="G37" s="226"/>
      <c r="H37" s="227" t="s">
        <v>35</v>
      </c>
      <c r="I37" s="290">
        <f>I18</f>
        <v>192867790</v>
      </c>
      <c r="J37" s="295">
        <f>E48</f>
        <v>144457974.71000001</v>
      </c>
      <c r="K37" s="47"/>
      <c r="L37" s="46"/>
      <c r="M37" s="46"/>
      <c r="N37" s="46"/>
      <c r="O37" s="46"/>
      <c r="P37" s="33"/>
      <c r="Q37" s="42"/>
      <c r="R37" s="32"/>
      <c r="S37" s="33"/>
      <c r="T37" s="33"/>
      <c r="U37" s="33"/>
      <c r="V37" s="33"/>
      <c r="W37" s="33"/>
      <c r="X37" s="33"/>
      <c r="Y37" s="33"/>
      <c r="Z37" s="33"/>
      <c r="AA37" s="33"/>
      <c r="AB37" s="33"/>
    </row>
    <row r="38" spans="1:28" ht="16.5" thickBot="1" x14ac:dyDescent="0.3">
      <c r="A38" s="44"/>
      <c r="B38" s="45"/>
      <c r="C38" s="45"/>
      <c r="D38" s="217" t="s">
        <v>29</v>
      </c>
      <c r="E38" s="218" t="s">
        <v>29</v>
      </c>
      <c r="F38" s="218" t="s">
        <v>29</v>
      </c>
      <c r="G38" s="218"/>
      <c r="H38" s="218" t="s">
        <v>29</v>
      </c>
      <c r="I38" s="291">
        <f>SUM(I35:I37)</f>
        <v>231441348</v>
      </c>
      <c r="J38" s="296">
        <f>SUM(J35:J37)</f>
        <v>206368535.30000001</v>
      </c>
      <c r="K38" s="46"/>
      <c r="L38" s="46"/>
      <c r="M38" s="46"/>
      <c r="N38" s="46"/>
      <c r="O38" s="46"/>
      <c r="P38" s="33"/>
      <c r="Q38" s="42"/>
      <c r="R38" s="33"/>
      <c r="S38" s="33"/>
      <c r="T38" s="33"/>
      <c r="U38" s="33"/>
      <c r="V38" s="33"/>
      <c r="W38" s="33"/>
      <c r="X38" s="33"/>
      <c r="Y38" s="33"/>
      <c r="Z38" s="33"/>
      <c r="AA38" s="33"/>
      <c r="AB38" s="33"/>
    </row>
    <row r="39" spans="1:28" x14ac:dyDescent="0.25">
      <c r="J39" s="297"/>
    </row>
    <row r="40" spans="1:28" ht="15.75" thickBot="1" x14ac:dyDescent="0.3"/>
    <row r="41" spans="1:28" ht="30.75" thickBot="1" x14ac:dyDescent="0.3">
      <c r="D41" s="209" t="s">
        <v>86</v>
      </c>
      <c r="E41" s="204">
        <f>I38</f>
        <v>231441348</v>
      </c>
      <c r="F41" s="205">
        <v>100</v>
      </c>
      <c r="G41" s="198" t="s">
        <v>81</v>
      </c>
    </row>
    <row r="42" spans="1:28" ht="30.75" thickBot="1" x14ac:dyDescent="0.3">
      <c r="D42" s="210"/>
      <c r="E42" s="308">
        <f>(E41*F42)/F41</f>
        <v>69432404.400000006</v>
      </c>
      <c r="F42" s="207">
        <v>30</v>
      </c>
      <c r="G42" s="200" t="s">
        <v>82</v>
      </c>
    </row>
    <row r="43" spans="1:28" ht="30.75" thickBot="1" x14ac:dyDescent="0.3">
      <c r="D43" s="211"/>
      <c r="E43" s="309">
        <f>(E41*F43)/F41</f>
        <v>162008943.59999999</v>
      </c>
      <c r="F43" s="206">
        <v>70</v>
      </c>
      <c r="G43" s="199" t="s">
        <v>83</v>
      </c>
    </row>
    <row r="44" spans="1:28" x14ac:dyDescent="0.25">
      <c r="G44" s="201"/>
    </row>
    <row r="45" spans="1:28" ht="15.75" thickBot="1" x14ac:dyDescent="0.3">
      <c r="G45" s="201"/>
    </row>
    <row r="46" spans="1:28" ht="30.75" thickBot="1" x14ac:dyDescent="0.3">
      <c r="D46" s="212" t="s">
        <v>87</v>
      </c>
      <c r="E46" s="204">
        <f>P32+K32</f>
        <v>206368535.30000001</v>
      </c>
      <c r="F46" s="205">
        <v>100</v>
      </c>
      <c r="G46" s="198" t="s">
        <v>81</v>
      </c>
    </row>
    <row r="47" spans="1:28" ht="30.75" thickBot="1" x14ac:dyDescent="0.3">
      <c r="D47" s="213"/>
      <c r="E47" s="308">
        <f>(E46*F47)/F46</f>
        <v>61910560.590000004</v>
      </c>
      <c r="F47" s="207">
        <v>30</v>
      </c>
      <c r="G47" s="200" t="s">
        <v>82</v>
      </c>
    </row>
    <row r="48" spans="1:28" ht="30.75" thickBot="1" x14ac:dyDescent="0.3">
      <c r="D48" s="214"/>
      <c r="E48" s="309">
        <f>(E46*F48)/F46</f>
        <v>144457974.71000001</v>
      </c>
      <c r="F48" s="206">
        <v>70</v>
      </c>
      <c r="G48" s="199" t="s">
        <v>83</v>
      </c>
    </row>
  </sheetData>
  <mergeCells count="34">
    <mergeCell ref="AK3:AN3"/>
    <mergeCell ref="AO3:AR3"/>
    <mergeCell ref="A19:A26"/>
    <mergeCell ref="B19:B21"/>
    <mergeCell ref="B22:B24"/>
    <mergeCell ref="C22:C24"/>
    <mergeCell ref="B25:B26"/>
    <mergeCell ref="Q18:AR18"/>
    <mergeCell ref="A2:I3"/>
    <mergeCell ref="J2:P3"/>
    <mergeCell ref="Q3:T3"/>
    <mergeCell ref="U3:X3"/>
    <mergeCell ref="Y3:AB3"/>
    <mergeCell ref="Q2:AR2"/>
    <mergeCell ref="AC3:AF3"/>
    <mergeCell ref="AG3:AJ3"/>
    <mergeCell ref="D36:H36"/>
    <mergeCell ref="D37:H37"/>
    <mergeCell ref="A18:H18"/>
    <mergeCell ref="D35:H35"/>
    <mergeCell ref="C19:C21"/>
    <mergeCell ref="C25:C26"/>
    <mergeCell ref="A5:A17"/>
    <mergeCell ref="B5:B17"/>
    <mergeCell ref="C5:C6"/>
    <mergeCell ref="C7:C10"/>
    <mergeCell ref="C11:C17"/>
    <mergeCell ref="D32:H32"/>
    <mergeCell ref="A27:H27"/>
    <mergeCell ref="D41:D43"/>
    <mergeCell ref="D46:D48"/>
    <mergeCell ref="D29:D30"/>
    <mergeCell ref="D34:H34"/>
    <mergeCell ref="D38:H38"/>
  </mergeCells>
  <dataValidations count="1">
    <dataValidation type="list" allowBlank="1" showInputMessage="1" showErrorMessage="1" error="Opción no valida" prompt="Escoja una opcion" sqref="E5:E17 E19:E26">
      <formula1>$R$4:$R$12</formula1>
    </dataValidation>
  </dataValidations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POA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 de Windows</cp:lastModifiedBy>
  <dcterms:created xsi:type="dcterms:W3CDTF">2016-02-10T16:15:22Z</dcterms:created>
  <dcterms:modified xsi:type="dcterms:W3CDTF">2016-05-18T21:39:50Z</dcterms:modified>
</cp:coreProperties>
</file>