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https://unidadvictimas-my.sharepoint.com/personal/omar_bedoya_unidadvictimas_gov_co1/Documents/PROCEDIMIENTOS/PLANES EMERGENCIA SST/MATRIZ IDENTIFICACION PELIGROS/"/>
    </mc:Choice>
  </mc:AlternateContent>
  <xr:revisionPtr revIDLastSave="4" documentId="11_8DE63D9CBC27002BFEE459555A86DB2ED5C26AB4" xr6:coauthVersionLast="45" xr6:coauthVersionMax="45" xr10:uidLastSave="{D56DC330-FBB0-4A8D-89B8-1FEA57F6AF16}"/>
  <bookViews>
    <workbookView xWindow="-120" yWindow="-120" windowWidth="20730" windowHeight="11160" tabRatio="463" firstSheet="1" activeTab="1" xr2:uid="{00000000-000D-0000-FFFF-FFFF00000000}"/>
  </bookViews>
  <sheets>
    <sheet name="Hoja1" sheetId="39" state="hidden" r:id="rId1"/>
    <sheet name="MATRIZ" sheetId="41" r:id="rId2"/>
    <sheet name="Referencias" sheetId="38" r:id="rId3"/>
    <sheet name="Control de Cambios" sheetId="42" r:id="rId4"/>
  </sheets>
  <externalReferences>
    <externalReference r:id="rId5"/>
    <externalReference r:id="rId6"/>
    <externalReference r:id="rId7"/>
  </externalReferences>
  <definedNames>
    <definedName name="_xlnm._FilterDatabase" localSheetId="1" hidden="1">MATRIZ!$A$9:$AH$36</definedName>
    <definedName name="Actividad" localSheetId="2">[1]Hoja1!$E$5:$E$7</definedName>
    <definedName name="Actividad">[2]Hoja1!$E$5:$E$7</definedName>
    <definedName name="Actividad.">[3]Hoja4!$D$7:$D$9</definedName>
    <definedName name="_xlnm.Print_Area" localSheetId="1">MATRIZ!$A$1:$AF$36</definedName>
    <definedName name="Incidencia" localSheetId="2">[1]Hoja1!$F$5:$F$7</definedName>
    <definedName name="Incidencia">[2]Hoja1!$F$5:$F$7</definedName>
    <definedName name="Incidencia.">[3]Hoja4!$E$7:$E$9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1" i="41" l="1"/>
  <c r="AG21" i="41" s="1"/>
  <c r="AH21" i="41" s="1"/>
  <c r="T21" i="41"/>
  <c r="U21" i="41" s="1"/>
  <c r="V21" i="41" s="1"/>
  <c r="AF11" i="41"/>
  <c r="AG11" i="41" s="1"/>
  <c r="AH11" i="41" s="1"/>
  <c r="T11" i="41"/>
  <c r="U11" i="41" s="1"/>
  <c r="V11" i="41" s="1"/>
  <c r="G10" i="41"/>
  <c r="T10" i="41"/>
  <c r="U10" i="41" s="1"/>
  <c r="V10" i="41" s="1"/>
  <c r="AF10" i="41"/>
  <c r="AG10" i="41" s="1"/>
  <c r="AH10" i="41" s="1"/>
  <c r="T12" i="41"/>
  <c r="U12" i="41" s="1"/>
  <c r="V12" i="41" s="1"/>
  <c r="AF12" i="41"/>
  <c r="AG12" i="41" s="1"/>
  <c r="AH12" i="41" s="1"/>
  <c r="G13" i="41"/>
  <c r="T13" i="41"/>
  <c r="U13" i="41" s="1"/>
  <c r="V13" i="41" s="1"/>
  <c r="AF13" i="41"/>
  <c r="AG13" i="41" s="1"/>
  <c r="AH13" i="41" s="1"/>
  <c r="G14" i="41"/>
  <c r="T14" i="41"/>
  <c r="U14" i="41" s="1"/>
  <c r="V14" i="41" s="1"/>
  <c r="AF14" i="41"/>
  <c r="AG14" i="41" s="1"/>
  <c r="AH14" i="41" s="1"/>
  <c r="G15" i="41"/>
  <c r="T15" i="41"/>
  <c r="U15" i="41" s="1"/>
  <c r="V15" i="41" s="1"/>
  <c r="AF15" i="41"/>
  <c r="AG15" i="41" s="1"/>
  <c r="AH15" i="41" s="1"/>
  <c r="G16" i="41"/>
  <c r="T16" i="41"/>
  <c r="U16" i="41" s="1"/>
  <c r="V16" i="41" s="1"/>
  <c r="AF16" i="41"/>
  <c r="AG16" i="41" s="1"/>
  <c r="AH16" i="41" s="1"/>
  <c r="G17" i="41"/>
  <c r="T17" i="41"/>
  <c r="U17" i="41" s="1"/>
  <c r="V17" i="41" s="1"/>
  <c r="AF17" i="41"/>
  <c r="AG17" i="41" s="1"/>
  <c r="AH17" i="41" s="1"/>
  <c r="G18" i="41"/>
  <c r="T18" i="41"/>
  <c r="U18" i="41" s="1"/>
  <c r="V18" i="41" s="1"/>
  <c r="AF18" i="41"/>
  <c r="AG18" i="41" s="1"/>
  <c r="AH18" i="41" s="1"/>
  <c r="G19" i="41"/>
  <c r="T19" i="41"/>
  <c r="U19" i="41" s="1"/>
  <c r="V19" i="41" s="1"/>
  <c r="AF19" i="41"/>
  <c r="AG19" i="41" s="1"/>
  <c r="AH19" i="41" s="1"/>
  <c r="G20" i="41"/>
  <c r="T20" i="41"/>
  <c r="U20" i="41" s="1"/>
  <c r="V20" i="41" s="1"/>
  <c r="AF20" i="41"/>
  <c r="AG20" i="41" s="1"/>
  <c r="AH20" i="41" s="1"/>
  <c r="G22" i="41"/>
  <c r="T22" i="41"/>
  <c r="U22" i="41" s="1"/>
  <c r="V22" i="41" s="1"/>
  <c r="AF22" i="41"/>
  <c r="AG22" i="41" s="1"/>
  <c r="AH22" i="41" s="1"/>
  <c r="G23" i="41"/>
  <c r="T23" i="41"/>
  <c r="U23" i="41" s="1"/>
  <c r="V23" i="41" s="1"/>
  <c r="AF23" i="41"/>
  <c r="AG23" i="41" s="1"/>
  <c r="AH23" i="41" s="1"/>
  <c r="G24" i="41"/>
  <c r="T24" i="41"/>
  <c r="U24" i="41" s="1"/>
  <c r="V24" i="41" s="1"/>
  <c r="AG24" i="41"/>
  <c r="AH24" i="41" s="1"/>
  <c r="G25" i="41"/>
  <c r="T25" i="41"/>
  <c r="U25" i="41" s="1"/>
  <c r="V25" i="41" s="1"/>
  <c r="AF25" i="41"/>
  <c r="AG25" i="41" s="1"/>
  <c r="AH25" i="41" s="1"/>
  <c r="G26" i="41"/>
  <c r="T26" i="41"/>
  <c r="U26" i="41" s="1"/>
  <c r="V26" i="41" s="1"/>
  <c r="AF26" i="41"/>
  <c r="AG26" i="41" s="1"/>
  <c r="AH26" i="41" s="1"/>
  <c r="G27" i="41"/>
  <c r="T27" i="41"/>
  <c r="U27" i="41" s="1"/>
  <c r="V27" i="41" s="1"/>
  <c r="AF27" i="41"/>
  <c r="AG27" i="41" s="1"/>
  <c r="AH27" i="41" s="1"/>
  <c r="G28" i="41"/>
  <c r="T28" i="41"/>
  <c r="U28" i="41" s="1"/>
  <c r="V28" i="41" s="1"/>
  <c r="AF28" i="41"/>
  <c r="AG28" i="41" s="1"/>
  <c r="AH28" i="41" s="1"/>
  <c r="G29" i="41"/>
  <c r="T29" i="41"/>
  <c r="U29" i="41" s="1"/>
  <c r="V29" i="41" s="1"/>
  <c r="AF29" i="41"/>
  <c r="AG29" i="41" s="1"/>
  <c r="AH29" i="41" s="1"/>
  <c r="G30" i="41"/>
  <c r="T30" i="41"/>
  <c r="U30" i="41" s="1"/>
  <c r="V30" i="41" s="1"/>
  <c r="AF30" i="41"/>
  <c r="AG30" i="41" s="1"/>
  <c r="AH30" i="41" s="1"/>
  <c r="G31" i="41"/>
  <c r="T31" i="41"/>
  <c r="U31" i="41" s="1"/>
  <c r="V31" i="41" s="1"/>
  <c r="AF31" i="41"/>
  <c r="AG31" i="41" s="1"/>
  <c r="AH31" i="41" s="1"/>
  <c r="G32" i="41"/>
  <c r="T32" i="41"/>
  <c r="U32" i="41" s="1"/>
  <c r="V32" i="41" s="1"/>
  <c r="AF32" i="41"/>
  <c r="AG32" i="41" s="1"/>
  <c r="AH32" i="41" s="1"/>
  <c r="G33" i="41"/>
  <c r="T33" i="41"/>
  <c r="U33" i="41" s="1"/>
  <c r="V33" i="41" s="1"/>
  <c r="AF33" i="41"/>
  <c r="AG33" i="41" s="1"/>
  <c r="AH33" i="41" s="1"/>
  <c r="G34" i="41"/>
  <c r="T34" i="41"/>
  <c r="U34" i="41" s="1"/>
  <c r="V34" i="41" s="1"/>
  <c r="AF34" i="41"/>
  <c r="AG34" i="41" s="1"/>
  <c r="AH34" i="41" s="1"/>
  <c r="G35" i="41"/>
  <c r="T35" i="41"/>
  <c r="U35" i="41" s="1"/>
  <c r="V35" i="41" s="1"/>
  <c r="AF35" i="41"/>
  <c r="AG35" i="41" s="1"/>
  <c r="AH35" i="41" s="1"/>
  <c r="G36" i="41"/>
  <c r="T36" i="41"/>
  <c r="U36" i="41" s="1"/>
  <c r="V36" i="41" s="1"/>
  <c r="AF36" i="41"/>
  <c r="AG36" i="41" s="1"/>
  <c r="AH36" i="41" s="1"/>
  <c r="AC6" i="41" l="1"/>
  <c r="G62" i="38" l="1"/>
  <c r="M62" i="38" s="1"/>
  <c r="G63" i="38" l="1"/>
  <c r="M63" i="38" s="1"/>
  <c r="G61" i="38"/>
  <c r="M61" i="38" s="1"/>
  <c r="G60" i="38"/>
  <c r="M60" i="38" s="1"/>
  <c r="F63" i="38"/>
  <c r="L63" i="38" s="1"/>
  <c r="F62" i="38"/>
  <c r="L62" i="38" s="1"/>
  <c r="F61" i="38"/>
  <c r="L61" i="38" s="1"/>
  <c r="F60" i="38"/>
  <c r="L60" i="38" s="1"/>
  <c r="E63" i="38"/>
  <c r="K63" i="38" s="1"/>
  <c r="E62" i="38"/>
  <c r="K62" i="38" s="1"/>
  <c r="E61" i="38"/>
  <c r="K61" i="38" s="1"/>
  <c r="E60" i="38"/>
  <c r="K60" i="38" s="1"/>
  <c r="D63" i="38"/>
  <c r="J63" i="38" s="1"/>
  <c r="D62" i="38"/>
  <c r="J62" i="38" s="1"/>
  <c r="D61" i="38"/>
  <c r="J61" i="38" s="1"/>
  <c r="D60" i="38"/>
  <c r="J60"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Q8" authorId="0" shapeId="0" xr:uid="{00000000-0006-0000-0100-000001000000}">
      <text>
        <r>
          <rPr>
            <b/>
            <sz val="9"/>
            <color indexed="81"/>
            <rFont val="Tahoma"/>
            <family val="2"/>
          </rPr>
          <t>Probabilidad:</t>
        </r>
        <r>
          <rPr>
            <sz val="9"/>
            <color indexed="81"/>
            <rFont val="Tahoma"/>
            <family val="2"/>
          </rPr>
          <t xml:space="preserve">
</t>
        </r>
        <r>
          <rPr>
            <b/>
            <sz val="7"/>
            <color indexed="81"/>
            <rFont val="Tahoma"/>
            <family val="2"/>
          </rPr>
          <t>1</t>
        </r>
        <r>
          <rPr>
            <sz val="7"/>
            <color indexed="81"/>
            <rFont val="Tahoma"/>
            <family val="2"/>
          </rPr>
          <t xml:space="preserve"> Cuando es casi imposible que ocurra.
</t>
        </r>
        <r>
          <rPr>
            <b/>
            <sz val="7"/>
            <color indexed="81"/>
            <rFont val="Tahoma"/>
            <family val="2"/>
          </rPr>
          <t xml:space="preserve">3 </t>
        </r>
        <r>
          <rPr>
            <sz val="7"/>
            <color indexed="81"/>
            <rFont val="Tahoma"/>
            <family val="2"/>
          </rPr>
          <t xml:space="preserve">Cuando es remota pero posible (poco común)
</t>
        </r>
        <r>
          <rPr>
            <b/>
            <sz val="7"/>
            <color indexed="81"/>
            <rFont val="Tahoma"/>
            <family val="2"/>
          </rPr>
          <t>6</t>
        </r>
        <r>
          <rPr>
            <sz val="7"/>
            <color indexed="81"/>
            <rFont val="Tahoma"/>
            <family val="2"/>
          </rPr>
          <t xml:space="preserve"> Cuando es muy posible (nada extraño que ocurra)
</t>
        </r>
        <r>
          <rPr>
            <b/>
            <sz val="7"/>
            <color indexed="81"/>
            <rFont val="Tahoma"/>
            <family val="2"/>
          </rPr>
          <t>10</t>
        </r>
        <r>
          <rPr>
            <sz val="7"/>
            <color indexed="81"/>
            <rFont val="Tahoma"/>
            <family val="2"/>
          </rPr>
          <t xml:space="preserve"> Cuando es inminente (ocurre  con frecuencia)</t>
        </r>
      </text>
    </comment>
    <comment ref="R8" authorId="0" shapeId="0" xr:uid="{00000000-0006-0000-0100-000002000000}">
      <text>
        <r>
          <rPr>
            <b/>
            <sz val="9"/>
            <color indexed="81"/>
            <rFont val="Tahoma"/>
            <family val="2"/>
          </rPr>
          <t>Consecuencias:</t>
        </r>
        <r>
          <rPr>
            <sz val="9"/>
            <color indexed="81"/>
            <rFont val="Tahoma"/>
            <family val="2"/>
          </rPr>
          <t xml:space="preserve">
</t>
        </r>
        <r>
          <rPr>
            <b/>
            <sz val="7"/>
            <color indexed="81"/>
            <rFont val="Tahoma"/>
            <family val="2"/>
          </rPr>
          <t>1</t>
        </r>
        <r>
          <rPr>
            <sz val="7"/>
            <color indexed="81"/>
            <rFont val="Tahoma"/>
            <family val="2"/>
          </rPr>
          <t xml:space="preserve"> Pequeñas heridas, lesiones no incapacitantes o daños menores.
</t>
        </r>
        <r>
          <rPr>
            <b/>
            <sz val="7"/>
            <color indexed="81"/>
            <rFont val="Tahoma"/>
            <family val="2"/>
          </rPr>
          <t>4</t>
        </r>
        <r>
          <rPr>
            <sz val="7"/>
            <color indexed="81"/>
            <rFont val="Tahoma"/>
            <family val="2"/>
          </rPr>
          <t xml:space="preserve"> Lesiones con incapacidad no permanente o daños superiores al 20% del capital de la compañía.
</t>
        </r>
        <r>
          <rPr>
            <b/>
            <sz val="7"/>
            <color indexed="81"/>
            <rFont val="Tahoma"/>
            <family val="2"/>
          </rPr>
          <t xml:space="preserve">6 </t>
        </r>
        <r>
          <rPr>
            <sz val="7"/>
            <color indexed="81"/>
            <rFont val="Tahoma"/>
            <family val="2"/>
          </rPr>
          <t xml:space="preserve">Lesiones incapacitantes permanentes o daños superiores al 60% del capital de la compañía.
</t>
        </r>
        <r>
          <rPr>
            <b/>
            <sz val="7"/>
            <color indexed="81"/>
            <rFont val="Tahoma"/>
            <family val="2"/>
          </rPr>
          <t>10</t>
        </r>
        <r>
          <rPr>
            <sz val="7"/>
            <color indexed="81"/>
            <rFont val="Tahoma"/>
            <family val="2"/>
          </rPr>
          <t xml:space="preserve"> Muerte o daños superiores al 90% del capital de la compañía.</t>
        </r>
      </text>
    </comment>
    <comment ref="S8" authorId="0" shapeId="0" xr:uid="{00000000-0006-0000-0100-000003000000}">
      <text>
        <r>
          <rPr>
            <b/>
            <sz val="9"/>
            <color indexed="81"/>
            <rFont val="Tahoma"/>
            <family val="2"/>
          </rPr>
          <t>Exposición:</t>
        </r>
        <r>
          <rPr>
            <sz val="9"/>
            <color indexed="81"/>
            <rFont val="Tahoma"/>
            <family val="2"/>
          </rPr>
          <t xml:space="preserve">
</t>
        </r>
        <r>
          <rPr>
            <b/>
            <sz val="7"/>
            <color indexed="81"/>
            <rFont val="Tahoma"/>
            <family val="2"/>
          </rPr>
          <t xml:space="preserve">1 </t>
        </r>
        <r>
          <rPr>
            <sz val="7"/>
            <color indexed="81"/>
            <rFont val="Tahoma"/>
            <family val="2"/>
          </rPr>
          <t xml:space="preserve">La persona está expuesta al peligro una vez al  mes o pocas veces al año.
</t>
        </r>
        <r>
          <rPr>
            <b/>
            <sz val="7"/>
            <color indexed="81"/>
            <rFont val="Tahoma"/>
            <family val="2"/>
          </rPr>
          <t>3</t>
        </r>
        <r>
          <rPr>
            <sz val="7"/>
            <color indexed="81"/>
            <rFont val="Tahoma"/>
            <family val="2"/>
          </rPr>
          <t xml:space="preserve"> Expuesta algunas veces a la semana.
</t>
        </r>
        <r>
          <rPr>
            <b/>
            <sz val="7"/>
            <color indexed="81"/>
            <rFont val="Tahoma"/>
            <family val="2"/>
          </rPr>
          <t>6</t>
        </r>
        <r>
          <rPr>
            <sz val="7"/>
            <color indexed="81"/>
            <rFont val="Tahoma"/>
            <family val="2"/>
          </rPr>
          <t xml:space="preserve"> Algunas veces al día.
</t>
        </r>
        <r>
          <rPr>
            <b/>
            <sz val="7"/>
            <color indexed="81"/>
            <rFont val="Tahoma"/>
            <family val="2"/>
          </rPr>
          <t>10</t>
        </r>
        <r>
          <rPr>
            <sz val="7"/>
            <color indexed="81"/>
            <rFont val="Tahoma"/>
            <family val="2"/>
          </rPr>
          <t xml:space="preserve"> Continuamente o muchas veces al día.</t>
        </r>
      </text>
    </comment>
    <comment ref="AC8" authorId="0" shapeId="0" xr:uid="{00000000-0006-0000-0100-000004000000}">
      <text>
        <r>
          <rPr>
            <b/>
            <sz val="9"/>
            <color indexed="81"/>
            <rFont val="Tahoma"/>
            <family val="2"/>
          </rPr>
          <t>Probabilidad:</t>
        </r>
        <r>
          <rPr>
            <sz val="9"/>
            <color indexed="81"/>
            <rFont val="Tahoma"/>
            <family val="2"/>
          </rPr>
          <t xml:space="preserve">
</t>
        </r>
        <r>
          <rPr>
            <b/>
            <sz val="7"/>
            <color indexed="81"/>
            <rFont val="Tahoma"/>
            <family val="2"/>
          </rPr>
          <t>1</t>
        </r>
        <r>
          <rPr>
            <sz val="7"/>
            <color indexed="81"/>
            <rFont val="Tahoma"/>
            <family val="2"/>
          </rPr>
          <t xml:space="preserve"> Cuando es casi imposible que ocurra.
</t>
        </r>
        <r>
          <rPr>
            <b/>
            <sz val="7"/>
            <color indexed="81"/>
            <rFont val="Tahoma"/>
            <family val="2"/>
          </rPr>
          <t xml:space="preserve">3 </t>
        </r>
        <r>
          <rPr>
            <sz val="7"/>
            <color indexed="81"/>
            <rFont val="Tahoma"/>
            <family val="2"/>
          </rPr>
          <t xml:space="preserve">Cuando es remota pero posible (poco común)
</t>
        </r>
        <r>
          <rPr>
            <b/>
            <sz val="7"/>
            <color indexed="81"/>
            <rFont val="Tahoma"/>
            <family val="2"/>
          </rPr>
          <t>6</t>
        </r>
        <r>
          <rPr>
            <sz val="7"/>
            <color indexed="81"/>
            <rFont val="Tahoma"/>
            <family val="2"/>
          </rPr>
          <t xml:space="preserve"> Cuando es muy posible (nada extraño que ocurra)
</t>
        </r>
        <r>
          <rPr>
            <b/>
            <sz val="7"/>
            <color indexed="81"/>
            <rFont val="Tahoma"/>
            <family val="2"/>
          </rPr>
          <t>10</t>
        </r>
        <r>
          <rPr>
            <sz val="7"/>
            <color indexed="81"/>
            <rFont val="Tahoma"/>
            <family val="2"/>
          </rPr>
          <t xml:space="preserve"> Cuando es inminente (ocurre  con frecuencia)</t>
        </r>
      </text>
    </comment>
    <comment ref="AD8" authorId="0" shapeId="0" xr:uid="{00000000-0006-0000-0100-000005000000}">
      <text>
        <r>
          <rPr>
            <b/>
            <sz val="9"/>
            <color indexed="81"/>
            <rFont val="Tahoma"/>
            <family val="2"/>
          </rPr>
          <t>Consecuencias:</t>
        </r>
        <r>
          <rPr>
            <sz val="9"/>
            <color indexed="81"/>
            <rFont val="Tahoma"/>
            <family val="2"/>
          </rPr>
          <t xml:space="preserve">
</t>
        </r>
        <r>
          <rPr>
            <b/>
            <sz val="7"/>
            <color indexed="81"/>
            <rFont val="Tahoma"/>
            <family val="2"/>
          </rPr>
          <t>1</t>
        </r>
        <r>
          <rPr>
            <sz val="7"/>
            <color indexed="81"/>
            <rFont val="Tahoma"/>
            <family val="2"/>
          </rPr>
          <t xml:space="preserve"> Pequeñas heridas, lesiones no incapacitantes o daños menores.
</t>
        </r>
        <r>
          <rPr>
            <b/>
            <sz val="7"/>
            <color indexed="81"/>
            <rFont val="Tahoma"/>
            <family val="2"/>
          </rPr>
          <t xml:space="preserve">4 </t>
        </r>
        <r>
          <rPr>
            <sz val="7"/>
            <color indexed="81"/>
            <rFont val="Tahoma"/>
            <family val="2"/>
          </rPr>
          <t xml:space="preserve">Lesiones con incapacidad no permanente o daños superiores al 20% del capital de la compañía.
</t>
        </r>
        <r>
          <rPr>
            <b/>
            <sz val="7"/>
            <color indexed="81"/>
            <rFont val="Tahoma"/>
            <family val="2"/>
          </rPr>
          <t xml:space="preserve">6 </t>
        </r>
        <r>
          <rPr>
            <sz val="7"/>
            <color indexed="81"/>
            <rFont val="Tahoma"/>
            <family val="2"/>
          </rPr>
          <t xml:space="preserve">Lesiones incapacitantes permanentes o daños superiores al 60% del capital de la compañía.
</t>
        </r>
        <r>
          <rPr>
            <b/>
            <sz val="7"/>
            <color indexed="81"/>
            <rFont val="Tahoma"/>
            <family val="2"/>
          </rPr>
          <t>10</t>
        </r>
        <r>
          <rPr>
            <sz val="7"/>
            <color indexed="81"/>
            <rFont val="Tahoma"/>
            <family val="2"/>
          </rPr>
          <t xml:space="preserve"> Muerte o daños superiores al 90% del capital de la compañía.</t>
        </r>
      </text>
    </comment>
    <comment ref="AE8" authorId="0" shapeId="0" xr:uid="{00000000-0006-0000-0100-000006000000}">
      <text>
        <r>
          <rPr>
            <b/>
            <sz val="9"/>
            <color indexed="81"/>
            <rFont val="Tahoma"/>
            <family val="2"/>
          </rPr>
          <t>Exposición:</t>
        </r>
        <r>
          <rPr>
            <sz val="9"/>
            <color indexed="81"/>
            <rFont val="Tahoma"/>
            <family val="2"/>
          </rPr>
          <t xml:space="preserve">
</t>
        </r>
        <r>
          <rPr>
            <b/>
            <sz val="7"/>
            <color indexed="81"/>
            <rFont val="Tahoma"/>
            <family val="2"/>
          </rPr>
          <t xml:space="preserve">1 </t>
        </r>
        <r>
          <rPr>
            <sz val="7"/>
            <color indexed="81"/>
            <rFont val="Tahoma"/>
            <family val="2"/>
          </rPr>
          <t xml:space="preserve">La persona está expuesta al peligro una vez al  mes o pocas veces al año.
</t>
        </r>
        <r>
          <rPr>
            <b/>
            <sz val="7"/>
            <color indexed="81"/>
            <rFont val="Tahoma"/>
            <family val="2"/>
          </rPr>
          <t>3</t>
        </r>
        <r>
          <rPr>
            <sz val="7"/>
            <color indexed="81"/>
            <rFont val="Tahoma"/>
            <family val="2"/>
          </rPr>
          <t xml:space="preserve"> Expuesta algunas veces a la semana.
</t>
        </r>
        <r>
          <rPr>
            <b/>
            <sz val="7"/>
            <color indexed="81"/>
            <rFont val="Tahoma"/>
            <family val="2"/>
          </rPr>
          <t>6</t>
        </r>
        <r>
          <rPr>
            <sz val="7"/>
            <color indexed="81"/>
            <rFont val="Tahoma"/>
            <family val="2"/>
          </rPr>
          <t xml:space="preserve"> Algunas veces al día.
</t>
        </r>
        <r>
          <rPr>
            <b/>
            <sz val="7"/>
            <color indexed="81"/>
            <rFont val="Tahoma"/>
            <family val="2"/>
          </rPr>
          <t>10</t>
        </r>
        <r>
          <rPr>
            <sz val="7"/>
            <color indexed="81"/>
            <rFont val="Tahoma"/>
            <family val="2"/>
          </rPr>
          <t xml:space="preserve"> Continuamente o muchas veces al día.</t>
        </r>
      </text>
    </comment>
  </commentList>
</comments>
</file>

<file path=xl/sharedStrings.xml><?xml version="1.0" encoding="utf-8"?>
<sst xmlns="http://schemas.openxmlformats.org/spreadsheetml/2006/main" count="530" uniqueCount="304">
  <si>
    <t>X</t>
  </si>
  <si>
    <t xml:space="preserve">MEDIDAS DE CONTROL </t>
  </si>
  <si>
    <t>RIESGO RESIDUAL</t>
  </si>
  <si>
    <t>PELIGRO</t>
  </si>
  <si>
    <t>ORIGEN</t>
  </si>
  <si>
    <t>ESTIMACIÓN 
DEL RIESGO</t>
  </si>
  <si>
    <t>CONTROLES DE INGENIERIA</t>
  </si>
  <si>
    <t>Ruido</t>
  </si>
  <si>
    <t>PROBABILIDAD</t>
  </si>
  <si>
    <t>No se necesita mejorar las medidas de control pero deben considerarse soluciones o mejoras de bajo costo y se deben hacer comprobaciones periódicas para asegurar que el riesgo aún es tolerable.</t>
  </si>
  <si>
    <t>Se deben hacer esfuerzos por reducir el riesgo y en consecuencia debe diseñarse un proyecto de mitigación o control.  Como está asociado a lesiones muy graves debe revisarse la probabilidad y debe ser de mayor prioridad que el moderado con menores consecuencias.</t>
  </si>
  <si>
    <t xml:space="preserve">ELIMINACION </t>
  </si>
  <si>
    <t>CONTROLES COMPORTAMIENTO HUMANO</t>
  </si>
  <si>
    <t xml:space="preserve">SUSTITUCION </t>
  </si>
  <si>
    <t>EFECTIVIDAD DEL CONTROL</t>
  </si>
  <si>
    <t>Ninguno</t>
  </si>
  <si>
    <t>EN EL TRABAJADOR, USO DE EPP</t>
  </si>
  <si>
    <t>Observación del comportamiento</t>
  </si>
  <si>
    <t xml:space="preserve">ELABORÓ: </t>
  </si>
  <si>
    <t xml:space="preserve">FECHA DE ELABORACIÓN: </t>
  </si>
  <si>
    <t xml:space="preserve">FECHA ULTIMA ACTUALIZACIÓN:  </t>
  </si>
  <si>
    <t xml:space="preserve">No. Actualización: </t>
  </si>
  <si>
    <t>SEÑALIZACIÓN Y/O GESTIONES ADMINISTRATIVAS</t>
  </si>
  <si>
    <t>Descripción</t>
  </si>
  <si>
    <t>Clasificación</t>
  </si>
  <si>
    <t>Proceso</t>
  </si>
  <si>
    <t>Zona / Lugar</t>
  </si>
  <si>
    <t>Actividades</t>
  </si>
  <si>
    <t>Tarea</t>
  </si>
  <si>
    <t>Rutinaria (Si / No)</t>
  </si>
  <si>
    <t>Controles existentes</t>
  </si>
  <si>
    <t>Fuente</t>
  </si>
  <si>
    <t>Medio</t>
  </si>
  <si>
    <t>Individuo</t>
  </si>
  <si>
    <t>Inspecciones</t>
  </si>
  <si>
    <t>Incidentes</t>
  </si>
  <si>
    <t>Programa PARE</t>
  </si>
  <si>
    <t>Gestión del cambio</t>
  </si>
  <si>
    <t>Probabilidad</t>
  </si>
  <si>
    <t>Consecuencias</t>
  </si>
  <si>
    <t>EVALUACIÓN DEL RIESGO</t>
  </si>
  <si>
    <t>Valor</t>
  </si>
  <si>
    <t>Exposición</t>
  </si>
  <si>
    <t xml:space="preserve">TIPO DE ACTIVIDAD: </t>
  </si>
  <si>
    <t>R: Rutinaria</t>
  </si>
  <si>
    <t>NR: No Rutinaria</t>
  </si>
  <si>
    <t>E: Emergencia</t>
  </si>
  <si>
    <t>INCIDENCIA:</t>
  </si>
  <si>
    <t xml:space="preserve">D: Directa </t>
  </si>
  <si>
    <t>I: Indirecta</t>
  </si>
  <si>
    <t>A.T.:Accidente de trabajo</t>
  </si>
  <si>
    <t>E.P.: Enfernmedad Profesional</t>
  </si>
  <si>
    <t>E.C.:Enfermedad común</t>
  </si>
  <si>
    <t>P.O.: Pérdidas operacionales</t>
  </si>
  <si>
    <t>D.T.: Daño a terceros</t>
  </si>
  <si>
    <t xml:space="preserve"> </t>
  </si>
  <si>
    <r>
      <t>C:</t>
    </r>
    <r>
      <rPr>
        <sz val="11"/>
        <rFont val="Arial"/>
        <family val="2"/>
      </rPr>
      <t>CONSECUENCIA</t>
    </r>
  </si>
  <si>
    <r>
      <t>E:</t>
    </r>
    <r>
      <rPr>
        <sz val="11"/>
        <rFont val="Arial"/>
        <family val="2"/>
      </rPr>
      <t>EXPOSICION</t>
    </r>
  </si>
  <si>
    <r>
      <t xml:space="preserve">P: </t>
    </r>
    <r>
      <rPr>
        <sz val="11"/>
        <rFont val="Arial"/>
        <family val="2"/>
      </rPr>
      <t>PROBABILIDAD</t>
    </r>
  </si>
  <si>
    <r>
      <t xml:space="preserve">G.P: </t>
    </r>
    <r>
      <rPr>
        <sz val="11"/>
        <rFont val="Arial"/>
        <family val="2"/>
      </rPr>
      <t>GRADO PELIGROSIDAD</t>
    </r>
  </si>
  <si>
    <t>Clasificación del Riesgo</t>
  </si>
  <si>
    <t>BAJO</t>
  </si>
  <si>
    <t>MEDIO</t>
  </si>
  <si>
    <t>ALTO</t>
  </si>
  <si>
    <t>VALORACION DEL RIESGO</t>
  </si>
  <si>
    <t>CLASE</t>
  </si>
  <si>
    <t>FISICO</t>
  </si>
  <si>
    <t>EQUIPOS, COMPRESORES, BOMBAS</t>
  </si>
  <si>
    <t>RUTINARIO: Actividad que se desarrolla una vez al día y por siete días a la semana</t>
  </si>
  <si>
    <t>POLVOS VAPORES Y GASES</t>
  </si>
  <si>
    <t>Equipos, compresores, bombas</t>
  </si>
  <si>
    <t>PARTICULAS</t>
  </si>
  <si>
    <t xml:space="preserve">Polvos vapores y gases   </t>
  </si>
  <si>
    <t>NO RUTINARIO: Se realiza tres veces a la semana comno mínimo, o una vez en el mes o durante el proyecto</t>
  </si>
  <si>
    <t>RUIDO</t>
  </si>
  <si>
    <t xml:space="preserve">Particulas </t>
  </si>
  <si>
    <t>TEMPERATURAS ALTAS</t>
  </si>
  <si>
    <t>TEMPERATURAS ALTAS Y BAJAS</t>
  </si>
  <si>
    <t>RADIACIONES IONIZANTES</t>
  </si>
  <si>
    <t>RADIACIONES NO IONIZANTES</t>
  </si>
  <si>
    <t>ILUMINACION</t>
  </si>
  <si>
    <t>LOCATIVO</t>
  </si>
  <si>
    <t>SEGURIDAD</t>
  </si>
  <si>
    <t>FISICO QUIMICO</t>
  </si>
  <si>
    <t>MECANICO</t>
  </si>
  <si>
    <t>ALMACENAMIENTO</t>
  </si>
  <si>
    <t>ELECTRICO</t>
  </si>
  <si>
    <t>ERGONOMICO</t>
  </si>
  <si>
    <t>CARGA ESTATICA Y DINAMICA</t>
  </si>
  <si>
    <t>ORGANIZACIÓN DEL TRABAJO, AMBIENTE DE TRABAJO, NIVEL DE RESPONSABILIDAD, CONTENIDO DE LA TAREA</t>
  </si>
  <si>
    <t>QUIMICO</t>
  </si>
  <si>
    <t>GASES Y VAPORES</t>
  </si>
  <si>
    <t>POLVOS</t>
  </si>
  <si>
    <t>LIQUIDOS</t>
  </si>
  <si>
    <t>BIOLOGICO</t>
  </si>
  <si>
    <t>MICROORGANISMOS</t>
  </si>
  <si>
    <t>ADMINISTRATIVOS</t>
  </si>
  <si>
    <t>Escala de valoración del GP:</t>
  </si>
  <si>
    <t>Clasificación:</t>
  </si>
  <si>
    <t>Medida de intervención o control:</t>
  </si>
  <si>
    <t xml:space="preserve">MUY BAJA          </t>
  </si>
  <si>
    <t xml:space="preserve">BAJA                   </t>
  </si>
  <si>
    <t xml:space="preserve">MEDIA                 </t>
  </si>
  <si>
    <t xml:space="preserve">ALTA                   </t>
  </si>
  <si>
    <t>LEVE</t>
  </si>
  <si>
    <t xml:space="preserve">CATASTRÓFICA    </t>
  </si>
  <si>
    <t>CONSECUENCIA</t>
  </si>
  <si>
    <t>REMOTA</t>
  </si>
  <si>
    <t xml:space="preserve">OCASIONAL   </t>
  </si>
  <si>
    <t xml:space="preserve">FRECUENTE   </t>
  </si>
  <si>
    <t xml:space="preserve">CONTINUA      </t>
  </si>
  <si>
    <t>EXPOSICIÓN</t>
  </si>
  <si>
    <t>GRAVE</t>
  </si>
  <si>
    <t>En presencia de un riesgo, no debe realizarse ningún trabajo.  Este es un riesgo en el que se deben establecer estándares de seguridad o listas de verificación para asegurarse que el riesgo está bajo control antes de iniciar cualquier tarea.</t>
  </si>
  <si>
    <t>En el trabajador</t>
  </si>
  <si>
    <t>Señalización, gestión administrativa y control de ingeniería</t>
  </si>
  <si>
    <t>Eliminación y sustitución</t>
  </si>
  <si>
    <t>Para hallar el riesgo residual (RR) aplicamos la siguiente fórmula:</t>
  </si>
  <si>
    <t xml:space="preserve"> RR = (Efectividad del control * Valoración del riesgo) – Valoración del riesgo </t>
  </si>
  <si>
    <t>PROCESOS EVALUADOS:</t>
  </si>
  <si>
    <t>ACTIVIDADES:</t>
  </si>
  <si>
    <t>Misionales y Administrativas</t>
  </si>
  <si>
    <t>Si</t>
  </si>
  <si>
    <t>BIOLÓGICO</t>
  </si>
  <si>
    <t>FÍSICO</t>
  </si>
  <si>
    <t>QUÍMICO</t>
  </si>
  <si>
    <t>PSICOSOCIAL</t>
  </si>
  <si>
    <t>BIOMECÁNICOS</t>
  </si>
  <si>
    <t>Biomecánico</t>
  </si>
  <si>
    <t>Manipulación manual de cargas</t>
  </si>
  <si>
    <t>Movimientos repetitivos</t>
  </si>
  <si>
    <t>NO</t>
  </si>
  <si>
    <t>Ejecución de pausas activas</t>
  </si>
  <si>
    <t>Condiciones de seguridad</t>
  </si>
  <si>
    <t>Trabajo en alturas</t>
  </si>
  <si>
    <t>Espacios confinados</t>
  </si>
  <si>
    <t>Físicos</t>
  </si>
  <si>
    <t>Presión atmosférica (normal y ajustada)</t>
  </si>
  <si>
    <t>Radiaciones ionizantes (rayos x, gama, beta y alfa)</t>
  </si>
  <si>
    <t>Radiaciones no ionizantes (láser, ultravioleta, infrarroja, radiofrecuencia, microondas)</t>
  </si>
  <si>
    <t>Biológicos</t>
  </si>
  <si>
    <t>Parásitos</t>
  </si>
  <si>
    <t>Picaduras</t>
  </si>
  <si>
    <t>Mordeduras</t>
  </si>
  <si>
    <t>Fluidos o excrementos</t>
  </si>
  <si>
    <t>Químicos</t>
  </si>
  <si>
    <t>Polvos orgánicos inorgánicos</t>
  </si>
  <si>
    <t>Fibras</t>
  </si>
  <si>
    <t>Líquidos (nieblas y rocíos)</t>
  </si>
  <si>
    <t>Gases y vapores</t>
  </si>
  <si>
    <t>Humos metálicos, no metálicos</t>
  </si>
  <si>
    <t>Material particulado</t>
  </si>
  <si>
    <t>Psicosocial</t>
  </si>
  <si>
    <t>Rutinario</t>
  </si>
  <si>
    <t>No</t>
  </si>
  <si>
    <t>Charlas de prevención de accidentes y socialización de matriz de identificación de peligros</t>
  </si>
  <si>
    <t>DIRECCIÓN TERRITORIAL:</t>
  </si>
  <si>
    <t>Señalización de puntos eléctricos (cajas de tacos y cuarto de servidor)</t>
  </si>
  <si>
    <t>Almacenamiento de sustancias químicas de aseo dentro de armarios</t>
  </si>
  <si>
    <t>Inventarios de productos químicos de aseo con su respectivas hojas de seguridad</t>
  </si>
  <si>
    <t>Elementos de protección individual, suministrados por el contratista, capacitación en el manejo de productos.</t>
  </si>
  <si>
    <t>Charlas de seguridad en el manejo de sustancias químicas</t>
  </si>
  <si>
    <r>
      <rPr>
        <b/>
        <sz val="10"/>
        <rFont val="Arial"/>
        <family val="2"/>
      </rPr>
      <t>Características de la organización del trabajo</t>
    </r>
    <r>
      <rPr>
        <sz val="10"/>
        <rFont val="Arial"/>
        <family val="2"/>
      </rPr>
      <t>: Comunicación, tecnología, organización del trabajo y demandas cualitativas y cuantitativas de la labor</t>
    </r>
  </si>
  <si>
    <r>
      <rPr>
        <b/>
        <sz val="10"/>
        <rFont val="Arial"/>
        <family val="2"/>
      </rPr>
      <t>Características del grupo social de trabajo</t>
    </r>
    <r>
      <rPr>
        <sz val="10"/>
        <rFont val="Arial"/>
        <family val="2"/>
      </rPr>
      <t>: Relaciones, cohesión, calidad de interacciones y trabajo en equipo</t>
    </r>
  </si>
  <si>
    <r>
      <rPr>
        <b/>
        <sz val="10"/>
        <rFont val="Arial"/>
        <family val="2"/>
      </rPr>
      <t>Condiciones de la tarea</t>
    </r>
    <r>
      <rPr>
        <sz val="10"/>
        <rFont val="Arial"/>
        <family val="2"/>
      </rPr>
      <t>: Carga mental, contenido de la tarea, demandas emocionales, sistemas de control, definición de roles y monotonía</t>
    </r>
  </si>
  <si>
    <r>
      <rPr>
        <b/>
        <sz val="10"/>
        <rFont val="Arial"/>
        <family val="2"/>
      </rPr>
      <t>Interface persona - tarea</t>
    </r>
    <r>
      <rPr>
        <sz val="10"/>
        <rFont val="Arial"/>
        <family val="2"/>
      </rPr>
      <t>: Conocimientos, habilidades en relación con la demanda de la tarea, Iniciativa, autonomía y reconocimiento, identificación de la persona con la tarea y la organización</t>
    </r>
  </si>
  <si>
    <r>
      <rPr>
        <b/>
        <sz val="10"/>
        <rFont val="Arial"/>
        <family val="2"/>
      </rPr>
      <t>Jornada de trabajo</t>
    </r>
    <r>
      <rPr>
        <sz val="10"/>
        <rFont val="Arial"/>
        <family val="2"/>
      </rPr>
      <t>: Pausas, Trabajo nocturno, rotación, horas extras y descansos</t>
    </r>
  </si>
  <si>
    <r>
      <rPr>
        <b/>
        <sz val="10"/>
        <rFont val="Arial"/>
        <family val="2"/>
      </rPr>
      <t>Gestión organizacional</t>
    </r>
    <r>
      <rPr>
        <sz val="10"/>
        <rFont val="Arial"/>
        <family val="2"/>
      </rPr>
      <t>: Estilo de mando, pago, contratación, participación, inducción y capacitación, bienestar social, evaluación del desempeño y manejo de cambios</t>
    </r>
  </si>
  <si>
    <t>Accidentes de tránsito - atropellamiento</t>
  </si>
  <si>
    <t>Autocuidado</t>
  </si>
  <si>
    <t>Charlas de prevención de orden público, dependiendo la zona de ubicación de la sede</t>
  </si>
  <si>
    <t>La Unidad cuenta con el COMR, quienes permanentemente informan la situación de orden público</t>
  </si>
  <si>
    <t>Informar cualquier situación de amenaza al COMR y a SST</t>
  </si>
  <si>
    <t>Autodisciplina</t>
  </si>
  <si>
    <t>Seguimiento al cumplimiento del programa de orden y aseo, inducción y reinducción en SST</t>
  </si>
  <si>
    <t>Acatar las señales que identifican el peligro</t>
  </si>
  <si>
    <t>Uso adecuado de horno microondas</t>
  </si>
  <si>
    <t>Gérmenes</t>
  </si>
  <si>
    <t>Limpieza de superficies, lavado de manos, fumigación de áreas</t>
  </si>
  <si>
    <t>Contratación de personal de servicios generales</t>
  </si>
  <si>
    <r>
      <rPr>
        <b/>
        <sz val="9"/>
        <rFont val="Arial"/>
        <family val="2"/>
      </rPr>
      <t>Características de la organización del trabaj</t>
    </r>
    <r>
      <rPr>
        <sz val="9"/>
        <rFont val="Arial"/>
        <family val="2"/>
      </rPr>
      <t>o: Comunicación, tecnología, organización del trabajo y demandas cualitativas y cuantitativas de la labor</t>
    </r>
  </si>
  <si>
    <r>
      <rPr>
        <b/>
        <sz val="9"/>
        <rFont val="Arial"/>
        <family val="2"/>
      </rPr>
      <t>Características del grupo social de trabaj</t>
    </r>
    <r>
      <rPr>
        <sz val="9"/>
        <rFont val="Arial"/>
        <family val="2"/>
      </rPr>
      <t>o: Relaciones, cohesión, calidad de interacciones y trabajo en equipo</t>
    </r>
  </si>
  <si>
    <r>
      <rPr>
        <b/>
        <sz val="9"/>
        <rFont val="Arial"/>
        <family val="2"/>
      </rPr>
      <t>Interface persona - tarea</t>
    </r>
    <r>
      <rPr>
        <sz val="9"/>
        <rFont val="Arial"/>
        <family val="2"/>
      </rPr>
      <t>: Conocimientos, habilidades en relación con la demanda de la tarea, Iniciativa, autonomía y reconocimiento, identificación de la persona con la tarea y la organización</t>
    </r>
  </si>
  <si>
    <r>
      <rPr>
        <b/>
        <sz val="9"/>
        <rFont val="Arial"/>
        <family val="2"/>
      </rPr>
      <t>Jornada de trabajo</t>
    </r>
    <r>
      <rPr>
        <sz val="9"/>
        <rFont val="Arial"/>
        <family val="2"/>
      </rPr>
      <t>: Pausas, Trabajo nocturno, rotación, horas extras y descansos</t>
    </r>
  </si>
  <si>
    <t xml:space="preserve">Se cuenta con un SVE en riesgo Psicosocial, aplicación de batería de R.P., intervención: (trabajo en equipo, liderazgo, clima laboral, comunicación asertiva, se cuenta con un profesional especialista en SST por parte de la ARL </t>
  </si>
  <si>
    <t>Se solicita a la OTI, la necesidad de canalizar todo el cableado de los puestos de trabajo</t>
  </si>
  <si>
    <t>Esfuerzo</t>
  </si>
  <si>
    <t>Ruido de impacto, intermitente o continuo</t>
  </si>
  <si>
    <t>Iluminación - luz visible por exceso o por deficiencia</t>
  </si>
  <si>
    <t>Vibración cuerpo entero, segmentaria</t>
  </si>
  <si>
    <t>Temperaturas extremas (calor y frío)</t>
  </si>
  <si>
    <t>Ventilación (natural o artificial)</t>
  </si>
  <si>
    <t>Postura (prolongada mantenida, forzada,
antigravitacional)</t>
  </si>
  <si>
    <t>Públicos (robos, atracos, asaltos, atentados, de orden público, etc.)</t>
  </si>
  <si>
    <t>Locativo (sistemas y medios de almacenamiento,  arrumes elevados sin estibas, muebles mal anclados en el piso o en la pared, almacenamientos inadecuados, condiciones de la estructura de trabajo)</t>
  </si>
  <si>
    <t>Condiciones de orden y aseo, (caída de objetos, caída al mismo nivel o a un plano inferior, desorden en puestos de trabajo y bodegas)</t>
  </si>
  <si>
    <t>Mecánico (elementos o partes de máquinas, herramientas, equipos, piezas a trabajar, materiales proyectados sólidos o fluidos, superficies calientes)</t>
  </si>
  <si>
    <t>Publicaciones de prevención de enfermedades musculo esqueléticas por SUMA</t>
  </si>
  <si>
    <t>Divulgación de lecciones aprendidas para prevención de accidentes por el uso de herramientas de oficina</t>
  </si>
  <si>
    <t>Eléctrico - (alta, media y baja tensión, estática por contacto indirecto)</t>
  </si>
  <si>
    <t>Tecnológico (explosión, fuga, derrame de sustancias químicas, incendio)</t>
  </si>
  <si>
    <t>Superficies de trabajo (irregulares, deslizantes, con diferencia del nivel, calientes)</t>
  </si>
  <si>
    <t>Verificación por parte del contratista a sus trabajadores la entrega de EPI</t>
  </si>
  <si>
    <t>Verificación por parte del contratista de servicios generales, realización de capacitación, inventario y disponibilidad de hojas de seguridad (MSDS), señalización de áreas en mantenimiento ej.: baños</t>
  </si>
  <si>
    <t>Antrópicos (inundaciones, deslizamientos, incendios forestales, sequías, aludes)</t>
  </si>
  <si>
    <t>Meteorológicos (huracanes, tornados, granizadas, tormenta eléctrica)</t>
  </si>
  <si>
    <t>Geofísicos (terremotos, volcanes, subsidencias, colapsos, inestabilidad del terreno)</t>
  </si>
  <si>
    <t>Elaboración y actualización de protocolo de emergencias</t>
  </si>
  <si>
    <t>Capacitaciones a todos los funcionarios y a brigada de emergencias</t>
  </si>
  <si>
    <t>Fenómenos naturales</t>
  </si>
  <si>
    <t>Instalaciones eléctricas bajo la norma RETIE</t>
  </si>
  <si>
    <t>No proporcionar la oportunidad para el robo o atraco</t>
  </si>
  <si>
    <t>Pueden generar consecuencias indeseables para los trabajadores, como daños a la salud, al ambiente, infraestructura y equipos.</t>
  </si>
  <si>
    <t>Conocimiento del protocolo de emergencias</t>
  </si>
  <si>
    <t>Eléctrico - canalización inadecuada de cables eléctricos y de computo</t>
  </si>
  <si>
    <t xml:space="preserve">CIUDAD:  </t>
  </si>
  <si>
    <t>DIRECCIÓN:</t>
  </si>
  <si>
    <t>CLASIFICACION DE LA TAREA</t>
  </si>
  <si>
    <t>EFECTOS POSIBLES</t>
  </si>
  <si>
    <t>Funcionarios:</t>
  </si>
  <si>
    <t>Actualiza:</t>
  </si>
  <si>
    <t>Operador:</t>
  </si>
  <si>
    <t>Total personas:</t>
  </si>
  <si>
    <t>Lesiones de tejidos blandos, crisis emocional. Generado por agresiones de los visitantes.</t>
  </si>
  <si>
    <t>Lesiones de tejidos blandos,  lesiones osteomusculares, crisis emocional. Generado por robos o atracos dentro y fuera de las instalaciones.</t>
  </si>
  <si>
    <t>Quemaduras leves, lesiones de tejidos blandos. Por contacto con grecas y alimentos.</t>
  </si>
  <si>
    <t>Señalizar elementos generadores de calor como grecas, estufas</t>
  </si>
  <si>
    <t>Daños en la piel como quemaduras, erupciones e incluso provocar cáncer de piel, aumento de la temperatura de la piel. Generado por el uso de microondas</t>
  </si>
  <si>
    <t>Dermatitis de contacto alérgico (DCA), sensibilización de la piel expuesta o sensibilización de las vías respiratorias después del contacto con la piel. Generado por contacto de productos químicos de los trabajadores que realizan limpieza.</t>
  </si>
  <si>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 por trabajo en equipo.</t>
    </r>
  </si>
  <si>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 por carga laboral.</t>
    </r>
  </si>
  <si>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Generados por falta de conocimiento en las tareas.</t>
    </r>
  </si>
  <si>
    <r>
      <rPr>
        <b/>
        <sz val="9"/>
        <rFont val="Arial"/>
        <family val="2"/>
      </rPr>
      <t>Salud física</t>
    </r>
    <r>
      <rPr>
        <sz val="9"/>
        <rFont val="Arial"/>
        <family val="2"/>
      </rPr>
      <t xml:space="preserve">: enfermedades cardiovasculares, alteraciones gastrointestinales, afecciones cutáneas. Generadas por carga laboral.
</t>
    </r>
    <r>
      <rPr>
        <b/>
        <sz val="9"/>
        <rFont val="Arial"/>
        <family val="2"/>
      </rPr>
      <t>Salud mental</t>
    </r>
    <r>
      <rPr>
        <sz val="9"/>
        <rFont val="Arial"/>
        <family val="2"/>
      </rPr>
      <t>: alteraciones de la conducta, de las capacidades cognitivas, emocionales, etc. Generado por sobre esfuerzo laboral.</t>
    </r>
  </si>
  <si>
    <r>
      <rPr>
        <b/>
        <sz val="9"/>
        <rFont val="Arial"/>
        <family val="2"/>
      </rPr>
      <t>Condiciones de la tarea:</t>
    </r>
    <r>
      <rPr>
        <sz val="9"/>
        <rFont val="Arial"/>
        <family val="2"/>
      </rPr>
      <t xml:space="preserve"> Carga mental, contenido de la tarea, demandas emocionales, sistemas de control, definición de roles y monotonía</t>
    </r>
  </si>
  <si>
    <r>
      <rPr>
        <b/>
        <sz val="9"/>
        <rFont val="Arial"/>
        <family val="2"/>
      </rPr>
      <t>Salud física</t>
    </r>
    <r>
      <rPr>
        <sz val="9"/>
        <rFont val="Arial"/>
        <family val="2"/>
      </rPr>
      <t xml:space="preserve">: enfermedades cardiovasculares, alteraciones gastrointestinales, afecciones cutáneas. Generado por carga laboral.
</t>
    </r>
    <r>
      <rPr>
        <b/>
        <sz val="9"/>
        <rFont val="Arial"/>
        <family val="2"/>
      </rPr>
      <t>Salud mental</t>
    </r>
    <r>
      <rPr>
        <sz val="9"/>
        <rFont val="Arial"/>
        <family val="2"/>
      </rPr>
      <t>: alteraciones de la conducta, de las capacidades cognitivas, emocionales, etc. Generado por relaciones intralaborales con los compañeros.</t>
    </r>
  </si>
  <si>
    <t>Visitantes:</t>
  </si>
  <si>
    <t>Lesión de tejidos blandos, lesiones osteomusculares, intoxicación. Generado por derrame de productos químicos.</t>
  </si>
  <si>
    <t>no</t>
  </si>
  <si>
    <t>Se presenta por procesos externos aledaños al predio donde está ubicada la sede de la Unidad</t>
  </si>
  <si>
    <t>Administrativas - oficinas</t>
  </si>
  <si>
    <t>Elaborar, actualizar, socializar y/o publicar documentos según requerimientos legales, técnicos y operativos, reuniones internas, atención al público y labores propias de los cargos.</t>
  </si>
  <si>
    <t>Desordenes musculo-esqueléticos ocasionados por los movimientos de objetos en el área de archivo y almacén</t>
  </si>
  <si>
    <t>Coordinación de actividades de prevención con la ARL; Exámenes médicos ocupacionales con énfasis osteomuscular de preingreso, periódicos y egreso a funcionarios de la entidad</t>
  </si>
  <si>
    <t xml:space="preserve">Heridas, cortaduras, chuzones, machucones. Generado por el uso de herramientas en actividades ofimáticas como cosedora, saca ganchos e impresoras.
</t>
  </si>
  <si>
    <t>Cambio de elementos de bajo costo</t>
  </si>
  <si>
    <t>Programa de mantenimiento a herramientas eléctricas</t>
  </si>
  <si>
    <t>Quemaduras de diferente complejidad, lesiones osteomusculares, muerte. Generado por incendios.</t>
  </si>
  <si>
    <t>Se cuenta con señalización de sistemas de extinción y extintores</t>
  </si>
  <si>
    <t>Divulgación de plan de emergencia</t>
  </si>
  <si>
    <t>Sensibilizar a los colaboradores acerca del buen uso y cuidado para la manipulación del microondas</t>
  </si>
  <si>
    <t>Calor: Aumenta la irritabilidad, incapacidad para concentrarse, erupción, calambres, agotamiento, sincope por calor, convulsiones, sudoración intensa, afecciones respiratorias por cambios de clima. Generado por exposición a sistemas de ventilación como aire acondicionado.</t>
  </si>
  <si>
    <t>Aire acondicionado</t>
  </si>
  <si>
    <t>Mantenimientos periódicos a sistemas de ventilación</t>
  </si>
  <si>
    <t xml:space="preserve">Charlas de prevención para evitar choques de calor, mantener hidratación </t>
  </si>
  <si>
    <t>Uso de chaqueta al interior de la entidad</t>
  </si>
  <si>
    <t>Desarrollo de enfermedades infectocontagiosas ocasionadas por patógenos tales como virus, bacterias, hongos y parásitos. Por contacto con personas contaminadas en atención al publico.</t>
  </si>
  <si>
    <t>* Limpieza y desinfección de superficies de trabajo
* Lavado de manos con abundante jabón de espuma
* Desinfección de las manos por medio de gel antibacterial</t>
  </si>
  <si>
    <t>* Instalación de dispensadores de gel antibacterial</t>
  </si>
  <si>
    <t>* Tapabocas
* Guantes quirúrgicos</t>
  </si>
  <si>
    <t>Desarrollo de enfermedades infectocontagiosas por posibles contactos de superficies en baños sin adecuada limpieza</t>
  </si>
  <si>
    <t>Daños en infraestructura, lesiones múltiples a colaboradores</t>
  </si>
  <si>
    <t>ASESORIA ARL POSITIVA</t>
  </si>
  <si>
    <t xml:space="preserve">Quemaduras, electrocución o muerte por choque o arco eléctrico, ocasionado por sobrecargas en tomas, cables descubiertos, manipulación y mantenimiento a equipos eléctrico </t>
  </si>
  <si>
    <t>Fiebre alta, tos, dificultad para respirar, fatiga, secreciones nasales, malestar general, infección respiratoria aguda,  muerte generado por contagio del virus COVID-19</t>
  </si>
  <si>
    <t xml:space="preserve">* Capacitar a los empleados sobre riesgos Biológico COVID-19
* Programa de vigilancia epidemiológica
* Programa de bioseguridad
* Hacer seguimiento al estado de salud de los empleados
* Publicaciones de medidas de prevención del COVID-19 en SUMA
* Realizar campañas de lavado correcto de manos y desinfección de las mismas
* Mantener las áreas de trabajo limpias
* Fomentar el autocuidado
* Protocolo de  medidas de control para prevención en el contagio de COVID-19
</t>
  </si>
  <si>
    <t>* Autocuidado
* Asistir a las capacitaciones sobre riesgo biológico COVID - 19, programadas por el empleador
* Suministrar al empleador información clara y completa sobre su estado de salud
* Identificar y evaluar los riesgos del lugar donde se está realizando la actividad y aplicar las medidas correctivas necesarias</t>
  </si>
  <si>
    <t>Bronquitis, dermatitis, reacciones alérgicas, enfermedades respiratorias, tos, dificultad respiratoria, Cáncer. Generado por movimiento vehicular cercano.</t>
  </si>
  <si>
    <t>Cefalea, irritabilidad, estrés, dificultad de concentración, emociones. Generado por  tráfico vehicular.</t>
  </si>
  <si>
    <t>Cartagena</t>
  </si>
  <si>
    <t>Calle real Barrio Manga No. 21 - 41</t>
  </si>
  <si>
    <t>Sede atencion al usuario - Calle real Barrio Manga No. 21 - 41</t>
  </si>
  <si>
    <t>Administrativo</t>
  </si>
  <si>
    <t>Postura sedente prolongada  durante la realización de la labor habitual</t>
  </si>
  <si>
    <t>BIOMECÁNICO</t>
  </si>
  <si>
    <t>Desordenes  del sistema músculo esquelético, fatiga, alteraciones del sistema vascular.</t>
  </si>
  <si>
    <t xml:space="preserve">Ajuste de puestos de trabajo
2. Mantenimiento al mobiliario </t>
  </si>
  <si>
    <t>CONDICIONES DE SEGURIDAD</t>
  </si>
  <si>
    <t>Golpes, lesiones, fracturas, contusiones, muerte</t>
  </si>
  <si>
    <t>1. Desarrollo y cumplimiento del programa de seguridad vial.
2.Inspección preoperacional de los vehículos antes de usarlos
3. Auditar implementación de formación y capacitación a los conductores en autos.
4. Sensibilizar al personal sobre el riesgo.</t>
  </si>
  <si>
    <t>Caídas, lesiones de tejidos blandos y osteomusculares, contaminación visual. Generado por la falta de canalización de cables, orden y aseo en áreas de trabajo como oficinas.</t>
  </si>
  <si>
    <t>Eliminar los elementos que no se utilicen y ordenar aquellos de uso continuo en puestos de trabajo</t>
  </si>
  <si>
    <t>Heridas, Golpes, Contusiones, Caídas al mismo nivel. Generado por recorridos en oficinas, superficies lisas e irregulares</t>
  </si>
  <si>
    <t>Conservar el calzado amarrado</t>
  </si>
  <si>
    <t>Fomentar el no uso de celular mientras se camina</t>
  </si>
  <si>
    <t>1. Instalación software de pausas activas en los computadores de la Unidad.
2. Programa de riesgo biomecánico
3. Programa de vigilancia epidemiológica de lesiones osteomusculares  4. Exámenes médicos ocupacionales con énfasis osteomuscular de preingreso, periódicos y egreso a funcionarios de la entidad</t>
  </si>
  <si>
    <t>Señalización de áreas que se encuentren húmedas</t>
  </si>
  <si>
    <t>Uso de vehículos asignados por la Unidad, propios y transporte publico</t>
  </si>
  <si>
    <t xml:space="preserve">1. Mantenimiento correctivo y preventivo de vehículos.
</t>
  </si>
  <si>
    <t xml:space="preserve">1. Inspección pre operacional de vehículos.                                                                                                                                                                                                                   2. Uso de EPP y cumplimiento de las normas de transito.          </t>
  </si>
  <si>
    <t>Bolívar</t>
  </si>
  <si>
    <t>FORMATO MATRIZ DE IDENTIFICACIÓN DE PELIGROS, VALORACIÓN DE RIESGOS Y DETERMINACIÓN DE CONTROLES</t>
  </si>
  <si>
    <t>Código: 770.12.15-50</t>
  </si>
  <si>
    <t>PROCESO DE GESTIÓN DE TALENTO HUMANO</t>
  </si>
  <si>
    <t>Versión: 03</t>
  </si>
  <si>
    <t>PROCEDIMIENTO IMPLEMENTACIÓN Y MONITOREO DEL SG-SST</t>
  </si>
  <si>
    <t>Fecha de aprobación: 20/07/2020</t>
  </si>
  <si>
    <t>Pagina 1 de 1</t>
  </si>
  <si>
    <t>Versión</t>
  </si>
  <si>
    <t>Fecha de Cambio</t>
  </si>
  <si>
    <t>Descripción de la modificación</t>
  </si>
  <si>
    <t>Creación del documento</t>
  </si>
  <si>
    <t>Se actualizan campos para orientar identificación por peligros a partir de los procesos y dar cumplimiento al Anexo 1 de la Metodología de Administración de Riesgos (100.1.20-1 V.7), acorde a la Norma GTC 45:2012. Se actualiza el nombre del procedimiento al cual se asocia.</t>
  </si>
  <si>
    <t>Se incluyó el campo de dirección territorial, ciudad, dirección, número de funcionarios, operadores, visitantes, total personas y quien actualiza</t>
  </si>
  <si>
    <r>
      <rPr>
        <b/>
        <sz val="9"/>
        <color rgb="FFFF0000"/>
        <rFont val="Verdana"/>
        <family val="2"/>
      </rPr>
      <t>Nota:</t>
    </r>
    <r>
      <rPr>
        <sz val="9"/>
        <color rgb="FFFF0000"/>
        <rFont val="Verdana"/>
        <family val="2"/>
      </rPr>
      <t xml:space="preserve"> Se debe registrar el control de cambios, pero esta hoja no se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</si>
</sst>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6"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8"/>
      <name val="Arial"/>
      <family val="2"/>
    </font>
    <font>
      <sz val="9"/>
      <name val="Arial"/>
      <family val="2"/>
    </font>
    <font>
      <sz val="9"/>
      <color theme="3" tint="-0.249977111117893"/>
      <name val="Arial"/>
      <family val="2"/>
    </font>
    <font>
      <sz val="11"/>
      <name val="Arial"/>
      <family val="2"/>
    </font>
    <font>
      <b/>
      <sz val="11"/>
      <name val="Arial"/>
      <family val="2"/>
    </font>
    <font>
      <b/>
      <sz val="22"/>
      <name val="Arial"/>
      <family val="2"/>
    </font>
    <font>
      <sz val="12"/>
      <name val="Arial"/>
      <family val="2"/>
    </font>
    <font>
      <sz val="10"/>
      <color indexed="8"/>
      <name val="Arial"/>
      <family val="2"/>
    </font>
    <font>
      <sz val="20"/>
      <color theme="1"/>
      <name val="Calibri"/>
      <family val="2"/>
      <scheme val="minor"/>
    </font>
    <font>
      <b/>
      <sz val="20"/>
      <color theme="1"/>
      <name val="Calibri"/>
      <family val="2"/>
      <scheme val="minor"/>
    </font>
    <font>
      <b/>
      <sz val="12"/>
      <color rgb="FF000000"/>
      <name val="Arial"/>
      <family val="2"/>
    </font>
    <font>
      <sz val="10"/>
      <color rgb="FF000000"/>
      <name val="Century Gothic"/>
      <family val="2"/>
    </font>
    <font>
      <sz val="14"/>
      <name val="Arial"/>
      <family val="2"/>
    </font>
    <font>
      <sz val="14"/>
      <color rgb="FF000000"/>
      <name val="Arial"/>
      <family val="2"/>
    </font>
    <font>
      <sz val="9"/>
      <color indexed="81"/>
      <name val="Tahoma"/>
      <family val="2"/>
    </font>
    <font>
      <b/>
      <sz val="9"/>
      <color indexed="81"/>
      <name val="Tahoma"/>
      <family val="2"/>
    </font>
    <font>
      <sz val="7"/>
      <color indexed="81"/>
      <name val="Tahoma"/>
      <family val="2"/>
    </font>
    <font>
      <b/>
      <sz val="7"/>
      <color indexed="81"/>
      <name val="Tahoma"/>
      <family val="2"/>
    </font>
    <font>
      <b/>
      <sz val="10"/>
      <color rgb="FFFF0000"/>
      <name val="Arial"/>
      <family val="2"/>
    </font>
    <font>
      <b/>
      <sz val="9"/>
      <name val="Arial"/>
      <family val="2"/>
    </font>
    <font>
      <sz val="9"/>
      <color indexed="8"/>
      <name val="Arial"/>
      <family val="2"/>
    </font>
    <font>
      <sz val="12"/>
      <color rgb="FF222222"/>
      <name val="Arial"/>
      <family val="2"/>
    </font>
    <font>
      <sz val="9"/>
      <color rgb="FF222222"/>
      <name val="Arial"/>
      <family val="2"/>
    </font>
    <font>
      <b/>
      <sz val="12"/>
      <color rgb="FF222222"/>
      <name val="Arial"/>
      <family val="2"/>
    </font>
    <font>
      <b/>
      <sz val="9"/>
      <color rgb="FFFFFFFF"/>
      <name val="Verdana"/>
      <family val="2"/>
    </font>
    <font>
      <b/>
      <sz val="9"/>
      <name val="Verdana"/>
      <family val="2"/>
    </font>
    <font>
      <sz val="9"/>
      <color theme="1"/>
      <name val="Verdana"/>
      <family val="2"/>
    </font>
    <font>
      <sz val="8"/>
      <color theme="1"/>
      <name val="Calibri"/>
      <family val="2"/>
      <scheme val="minor"/>
    </font>
    <font>
      <sz val="9"/>
      <color rgb="FFFF0000"/>
      <name val="Verdana"/>
      <family val="2"/>
    </font>
    <font>
      <b/>
      <sz val="9"/>
      <color rgb="FFFF0000"/>
      <name val="Verdana"/>
      <family val="2"/>
    </font>
  </fonts>
  <fills count="19">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indexed="57"/>
        <bgColor indexed="64"/>
      </patternFill>
    </fill>
    <fill>
      <patternFill patternType="solid">
        <fgColor theme="3" tint="0.39997558519241921"/>
        <bgColor indexed="64"/>
      </patternFill>
    </fill>
    <fill>
      <patternFill patternType="solid">
        <fgColor indexed="15"/>
        <bgColor indexed="64"/>
      </patternFill>
    </fill>
    <fill>
      <patternFill patternType="solid">
        <fgColor rgb="FFFF0000"/>
        <bgColor indexed="64"/>
      </patternFill>
    </fill>
    <fill>
      <patternFill patternType="solid">
        <fgColor rgb="FF00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3366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xf numFmtId="164" fontId="3" fillId="0" borderId="0" applyFont="0" applyFill="0" applyBorder="0" applyAlignment="0" applyProtection="0"/>
    <xf numFmtId="0" fontId="3" fillId="0" borderId="0"/>
    <xf numFmtId="0" fontId="3" fillId="0" borderId="0"/>
    <xf numFmtId="0" fontId="2" fillId="0" borderId="0"/>
    <xf numFmtId="0" fontId="3" fillId="0" borderId="0"/>
    <xf numFmtId="0" fontId="33" fillId="0" borderId="0"/>
    <xf numFmtId="0" fontId="1" fillId="0" borderId="0"/>
  </cellStyleXfs>
  <cellXfs count="231">
    <xf numFmtId="0" fontId="0" fillId="0" borderId="0" xfId="0"/>
    <xf numFmtId="0" fontId="3" fillId="0" borderId="0" xfId="0" applyFont="1" applyAlignment="1"/>
    <xf numFmtId="0" fontId="3" fillId="0" borderId="0" xfId="0" applyFont="1" applyAlignment="1">
      <alignment vertical="center" wrapText="1"/>
    </xf>
    <xf numFmtId="0" fontId="3" fillId="0" borderId="0" xfId="0" applyFont="1" applyBorder="1" applyAlignment="1"/>
    <xf numFmtId="0" fontId="6" fillId="0" borderId="0" xfId="0" applyFont="1" applyAlignment="1"/>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0" xfId="2" applyFont="1"/>
    <xf numFmtId="0" fontId="9" fillId="0" borderId="0" xfId="2" applyFont="1" applyAlignment="1"/>
    <xf numFmtId="0" fontId="9" fillId="0" borderId="0" xfId="2" applyFont="1" applyAlignment="1">
      <alignment horizontal="left"/>
    </xf>
    <xf numFmtId="0" fontId="10" fillId="0" borderId="0" xfId="2" applyFont="1"/>
    <xf numFmtId="0" fontId="10" fillId="0" borderId="0" xfId="2" applyFont="1" applyAlignment="1"/>
    <xf numFmtId="0" fontId="10" fillId="0" borderId="1" xfId="2" applyFont="1" applyBorder="1" applyAlignment="1">
      <alignment horizontal="center"/>
    </xf>
    <xf numFmtId="0" fontId="10" fillId="0" borderId="1" xfId="2" applyFont="1" applyFill="1" applyBorder="1" applyAlignment="1">
      <alignment horizontal="center"/>
    </xf>
    <xf numFmtId="0" fontId="11" fillId="0" borderId="0" xfId="2" applyFont="1" applyFill="1" applyBorder="1" applyAlignment="1">
      <alignment vertical="center"/>
    </xf>
    <xf numFmtId="0" fontId="9" fillId="0" borderId="0" xfId="2" applyFont="1" applyFill="1" applyBorder="1"/>
    <xf numFmtId="0" fontId="10" fillId="11" borderId="6" xfId="2" applyFont="1" applyFill="1" applyBorder="1" applyAlignment="1">
      <alignment horizontal="center" vertical="center" wrapText="1"/>
    </xf>
    <xf numFmtId="0" fontId="10" fillId="11" borderId="5" xfId="2" applyFont="1" applyFill="1" applyBorder="1" applyAlignment="1">
      <alignment horizontal="center" vertical="center" wrapText="1"/>
    </xf>
    <xf numFmtId="0" fontId="10" fillId="0" borderId="0" xfId="2" applyFont="1" applyFill="1" applyBorder="1" applyAlignment="1">
      <alignment horizontal="center"/>
    </xf>
    <xf numFmtId="0" fontId="3" fillId="7" borderId="1" xfId="2" applyFont="1" applyFill="1" applyBorder="1" applyAlignment="1">
      <alignment horizontal="left" wrapText="1"/>
    </xf>
    <xf numFmtId="0" fontId="4" fillId="0" borderId="0" xfId="3" applyFont="1" applyFill="1" applyBorder="1" applyAlignment="1">
      <alignment wrapText="1"/>
    </xf>
    <xf numFmtId="0" fontId="5" fillId="0" borderId="0" xfId="3" applyFont="1" applyFill="1" applyBorder="1" applyAlignment="1">
      <alignment wrapText="1"/>
    </xf>
    <xf numFmtId="0" fontId="12" fillId="0" borderId="0" xfId="2" applyFont="1"/>
    <xf numFmtId="0" fontId="4" fillId="0" borderId="0" xfId="3" applyFont="1" applyFill="1" applyBorder="1" applyAlignment="1">
      <alignment vertical="center" wrapText="1"/>
    </xf>
    <xf numFmtId="0" fontId="13" fillId="7" borderId="1" xfId="2" applyFont="1" applyFill="1" applyBorder="1" applyAlignment="1" applyProtection="1">
      <alignment vertical="center" wrapText="1"/>
    </xf>
    <xf numFmtId="0" fontId="2" fillId="0" borderId="0" xfId="4" applyFill="1" applyBorder="1"/>
    <xf numFmtId="0" fontId="3" fillId="0" borderId="0" xfId="3" applyFont="1" applyFill="1" applyBorder="1" applyAlignment="1"/>
    <xf numFmtId="0" fontId="5" fillId="0" borderId="0" xfId="3" applyFont="1" applyFill="1" applyBorder="1" applyAlignment="1">
      <alignment horizontal="center" vertical="center" wrapText="1"/>
    </xf>
    <xf numFmtId="0" fontId="5" fillId="0" borderId="0" xfId="3" applyFont="1" applyFill="1" applyBorder="1" applyAlignment="1">
      <alignment vertical="center" textRotation="90" wrapText="1"/>
    </xf>
    <xf numFmtId="0" fontId="3" fillId="0" borderId="0" xfId="3" applyFont="1" applyFill="1" applyBorder="1" applyAlignment="1">
      <alignment horizontal="center" vertical="center" wrapText="1"/>
    </xf>
    <xf numFmtId="0" fontId="14" fillId="0" borderId="0" xfId="4" applyFont="1" applyFill="1" applyBorder="1" applyAlignment="1">
      <alignment horizontal="center" vertical="center"/>
    </xf>
    <xf numFmtId="0" fontId="15" fillId="0" borderId="0" xfId="4" applyFont="1" applyFill="1" applyBorder="1" applyAlignment="1">
      <alignment vertical="center"/>
    </xf>
    <xf numFmtId="0" fontId="14" fillId="0" borderId="0" xfId="4" applyFont="1" applyFill="1" applyBorder="1"/>
    <xf numFmtId="0" fontId="14" fillId="0" borderId="0" xfId="4" applyFont="1" applyFill="1" applyBorder="1" applyAlignment="1">
      <alignment horizontal="left" vertical="center"/>
    </xf>
    <xf numFmtId="0" fontId="15" fillId="0" borderId="0" xfId="4" applyFont="1" applyFill="1" applyBorder="1" applyAlignment="1">
      <alignment vertical="center" wrapText="1"/>
    </xf>
    <xf numFmtId="0" fontId="14" fillId="0" borderId="0" xfId="4" applyFont="1" applyFill="1" applyBorder="1" applyAlignment="1">
      <alignment horizontal="left" vertical="center" wrapText="1"/>
    </xf>
    <xf numFmtId="0" fontId="5" fillId="0" borderId="0" xfId="2" applyFont="1" applyFill="1" applyBorder="1" applyAlignment="1">
      <alignment horizontal="center" vertical="center" wrapText="1"/>
    </xf>
    <xf numFmtId="0" fontId="5" fillId="0" borderId="0" xfId="2" applyFont="1" applyFill="1" applyBorder="1" applyAlignment="1">
      <alignment horizontal="center"/>
    </xf>
    <xf numFmtId="0" fontId="9" fillId="0" borderId="0" xfId="2" applyFont="1" applyFill="1" applyBorder="1" applyAlignment="1">
      <alignment horizontal="center" vertical="center"/>
    </xf>
    <xf numFmtId="0" fontId="5" fillId="0" borderId="0" xfId="3" applyFont="1" applyFill="1" applyBorder="1" applyAlignment="1">
      <alignment vertical="center" wrapText="1"/>
    </xf>
    <xf numFmtId="0" fontId="3" fillId="0" borderId="0" xfId="3" applyFill="1" applyBorder="1"/>
    <xf numFmtId="0" fontId="3" fillId="0" borderId="0" xfId="3" applyFont="1" applyFill="1" applyBorder="1" applyAlignment="1">
      <alignment vertical="center" wrapText="1"/>
    </xf>
    <xf numFmtId="0" fontId="3" fillId="7" borderId="0" xfId="2" applyFont="1" applyFill="1" applyAlignment="1">
      <alignment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16" fillId="13"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0" borderId="12" xfId="0" applyFont="1" applyBorder="1" applyAlignment="1">
      <alignment vertical="center" wrapText="1"/>
    </xf>
    <xf numFmtId="0" fontId="12" fillId="0" borderId="10" xfId="0" applyFont="1" applyBorder="1" applyAlignment="1">
      <alignment vertical="center" wrapText="1"/>
    </xf>
    <xf numFmtId="0" fontId="9" fillId="0" borderId="0" xfId="2" applyFont="1" applyAlignment="1">
      <alignment horizontal="center" vertical="center"/>
    </xf>
    <xf numFmtId="0" fontId="3" fillId="0" borderId="0" xfId="3" applyFont="1" applyFill="1" applyBorder="1" applyAlignment="1">
      <alignment horizontal="center" vertical="center"/>
    </xf>
    <xf numFmtId="0" fontId="9" fillId="0" borderId="0" xfId="2" applyFont="1" applyAlignment="1">
      <alignment textRotation="90"/>
    </xf>
    <xf numFmtId="0" fontId="9" fillId="13" borderId="1" xfId="2" applyFont="1" applyFill="1" applyBorder="1" applyAlignment="1">
      <alignment horizontal="center" vertical="center"/>
    </xf>
    <xf numFmtId="0" fontId="9" fillId="8" borderId="1" xfId="2" applyFont="1" applyFill="1" applyBorder="1" applyAlignment="1">
      <alignment horizontal="center" vertical="center"/>
    </xf>
    <xf numFmtId="0" fontId="9" fillId="12" borderId="1" xfId="2" applyFont="1" applyFill="1" applyBorder="1" applyAlignment="1">
      <alignment horizontal="center" vertical="center"/>
    </xf>
    <xf numFmtId="0" fontId="10" fillId="14" borderId="1" xfId="2" applyFont="1" applyFill="1" applyBorder="1" applyAlignment="1">
      <alignment horizontal="center" vertical="center"/>
    </xf>
    <xf numFmtId="0" fontId="5" fillId="14" borderId="1" xfId="3" applyFont="1" applyFill="1" applyBorder="1" applyAlignment="1">
      <alignment horizontal="center" vertical="center"/>
    </xf>
    <xf numFmtId="0" fontId="5" fillId="14" borderId="1" xfId="3" applyFont="1" applyFill="1" applyBorder="1" applyAlignment="1">
      <alignment horizontal="center" vertical="center" wrapText="1"/>
    </xf>
    <xf numFmtId="0" fontId="10" fillId="0" borderId="1" xfId="2" applyFont="1" applyBorder="1" applyAlignment="1">
      <alignment horizontal="center" vertical="center"/>
    </xf>
    <xf numFmtId="0" fontId="10" fillId="14" borderId="1" xfId="2" applyFont="1" applyFill="1" applyBorder="1" applyAlignment="1">
      <alignment horizontal="left" vertical="center"/>
    </xf>
    <xf numFmtId="0" fontId="9" fillId="0" borderId="1" xfId="2" applyFont="1" applyBorder="1" applyAlignment="1">
      <alignment horizontal="center" vertical="center"/>
    </xf>
    <xf numFmtId="0" fontId="9"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0" fontId="18" fillId="0" borderId="0" xfId="2" applyFont="1"/>
    <xf numFmtId="0" fontId="12" fillId="0" borderId="0" xfId="2" applyFont="1" applyAlignment="1"/>
    <xf numFmtId="0" fontId="18" fillId="0" borderId="1" xfId="2" applyFont="1" applyBorder="1"/>
    <xf numFmtId="0" fontId="17" fillId="0" borderId="1" xfId="0" applyFont="1" applyBorder="1" applyAlignment="1">
      <alignment horizontal="center" vertical="center" wrapText="1"/>
    </xf>
    <xf numFmtId="0" fontId="19" fillId="0" borderId="0" xfId="0" applyFont="1" applyAlignment="1">
      <alignment horizontal="center" vertical="center"/>
    </xf>
    <xf numFmtId="0" fontId="5" fillId="0" borderId="0" xfId="0" applyFont="1" applyBorder="1" applyAlignment="1">
      <alignment horizontal="left" vertical="center"/>
    </xf>
    <xf numFmtId="0" fontId="6" fillId="0" borderId="0" xfId="0" applyFont="1" applyBorder="1" applyAlignment="1"/>
    <xf numFmtId="0" fontId="5" fillId="0" borderId="0" xfId="0" applyFont="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16" xfId="0" applyFont="1" applyBorder="1" applyAlignment="1">
      <alignment vertical="center" wrapText="1"/>
    </xf>
    <xf numFmtId="0" fontId="3" fillId="0" borderId="0" xfId="0" applyFont="1"/>
    <xf numFmtId="0" fontId="9" fillId="0" borderId="0" xfId="0" applyFont="1" applyAlignment="1">
      <alignment textRotation="90"/>
    </xf>
    <xf numFmtId="0" fontId="9" fillId="0" borderId="0" xfId="0" applyFont="1" applyAlignment="1"/>
    <xf numFmtId="0" fontId="5" fillId="0" borderId="0" xfId="0" applyFont="1"/>
    <xf numFmtId="0" fontId="3" fillId="0" borderId="0" xfId="0" applyFont="1" applyAlignment="1">
      <alignment wrapText="1"/>
    </xf>
    <xf numFmtId="0" fontId="24" fillId="0" borderId="0" xfId="0" applyFont="1" applyAlignment="1">
      <alignment wrapText="1"/>
    </xf>
    <xf numFmtId="0" fontId="0" fillId="0" borderId="0" xfId="0" applyAlignment="1">
      <alignment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7" xfId="0" applyFont="1" applyBorder="1" applyAlignment="1">
      <alignment horizontal="left" vertical="center" wrapText="1"/>
    </xf>
    <xf numFmtId="0" fontId="8"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6" fillId="0"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5" fillId="0" borderId="0" xfId="0" applyFont="1" applyBorder="1" applyAlignment="1">
      <alignment horizont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17" fontId="3" fillId="0" borderId="1" xfId="0" applyNumberFormat="1" applyFont="1" applyBorder="1" applyAlignment="1">
      <alignment horizontal="center" vertical="center"/>
    </xf>
    <xf numFmtId="0" fontId="5" fillId="0" borderId="1" xfId="0" applyFont="1" applyBorder="1" applyAlignment="1">
      <alignment horizontal="right"/>
    </xf>
    <xf numFmtId="0" fontId="3"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12" borderId="0" xfId="0" applyFont="1" applyFill="1" applyAlignment="1">
      <alignment horizontal="center" vertical="center"/>
    </xf>
    <xf numFmtId="0" fontId="3" fillId="1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xf numFmtId="0" fontId="3" fillId="0" borderId="0" xfId="0" applyFont="1" applyFill="1" applyBorder="1" applyAlignment="1"/>
    <xf numFmtId="0" fontId="27" fillId="0" borderId="0" xfId="0" applyFont="1" applyAlignment="1">
      <alignment horizontal="left" vertical="center" wrapText="1" indent="1"/>
    </xf>
    <xf numFmtId="0" fontId="29" fillId="0" borderId="0" xfId="0" applyFont="1" applyAlignment="1">
      <alignment horizontal="left" vertical="center" wrapText="1" inden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7" borderId="0" xfId="0" applyFont="1" applyFill="1" applyAlignment="1"/>
    <xf numFmtId="0" fontId="3" fillId="7" borderId="0" xfId="0" applyFont="1" applyFill="1" applyBorder="1" applyAlignment="1"/>
    <xf numFmtId="0" fontId="28" fillId="7" borderId="0" xfId="0" applyFont="1" applyFill="1" applyAlignment="1">
      <alignment wrapText="1"/>
    </xf>
    <xf numFmtId="0" fontId="3" fillId="0" borderId="1" xfId="0"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7" fillId="0" borderId="1" xfId="0" applyFont="1" applyFill="1" applyBorder="1" applyAlignment="1" applyProtection="1">
      <alignment horizontal="left" vertical="center" wrapText="1"/>
    </xf>
    <xf numFmtId="0" fontId="32" fillId="0" borderId="1" xfId="6" applyFont="1" applyBorder="1" applyAlignment="1">
      <alignment horizontal="center" vertical="center"/>
    </xf>
    <xf numFmtId="14" fontId="32" fillId="0" borderId="1" xfId="6" applyNumberFormat="1" applyFont="1" applyBorder="1" applyAlignment="1">
      <alignment horizontal="center" vertical="center"/>
    </xf>
    <xf numFmtId="14" fontId="32" fillId="7" borderId="1" xfId="6" applyNumberFormat="1" applyFont="1" applyFill="1" applyBorder="1" applyAlignment="1">
      <alignment horizontal="center" vertical="center"/>
    </xf>
    <xf numFmtId="0" fontId="32" fillId="0" borderId="1" xfId="6" applyFont="1" applyBorder="1" applyAlignment="1">
      <alignment horizontal="center" vertical="center" wrapText="1"/>
    </xf>
    <xf numFmtId="0" fontId="0" fillId="0" borderId="1" xfId="0" applyBorder="1" applyAlignment="1">
      <alignment horizontal="center" vertical="center"/>
    </xf>
    <xf numFmtId="0" fontId="34" fillId="0" borderId="0" xfId="7" applyFont="1"/>
    <xf numFmtId="0" fontId="32" fillId="0" borderId="0" xfId="7" applyFont="1"/>
    <xf numFmtId="0" fontId="30" fillId="18" borderId="23" xfId="0" applyFont="1" applyFill="1" applyBorder="1" applyAlignment="1">
      <alignment horizontal="center" vertical="center" wrapText="1"/>
    </xf>
    <xf numFmtId="0" fontId="30" fillId="18" borderId="24" xfId="0" applyFont="1" applyFill="1" applyBorder="1" applyAlignment="1">
      <alignment horizontal="center" vertical="center" wrapText="1"/>
    </xf>
    <xf numFmtId="0" fontId="30" fillId="18" borderId="16" xfId="0" applyFont="1" applyFill="1" applyBorder="1" applyAlignment="1">
      <alignment horizontal="center" vertical="center" wrapText="1"/>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31" fillId="0" borderId="16"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0" xfId="0" applyFont="1" applyBorder="1" applyAlignment="1">
      <alignment horizontal="center" vertical="center" wrapText="1"/>
    </xf>
    <xf numFmtId="0" fontId="5" fillId="17" borderId="19" xfId="0" applyFont="1" applyFill="1" applyBorder="1" applyAlignment="1">
      <alignment horizontal="center" vertical="center" textRotation="90" wrapText="1"/>
    </xf>
    <xf numFmtId="0" fontId="5" fillId="17" borderId="7" xfId="0" applyFont="1" applyFill="1" applyBorder="1" applyAlignment="1">
      <alignment horizontal="center" vertical="center" textRotation="90" wrapText="1"/>
    </xf>
    <xf numFmtId="0" fontId="5" fillId="17" borderId="18"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2" borderId="17" xfId="0" applyFont="1" applyFill="1" applyBorder="1" applyAlignment="1">
      <alignment horizontal="center" vertical="center" textRotation="90" wrapText="1"/>
    </xf>
    <xf numFmtId="1" fontId="26" fillId="5" borderId="1" xfId="0" applyNumberFormat="1" applyFont="1" applyFill="1" applyBorder="1" applyAlignment="1">
      <alignment horizontal="center" vertical="center" wrapText="1"/>
    </xf>
    <xf numFmtId="1" fontId="26" fillId="5" borderId="17"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1" fontId="7" fillId="4" borderId="17" xfId="0" applyNumberFormat="1"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3" borderId="17" xfId="0" applyFont="1" applyFill="1" applyBorder="1" applyAlignment="1">
      <alignment horizontal="center" vertical="center" textRotation="90" wrapText="1"/>
    </xf>
    <xf numFmtId="0" fontId="6" fillId="16" borderId="1" xfId="0" applyFont="1" applyFill="1" applyBorder="1" applyAlignment="1">
      <alignment horizontal="center" vertical="center" textRotation="90" wrapText="1"/>
    </xf>
    <xf numFmtId="0" fontId="6" fillId="16" borderId="17" xfId="0" applyFont="1" applyFill="1" applyBorder="1" applyAlignment="1">
      <alignment horizontal="center" vertical="center" textRotation="90" wrapText="1"/>
    </xf>
    <xf numFmtId="0" fontId="5" fillId="0" borderId="1" xfId="0" applyFont="1" applyBorder="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5" fillId="0" borderId="6" xfId="0" applyFont="1" applyBorder="1" applyAlignment="1">
      <alignment horizontal="right" vertical="center"/>
    </xf>
    <xf numFmtId="0" fontId="5" fillId="0" borderId="8" xfId="0" applyFont="1" applyBorder="1" applyAlignment="1">
      <alignment horizontal="right" vertical="center"/>
    </xf>
    <xf numFmtId="0" fontId="5" fillId="0" borderId="5" xfId="0" applyFont="1" applyBorder="1" applyAlignment="1">
      <alignment horizontal="right" vertic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3" fillId="0" borderId="1" xfId="0" applyFont="1" applyBorder="1" applyAlignment="1">
      <alignment horizontal="center"/>
    </xf>
    <xf numFmtId="0" fontId="3" fillId="0" borderId="26" xfId="0" applyFont="1" applyBorder="1" applyAlignment="1">
      <alignment horizontal="center"/>
    </xf>
    <xf numFmtId="0" fontId="3" fillId="0" borderId="29" xfId="0" applyFont="1" applyBorder="1" applyAlignment="1">
      <alignment horizontal="center"/>
    </xf>
    <xf numFmtId="0" fontId="3" fillId="0" borderId="17" xfId="0" applyFont="1" applyBorder="1" applyAlignment="1">
      <alignment horizontal="center"/>
    </xf>
    <xf numFmtId="0" fontId="3" fillId="0" borderId="30" xfId="0" applyFont="1" applyBorder="1" applyAlignment="1">
      <alignment horizontal="center"/>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1" fontId="10" fillId="4" borderId="1" xfId="0" applyNumberFormat="1" applyFont="1" applyFill="1" applyBorder="1" applyAlignment="1">
      <alignment horizontal="center" vertical="center" wrapText="1"/>
    </xf>
    <xf numFmtId="17" fontId="3" fillId="0" borderId="1" xfId="0" applyNumberFormat="1" applyFont="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pplyAlignment="1">
      <alignment horizontal="center" vertical="center"/>
    </xf>
    <xf numFmtId="0" fontId="7" fillId="3" borderId="1"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3" fillId="0" borderId="1" xfId="0" applyFont="1" applyBorder="1" applyAlignment="1">
      <alignment horizontal="center" vertical="center"/>
    </xf>
    <xf numFmtId="0" fontId="5" fillId="0" borderId="6" xfId="0" applyFont="1" applyFill="1" applyBorder="1" applyAlignment="1">
      <alignment horizontal="right" vertical="center"/>
    </xf>
    <xf numFmtId="0" fontId="5" fillId="0" borderId="8" xfId="0" applyFont="1" applyFill="1" applyBorder="1" applyAlignment="1">
      <alignment horizontal="right" vertical="center"/>
    </xf>
    <xf numFmtId="0" fontId="5" fillId="0" borderId="5" xfId="0" applyFont="1" applyFill="1" applyBorder="1" applyAlignment="1">
      <alignment horizontal="right" vertical="center"/>
    </xf>
    <xf numFmtId="0" fontId="4" fillId="0" borderId="0" xfId="0" applyFont="1" applyFill="1" applyBorder="1" applyAlignment="1">
      <alignment horizontal="center" vertical="center" wrapText="1"/>
    </xf>
    <xf numFmtId="0" fontId="10" fillId="15" borderId="1" xfId="2" applyFont="1" applyFill="1" applyBorder="1" applyAlignment="1">
      <alignment horizontal="center" vertical="center"/>
    </xf>
    <xf numFmtId="0" fontId="9" fillId="0" borderId="1" xfId="2" applyFont="1" applyBorder="1" applyAlignment="1">
      <alignment horizont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0" xfId="2" applyFont="1" applyAlignment="1">
      <alignment horizontal="center"/>
    </xf>
    <xf numFmtId="0" fontId="10" fillId="0" borderId="1" xfId="2" applyFont="1" applyBorder="1" applyAlignment="1">
      <alignment horizontal="center"/>
    </xf>
    <xf numFmtId="0" fontId="13" fillId="7" borderId="1" xfId="2" applyFont="1" applyFill="1" applyBorder="1" applyAlignment="1" applyProtection="1">
      <alignment horizontal="center" vertical="center" wrapText="1"/>
    </xf>
    <xf numFmtId="0" fontId="13" fillId="7" borderId="3" xfId="2" applyFont="1" applyFill="1" applyBorder="1" applyAlignment="1" applyProtection="1">
      <alignment horizontal="center" vertical="center" wrapText="1"/>
    </xf>
    <xf numFmtId="0" fontId="13" fillId="7" borderId="2" xfId="2" applyFont="1" applyFill="1" applyBorder="1" applyAlignment="1" applyProtection="1">
      <alignment horizontal="center" vertical="center" wrapText="1"/>
    </xf>
    <xf numFmtId="0" fontId="13" fillId="7" borderId="4" xfId="2" applyFont="1" applyFill="1" applyBorder="1" applyAlignment="1" applyProtection="1">
      <alignment horizontal="center" vertical="center" wrapText="1"/>
    </xf>
    <xf numFmtId="0" fontId="13" fillId="7" borderId="9" xfId="2" applyFont="1" applyFill="1" applyBorder="1" applyAlignment="1" applyProtection="1">
      <alignment horizontal="center" vertical="center" wrapText="1"/>
    </xf>
    <xf numFmtId="0" fontId="9" fillId="9" borderId="1" xfId="2" applyFont="1" applyFill="1" applyBorder="1" applyAlignment="1">
      <alignment horizontal="center"/>
    </xf>
    <xf numFmtId="0" fontId="9" fillId="8" borderId="1" xfId="2" applyFont="1" applyFill="1" applyBorder="1" applyAlignment="1">
      <alignment horizontal="center"/>
    </xf>
    <xf numFmtId="0" fontId="9" fillId="6" borderId="1" xfId="2" applyFont="1" applyFill="1" applyBorder="1" applyAlignment="1">
      <alignment horizontal="center"/>
    </xf>
    <xf numFmtId="0" fontId="3" fillId="7" borderId="3" xfId="2" applyFont="1" applyFill="1" applyBorder="1" applyAlignment="1">
      <alignment horizontal="center" vertical="center" wrapText="1"/>
    </xf>
    <xf numFmtId="0" fontId="3" fillId="7" borderId="7" xfId="2" applyFont="1" applyFill="1" applyBorder="1" applyAlignment="1">
      <alignment horizontal="center" vertical="center" wrapText="1"/>
    </xf>
    <xf numFmtId="0" fontId="3" fillId="7" borderId="2" xfId="2" applyFont="1" applyFill="1" applyBorder="1" applyAlignment="1">
      <alignment horizontal="center" vertical="center" wrapText="1"/>
    </xf>
    <xf numFmtId="0" fontId="9" fillId="0" borderId="1" xfId="2" applyFont="1" applyBorder="1" applyAlignment="1">
      <alignment horizontal="left"/>
    </xf>
    <xf numFmtId="0" fontId="9" fillId="0" borderId="0" xfId="2" applyFont="1" applyAlignment="1">
      <alignment horizontal="center" vertical="center"/>
    </xf>
    <xf numFmtId="0" fontId="19" fillId="0" borderId="0" xfId="0" applyFont="1" applyAlignment="1">
      <alignment horizontal="center" vertical="center"/>
    </xf>
    <xf numFmtId="0" fontId="12" fillId="0" borderId="0" xfId="2" applyFont="1" applyAlignment="1">
      <alignment horizontal="left" vertical="center"/>
    </xf>
    <xf numFmtId="0" fontId="9" fillId="0" borderId="0" xfId="2" applyFont="1" applyBorder="1" applyAlignment="1">
      <alignment horizontal="left"/>
    </xf>
    <xf numFmtId="0" fontId="11" fillId="10" borderId="0" xfId="2" applyFont="1" applyFill="1" applyBorder="1" applyAlignment="1">
      <alignment horizontal="center" vertical="center"/>
    </xf>
    <xf numFmtId="0" fontId="10" fillId="11" borderId="1" xfId="2" applyFont="1" applyFill="1" applyBorder="1" applyAlignment="1">
      <alignment horizontal="center" vertical="center" wrapText="1"/>
    </xf>
    <xf numFmtId="0" fontId="30" fillId="18" borderId="1" xfId="6" applyFont="1" applyFill="1" applyBorder="1" applyAlignment="1">
      <alignment horizontal="center" vertical="center" wrapText="1"/>
    </xf>
  </cellXfs>
  <cellStyles count="8">
    <cellStyle name="Millares 2" xfId="1" xr:uid="{00000000-0005-0000-0000-000000000000}"/>
    <cellStyle name="Normal" xfId="0" builtinId="0"/>
    <cellStyle name="Normal 10" xfId="5" xr:uid="{00000000-0005-0000-0000-000002000000}"/>
    <cellStyle name="Normal 2" xfId="2" xr:uid="{00000000-0005-0000-0000-000003000000}"/>
    <cellStyle name="Normal 3" xfId="3" xr:uid="{00000000-0005-0000-0000-000004000000}"/>
    <cellStyle name="Normal 4" xfId="4" xr:uid="{00000000-0005-0000-0000-000005000000}"/>
    <cellStyle name="Normal 5" xfId="7" xr:uid="{267927FE-4992-4B82-A091-7D4D54BD7984}"/>
    <cellStyle name="Normal 5 2" xfId="6" xr:uid="{95AFBE57-D82D-48F9-9B3C-CA713D659640}"/>
  </cellStyles>
  <dxfs count="329">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s>
  <tableStyles count="0" defaultTableStyle="TableStyleMedium9" defaultPivotStyle="PivotStyleLight16"/>
  <colors>
    <mruColors>
      <color rgb="FF00FFCC"/>
      <color rgb="FFFFFF99"/>
      <color rgb="FF66FF99"/>
      <color rgb="FFCCCCFF"/>
      <color rgb="FF9999FF"/>
      <color rgb="FFFFCCCC"/>
      <color rgb="FF99FF99"/>
      <color rgb="FF00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155864</xdr:colOff>
      <xdr:row>0</xdr:row>
      <xdr:rowOff>69272</xdr:rowOff>
    </xdr:from>
    <xdr:to>
      <xdr:col>6</xdr:col>
      <xdr:colOff>287874</xdr:colOff>
      <xdr:row>3</xdr:row>
      <xdr:rowOff>46239</xdr:rowOff>
    </xdr:to>
    <xdr:pic>
      <xdr:nvPicPr>
        <xdr:cNvPr id="2" name="Imagen 1" descr="\\totoro\Unidad_Victimas\Secretaria General\Talento_Humano\EVIDENCIAS DEL SIG\2019\Salud y Seguridad en el Trabajo\VARIOS\logo firma_outlook Dic. 2018.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864" y="69272"/>
          <a:ext cx="2771494" cy="462742"/>
        </a:xfrm>
        <a:prstGeom prst="rect">
          <a:avLst/>
        </a:prstGeom>
        <a:noFill/>
        <a:ln>
          <a:noFill/>
        </a:ln>
      </xdr:spPr>
    </xdr:pic>
    <xdr:clientData/>
  </xdr:twoCellAnchor>
  <xdr:twoCellAnchor editAs="oneCell">
    <xdr:from>
      <xdr:col>1</xdr:col>
      <xdr:colOff>155864</xdr:colOff>
      <xdr:row>0</xdr:row>
      <xdr:rowOff>69272</xdr:rowOff>
    </xdr:from>
    <xdr:to>
      <xdr:col>6</xdr:col>
      <xdr:colOff>287874</xdr:colOff>
      <xdr:row>3</xdr:row>
      <xdr:rowOff>60527</xdr:rowOff>
    </xdr:to>
    <xdr:pic>
      <xdr:nvPicPr>
        <xdr:cNvPr id="3" name="Imagen 2" descr="\\totoro\Unidad_Victimas\Secretaria General\Talento_Humano\EVIDENCIAS DEL SIG\2019\Salud y Seguridad en el Trabajo\VARIOS\logo firma_outlook Dic. 2018.jpg">
          <a:extLst>
            <a:ext uri="{FF2B5EF4-FFF2-40B4-BE49-F238E27FC236}">
              <a16:creationId xmlns:a16="http://schemas.microsoft.com/office/drawing/2014/main" id="{4F8BA50B-E234-4E80-AB6A-FD6B91B6F4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514" y="69272"/>
          <a:ext cx="2770435" cy="4770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317500</xdr:rowOff>
    </xdr:from>
    <xdr:to>
      <xdr:col>13</xdr:col>
      <xdr:colOff>312737</xdr:colOff>
      <xdr:row>36</xdr:row>
      <xdr:rowOff>214312</xdr:rowOff>
    </xdr:to>
    <xdr:sp macro="" textlink="">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6596063" y="7580313"/>
          <a:ext cx="7789862" cy="1337468"/>
        </a:xfrm>
        <a:prstGeom prst="rect">
          <a:avLst/>
        </a:prstGeom>
        <a:solidFill>
          <a:schemeClr val="accent1"/>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0" hangingPunct="0"/>
          <a:r>
            <a:rPr lang="es-ES" sz="1400" b="0"/>
            <a:t>CONSECUENCIAS</a:t>
          </a:r>
        </a:p>
        <a:p>
          <a:pPr algn="just" eaLnBrk="0" hangingPunct="0"/>
          <a:endParaRPr lang="es-ES" sz="1400" b="0"/>
        </a:p>
        <a:p>
          <a:pPr eaLnBrk="0" hangingPunct="0"/>
          <a:r>
            <a:rPr lang="es-ES" sz="1400" b="0"/>
            <a:t>LEVE	              =  1 </a:t>
          </a:r>
          <a:r>
            <a:rPr lang="es-ES" sz="1400" b="0" kern="1200">
              <a:solidFill>
                <a:schemeClr val="tx1"/>
              </a:solidFill>
              <a:effectLst/>
              <a:latin typeface="Arial" charset="0"/>
              <a:ea typeface="+mn-ea"/>
              <a:cs typeface="+mn-cs"/>
            </a:rPr>
            <a:t>Pequeñas heridas, lesiones no incapacitantes o daños menores</a:t>
          </a:r>
          <a:endParaRPr lang="es-ES" sz="1400" b="0"/>
        </a:p>
        <a:p>
          <a:pPr algn="just" eaLnBrk="0" hangingPunct="0"/>
          <a:r>
            <a:rPr lang="es-ES" sz="1400" b="0"/>
            <a:t>MEDIO	              =  4 </a:t>
          </a:r>
          <a:r>
            <a:rPr lang="es-ES" sz="1400" b="0" kern="1200">
              <a:solidFill>
                <a:schemeClr val="tx1"/>
              </a:solidFill>
              <a:effectLst/>
              <a:latin typeface="Arial" charset="0"/>
              <a:ea typeface="+mn-ea"/>
              <a:cs typeface="+mn-cs"/>
            </a:rPr>
            <a:t>Lesiones con incapacidad no permanente o daños superiores al 20% </a:t>
          </a:r>
          <a:endParaRPr lang="es-ES" sz="1400" b="0"/>
        </a:p>
        <a:p>
          <a:pPr algn="just" eaLnBrk="0" hangingPunct="0"/>
          <a:r>
            <a:rPr lang="es-ES" sz="1400" b="0"/>
            <a:t>GRAVE                    =  6 </a:t>
          </a:r>
          <a:r>
            <a:rPr lang="es-ES" sz="1400" b="0" kern="1200">
              <a:solidFill>
                <a:schemeClr val="tx1"/>
              </a:solidFill>
              <a:effectLst/>
              <a:latin typeface="Arial" charset="0"/>
              <a:ea typeface="+mn-ea"/>
              <a:cs typeface="+mn-cs"/>
            </a:rPr>
            <a:t>Lesiones incapacitantes permanentes o daños superiores al 60%</a:t>
          </a:r>
          <a:endParaRPr lang="es-ES" sz="1400" b="0"/>
        </a:p>
        <a:p>
          <a:pPr algn="just" eaLnBrk="0" hangingPunct="0"/>
          <a:r>
            <a:rPr lang="es-ES" sz="1400" b="0"/>
            <a:t>CATASTRÓFICA    =  10 </a:t>
          </a:r>
          <a:r>
            <a:rPr lang="es-ES" sz="1400" b="0" kern="1200">
              <a:solidFill>
                <a:schemeClr val="tx1"/>
              </a:solidFill>
              <a:effectLst/>
              <a:latin typeface="Arial" charset="0"/>
              <a:ea typeface="+mn-ea"/>
              <a:cs typeface="+mn-cs"/>
            </a:rPr>
            <a:t>Muerte o daños superiores al 90% del capital de la compañía </a:t>
          </a:r>
          <a:r>
            <a:rPr lang="es-ES" sz="1400" b="0"/>
            <a:t> </a:t>
          </a:r>
          <a:endParaRPr lang="es-ES" sz="1400" b="0" i="1"/>
        </a:p>
        <a:p>
          <a:pPr algn="just" eaLnBrk="0" hangingPunct="0"/>
          <a:endParaRPr lang="es-MX" sz="1400" b="0"/>
        </a:p>
      </xdr:txBody>
    </xdr:sp>
    <xdr:clientData/>
  </xdr:twoCellAnchor>
  <xdr:twoCellAnchor>
    <xdr:from>
      <xdr:col>5</xdr:col>
      <xdr:colOff>0</xdr:colOff>
      <xdr:row>20</xdr:row>
      <xdr:rowOff>63500</xdr:rowOff>
    </xdr:from>
    <xdr:to>
      <xdr:col>13</xdr:col>
      <xdr:colOff>312738</xdr:colOff>
      <xdr:row>26</xdr:row>
      <xdr:rowOff>11906</xdr:rowOff>
    </xdr:to>
    <xdr:sp macro="" textlink="">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6596063" y="4290219"/>
          <a:ext cx="7789863" cy="1436687"/>
        </a:xfrm>
        <a:prstGeom prst="rect">
          <a:avLst/>
        </a:prstGeom>
        <a:solidFill>
          <a:srgbClr val="DECFC0"/>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lvl="2" algn="ctr" eaLnBrk="0" hangingPunct="0">
            <a:buFont typeface="Symbol" pitchFamily="18" charset="2"/>
            <a:buNone/>
          </a:pPr>
          <a:r>
            <a:rPr lang="es-ES" sz="1400" b="0"/>
            <a:t>      PROBABILIDAD</a:t>
          </a:r>
        </a:p>
        <a:p>
          <a:pPr algn="just" eaLnBrk="0" hangingPunct="0"/>
          <a:endParaRPr lang="es-ES" sz="1400" b="0"/>
        </a:p>
        <a:p>
          <a:pPr algn="just" eaLnBrk="0" hangingPunct="0"/>
          <a:r>
            <a:rPr lang="es-ES" sz="1400" b="0"/>
            <a:t>MUY BAJA          =  1 Cuando es casi imposible que ocurra</a:t>
          </a:r>
        </a:p>
        <a:p>
          <a:pPr algn="just" eaLnBrk="0" hangingPunct="0"/>
          <a:r>
            <a:rPr lang="es-ES" sz="1400" b="0"/>
            <a:t>BAJA                   =   3 Cuando es remota pero posible (poco común)</a:t>
          </a:r>
        </a:p>
        <a:p>
          <a:pPr algn="just" eaLnBrk="0" hangingPunct="0"/>
          <a:r>
            <a:rPr lang="es-ES" sz="1400" b="0"/>
            <a:t>MEDIA                 =   6 Cuando es muy posible (nada extraño que ocurra)</a:t>
          </a:r>
        </a:p>
        <a:p>
          <a:pPr algn="just" eaLnBrk="0" hangingPunct="0"/>
          <a:r>
            <a:rPr lang="es-ES" sz="1400" b="0"/>
            <a:t>ALTA                   =   10 Cuando es inminente (ocurre  con frecuencia)</a:t>
          </a:r>
          <a:endParaRPr lang="es-MX" sz="2400" b="0">
            <a:latin typeface="Comic Sans MS" pitchFamily="66" charset="0"/>
          </a:endParaRPr>
        </a:p>
      </xdr:txBody>
    </xdr:sp>
    <xdr:clientData/>
  </xdr:twoCellAnchor>
  <xdr:twoCellAnchor>
    <xdr:from>
      <xdr:col>5</xdr:col>
      <xdr:colOff>0</xdr:colOff>
      <xdr:row>47</xdr:row>
      <xdr:rowOff>0</xdr:rowOff>
    </xdr:from>
    <xdr:to>
      <xdr:col>13</xdr:col>
      <xdr:colOff>527050</xdr:colOff>
      <xdr:row>50</xdr:row>
      <xdr:rowOff>797719</xdr:rowOff>
    </xdr:to>
    <xdr:sp macro="" textlink="">
      <xdr:nvSpPr>
        <xdr:cNvPr id="4" name="Text Box 6">
          <a:extLst>
            <a:ext uri="{FF2B5EF4-FFF2-40B4-BE49-F238E27FC236}">
              <a16:creationId xmlns:a16="http://schemas.microsoft.com/office/drawing/2014/main" id="{00000000-0008-0000-0200-000004000000}"/>
            </a:ext>
          </a:extLst>
        </xdr:cNvPr>
        <xdr:cNvSpPr txBox="1">
          <a:spLocks noChangeArrowheads="1"/>
        </xdr:cNvSpPr>
      </xdr:nvSpPr>
      <xdr:spPr bwMode="auto">
        <a:xfrm>
          <a:off x="6596063" y="10906125"/>
          <a:ext cx="8004175" cy="1428750"/>
        </a:xfrm>
        <a:prstGeom prst="rect">
          <a:avLst/>
        </a:prstGeom>
        <a:solidFill>
          <a:srgbClr val="D0CCD2"/>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lvl="2" eaLnBrk="0" hangingPunct="0">
            <a:buFont typeface="Symbol" pitchFamily="18" charset="2"/>
            <a:buNone/>
          </a:pPr>
          <a:r>
            <a:rPr lang="es-ES" sz="1400" b="0"/>
            <a:t>                                  EXPOSICIÓN</a:t>
          </a:r>
        </a:p>
        <a:p>
          <a:pPr algn="just" eaLnBrk="0" hangingPunct="0"/>
          <a:endParaRPr lang="es-ES" sz="1400" b="0"/>
        </a:p>
        <a:p>
          <a:pPr algn="just" eaLnBrk="0" hangingPunct="0"/>
          <a:r>
            <a:rPr lang="es-ES" sz="1400" b="0"/>
            <a:t>REMOTA	     =    1	</a:t>
          </a:r>
          <a:r>
            <a:rPr lang="es-ES" sz="1400" b="0" kern="1200">
              <a:solidFill>
                <a:schemeClr val="tx1"/>
              </a:solidFill>
              <a:effectLst/>
              <a:latin typeface="Arial" charset="0"/>
              <a:ea typeface="+mn-ea"/>
              <a:cs typeface="+mn-cs"/>
            </a:rPr>
            <a:t>La persona está expuesta al peligro una vez al  mes o pocas veces al año</a:t>
          </a:r>
          <a:endParaRPr lang="es-ES" sz="1400" b="0"/>
        </a:p>
        <a:p>
          <a:pPr algn="just" eaLnBrk="0" hangingPunct="0"/>
          <a:r>
            <a:rPr lang="es-ES" sz="1400" b="0"/>
            <a:t>OCASIONAL   =   3	</a:t>
          </a:r>
          <a:r>
            <a:rPr lang="es-ES" sz="1400" b="0" kern="1200">
              <a:solidFill>
                <a:schemeClr val="tx1"/>
              </a:solidFill>
              <a:effectLst/>
              <a:latin typeface="Arial" charset="0"/>
              <a:ea typeface="+mn-ea"/>
              <a:cs typeface="+mn-cs"/>
            </a:rPr>
            <a:t>Expuesta algunas veces a la semana</a:t>
          </a:r>
          <a:endParaRPr lang="es-ES" sz="1400" b="0"/>
        </a:p>
        <a:p>
          <a:pPr algn="just" eaLnBrk="0" hangingPunct="0"/>
          <a:r>
            <a:rPr lang="es-ES" sz="1400" b="0"/>
            <a:t>FRECUENTE   =   6	</a:t>
          </a:r>
          <a:r>
            <a:rPr lang="es-ES" sz="1400" b="0" kern="1200">
              <a:solidFill>
                <a:schemeClr val="tx1"/>
              </a:solidFill>
              <a:effectLst/>
              <a:latin typeface="Arial" charset="0"/>
              <a:ea typeface="+mn-ea"/>
              <a:cs typeface="+mn-cs"/>
            </a:rPr>
            <a:t>Algunas veces al día</a:t>
          </a:r>
          <a:endParaRPr lang="es-ES" sz="1400" b="0"/>
        </a:p>
        <a:p>
          <a:pPr algn="just" eaLnBrk="0" hangingPunct="0"/>
          <a:r>
            <a:rPr lang="es-ES" sz="1400" b="0"/>
            <a:t>CONTINUA      =   10	</a:t>
          </a:r>
          <a:r>
            <a:rPr lang="es-ES" sz="1400" b="0" kern="1200">
              <a:solidFill>
                <a:schemeClr val="tx1"/>
              </a:solidFill>
              <a:effectLst/>
              <a:latin typeface="Arial" charset="0"/>
              <a:ea typeface="+mn-ea"/>
              <a:cs typeface="+mn-cs"/>
            </a:rPr>
            <a:t>Continuamente o muchas veces al día</a:t>
          </a:r>
          <a:endParaRPr lang="es-MX" sz="1400" b="0">
            <a:latin typeface="Comic Sans MS" pitchFamily="66" charset="0"/>
          </a:endParaRPr>
        </a:p>
      </xdr:txBody>
    </xdr:sp>
    <xdr:clientData/>
  </xdr:twoCellAnchor>
  <xdr:twoCellAnchor>
    <xdr:from>
      <xdr:col>5</xdr:col>
      <xdr:colOff>1</xdr:colOff>
      <xdr:row>45</xdr:row>
      <xdr:rowOff>1</xdr:rowOff>
    </xdr:from>
    <xdr:to>
      <xdr:col>13</xdr:col>
      <xdr:colOff>514351</xdr:colOff>
      <xdr:row>46</xdr:row>
      <xdr:rowOff>73583</xdr:rowOff>
    </xdr:to>
    <xdr:sp macro="" textlink="">
      <xdr:nvSpPr>
        <xdr:cNvPr id="5"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6600826" y="10382251"/>
          <a:ext cx="6610350" cy="254557"/>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FRECUENCIA CON LA QUE SE EXPONE AL PELIGRO</a:t>
          </a:r>
        </a:p>
      </xdr:txBody>
    </xdr:sp>
    <xdr:clientData/>
  </xdr:twoCellAnchor>
  <xdr:twoCellAnchor>
    <xdr:from>
      <xdr:col>5</xdr:col>
      <xdr:colOff>0</xdr:colOff>
      <xdr:row>17</xdr:row>
      <xdr:rowOff>111125</xdr:rowOff>
    </xdr:from>
    <xdr:to>
      <xdr:col>13</xdr:col>
      <xdr:colOff>314325</xdr:colOff>
      <xdr:row>19</xdr:row>
      <xdr:rowOff>10082</xdr:rowOff>
    </xdr:to>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6600825" y="3654425"/>
          <a:ext cx="6410325" cy="289482"/>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POSIBILIDAD DE QUE LA CONSECUENCIA DEFINIDA, SE PRESENTE</a:t>
          </a:r>
        </a:p>
      </xdr:txBody>
    </xdr:sp>
    <xdr:clientData/>
  </xdr:twoCellAnchor>
  <xdr:twoCellAnchor>
    <xdr:from>
      <xdr:col>4</xdr:col>
      <xdr:colOff>746126</xdr:colOff>
      <xdr:row>31</xdr:row>
      <xdr:rowOff>142875</xdr:rowOff>
    </xdr:from>
    <xdr:to>
      <xdr:col>13</xdr:col>
      <xdr:colOff>288926</xdr:colOff>
      <xdr:row>32</xdr:row>
      <xdr:rowOff>149782</xdr:rowOff>
    </xdr:to>
    <xdr:sp macro="" textlink="">
      <xdr:nvSpPr>
        <xdr:cNvPr id="7" name="Text Box 3">
          <a:extLst>
            <a:ext uri="{FF2B5EF4-FFF2-40B4-BE49-F238E27FC236}">
              <a16:creationId xmlns:a16="http://schemas.microsoft.com/office/drawing/2014/main" id="{00000000-0008-0000-0200-000007000000}"/>
            </a:ext>
          </a:extLst>
        </xdr:cNvPr>
        <xdr:cNvSpPr txBox="1">
          <a:spLocks noChangeArrowheads="1"/>
        </xdr:cNvSpPr>
      </xdr:nvSpPr>
      <xdr:spPr bwMode="auto">
        <a:xfrm>
          <a:off x="6584951" y="7048500"/>
          <a:ext cx="6400800" cy="197407"/>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RESULTADO FINAL DE LA EXPOSICIÒN AL PELIGRO</a:t>
          </a:r>
        </a:p>
      </xdr:txBody>
    </xdr:sp>
    <xdr:clientData/>
  </xdr:twoCellAnchor>
  <xdr:twoCellAnchor>
    <xdr:from>
      <xdr:col>5</xdr:col>
      <xdr:colOff>15875</xdr:colOff>
      <xdr:row>15</xdr:row>
      <xdr:rowOff>111125</xdr:rowOff>
    </xdr:from>
    <xdr:to>
      <xdr:col>13</xdr:col>
      <xdr:colOff>320675</xdr:colOff>
      <xdr:row>17</xdr:row>
      <xdr:rowOff>4887</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6616700" y="3073400"/>
          <a:ext cx="6400800" cy="474787"/>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 - PROBABILIDAD</a:t>
          </a:r>
        </a:p>
      </xdr:txBody>
    </xdr:sp>
    <xdr:clientData/>
  </xdr:twoCellAnchor>
  <xdr:twoCellAnchor>
    <xdr:from>
      <xdr:col>5</xdr:col>
      <xdr:colOff>0</xdr:colOff>
      <xdr:row>41</xdr:row>
      <xdr:rowOff>0</xdr:rowOff>
    </xdr:from>
    <xdr:to>
      <xdr:col>13</xdr:col>
      <xdr:colOff>514350</xdr:colOff>
      <xdr:row>43</xdr:row>
      <xdr:rowOff>84262</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6600825" y="9658350"/>
          <a:ext cx="6610350" cy="446212"/>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a:t>
          </a:r>
          <a:r>
            <a:rPr lang="es-CO" sz="2400"/>
            <a:t> </a:t>
          </a:r>
          <a:r>
            <a:rPr lang="es-CO" sz="2400" b="1"/>
            <a:t>- EXPOSICIÒN</a:t>
          </a:r>
        </a:p>
      </xdr:txBody>
    </xdr:sp>
    <xdr:clientData/>
  </xdr:twoCellAnchor>
  <xdr:twoCellAnchor>
    <xdr:from>
      <xdr:col>5</xdr:col>
      <xdr:colOff>0</xdr:colOff>
      <xdr:row>29</xdr:row>
      <xdr:rowOff>31750</xdr:rowOff>
    </xdr:from>
    <xdr:to>
      <xdr:col>13</xdr:col>
      <xdr:colOff>314325</xdr:colOff>
      <xdr:row>31</xdr:row>
      <xdr:rowOff>23937</xdr:rowOff>
    </xdr:to>
    <xdr:sp macro="" textlink="">
      <xdr:nvSpPr>
        <xdr:cNvPr id="10" name="Text Box 2">
          <a:extLst>
            <a:ext uri="{FF2B5EF4-FFF2-40B4-BE49-F238E27FC236}">
              <a16:creationId xmlns:a16="http://schemas.microsoft.com/office/drawing/2014/main" id="{00000000-0008-0000-0200-00000A000000}"/>
            </a:ext>
          </a:extLst>
        </xdr:cNvPr>
        <xdr:cNvSpPr txBox="1">
          <a:spLocks noChangeArrowheads="1"/>
        </xdr:cNvSpPr>
      </xdr:nvSpPr>
      <xdr:spPr bwMode="auto">
        <a:xfrm>
          <a:off x="6600825" y="6556375"/>
          <a:ext cx="6410325" cy="373187"/>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 - CONSECUENCIAS</a:t>
          </a:r>
        </a:p>
      </xdr:txBody>
    </xdr:sp>
    <xdr:clientData/>
  </xdr:twoCellAnchor>
  <xdr:twoCellAnchor editAs="oneCell">
    <xdr:from>
      <xdr:col>0</xdr:col>
      <xdr:colOff>0</xdr:colOff>
      <xdr:row>64</xdr:row>
      <xdr:rowOff>0</xdr:rowOff>
    </xdr:from>
    <xdr:to>
      <xdr:col>7</xdr:col>
      <xdr:colOff>1448906</xdr:colOff>
      <xdr:row>98</xdr:row>
      <xdr:rowOff>82523</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0" y="16549688"/>
          <a:ext cx="10200000" cy="6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ward.ramirez/Desktop/Metodolog&#237;a%20Riesgos/Matriz%20de%20identificacion%20valoracion%20y%20control%20de%20P%20Y%20R%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eramirez.ZIGMA/AppData/Local/Microsoft/Windows/Temporary%20Internet%20Files/Content.Outlook/UCNS09RI/Nuevo%20Malet&#237;n/ZIGMA/Matriz%20de%20identificacion%20valoracion%20y%20control%20de%20P%20Y%20R%20(2)(1).xlsx?71402BDE" TargetMode="External"/><Relationship Id="rId1" Type="http://schemas.openxmlformats.org/officeDocument/2006/relationships/externalLinkPath" Target="file:///\\71402BDE\Matriz%20de%20identificacion%20valoracion%20y%20control%20de%20P%20Y%20R%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ward.ramirez/Desktop/Metodolog&#237;a%20Riesgos/6%20ZRF-HSEQ-006%20Identificaci&#243;n%20de%20peligros%20y%20valoraci&#243;n%20de%20riesg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MATRIZ IPER"/>
      <sheetName val="Hoja1"/>
    </sheetNames>
    <sheetDataSet>
      <sheetData sheetId="0"/>
      <sheetData sheetId="1"/>
      <sheetData sheetId="2">
        <row r="5">
          <cell r="E5" t="str">
            <v>R</v>
          </cell>
          <cell r="F5" t="str">
            <v>D</v>
          </cell>
        </row>
        <row r="6">
          <cell r="E6" t="str">
            <v>NR</v>
          </cell>
          <cell r="F6" t="str">
            <v>D, I</v>
          </cell>
        </row>
        <row r="7">
          <cell r="E7" t="str">
            <v>EMERGENCIA</v>
          </cell>
          <cell r="F7" t="str">
            <v>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RIG Z1 CAMPO AVANICO"/>
      <sheetName val="Hoja1"/>
      <sheetName val="BASE COTA"/>
      <sheetName val="Hoja3"/>
      <sheetName val="Hoja2"/>
      <sheetName val="Hoja4"/>
    </sheetNames>
    <sheetDataSet>
      <sheetData sheetId="0" refreshError="1"/>
      <sheetData sheetId="1" refreshError="1"/>
      <sheetData sheetId="2">
        <row r="5">
          <cell r="E5" t="str">
            <v>R</v>
          </cell>
          <cell r="F5" t="str">
            <v>D</v>
          </cell>
        </row>
        <row r="6">
          <cell r="E6" t="str">
            <v>NR</v>
          </cell>
          <cell r="F6" t="str">
            <v>D, I</v>
          </cell>
        </row>
        <row r="7">
          <cell r="E7" t="str">
            <v>EMERGENCIA</v>
          </cell>
          <cell r="F7" t="str">
            <v>I</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Operacional"/>
      <sheetName val="B. Cota"/>
      <sheetName val="Oficina"/>
      <sheetName val="Hoja4"/>
    </sheetNames>
    <sheetDataSet>
      <sheetData sheetId="0" refreshError="1"/>
      <sheetData sheetId="1" refreshError="1"/>
      <sheetData sheetId="2" refreshError="1"/>
      <sheetData sheetId="3" refreshError="1"/>
      <sheetData sheetId="4">
        <row r="7">
          <cell r="D7" t="str">
            <v>R</v>
          </cell>
          <cell r="E7" t="str">
            <v>D</v>
          </cell>
        </row>
        <row r="8">
          <cell r="D8" t="str">
            <v>NR</v>
          </cell>
          <cell r="E8" t="str">
            <v>I</v>
          </cell>
        </row>
        <row r="9">
          <cell r="D9" t="str">
            <v>EMERGENCIA</v>
          </cell>
          <cell r="E9" t="str">
            <v>D, 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67"/>
  <sheetViews>
    <sheetView workbookViewId="0">
      <selection activeCell="D14" sqref="D14"/>
    </sheetView>
  </sheetViews>
  <sheetFormatPr baseColWidth="10" defaultRowHeight="12.75" x14ac:dyDescent="0.2"/>
  <cols>
    <col min="1" max="1" width="28.7109375" bestFit="1" customWidth="1"/>
    <col min="2" max="2" width="14.5703125" bestFit="1" customWidth="1"/>
    <col min="3" max="3" width="15.7109375" bestFit="1" customWidth="1"/>
    <col min="4" max="4" width="12.140625" bestFit="1" customWidth="1"/>
    <col min="6" max="6" width="37.42578125" style="89" bestFit="1" customWidth="1"/>
    <col min="7" max="7" width="29.7109375" bestFit="1" customWidth="1"/>
  </cols>
  <sheetData>
    <row r="5" spans="1:7" x14ac:dyDescent="0.2">
      <c r="B5" s="83" t="s">
        <v>8</v>
      </c>
      <c r="C5" s="83" t="s">
        <v>106</v>
      </c>
      <c r="D5" s="83" t="s">
        <v>111</v>
      </c>
      <c r="F5" s="88" t="s">
        <v>128</v>
      </c>
      <c r="G5" s="86" t="s">
        <v>153</v>
      </c>
    </row>
    <row r="6" spans="1:7" x14ac:dyDescent="0.2">
      <c r="A6" s="83" t="s">
        <v>123</v>
      </c>
      <c r="B6">
        <v>1</v>
      </c>
      <c r="C6">
        <v>1</v>
      </c>
      <c r="D6">
        <v>1</v>
      </c>
      <c r="F6" s="88"/>
      <c r="G6" s="83" t="s">
        <v>122</v>
      </c>
    </row>
    <row r="7" spans="1:7" x14ac:dyDescent="0.2">
      <c r="A7" s="83" t="s">
        <v>124</v>
      </c>
      <c r="B7">
        <v>3</v>
      </c>
      <c r="C7">
        <v>4</v>
      </c>
      <c r="D7">
        <v>3</v>
      </c>
      <c r="F7" s="87" t="s">
        <v>129</v>
      </c>
      <c r="G7" s="83" t="s">
        <v>154</v>
      </c>
    </row>
    <row r="8" spans="1:7" x14ac:dyDescent="0.2">
      <c r="A8" s="83" t="s">
        <v>125</v>
      </c>
      <c r="B8">
        <v>6</v>
      </c>
      <c r="C8">
        <v>6</v>
      </c>
      <c r="D8">
        <v>6</v>
      </c>
      <c r="F8" s="87" t="s">
        <v>130</v>
      </c>
      <c r="G8" s="83"/>
    </row>
    <row r="9" spans="1:7" x14ac:dyDescent="0.2">
      <c r="A9" s="83" t="s">
        <v>126</v>
      </c>
      <c r="B9">
        <v>10</v>
      </c>
      <c r="C9">
        <v>10</v>
      </c>
      <c r="D9">
        <v>10</v>
      </c>
      <c r="F9" s="87" t="s">
        <v>186</v>
      </c>
      <c r="G9" s="83"/>
    </row>
    <row r="10" spans="1:7" ht="25.5" x14ac:dyDescent="0.2">
      <c r="A10" s="83" t="s">
        <v>127</v>
      </c>
      <c r="F10" s="87" t="s">
        <v>192</v>
      </c>
      <c r="G10" s="2"/>
    </row>
    <row r="11" spans="1:7" x14ac:dyDescent="0.2">
      <c r="F11" s="87"/>
      <c r="G11" s="83"/>
    </row>
    <row r="12" spans="1:7" x14ac:dyDescent="0.2">
      <c r="F12" s="88" t="s">
        <v>133</v>
      </c>
      <c r="G12" s="83"/>
    </row>
    <row r="13" spans="1:7" x14ac:dyDescent="0.2">
      <c r="F13" s="88"/>
      <c r="G13" s="83"/>
    </row>
    <row r="14" spans="1:7" ht="51" x14ac:dyDescent="0.2">
      <c r="F14" s="2" t="s">
        <v>196</v>
      </c>
      <c r="G14" s="83"/>
    </row>
    <row r="15" spans="1:7" ht="76.5" x14ac:dyDescent="0.2">
      <c r="F15" s="2" t="s">
        <v>194</v>
      </c>
      <c r="G15" s="2"/>
    </row>
    <row r="16" spans="1:7" ht="38.25" x14ac:dyDescent="0.2">
      <c r="F16" s="2" t="s">
        <v>201</v>
      </c>
      <c r="G16" s="2"/>
    </row>
    <row r="17" spans="6:7" ht="51" x14ac:dyDescent="0.2">
      <c r="F17" s="2" t="s">
        <v>195</v>
      </c>
      <c r="G17" s="2"/>
    </row>
    <row r="18" spans="6:7" ht="25.5" x14ac:dyDescent="0.2">
      <c r="F18" s="87" t="s">
        <v>200</v>
      </c>
      <c r="G18" s="83"/>
    </row>
    <row r="19" spans="6:7" x14ac:dyDescent="0.2">
      <c r="F19" s="2" t="s">
        <v>168</v>
      </c>
      <c r="G19" s="83"/>
    </row>
    <row r="20" spans="6:7" ht="25.5" x14ac:dyDescent="0.2">
      <c r="F20" s="87" t="s">
        <v>193</v>
      </c>
      <c r="G20" s="83"/>
    </row>
    <row r="21" spans="6:7" ht="25.5" x14ac:dyDescent="0.2">
      <c r="F21" s="2" t="s">
        <v>199</v>
      </c>
    </row>
    <row r="22" spans="6:7" ht="25.5" x14ac:dyDescent="0.2">
      <c r="F22" s="87" t="s">
        <v>214</v>
      </c>
    </row>
    <row r="23" spans="6:7" x14ac:dyDescent="0.2">
      <c r="F23" s="87" t="s">
        <v>134</v>
      </c>
    </row>
    <row r="24" spans="6:7" x14ac:dyDescent="0.2">
      <c r="F24" s="87" t="s">
        <v>135</v>
      </c>
    </row>
    <row r="26" spans="6:7" x14ac:dyDescent="0.2">
      <c r="F26" s="88" t="s">
        <v>136</v>
      </c>
    </row>
    <row r="28" spans="6:7" x14ac:dyDescent="0.2">
      <c r="F28" s="87" t="s">
        <v>187</v>
      </c>
    </row>
    <row r="29" spans="6:7" ht="25.5" x14ac:dyDescent="0.2">
      <c r="F29" s="87" t="s">
        <v>188</v>
      </c>
    </row>
    <row r="30" spans="6:7" x14ac:dyDescent="0.2">
      <c r="F30" s="87" t="s">
        <v>189</v>
      </c>
    </row>
    <row r="31" spans="6:7" x14ac:dyDescent="0.2">
      <c r="F31" s="87" t="s">
        <v>190</v>
      </c>
    </row>
    <row r="32" spans="6:7" x14ac:dyDescent="0.2">
      <c r="F32" s="87" t="s">
        <v>191</v>
      </c>
    </row>
    <row r="33" spans="6:6" x14ac:dyDescent="0.2">
      <c r="F33" s="87" t="s">
        <v>137</v>
      </c>
    </row>
    <row r="34" spans="6:6" ht="25.5" x14ac:dyDescent="0.2">
      <c r="F34" s="87" t="s">
        <v>138</v>
      </c>
    </row>
    <row r="35" spans="6:6" ht="38.25" x14ac:dyDescent="0.2">
      <c r="F35" s="87" t="s">
        <v>139</v>
      </c>
    </row>
    <row r="37" spans="6:6" x14ac:dyDescent="0.2">
      <c r="F37" s="88" t="s">
        <v>140</v>
      </c>
    </row>
    <row r="39" spans="6:6" x14ac:dyDescent="0.2">
      <c r="F39" s="87" t="s">
        <v>177</v>
      </c>
    </row>
    <row r="40" spans="6:6" x14ac:dyDescent="0.2">
      <c r="F40" s="87" t="s">
        <v>141</v>
      </c>
    </row>
    <row r="41" spans="6:6" x14ac:dyDescent="0.2">
      <c r="F41" s="87" t="s">
        <v>142</v>
      </c>
    </row>
    <row r="42" spans="6:6" x14ac:dyDescent="0.2">
      <c r="F42" s="87" t="s">
        <v>143</v>
      </c>
    </row>
    <row r="43" spans="6:6" x14ac:dyDescent="0.2">
      <c r="F43" s="87" t="s">
        <v>144</v>
      </c>
    </row>
    <row r="45" spans="6:6" x14ac:dyDescent="0.2">
      <c r="F45" s="88" t="s">
        <v>145</v>
      </c>
    </row>
    <row r="47" spans="6:6" x14ac:dyDescent="0.2">
      <c r="F47" s="87" t="s">
        <v>146</v>
      </c>
    </row>
    <row r="48" spans="6:6" x14ac:dyDescent="0.2">
      <c r="F48" s="87" t="s">
        <v>147</v>
      </c>
    </row>
    <row r="49" spans="6:6" x14ac:dyDescent="0.2">
      <c r="F49" s="87" t="s">
        <v>148</v>
      </c>
    </row>
    <row r="50" spans="6:6" x14ac:dyDescent="0.2">
      <c r="F50" s="87" t="s">
        <v>149</v>
      </c>
    </row>
    <row r="51" spans="6:6" x14ac:dyDescent="0.2">
      <c r="F51" s="87" t="s">
        <v>150</v>
      </c>
    </row>
    <row r="52" spans="6:6" x14ac:dyDescent="0.2">
      <c r="F52" s="87" t="s">
        <v>151</v>
      </c>
    </row>
    <row r="54" spans="6:6" x14ac:dyDescent="0.2">
      <c r="F54" s="88" t="s">
        <v>152</v>
      </c>
    </row>
    <row r="56" spans="6:6" ht="63.75" x14ac:dyDescent="0.2">
      <c r="F56" s="2" t="s">
        <v>167</v>
      </c>
    </row>
    <row r="57" spans="6:6" ht="51" x14ac:dyDescent="0.2">
      <c r="F57" s="2" t="s">
        <v>162</v>
      </c>
    </row>
    <row r="58" spans="6:6" ht="38.25" x14ac:dyDescent="0.2">
      <c r="F58" s="2" t="s">
        <v>163</v>
      </c>
    </row>
    <row r="59" spans="6:6" ht="51" x14ac:dyDescent="0.2">
      <c r="F59" s="2" t="s">
        <v>164</v>
      </c>
    </row>
    <row r="60" spans="6:6" ht="76.5" x14ac:dyDescent="0.2">
      <c r="F60" s="2" t="s">
        <v>165</v>
      </c>
    </row>
    <row r="61" spans="6:6" ht="38.25" x14ac:dyDescent="0.2">
      <c r="F61" s="2" t="s">
        <v>166</v>
      </c>
    </row>
    <row r="63" spans="6:6" x14ac:dyDescent="0.2">
      <c r="F63" s="88" t="s">
        <v>209</v>
      </c>
    </row>
    <row r="65" spans="6:6" ht="25.5" x14ac:dyDescent="0.2">
      <c r="F65" s="87" t="s">
        <v>204</v>
      </c>
    </row>
    <row r="66" spans="6:6" ht="38.25" x14ac:dyDescent="0.2">
      <c r="F66" s="87" t="s">
        <v>206</v>
      </c>
    </row>
    <row r="67" spans="6:6" ht="25.5" x14ac:dyDescent="0.2">
      <c r="F67" s="87" t="s">
        <v>205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T41"/>
  <sheetViews>
    <sheetView tabSelected="1" zoomScale="80" zoomScaleNormal="80" zoomScaleSheetLayoutView="100" workbookViewId="0">
      <pane xSplit="8" ySplit="9" topLeftCell="I10" activePane="bottomRight" state="frozen"/>
      <selection pane="topRight" activeCell="I1" sqref="I1"/>
      <selection pane="bottomLeft" activeCell="A10" sqref="A10"/>
      <selection pane="bottomRight" activeCell="AC1" sqref="AC1:AH1"/>
    </sheetView>
  </sheetViews>
  <sheetFormatPr baseColWidth="10" defaultColWidth="11.5703125" defaultRowHeight="14.25" x14ac:dyDescent="0.2"/>
  <cols>
    <col min="1" max="1" width="3.7109375" style="84" customWidth="1"/>
    <col min="2" max="4" width="3.7109375" style="85" customWidth="1"/>
    <col min="5" max="5" width="5.7109375" style="1" customWidth="1"/>
    <col min="6" max="6" width="22.7109375" style="1" customWidth="1"/>
    <col min="7" max="7" width="15.7109375" style="1" customWidth="1"/>
    <col min="8" max="8" width="26.7109375" style="1" customWidth="1"/>
    <col min="9" max="14" width="3.7109375" style="1" customWidth="1"/>
    <col min="15" max="15" width="4.85546875" style="1" customWidth="1"/>
    <col min="16" max="16" width="4.7109375" style="1" customWidth="1"/>
    <col min="17" max="19" width="3.7109375" style="1" customWidth="1"/>
    <col min="20" max="20" width="4.7109375" style="1" customWidth="1"/>
    <col min="21" max="22" width="13.7109375" style="1" customWidth="1"/>
    <col min="23" max="25" width="18.7109375" style="1" customWidth="1"/>
    <col min="26" max="26" width="30.7109375" style="90" customWidth="1"/>
    <col min="27" max="28" width="20.7109375" style="1" customWidth="1"/>
    <col min="29" max="31" width="3.7109375" style="1" customWidth="1"/>
    <col min="32" max="32" width="4.7109375" style="1" customWidth="1"/>
    <col min="33" max="33" width="13.7109375" style="1" customWidth="1"/>
    <col min="34" max="34" width="16.28515625" style="1" customWidth="1"/>
    <col min="35" max="35" width="11.5703125" style="1"/>
    <col min="36" max="48" width="11.5703125" style="3"/>
    <col min="49" max="16384" width="11.5703125" style="1"/>
  </cols>
  <sheetData>
    <row r="1" spans="1:72" ht="12.75" customHeight="1" thickBot="1" x14ac:dyDescent="0.25">
      <c r="A1" s="179"/>
      <c r="B1" s="180"/>
      <c r="C1" s="180"/>
      <c r="D1" s="180"/>
      <c r="E1" s="180"/>
      <c r="F1" s="180"/>
      <c r="G1" s="181"/>
      <c r="H1" s="143" t="s">
        <v>290</v>
      </c>
      <c r="I1" s="144"/>
      <c r="J1" s="144"/>
      <c r="K1" s="144"/>
      <c r="L1" s="144"/>
      <c r="M1" s="144"/>
      <c r="N1" s="144"/>
      <c r="O1" s="144"/>
      <c r="P1" s="144"/>
      <c r="Q1" s="144"/>
      <c r="R1" s="144"/>
      <c r="S1" s="144"/>
      <c r="T1" s="144"/>
      <c r="U1" s="144"/>
      <c r="V1" s="144"/>
      <c r="W1" s="144"/>
      <c r="X1" s="144"/>
      <c r="Y1" s="144"/>
      <c r="Z1" s="144"/>
      <c r="AA1" s="144"/>
      <c r="AB1" s="145"/>
      <c r="AC1" s="146" t="s">
        <v>291</v>
      </c>
      <c r="AD1" s="147"/>
      <c r="AE1" s="147"/>
      <c r="AF1" s="147"/>
      <c r="AG1" s="147"/>
      <c r="AH1" s="148"/>
    </row>
    <row r="2" spans="1:72" ht="12.75" customHeight="1" thickBot="1" x14ac:dyDescent="0.25">
      <c r="A2" s="182"/>
      <c r="B2" s="183"/>
      <c r="C2" s="183"/>
      <c r="D2" s="183"/>
      <c r="E2" s="183"/>
      <c r="F2" s="183"/>
      <c r="G2" s="184"/>
      <c r="H2" s="149" t="s">
        <v>292</v>
      </c>
      <c r="I2" s="150"/>
      <c r="J2" s="150"/>
      <c r="K2" s="150"/>
      <c r="L2" s="150"/>
      <c r="M2" s="150"/>
      <c r="N2" s="150"/>
      <c r="O2" s="150"/>
      <c r="P2" s="150"/>
      <c r="Q2" s="150"/>
      <c r="R2" s="150"/>
      <c r="S2" s="150"/>
      <c r="T2" s="150"/>
      <c r="U2" s="150"/>
      <c r="V2" s="150"/>
      <c r="W2" s="150"/>
      <c r="X2" s="150"/>
      <c r="Y2" s="150"/>
      <c r="Z2" s="150"/>
      <c r="AA2" s="150"/>
      <c r="AB2" s="151"/>
      <c r="AC2" s="146" t="s">
        <v>293</v>
      </c>
      <c r="AD2" s="147"/>
      <c r="AE2" s="147"/>
      <c r="AF2" s="147"/>
      <c r="AG2" s="147"/>
      <c r="AH2" s="148"/>
      <c r="AW2" s="3"/>
      <c r="AX2" s="3"/>
      <c r="AY2" s="3"/>
      <c r="AZ2" s="3"/>
      <c r="BA2" s="3"/>
      <c r="BB2" s="3"/>
      <c r="BC2" s="3"/>
      <c r="BD2" s="3"/>
      <c r="BE2" s="3"/>
      <c r="BF2" s="3"/>
      <c r="BG2" s="3"/>
      <c r="BH2" s="3"/>
      <c r="BI2" s="3"/>
      <c r="BJ2" s="3"/>
      <c r="BK2" s="3"/>
      <c r="BL2" s="3"/>
      <c r="BM2" s="3"/>
      <c r="BN2" s="3"/>
      <c r="BO2" s="3"/>
      <c r="BP2" s="3"/>
      <c r="BQ2" s="3"/>
      <c r="BR2" s="3"/>
      <c r="BS2" s="3"/>
      <c r="BT2" s="3"/>
    </row>
    <row r="3" spans="1:72" ht="12.75" customHeight="1" thickBot="1" x14ac:dyDescent="0.25">
      <c r="A3" s="182"/>
      <c r="B3" s="183"/>
      <c r="C3" s="183"/>
      <c r="D3" s="183"/>
      <c r="E3" s="183"/>
      <c r="F3" s="183"/>
      <c r="G3" s="184"/>
      <c r="H3" s="152" t="s">
        <v>294</v>
      </c>
      <c r="I3" s="153"/>
      <c r="J3" s="153"/>
      <c r="K3" s="153"/>
      <c r="L3" s="153"/>
      <c r="M3" s="153"/>
      <c r="N3" s="153"/>
      <c r="O3" s="153"/>
      <c r="P3" s="153"/>
      <c r="Q3" s="153"/>
      <c r="R3" s="153"/>
      <c r="S3" s="153"/>
      <c r="T3" s="153"/>
      <c r="U3" s="153"/>
      <c r="V3" s="153"/>
      <c r="W3" s="153"/>
      <c r="X3" s="153"/>
      <c r="Y3" s="153"/>
      <c r="Z3" s="153"/>
      <c r="AA3" s="153"/>
      <c r="AB3" s="154"/>
      <c r="AC3" s="146" t="s">
        <v>295</v>
      </c>
      <c r="AD3" s="147"/>
      <c r="AE3" s="147"/>
      <c r="AF3" s="147"/>
      <c r="AG3" s="147"/>
      <c r="AH3" s="148"/>
      <c r="AW3" s="3"/>
      <c r="AX3" s="3"/>
      <c r="AY3" s="3"/>
      <c r="AZ3" s="3"/>
      <c r="BA3" s="3"/>
      <c r="BB3" s="3"/>
      <c r="BC3" s="3"/>
      <c r="BD3" s="3"/>
      <c r="BE3" s="3"/>
      <c r="BF3" s="3"/>
      <c r="BG3" s="3"/>
      <c r="BH3" s="3"/>
      <c r="BI3" s="3"/>
      <c r="BJ3" s="3"/>
      <c r="BK3" s="3"/>
      <c r="BL3" s="3"/>
      <c r="BM3" s="3"/>
      <c r="BN3" s="3"/>
      <c r="BO3" s="3"/>
      <c r="BP3" s="3"/>
      <c r="BQ3" s="3"/>
      <c r="BR3" s="3"/>
      <c r="BS3" s="3"/>
      <c r="BT3" s="3"/>
    </row>
    <row r="4" spans="1:72" ht="12.75" customHeight="1" thickBot="1" x14ac:dyDescent="0.25">
      <c r="A4" s="185"/>
      <c r="B4" s="186"/>
      <c r="C4" s="186"/>
      <c r="D4" s="186"/>
      <c r="E4" s="186"/>
      <c r="F4" s="186"/>
      <c r="G4" s="187"/>
      <c r="H4" s="155"/>
      <c r="I4" s="156"/>
      <c r="J4" s="156"/>
      <c r="K4" s="156"/>
      <c r="L4" s="156"/>
      <c r="M4" s="156"/>
      <c r="N4" s="156"/>
      <c r="O4" s="156"/>
      <c r="P4" s="156"/>
      <c r="Q4" s="156"/>
      <c r="R4" s="156"/>
      <c r="S4" s="156"/>
      <c r="T4" s="156"/>
      <c r="U4" s="156"/>
      <c r="V4" s="156"/>
      <c r="W4" s="156"/>
      <c r="X4" s="156"/>
      <c r="Y4" s="156"/>
      <c r="Z4" s="156"/>
      <c r="AA4" s="156"/>
      <c r="AB4" s="157"/>
      <c r="AC4" s="146" t="s">
        <v>296</v>
      </c>
      <c r="AD4" s="147"/>
      <c r="AE4" s="147"/>
      <c r="AF4" s="147"/>
      <c r="AG4" s="147"/>
      <c r="AH4" s="148"/>
      <c r="AW4" s="3"/>
      <c r="AX4" s="3"/>
      <c r="AY4" s="3"/>
      <c r="AZ4" s="3"/>
      <c r="BA4" s="3"/>
      <c r="BB4" s="3"/>
      <c r="BC4" s="3"/>
      <c r="BD4" s="3"/>
      <c r="BE4" s="3"/>
      <c r="BF4" s="3"/>
      <c r="BG4" s="3"/>
      <c r="BH4" s="3"/>
      <c r="BI4" s="3"/>
      <c r="BJ4" s="3"/>
      <c r="BK4" s="3"/>
      <c r="BL4" s="3"/>
      <c r="BM4" s="3"/>
      <c r="BN4" s="3"/>
      <c r="BO4" s="3"/>
      <c r="BP4" s="3"/>
      <c r="BQ4" s="3"/>
      <c r="BR4" s="3"/>
      <c r="BS4" s="3"/>
      <c r="BT4" s="3"/>
    </row>
    <row r="5" spans="1:72" ht="12.75" x14ac:dyDescent="0.2">
      <c r="A5" s="176" t="s">
        <v>119</v>
      </c>
      <c r="B5" s="177"/>
      <c r="C5" s="177"/>
      <c r="D5" s="177"/>
      <c r="E5" s="177"/>
      <c r="F5" s="178"/>
      <c r="G5" s="104">
        <v>18</v>
      </c>
      <c r="H5" s="105" t="s">
        <v>120</v>
      </c>
      <c r="I5" s="174" t="s">
        <v>121</v>
      </c>
      <c r="J5" s="197"/>
      <c r="K5" s="197"/>
      <c r="L5" s="197"/>
      <c r="M5" s="197"/>
      <c r="N5" s="197"/>
      <c r="O5" s="197"/>
      <c r="P5" s="197"/>
      <c r="Q5" s="197"/>
      <c r="R5" s="175"/>
      <c r="S5" s="173" t="s">
        <v>18</v>
      </c>
      <c r="T5" s="173"/>
      <c r="U5" s="173"/>
      <c r="V5" s="198"/>
      <c r="W5" s="198"/>
      <c r="X5" s="173" t="s">
        <v>19</v>
      </c>
      <c r="Y5" s="173"/>
      <c r="Z5" s="106">
        <v>42277</v>
      </c>
      <c r="AA5" s="176" t="s">
        <v>20</v>
      </c>
      <c r="AB5" s="178"/>
      <c r="AC5" s="194">
        <v>43950</v>
      </c>
      <c r="AD5" s="183"/>
      <c r="AE5" s="183"/>
      <c r="AF5" s="173" t="s">
        <v>21</v>
      </c>
      <c r="AG5" s="173"/>
      <c r="AH5" s="113">
        <v>5</v>
      </c>
      <c r="AJ5" s="73"/>
      <c r="AK5" s="195"/>
      <c r="AL5" s="195"/>
      <c r="AM5" s="195"/>
      <c r="AN5" s="195"/>
      <c r="AO5" s="195"/>
      <c r="AP5" s="195"/>
      <c r="AQ5" s="195"/>
      <c r="AR5" s="195"/>
      <c r="AS5" s="195"/>
      <c r="AT5" s="195"/>
      <c r="AU5" s="195"/>
      <c r="AV5" s="195"/>
      <c r="AW5" s="3"/>
      <c r="AX5" s="75"/>
      <c r="AY5" s="3"/>
      <c r="AZ5" s="3"/>
      <c r="BA5" s="75"/>
      <c r="BB5" s="3"/>
      <c r="BC5" s="3"/>
      <c r="BD5" s="75"/>
      <c r="BE5" s="3"/>
      <c r="BF5" s="75"/>
      <c r="BG5" s="75"/>
      <c r="BH5" s="75"/>
      <c r="BI5" s="196"/>
      <c r="BJ5" s="196"/>
      <c r="BK5" s="3"/>
      <c r="BL5" s="3"/>
      <c r="BM5" s="3"/>
      <c r="BN5" s="3"/>
      <c r="BO5" s="3"/>
      <c r="BP5" s="3"/>
      <c r="BQ5" s="3"/>
      <c r="BR5" s="3"/>
      <c r="BS5" s="3"/>
      <c r="BT5" s="3"/>
    </row>
    <row r="6" spans="1:72" ht="12.75" x14ac:dyDescent="0.2">
      <c r="A6" s="176" t="s">
        <v>156</v>
      </c>
      <c r="B6" s="177"/>
      <c r="C6" s="177"/>
      <c r="D6" s="177"/>
      <c r="E6" s="177"/>
      <c r="F6" s="178"/>
      <c r="G6" s="91" t="s">
        <v>289</v>
      </c>
      <c r="H6" s="107" t="s">
        <v>215</v>
      </c>
      <c r="I6" s="201" t="s">
        <v>268</v>
      </c>
      <c r="J6" s="201"/>
      <c r="K6" s="201"/>
      <c r="L6" s="201"/>
      <c r="M6" s="201"/>
      <c r="N6" s="202" t="s">
        <v>216</v>
      </c>
      <c r="O6" s="203"/>
      <c r="P6" s="204"/>
      <c r="Q6" s="174" t="s">
        <v>269</v>
      </c>
      <c r="R6" s="197"/>
      <c r="S6" s="197"/>
      <c r="T6" s="197"/>
      <c r="U6" s="175"/>
      <c r="V6" s="109" t="s">
        <v>219</v>
      </c>
      <c r="W6" s="111">
        <v>10</v>
      </c>
      <c r="X6" s="109" t="s">
        <v>221</v>
      </c>
      <c r="Y6" s="110">
        <v>20</v>
      </c>
      <c r="Z6" s="109" t="s">
        <v>235</v>
      </c>
      <c r="AA6" s="108">
        <v>10</v>
      </c>
      <c r="AB6" s="110" t="s">
        <v>222</v>
      </c>
      <c r="AC6" s="112">
        <f>SUM(W6,Y6,AA6)</f>
        <v>40</v>
      </c>
      <c r="AD6" s="176" t="s">
        <v>220</v>
      </c>
      <c r="AE6" s="177"/>
      <c r="AF6" s="178"/>
      <c r="AG6" s="174" t="s">
        <v>261</v>
      </c>
      <c r="AH6" s="175"/>
      <c r="AJ6" s="73"/>
      <c r="AK6" s="102"/>
      <c r="AL6" s="102"/>
      <c r="AM6" s="102"/>
      <c r="AN6" s="102"/>
      <c r="AO6" s="102"/>
      <c r="AP6" s="102"/>
      <c r="AQ6" s="102"/>
      <c r="AR6" s="102"/>
      <c r="AS6" s="102"/>
      <c r="AT6" s="102"/>
      <c r="AU6" s="102"/>
      <c r="AV6" s="102"/>
      <c r="AW6" s="3"/>
      <c r="AX6" s="75"/>
      <c r="AY6" s="3"/>
      <c r="AZ6" s="3"/>
      <c r="BA6" s="75"/>
      <c r="BB6" s="3"/>
      <c r="BC6" s="3"/>
      <c r="BD6" s="75"/>
      <c r="BE6" s="3"/>
      <c r="BF6" s="75"/>
      <c r="BG6" s="75"/>
      <c r="BH6" s="75"/>
      <c r="BI6" s="103"/>
      <c r="BJ6" s="103"/>
      <c r="BK6" s="3"/>
      <c r="BL6" s="3"/>
      <c r="BM6" s="3"/>
      <c r="BN6" s="3"/>
      <c r="BO6" s="3"/>
      <c r="BP6" s="3"/>
      <c r="BQ6" s="3"/>
      <c r="BR6" s="3"/>
      <c r="BS6" s="3"/>
      <c r="BT6" s="3"/>
    </row>
    <row r="7" spans="1:72" ht="27" customHeight="1" x14ac:dyDescent="0.2">
      <c r="A7" s="169" t="s">
        <v>25</v>
      </c>
      <c r="B7" s="169" t="s">
        <v>26</v>
      </c>
      <c r="C7" s="169" t="s">
        <v>27</v>
      </c>
      <c r="D7" s="169" t="s">
        <v>28</v>
      </c>
      <c r="E7" s="169" t="s">
        <v>29</v>
      </c>
      <c r="F7" s="188" t="s">
        <v>3</v>
      </c>
      <c r="G7" s="188"/>
      <c r="H7" s="188" t="s">
        <v>218</v>
      </c>
      <c r="I7" s="190" t="s">
        <v>30</v>
      </c>
      <c r="J7" s="190"/>
      <c r="K7" s="190"/>
      <c r="L7" s="191" t="s">
        <v>4</v>
      </c>
      <c r="M7" s="191"/>
      <c r="N7" s="191"/>
      <c r="O7" s="191"/>
      <c r="P7" s="191"/>
      <c r="Q7" s="192" t="s">
        <v>40</v>
      </c>
      <c r="R7" s="192"/>
      <c r="S7" s="192"/>
      <c r="T7" s="192"/>
      <c r="U7" s="192"/>
      <c r="V7" s="192"/>
      <c r="W7" s="193" t="s">
        <v>1</v>
      </c>
      <c r="X7" s="193"/>
      <c r="Y7" s="193"/>
      <c r="Z7" s="193"/>
      <c r="AA7" s="193"/>
      <c r="AB7" s="193"/>
      <c r="AC7" s="192" t="s">
        <v>2</v>
      </c>
      <c r="AD7" s="192"/>
      <c r="AE7" s="192"/>
      <c r="AF7" s="192"/>
      <c r="AG7" s="192"/>
      <c r="AH7" s="192"/>
      <c r="AW7" s="3"/>
      <c r="AX7" s="3"/>
      <c r="AY7" s="3"/>
      <c r="AZ7" s="3"/>
      <c r="BA7" s="3"/>
      <c r="BB7" s="3"/>
      <c r="BC7" s="3"/>
      <c r="BD7" s="3"/>
      <c r="BE7" s="3"/>
      <c r="BF7" s="3"/>
      <c r="BG7" s="3"/>
      <c r="BH7" s="3"/>
      <c r="BI7" s="3"/>
      <c r="BJ7" s="3"/>
      <c r="BK7" s="3"/>
      <c r="BL7" s="3"/>
      <c r="BM7" s="3"/>
      <c r="BN7" s="3"/>
      <c r="BO7" s="3"/>
      <c r="BP7" s="3"/>
      <c r="BQ7" s="3"/>
      <c r="BR7" s="3"/>
      <c r="BS7" s="3"/>
      <c r="BT7" s="3"/>
    </row>
    <row r="8" spans="1:72" s="4" customFormat="1" ht="45" customHeight="1" x14ac:dyDescent="0.2">
      <c r="A8" s="169"/>
      <c r="B8" s="169"/>
      <c r="C8" s="169"/>
      <c r="D8" s="169"/>
      <c r="E8" s="169"/>
      <c r="F8" s="199" t="s">
        <v>23</v>
      </c>
      <c r="G8" s="169" t="s">
        <v>24</v>
      </c>
      <c r="H8" s="188"/>
      <c r="I8" s="171" t="s">
        <v>31</v>
      </c>
      <c r="J8" s="171" t="s">
        <v>32</v>
      </c>
      <c r="K8" s="171" t="s">
        <v>33</v>
      </c>
      <c r="L8" s="169" t="s">
        <v>34</v>
      </c>
      <c r="M8" s="169" t="s">
        <v>35</v>
      </c>
      <c r="N8" s="169" t="s">
        <v>36</v>
      </c>
      <c r="O8" s="169" t="s">
        <v>17</v>
      </c>
      <c r="P8" s="169" t="s">
        <v>37</v>
      </c>
      <c r="Q8" s="163" t="s">
        <v>38</v>
      </c>
      <c r="R8" s="163" t="s">
        <v>39</v>
      </c>
      <c r="S8" s="163" t="s">
        <v>42</v>
      </c>
      <c r="T8" s="163" t="s">
        <v>41</v>
      </c>
      <c r="U8" s="161" t="s">
        <v>5</v>
      </c>
      <c r="V8" s="165" t="s">
        <v>217</v>
      </c>
      <c r="W8" s="167" t="s">
        <v>11</v>
      </c>
      <c r="X8" s="167" t="s">
        <v>13</v>
      </c>
      <c r="Y8" s="167" t="s">
        <v>6</v>
      </c>
      <c r="Z8" s="167" t="s">
        <v>22</v>
      </c>
      <c r="AA8" s="167" t="s">
        <v>16</v>
      </c>
      <c r="AB8" s="167" t="s">
        <v>12</v>
      </c>
      <c r="AC8" s="163" t="s">
        <v>38</v>
      </c>
      <c r="AD8" s="163" t="s">
        <v>39</v>
      </c>
      <c r="AE8" s="163" t="s">
        <v>42</v>
      </c>
      <c r="AF8" s="163" t="s">
        <v>41</v>
      </c>
      <c r="AG8" s="161" t="s">
        <v>5</v>
      </c>
      <c r="AH8" s="165" t="s">
        <v>217</v>
      </c>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row>
    <row r="9" spans="1:72" ht="13.5" thickBot="1" x14ac:dyDescent="0.25">
      <c r="A9" s="170"/>
      <c r="B9" s="170"/>
      <c r="C9" s="170"/>
      <c r="D9" s="170"/>
      <c r="E9" s="170"/>
      <c r="F9" s="200"/>
      <c r="G9" s="170"/>
      <c r="H9" s="189"/>
      <c r="I9" s="172"/>
      <c r="J9" s="172"/>
      <c r="K9" s="172"/>
      <c r="L9" s="170"/>
      <c r="M9" s="170"/>
      <c r="N9" s="170"/>
      <c r="O9" s="170"/>
      <c r="P9" s="170"/>
      <c r="Q9" s="164"/>
      <c r="R9" s="164"/>
      <c r="S9" s="164"/>
      <c r="T9" s="164"/>
      <c r="U9" s="162"/>
      <c r="V9" s="166"/>
      <c r="W9" s="168"/>
      <c r="X9" s="168"/>
      <c r="Y9" s="168"/>
      <c r="Z9" s="168"/>
      <c r="AA9" s="168"/>
      <c r="AB9" s="168"/>
      <c r="AC9" s="164"/>
      <c r="AD9" s="164"/>
      <c r="AE9" s="164"/>
      <c r="AF9" s="164"/>
      <c r="AG9" s="162"/>
      <c r="AH9" s="166"/>
    </row>
    <row r="10" spans="1:72" ht="72" x14ac:dyDescent="0.2">
      <c r="A10" s="158" t="s">
        <v>271</v>
      </c>
      <c r="B10" s="158" t="s">
        <v>270</v>
      </c>
      <c r="C10" s="158" t="s">
        <v>239</v>
      </c>
      <c r="D10" s="158" t="s">
        <v>240</v>
      </c>
      <c r="E10" s="77" t="s">
        <v>122</v>
      </c>
      <c r="F10" s="76" t="s">
        <v>130</v>
      </c>
      <c r="G10" s="77" t="str">
        <f>IF(F10="Manipulación manual de cargas","BIOMECÁNICO",IF(F10="Movimientos repetitivos","BIOMECÁNICO",IF(F10="Esfuerzo","BIOMECÁNICO",IF(F10="Postura (prolongada mantenida, forzada,
antigravitacional)","BIOMECÁNICO",IF(F10="Mecánico (elementos o partes de máquinas, herramientas, equipos, piezas a trabajar, materiales proyectados sólidos o fluidos, superficies calientes)","CONDICIONES DE SEGURIDAD",IF(F10="Locativo (sistemas y medios de almacenamiento,  arrumes elevados sin estibas, muebles mal anclados en el piso o en la pared, almacenamientos inadecuados, condiciones de la estructura de trabajo)","CONDICIONES DE SEGURIDAD",IF(F10="Superficies de trabajo (irregulares, deslizantes, con diferencia del nivel, calientes)","CONDICIONES DE SEGURIDAD",IF(F10="Condiciones de orden y aseo, (caída de objetos, caída al mismo nivel o a un plano inferior, desorden en puestos de trabajo y bodegas)","CONDICIONES DE SEGURIDAD",IF(F10="Tecnológico (explosión, fuga, derrame de sustancias químicas, incendio)","CONDICIONES DE SEGURIDAD",IF(F10="Accidentes de tránsito - atropellamiento","CONDICIONES DE SEGURIDAD",IF(F10="Públicos (robos, atracos, asaltos, atentados, de orden público, etc.)","CONDICIONES DE SEGURIDAD",IF(F10="Eléctrico - (alta, media y baja tensión, estática por contacto indirecto)","CONDICIONES DE SEGURIDAD",IF(F10="Eléctrico - canalización inadecuada de cables eléctricos y de computo","CONDICIONES DE SEGURIDAD",IF(F10="Trabajo en alturas","CONDICIONES DE SEGURIDAD",IF(F10="Espacios confinados","CONDICIONES DE SEGURIDAD",IF(F10="Ruido de impacto, intermitente o continuo","FÍSICOS",IF(F10="Iluminación - luz visible por exceso o por deficiencia","FÍSICOS",IF(F10="Vibración cuerpo entero, segmentaria","FÍSICOS",IF(F10="Temperaturas extremas (calor y frío)","FÍSICOS",IF(F10="Ventilación (natural o artificial)","FÍSICOS",IF(F10="Presión admosférica (normal y ajustada)","FÍSICOS",IF(F10="Radiaciones ionizantes (rayos x, gama. beta y alfa)","FÍSICOS",IF(F10="Radiaciones no ionizantes (láser, ultravioleta, infrarroja, radiofrecuencia, microondas)","FÍSICOS",IF(F10="Gérmenes","BIOLÓGICOS",IF(F10="Parásitos","BIOLÓGICOS",IF(F10="Picaduras","BIOLÓGICOS",IF(F10="Mordeduras","BIOLÓGICOS",IF(F10="Fluidos o excrementos","BIOLÓGICOS",IF(F10="Polvos orgánicos inorgánicos","QUÍMICOS",IF(F10="Fibras","QUÍMICOS",IF(F10="Líquidos (nieblas y rocíos)","QUÍMICOS",IF(F10="Gases y vapores","QUÍMICOS",IF(F10="Humos metálicos, no metálicos","QUÍMICOS",IF(F10="Material particulado","QUÍMICOS",IF(F10="Gestión organizacional: Estilo de mando, pago, contratación, participación, inducción y capacitación, bienestar social, evaluación del desempeño y manejo de cambios","PSICOSOCIAL",IF(F10="Características de la organización del trabajo: Comunicación, tecnología, organización del trabajo y demandas cualitativas y cuantitativas de la labor","PSICOSOCIAL",IF(F10="Características del grupo social de trabajo: Relaciones, cohesión, calidad de interacciones y trabajo en equipo","PSICOSOCIAL",IF(F10="Condiciones de la tarea: Carga mental, contenido de la tarea, demandas emocionales, sistemas de control, definición de roles y monotonía","PSICOSOCIAL",IF(F10="Interface persona - tarea: Conocimientos, habilidades en relación con la demanda de la tarea, Iniciativa, autonomía y reconocimiento, identificación de la persona con la tarea y la organización","PSICOSOCIAL",IF(F10="Jornada de trabajo: Pausas, Trabajo nocturno, rotación, horas extras y descansos","PSICOSOCIAL",IF(F10="Antrópicos (inundaciones, deslizamientos, incendios forestales, sequías, aludes)","FENÓMENO NATURAL",IF(F10="Geofísicos (terremotos, volcanes, subsidencias, colapsos, inestabilidad del terreno)","FENÓMENO NATURAL",IF(F10="Meteorológicos (huracanes, tornados, granizadas, tormenta eléctrica)","FENÓMENO NATURAL")))))))))))))))))))))))))))))))))))))))))))</f>
        <v>BIOMECÁNICO</v>
      </c>
      <c r="H10" s="6" t="s">
        <v>241</v>
      </c>
      <c r="I10" s="5"/>
      <c r="J10" s="5"/>
      <c r="K10" s="5" t="s">
        <v>0</v>
      </c>
      <c r="L10" s="5" t="s">
        <v>0</v>
      </c>
      <c r="M10" s="5"/>
      <c r="N10" s="5"/>
      <c r="O10" s="5" t="s">
        <v>0</v>
      </c>
      <c r="P10" s="5"/>
      <c r="Q10" s="114">
        <v>6</v>
      </c>
      <c r="R10" s="114">
        <v>4</v>
      </c>
      <c r="S10" s="45">
        <v>10</v>
      </c>
      <c r="T10" s="114">
        <f>(Q10*R10*S10)</f>
        <v>240</v>
      </c>
      <c r="U10" s="44" t="str">
        <f>IF(AND(T10&gt;=1,T10&lt;=300),"BAJO",IF(AND(T10&gt;=301,T10&lt;=600),"MEDIO",IF(AND(T10&gt;=601,T10&lt;=1000),"ALTO")))</f>
        <v>BAJO</v>
      </c>
      <c r="V10" s="44" t="str">
        <f>IF(U10= "BAJO","ACEPTABLE",IF(U10="MEDIO","NO ACEPTABLE",IF(U10="ALTO","NO ACEPTABLE")))</f>
        <v>ACEPTABLE</v>
      </c>
      <c r="W10" s="7" t="s">
        <v>131</v>
      </c>
      <c r="X10" s="7" t="s">
        <v>131</v>
      </c>
      <c r="Y10" s="7" t="s">
        <v>131</v>
      </c>
      <c r="Z10" s="7" t="s">
        <v>242</v>
      </c>
      <c r="AA10" s="7" t="s">
        <v>132</v>
      </c>
      <c r="AB10" s="7" t="s">
        <v>197</v>
      </c>
      <c r="AC10" s="114">
        <v>3</v>
      </c>
      <c r="AD10" s="114">
        <v>4</v>
      </c>
      <c r="AE10" s="45">
        <v>10</v>
      </c>
      <c r="AF10" s="114">
        <f>(AC10*AD10*AE10)</f>
        <v>120</v>
      </c>
      <c r="AG10" s="44" t="str">
        <f>IF(AND(AF10&gt;=1,AF10&lt;=300),"BAJO",IF(AND(AF10&gt;=301,AF10&lt;=600),"MEDIO",IF(AND(AF10&gt;=601,AF10&lt;=1000),"ALTO")))</f>
        <v>BAJO</v>
      </c>
      <c r="AH10" s="44" t="str">
        <f>IF(AG10= "BAJO","ACEPTABLE",IF(AG10="MEDIO","NO ACEPTABLE",IF(AG10="ALTO","NO ACEPTABLE")))</f>
        <v>ACEPTABLE</v>
      </c>
    </row>
    <row r="11" spans="1:72" ht="132" x14ac:dyDescent="0.2">
      <c r="A11" s="159"/>
      <c r="B11" s="159"/>
      <c r="C11" s="159"/>
      <c r="D11" s="159"/>
      <c r="E11" s="77" t="s">
        <v>122</v>
      </c>
      <c r="F11" s="6" t="s">
        <v>272</v>
      </c>
      <c r="G11" s="77" t="s">
        <v>273</v>
      </c>
      <c r="H11" s="6" t="s">
        <v>274</v>
      </c>
      <c r="I11" s="5"/>
      <c r="J11" s="5"/>
      <c r="K11" s="5" t="s">
        <v>0</v>
      </c>
      <c r="L11" s="5" t="s">
        <v>0</v>
      </c>
      <c r="M11" s="5"/>
      <c r="N11" s="5"/>
      <c r="O11" s="5"/>
      <c r="P11" s="5"/>
      <c r="Q11" s="134">
        <v>6</v>
      </c>
      <c r="R11" s="134">
        <v>4</v>
      </c>
      <c r="S11" s="45">
        <v>10</v>
      </c>
      <c r="T11" s="134">
        <f>(Q11*R11*S11)</f>
        <v>240</v>
      </c>
      <c r="U11" s="44" t="str">
        <f>IF(AND(T11&gt;=1,T11&lt;=300),"BAJO",IF(AND(T11&gt;=301,T11&lt;=600),"MEDIO",IF(AND(T11&gt;=601,T11&lt;=1000),"ALTO")))</f>
        <v>BAJO</v>
      </c>
      <c r="V11" s="44" t="str">
        <f>IF(U11= "BAJO","ACEPTABLE",IF(U11="MEDIO","NO ACEPTABLE",IF(U11="ALTO","NO ACEPTABLE")))</f>
        <v>ACEPTABLE</v>
      </c>
      <c r="W11" s="7" t="s">
        <v>131</v>
      </c>
      <c r="X11" s="7" t="s">
        <v>131</v>
      </c>
      <c r="Y11" s="7" t="s">
        <v>275</v>
      </c>
      <c r="Z11" s="7" t="s">
        <v>284</v>
      </c>
      <c r="AA11" s="7" t="s">
        <v>132</v>
      </c>
      <c r="AB11" s="7" t="s">
        <v>197</v>
      </c>
      <c r="AC11" s="134">
        <v>3</v>
      </c>
      <c r="AD11" s="134">
        <v>4</v>
      </c>
      <c r="AE11" s="45">
        <v>10</v>
      </c>
      <c r="AF11" s="134">
        <f>(AC11*AD11*AE11)</f>
        <v>120</v>
      </c>
      <c r="AG11" s="44" t="str">
        <f>IF(AND(AF11&gt;=1,AF11&lt;=300),"BAJO",IF(AND(AF11&gt;=301,AF11&lt;=600),"MEDIO",IF(AND(AF11&gt;=601,AF11&lt;=1000),"ALTO")))</f>
        <v>BAJO</v>
      </c>
      <c r="AH11" s="44" t="str">
        <f>IF(AG11= "BAJO","ACEPTABLE",IF(AG11="MEDIO","NO ACEPTABLE",IF(AG11="ALTO","NO ACEPTABLE")))</f>
        <v>ACEPTABLE</v>
      </c>
    </row>
    <row r="12" spans="1:72" s="119" customFormat="1" ht="60" x14ac:dyDescent="0.2">
      <c r="A12" s="159"/>
      <c r="B12" s="159"/>
      <c r="C12" s="159"/>
      <c r="D12" s="159"/>
      <c r="E12" s="77" t="s">
        <v>122</v>
      </c>
      <c r="F12" s="76" t="s">
        <v>201</v>
      </c>
      <c r="G12" s="77" t="s">
        <v>81</v>
      </c>
      <c r="H12" s="133" t="s">
        <v>281</v>
      </c>
      <c r="I12" s="116"/>
      <c r="J12" s="116"/>
      <c r="K12" s="116" t="s">
        <v>0</v>
      </c>
      <c r="L12" s="116" t="s">
        <v>0</v>
      </c>
      <c r="M12" s="116"/>
      <c r="N12" s="116"/>
      <c r="O12" s="116" t="s">
        <v>0</v>
      </c>
      <c r="P12" s="116"/>
      <c r="Q12" s="117">
        <v>6</v>
      </c>
      <c r="R12" s="117">
        <v>4</v>
      </c>
      <c r="S12" s="118">
        <v>10</v>
      </c>
      <c r="T12" s="117">
        <f>(Q12*R12*S12)</f>
        <v>240</v>
      </c>
      <c r="U12" s="44" t="str">
        <f>IF(AND(T12&gt;=1,T12&lt;=300),"BAJO",IF(AND(T12&gt;=301,T12&lt;=600),"MEDIO",IF(AND(T12&gt;=601,T12&lt;=1000),"ALTO")))</f>
        <v>BAJO</v>
      </c>
      <c r="V12" s="44" t="str">
        <f>IF(U12= "BAJO","ACEPTABLE",IF(U12="MEDIO","NO ACEPTABLE",IF(U12="ALTO","NO ACEPTABLE")))</f>
        <v>ACEPTABLE</v>
      </c>
      <c r="W12" s="77" t="s">
        <v>131</v>
      </c>
      <c r="X12" s="77" t="s">
        <v>131</v>
      </c>
      <c r="Y12" s="77" t="s">
        <v>131</v>
      </c>
      <c r="Z12" s="77" t="s">
        <v>285</v>
      </c>
      <c r="AA12" s="77" t="s">
        <v>282</v>
      </c>
      <c r="AB12" s="77" t="s">
        <v>283</v>
      </c>
      <c r="AC12" s="117">
        <v>3</v>
      </c>
      <c r="AD12" s="117">
        <v>4</v>
      </c>
      <c r="AE12" s="118">
        <v>10</v>
      </c>
      <c r="AF12" s="117">
        <f>(AC12*AD12*AE12)</f>
        <v>120</v>
      </c>
      <c r="AG12" s="44" t="str">
        <f>IF(AND(AF12&gt;=1,AF12&lt;=300),"BAJO",IF(AND(AF12&gt;=301,AF12&lt;=600),"MEDIO",IF(AND(AF12&gt;=601,AF12&lt;=1000),"ALTO")))</f>
        <v>BAJO</v>
      </c>
      <c r="AH12" s="44" t="str">
        <f>IF(AG12= "BAJO","ACEPTABLE",IF(AG12="MEDIO","NO ACEPTABLE",IF(AG12="ALTO","NO ACEPTABLE")))</f>
        <v>ACEPTABLE</v>
      </c>
      <c r="AJ12" s="120"/>
      <c r="AK12" s="120"/>
      <c r="AL12" s="120"/>
      <c r="AM12" s="120"/>
      <c r="AN12" s="120"/>
      <c r="AO12" s="120"/>
      <c r="AP12" s="120"/>
      <c r="AQ12" s="120"/>
      <c r="AR12" s="120"/>
      <c r="AS12" s="120"/>
      <c r="AT12" s="120"/>
      <c r="AU12" s="120"/>
      <c r="AV12" s="120"/>
    </row>
    <row r="13" spans="1:72" ht="72" x14ac:dyDescent="0.2">
      <c r="A13" s="159"/>
      <c r="B13" s="159"/>
      <c r="C13" s="159"/>
      <c r="D13" s="159"/>
      <c r="E13" s="77" t="s">
        <v>122</v>
      </c>
      <c r="F13" s="76" t="s">
        <v>195</v>
      </c>
      <c r="G13" s="77" t="str">
        <f t="shared" ref="G13" si="0">IF(F13="Manipulación manual de cargas","BIOMECÁNICO",IF(F13="Movimientos repetitivos","BIOMECÁNICO",IF(F13="Esfuerzo","BIOMECÁNICO",IF(F13="Postura (prolongada mantenida, forzada,
antigravitacional)","BIOMECÁNICO",IF(F13="Mecánico (elementos o partes de máquinas, herramientas, equipos, piezas a trabajar, materiales proyectados sólidos o fluidos, superficies calientes)","CONDICIONES DE SEGURIDAD",IF(F13="Locativo (sistemas y medios de almacenamiento,  arrumes elevados sin estibas, muebles mal anclados en el piso o en la pared, almacenamientos inadecuados, condiciones de la estructura de trabajo)","CONDICIONES DE SEGURIDAD",IF(F13="Superficies de trabajo (irregulares, deslizantes, con diferencia del nivel, calientes)","CONDICIONES DE SEGURIDAD",IF(F13="Condiciones de orden y aseo, (caída de objetos, caída al mismo nivel o a un plano inferior, desorden en puestos de trabajo y bodegas)","CONDICIONES DE SEGURIDAD",IF(F13="Tecnológico (explosión, fuga, derrame de sustancias químicas, incendio)","CONDICIONES DE SEGURIDAD",IF(F13="Accidentes de tránsito - atropellamiento","CONDICIONES DE SEGURIDAD",IF(F13="Públicos (robos, atracos, asaltos, atentados, de orden público, etc.)","CONDICIONES DE SEGURIDAD",IF(F13="Eléctrico - (alta, media y baja tensión, estática por contacto indirecto)","CONDICIONES DE SEGURIDAD",IF(F13="Eléctrico - canalización inadecuada de cables eléctricos y de computo","CONDICIONES DE SEGURIDAD",IF(F13="Trabajo en alturas","CONDICIONES DE SEGURIDAD",IF(F13="Espacios confinados","CONDICIONES DE SEGURIDAD",IF(F13="Ruido de impacto, intermitente o continuo","FÍSICOS",IF(F13="Iluminación - luz visible por exceso o por deficiencia","FÍSICOS",IF(F13="Vibración cuerpo entero, segmentaria","FÍSICOS",IF(F13="Temperaturas extremas (calor y frío)","FÍSICOS",IF(F13="Ventilación (natural o artificial)","FÍSICOS",IF(F13="Presión admosférica (normal y ajustada)","FÍSICOS",IF(F13="Radiaciones ionizantes (rayos x, gama. beta y alfa)","FÍSICOS",IF(F13="Radiaciones no ionizantes (láser, ultravioleta, infrarroja, radiofrecuencia, microondas)","FÍSICOS",IF(F13="Gérmenes","BIOLÓGICOS",IF(F13="Parásitos","BIOLÓGICOS",IF(F13="Picaduras","BIOLÓGICOS",IF(F13="Mordeduras","BIOLÓGICOS",IF(F13="Fluidos o excrementos","BIOLÓGICOS",IF(F13="Polvos orgánicos inorgánicos","QUÍMICOS",IF(F13="Fibras","QUÍMICOS",IF(F13="Líquidos (nieblas y rocíos)","QUÍMICOS",IF(F13="Gases y vapores","QUÍMICOS",IF(F13="Humos metálicos, no metálicos","QUÍMICOS",IF(F13="Material particulado","QUÍMICOS",IF(F13="Gestión organizacional: Estilo de mando, pago, contratación, participación, inducción y capacitación, bienestar social, evaluación del desempeño y manejo de cambios","PSICOSOCIAL",IF(F13="Características de la organización del trabajo: Comunicación, tecnología, organización del trabajo y demandas cualitativas y cuantitativas de la labor","PSICOSOCIAL",IF(F13="Características del grupo social de trabajo: Relaciones, cohesión, calidad de interacciones y trabajo en equipo","PSICOSOCIAL",IF(F13="Condiciones de la tarea: Carga mental, contenido de la tarea, demandas emocionales, sistemas de control, definición de roles y monotonía","PSICOSOCIAL",IF(F13="Interface persona - tarea: Conocimientos, habilidades en relación con la demanda de la tarea, Iniciativa, autonomía y reconocimiento, identificación de la persona con la tarea y la organización","PSICOSOCIAL",IF(F13="Jornada de trabajo: Pausas, Trabajo nocturno, rotación, horas extras y descansos","PSICOSOCIAL",IF(F13="Antrópicos (inundaciones, deslizamientos, incendios forestales, sequías, aludes)","FENÓMENO NATURAL",IF(F13="Geofísicos (terremotos, volcanes, subsidencias, colapsos, inestabilidad del terreno)","FENÓMENO NATURAL",IF(F13="Meteorológicos (huracanes, tornados, granizadas, tormenta eléctrica)","FENÓMENO NATURAL")))))))))))))))))))))))))))))))))))))))))))</f>
        <v>CONDICIONES DE SEGURIDAD</v>
      </c>
      <c r="H13" s="6" t="s">
        <v>279</v>
      </c>
      <c r="I13" s="5"/>
      <c r="J13" s="5" t="s">
        <v>0</v>
      </c>
      <c r="K13" s="5" t="s">
        <v>0</v>
      </c>
      <c r="L13" s="5" t="s">
        <v>0</v>
      </c>
      <c r="M13" s="5"/>
      <c r="N13" s="5"/>
      <c r="O13" s="5"/>
      <c r="P13" s="5"/>
      <c r="Q13" s="114">
        <v>6</v>
      </c>
      <c r="R13" s="114">
        <v>4</v>
      </c>
      <c r="S13" s="45">
        <v>10</v>
      </c>
      <c r="T13" s="114">
        <f t="shared" ref="T13:T16" si="1">(Q13*R13*S13)</f>
        <v>240</v>
      </c>
      <c r="U13" s="44" t="str">
        <f t="shared" ref="U13:U16" si="2">IF(AND(T13&gt;=1,T13&lt;=300),"BAJO",IF(AND(T13&gt;=301,T13&lt;=600),"MEDIO",IF(AND(T13&gt;=601,T13&lt;=1000),"ALTO")))</f>
        <v>BAJO</v>
      </c>
      <c r="V13" s="44" t="str">
        <f t="shared" ref="V13:V16" si="3">IF(U13= "BAJO","ACEPTABLE",IF(U13="MEDIO","NO ACEPTABLE",IF(U13="ALTO","NO ACEPTABLE")))</f>
        <v>ACEPTABLE</v>
      </c>
      <c r="W13" s="7" t="s">
        <v>280</v>
      </c>
      <c r="X13" s="7" t="s">
        <v>131</v>
      </c>
      <c r="Y13" s="7" t="s">
        <v>185</v>
      </c>
      <c r="Z13" s="7" t="s">
        <v>174</v>
      </c>
      <c r="AA13" s="7" t="s">
        <v>131</v>
      </c>
      <c r="AB13" s="7" t="s">
        <v>173</v>
      </c>
      <c r="AC13" s="114">
        <v>1</v>
      </c>
      <c r="AD13" s="114">
        <v>1</v>
      </c>
      <c r="AE13" s="45">
        <v>3</v>
      </c>
      <c r="AF13" s="114">
        <f t="shared" ref="AF13:AF16" si="4">(AC13*AD13*AE13)</f>
        <v>3</v>
      </c>
      <c r="AG13" s="44" t="str">
        <f t="shared" ref="AG13:AG16" si="5">IF(AND(AF13&gt;=1,AF13&lt;=300),"BAJO",IF(AND(AF13&gt;=301,AF13&lt;=600),"MEDIO",IF(AND(AF13&gt;=601,AF13&lt;=1000),"ALTO")))</f>
        <v>BAJO</v>
      </c>
      <c r="AH13" s="44" t="str">
        <f t="shared" ref="AH13:AH16" si="6">IF(AG13= "BAJO","ACEPTABLE",IF(AG13="MEDIO","NO ACEPTABLE",IF(AG13="ALTO","NO ACEPTABLE")))</f>
        <v>ACEPTABLE</v>
      </c>
    </row>
    <row r="14" spans="1:72" ht="84" x14ac:dyDescent="0.2">
      <c r="A14" s="159"/>
      <c r="B14" s="159"/>
      <c r="C14" s="159"/>
      <c r="D14" s="159"/>
      <c r="E14" s="77" t="s">
        <v>122</v>
      </c>
      <c r="F14" s="76" t="s">
        <v>196</v>
      </c>
      <c r="G14" s="77" t="str">
        <f>IF(F14="Manipulación manual de cargas","BIOMECÁNICO",IF(F14="Movimientos repetitivos","BIOMECÁNICO",IF(F14="Esfuerzo","BIOMECÁNICO",IF(F14="Postura (prolongada mantenida, forzada,
antigravitacional)","BIOMECÁNICO",IF(F14="Mecánico (elementos o partes de máquinas, herramientas, equipos, piezas a trabajar, materiales proyectados sólidos o fluidos, superficies calientes)","CONDICIONES DE SEGURIDAD",IF(F14="Locativo (sistemas y medios de almacenamiento,  arrumes elevados sin estibas, muebles mal anclados en el piso o en la pared, almacenamientos inadecuados, condiciones de la estructura de trabajo)","CONDICIONES DE SEGURIDAD",IF(F14="Superficies de trabajo (irregulares, deslizantes, con diferencia del nivel, calientes)","CONDICIONES DE SEGURIDAD",IF(F14="Condiciones de orden y aseo, (caída de objetos, caída al mismo nivel o a un plano inferior, desorden en puestos de trabajo y bodegas)","CONDICIONES DE SEGURIDAD",IF(F14="Tecnológico (explosión, fuga, derrame de sustancias químicas, incendio)","CONDICIONES DE SEGURIDAD",IF(F14="Accidentes de tránsito - atropellamiento","CONDICIONES DE SEGURIDAD",IF(F14="Públicos (robos, atracos, asaltos, atentados, de orden público, etc.)","CONDICIONES DE SEGURIDAD",IF(F14="Eléctrico - (alta, media y baja tensión, estática por contacto indirecto)","CONDICIONES DE SEGURIDAD",IF(F14="Eléctrico - canalización inadecuada de cables eléctricos y de computo","CONDICIONES DE SEGURIDAD",IF(F14="Trabajo en alturas","CONDICIONES DE SEGURIDAD",IF(F14="Espacios confinados","CONDICIONES DE SEGURIDAD",IF(F14="Ruido de impacto, intermitente o continuo","FÍSICOS",IF(F14="Iluminación - luz visible por exceso o por deficiencia","FÍSICOS",IF(F14="Vibración cuerpo entero, segmentaria","FÍSICOS",IF(F14="Temperaturas extremas (calor y frío)","FÍSICOS",IF(F14="Ventilación (natural o artificial)","FÍSICOS",IF(F14="Presión admosférica (normal y ajustada)","FÍSICOS",IF(F14="Radiaciones ionizantes (rayos x, gama. beta y alfa)","FÍSICOS",IF(F14="Radiaciones no ionizantes (láser, ultravioleta, infrarroja, radiofrecuencia, microondas)","FÍSICOS",IF(F14="Gérmenes","BIOLÓGICOS",IF(F14="Parásitos","BIOLÓGICOS",IF(F14="Picaduras","BIOLÓGICOS",IF(F14="Mordeduras","BIOLÓGICOS",IF(F14="Fluidos o excrementos","BIOLÓGICOS",IF(F14="Polvos orgánicos inorgánicos","QUÍMICOS",IF(F14="Fibras","QUÍMICOS",IF(F14="Líquidos (nieblas y rocíos)","QUÍMICOS",IF(F14="Gases y vapores","QUÍMICOS",IF(F14="Humos metálicos, no metálicos","QUÍMICOS",IF(F14="Material particulado","QUÍMICOS",IF(F14="Gestión organizacional: Estilo de mando, pago, contratación, participación, inducción y capacitación, bienestar social, evaluación del desempeño y manejo de cambios","PSICOSOCIAL",IF(F14="Características de la organización del trabajo: Comunicación, tecnología, organización del trabajo y demandas cualitativas y cuantitativas de la labor","PSICOSOCIAL",IF(F14="Características del grupo social de trabajo: Relaciones, cohesión, calidad de interacciones y trabajo en equipo","PSICOSOCIAL",IF(F14="Condiciones de la tarea: Carga mental, contenido de la tarea, demandas emocionales, sistemas de control, definición de roles y monotonía","PSICOSOCIAL",IF(F14="Interface persona - tarea: Conocimientos, habilidades en relación con la demanda de la tarea, Iniciativa, autonomía y reconocimiento, identificación de la persona con la tarea y la organización","PSICOSOCIAL",IF(F14="Jornada de trabajo: Pausas, Trabajo nocturno, rotación, horas extras y descansos","PSICOSOCIAL",IF(F14="Antrópicos (inundaciones, deslizamientos, incendios forestales, sequías, aludes)","FENÓMENO NATURAL",IF(F14="Geofísicos (terremotos, volcanes, subsidencias, colapsos, inestabilidad del terreno)","FENÓMENO NATURAL",IF(F14="Meteorológicos (huracanes, tornados, granizadas, tormenta eléctrica)","FENÓMENO NATURAL")))))))))))))))))))))))))))))))))))))))))))</f>
        <v>CONDICIONES DE SEGURIDAD</v>
      </c>
      <c r="H14" s="6" t="s">
        <v>243</v>
      </c>
      <c r="I14" s="5"/>
      <c r="J14" s="5"/>
      <c r="K14" s="5" t="s">
        <v>0</v>
      </c>
      <c r="L14" s="5"/>
      <c r="M14" s="5" t="s">
        <v>0</v>
      </c>
      <c r="N14" s="5"/>
      <c r="O14" s="5"/>
      <c r="P14" s="5"/>
      <c r="Q14" s="114">
        <v>6</v>
      </c>
      <c r="R14" s="114">
        <v>1</v>
      </c>
      <c r="S14" s="45">
        <v>10</v>
      </c>
      <c r="T14" s="114">
        <f t="shared" si="1"/>
        <v>60</v>
      </c>
      <c r="U14" s="44" t="str">
        <f t="shared" si="2"/>
        <v>BAJO</v>
      </c>
      <c r="V14" s="44" t="str">
        <f t="shared" si="3"/>
        <v>ACEPTABLE</v>
      </c>
      <c r="W14" s="7" t="s">
        <v>244</v>
      </c>
      <c r="X14" s="7" t="s">
        <v>131</v>
      </c>
      <c r="Y14" s="7" t="s">
        <v>245</v>
      </c>
      <c r="Z14" s="7" t="s">
        <v>198</v>
      </c>
      <c r="AA14" s="7" t="s">
        <v>131</v>
      </c>
      <c r="AB14" s="7" t="s">
        <v>155</v>
      </c>
      <c r="AC14" s="114">
        <v>3</v>
      </c>
      <c r="AD14" s="114">
        <v>1</v>
      </c>
      <c r="AE14" s="45">
        <v>10</v>
      </c>
      <c r="AF14" s="114">
        <f t="shared" si="4"/>
        <v>30</v>
      </c>
      <c r="AG14" s="44" t="str">
        <f t="shared" si="5"/>
        <v>BAJO</v>
      </c>
      <c r="AH14" s="44" t="str">
        <f t="shared" si="6"/>
        <v>ACEPTABLE</v>
      </c>
    </row>
    <row r="15" spans="1:72" ht="84" x14ac:dyDescent="0.2">
      <c r="A15" s="159"/>
      <c r="B15" s="159"/>
      <c r="C15" s="159"/>
      <c r="D15" s="159"/>
      <c r="E15" s="77" t="s">
        <v>122</v>
      </c>
      <c r="F15" s="76" t="s">
        <v>199</v>
      </c>
      <c r="G15" s="77" t="str">
        <f t="shared" ref="G15:G36" si="7">IF(F15="Manipulación manual de cargas","BIOMECÁNICO",IF(F15="Movimientos repetitivos","BIOMECÁNICO",IF(F15="Esfuerzo","BIOMECÁNICO",IF(F15="Postura (prolongada mantenida, forzada,
antigravitacional)","BIOMECÁNICO",IF(F15="Mecánico (elementos o partes de máquinas, herramientas, equipos, piezas a trabajar, materiales proyectados sólidos o fluidos, superficies calientes)","CONDICIONES DE SEGURIDAD",IF(F15="Locativo (sistemas y medios de almacenamiento,  arrumes elevados sin estibas, muebles mal anclados en el piso o en la pared, almacenamientos inadecuados, condiciones de la estructura de trabajo)","CONDICIONES DE SEGURIDAD",IF(F15="Superficies de trabajo (irregulares, deslizantes, con diferencia del nivel, calientes)","CONDICIONES DE SEGURIDAD",IF(F15="Condiciones de orden y aseo, (caída de objetos, caída al mismo nivel o a un plano inferior, desorden en puestos de trabajo y bodegas)","CONDICIONES DE SEGURIDAD",IF(F15="Tecnológico (explosión, fuga, derrame de sustancias químicas, incendio)","CONDICIONES DE SEGURIDAD",IF(F15="Accidentes de tránsito - atropellamiento","CONDICIONES DE SEGURIDAD",IF(F15="Públicos (robos, atracos, asaltos, atentados, de orden público, etc.)","CONDICIONES DE SEGURIDAD",IF(F15="Eléctrico - (alta, media y baja tensión, estática por contacto indirecto)","CONDICIONES DE SEGURIDAD",IF(F15="Eléctrico - canalización inadecuada de cables eléctricos y de computo","CONDICIONES DE SEGURIDAD",IF(F15="Trabajo en alturas","CONDICIONES DE SEGURIDAD",IF(F15="Espacios confinados","CONDICIONES DE SEGURIDAD",IF(F15="Ruido de impacto, intermitente o continuo","FÍSICOS",IF(F15="Iluminación - luz visible por exceso o por deficiencia","FÍSICOS",IF(F15="Vibración cuerpo entero, segmentaria","FÍSICOS",IF(F15="Temperaturas extremas (calor y frío)","FÍSICOS",IF(F15="Ventilación (natural o artificial)","FÍSICOS",IF(F15="Presión admosférica (normal y ajustada)","FÍSICOS",IF(F15="Radiaciones ionizantes (rayos x, gama. beta y alfa)","FÍSICOS",IF(F15="Radiaciones no ionizantes (láser, ultravioleta, infrarroja, radiofrecuencia, microondas)","FÍSICOS",IF(F15="Gérmenes","BIOLÓGICOS",IF(F15="Parásitos","BIOLÓGICOS",IF(F15="Picaduras","BIOLÓGICOS",IF(F15="Mordeduras","BIOLÓGICOS",IF(F15="Fluidos o excrementos","BIOLÓGICOS",IF(F15="Polvos orgánicos inorgánicos","QUÍMICOS",IF(F15="Fibras","QUÍMICOS",IF(F15="Líquidos (nieblas y rocíos)","QUÍMICOS",IF(F15="Gases y vapores","QUÍMICOS",IF(F15="Humos metálicos, no metálicos","QUÍMICOS",IF(F15="Material particulado","QUÍMICOS",IF(F15="Gestión organizacional: Estilo de mando, pago, contratación, participación, inducción y capacitación, bienestar social, evaluación del desempeño y manejo de cambios","PSICOSOCIAL",IF(F15="Características de la organización del trabajo: Comunicación, tecnología, organización del trabajo y demandas cualitativas y cuantitativas de la labor","PSICOSOCIAL",IF(F15="Características del grupo social de trabajo: Relaciones, cohesión, calidad de interacciones y trabajo en equipo","PSICOSOCIAL",IF(F15="Condiciones de la tarea: Carga mental, contenido de la tarea, demandas emocionales, sistemas de control, definición de roles y monotonía","PSICOSOCIAL",IF(F15="Interface persona - tarea: Conocimientos, habilidades en relación con la demanda de la tarea, Iniciativa, autonomía y reconocimiento, identificación de la persona con la tarea y la organización","PSICOSOCIAL",IF(F15="Jornada de trabajo: Pausas, Trabajo nocturno, rotación, horas extras y descansos","PSICOSOCIAL",IF(F15="Antrópicos (inundaciones, deslizamientos, incendios forestales, sequías, aludes)","FENÓMENO NATURAL",IF(F15="Geofísicos (terremotos, volcanes, subsidencias, colapsos, inestabilidad del terreno)","FENÓMENO NATURAL",IF(F15="Meteorológicos (huracanes, tornados, granizadas, tormenta eléctrica)","FENÓMENO NATURAL")))))))))))))))))))))))))))))))))))))))))))</f>
        <v>CONDICIONES DE SEGURIDAD</v>
      </c>
      <c r="H15" s="6" t="s">
        <v>262</v>
      </c>
      <c r="I15" s="5" t="s">
        <v>0</v>
      </c>
      <c r="J15" s="5" t="s">
        <v>0</v>
      </c>
      <c r="K15" s="5"/>
      <c r="L15" s="5" t="s">
        <v>0</v>
      </c>
      <c r="M15" s="5"/>
      <c r="N15" s="5"/>
      <c r="O15" s="5"/>
      <c r="P15" s="5"/>
      <c r="Q15" s="114">
        <v>3</v>
      </c>
      <c r="R15" s="114">
        <v>4</v>
      </c>
      <c r="S15" s="45">
        <v>3</v>
      </c>
      <c r="T15" s="114">
        <f t="shared" si="1"/>
        <v>36</v>
      </c>
      <c r="U15" s="44" t="str">
        <f t="shared" si="2"/>
        <v>BAJO</v>
      </c>
      <c r="V15" s="44" t="str">
        <f t="shared" si="3"/>
        <v>ACEPTABLE</v>
      </c>
      <c r="W15" s="7" t="s">
        <v>131</v>
      </c>
      <c r="X15" s="7" t="s">
        <v>131</v>
      </c>
      <c r="Y15" s="7" t="s">
        <v>210</v>
      </c>
      <c r="Z15" s="7" t="s">
        <v>157</v>
      </c>
      <c r="AA15" s="7" t="s">
        <v>131</v>
      </c>
      <c r="AB15" s="7" t="s">
        <v>155</v>
      </c>
      <c r="AC15" s="114">
        <v>1</v>
      </c>
      <c r="AD15" s="114">
        <v>6</v>
      </c>
      <c r="AE15" s="45">
        <v>3</v>
      </c>
      <c r="AF15" s="114">
        <f t="shared" si="4"/>
        <v>18</v>
      </c>
      <c r="AG15" s="44" t="str">
        <f t="shared" si="5"/>
        <v>BAJO</v>
      </c>
      <c r="AH15" s="44" t="str">
        <f t="shared" si="6"/>
        <v>ACEPTABLE</v>
      </c>
    </row>
    <row r="16" spans="1:72" ht="48" x14ac:dyDescent="0.2">
      <c r="A16" s="159"/>
      <c r="B16" s="159"/>
      <c r="C16" s="159"/>
      <c r="D16" s="159"/>
      <c r="E16" s="77" t="s">
        <v>122</v>
      </c>
      <c r="F16" s="76" t="s">
        <v>200</v>
      </c>
      <c r="G16" s="77" t="str">
        <f t="shared" si="7"/>
        <v>CONDICIONES DE SEGURIDAD</v>
      </c>
      <c r="H16" s="6" t="s">
        <v>246</v>
      </c>
      <c r="I16" s="5" t="s">
        <v>0</v>
      </c>
      <c r="J16" s="5" t="s">
        <v>0</v>
      </c>
      <c r="K16" s="5"/>
      <c r="L16" s="5" t="s">
        <v>0</v>
      </c>
      <c r="M16" s="5"/>
      <c r="N16" s="5"/>
      <c r="O16" s="5"/>
      <c r="P16" s="5"/>
      <c r="Q16" s="132">
        <v>3</v>
      </c>
      <c r="R16" s="132">
        <v>10</v>
      </c>
      <c r="S16" s="45">
        <v>1</v>
      </c>
      <c r="T16" s="132">
        <f t="shared" si="1"/>
        <v>30</v>
      </c>
      <c r="U16" s="44" t="str">
        <f t="shared" si="2"/>
        <v>BAJO</v>
      </c>
      <c r="V16" s="44" t="str">
        <f t="shared" si="3"/>
        <v>ACEPTABLE</v>
      </c>
      <c r="W16" s="7" t="s">
        <v>131</v>
      </c>
      <c r="X16" s="7" t="s">
        <v>131</v>
      </c>
      <c r="Y16" s="7" t="s">
        <v>131</v>
      </c>
      <c r="Z16" s="7" t="s">
        <v>247</v>
      </c>
      <c r="AA16" s="7" t="s">
        <v>131</v>
      </c>
      <c r="AB16" s="7" t="s">
        <v>248</v>
      </c>
      <c r="AC16" s="132">
        <v>1</v>
      </c>
      <c r="AD16" s="132">
        <v>6</v>
      </c>
      <c r="AE16" s="45">
        <v>1</v>
      </c>
      <c r="AF16" s="132">
        <f t="shared" si="4"/>
        <v>6</v>
      </c>
      <c r="AG16" s="44" t="str">
        <f t="shared" si="5"/>
        <v>BAJO</v>
      </c>
      <c r="AH16" s="44" t="str">
        <f t="shared" si="6"/>
        <v>ACEPTABLE</v>
      </c>
    </row>
    <row r="17" spans="1:48" ht="72" x14ac:dyDescent="0.2">
      <c r="A17" s="159"/>
      <c r="B17" s="159"/>
      <c r="C17" s="159"/>
      <c r="D17" s="159"/>
      <c r="E17" s="77" t="s">
        <v>122</v>
      </c>
      <c r="F17" s="76" t="s">
        <v>200</v>
      </c>
      <c r="G17" s="77" t="str">
        <f t="shared" si="7"/>
        <v>CONDICIONES DE SEGURIDAD</v>
      </c>
      <c r="H17" s="76" t="s">
        <v>236</v>
      </c>
      <c r="I17" s="5" t="s">
        <v>0</v>
      </c>
      <c r="J17" s="5"/>
      <c r="K17" s="5" t="s">
        <v>0</v>
      </c>
      <c r="L17" s="5" t="s">
        <v>0</v>
      </c>
      <c r="M17" s="5"/>
      <c r="N17" s="5"/>
      <c r="O17" s="5"/>
      <c r="P17" s="5"/>
      <c r="Q17" s="114">
        <v>3</v>
      </c>
      <c r="R17" s="114">
        <v>1</v>
      </c>
      <c r="S17" s="45">
        <v>6</v>
      </c>
      <c r="T17" s="114">
        <f t="shared" ref="T17" si="8">(Q17*R17*S17)</f>
        <v>18</v>
      </c>
      <c r="U17" s="44" t="str">
        <f t="shared" ref="U17" si="9">IF(AND(T17&gt;=1,T17&lt;=300),"BAJO",IF(AND(T17&gt;=301,T17&lt;=600),"MEDIO",IF(AND(T17&gt;=601,T17&lt;=1000),"ALTO")))</f>
        <v>BAJO</v>
      </c>
      <c r="V17" s="44" t="str">
        <f t="shared" ref="V17" si="10">IF(U17= "BAJO","ACEPTABLE",IF(U17="MEDIO","NO ACEPTABLE",IF(U17="ALTO","NO ACEPTABLE")))</f>
        <v>ACEPTABLE</v>
      </c>
      <c r="W17" s="7" t="s">
        <v>131</v>
      </c>
      <c r="X17" s="7" t="s">
        <v>131</v>
      </c>
      <c r="Y17" s="7" t="s">
        <v>158</v>
      </c>
      <c r="Z17" s="7" t="s">
        <v>159</v>
      </c>
      <c r="AA17" s="7" t="s">
        <v>160</v>
      </c>
      <c r="AB17" s="7" t="s">
        <v>161</v>
      </c>
      <c r="AC17" s="114">
        <v>1</v>
      </c>
      <c r="AD17" s="114">
        <v>1</v>
      </c>
      <c r="AE17" s="45">
        <v>6</v>
      </c>
      <c r="AF17" s="114">
        <f t="shared" ref="AF17" si="11">(AC17*AD17*AE17)</f>
        <v>6</v>
      </c>
      <c r="AG17" s="44" t="str">
        <f t="shared" ref="AG17" si="12">IF(AND(AF17&gt;=1,AF17&lt;=300),"BAJO",IF(AND(AF17&gt;=301,AF17&lt;=600),"MEDIO",IF(AND(AF17&gt;=601,AF17&lt;=1000),"ALTO")))</f>
        <v>BAJO</v>
      </c>
      <c r="AH17" s="44" t="str">
        <f t="shared" ref="AH17" si="13">IF(AG17= "BAJO","ACEPTABLE",IF(AG17="MEDIO","NO ACEPTABLE",IF(AG17="ALTO","NO ACEPTABLE")))</f>
        <v>ACEPTABLE</v>
      </c>
    </row>
    <row r="18" spans="1:48" ht="36" x14ac:dyDescent="0.2">
      <c r="A18" s="159"/>
      <c r="B18" s="159"/>
      <c r="C18" s="159"/>
      <c r="D18" s="159"/>
      <c r="E18" s="77" t="s">
        <v>122</v>
      </c>
      <c r="F18" s="76" t="s">
        <v>193</v>
      </c>
      <c r="G18" s="77" t="str">
        <f t="shared" si="7"/>
        <v>CONDICIONES DE SEGURIDAD</v>
      </c>
      <c r="H18" s="6" t="s">
        <v>223</v>
      </c>
      <c r="I18" s="5"/>
      <c r="J18" s="5" t="s">
        <v>0</v>
      </c>
      <c r="K18" s="5"/>
      <c r="L18" s="5" t="s">
        <v>0</v>
      </c>
      <c r="M18" s="5"/>
      <c r="N18" s="5"/>
      <c r="O18" s="5"/>
      <c r="P18" s="5"/>
      <c r="Q18" s="114">
        <v>3</v>
      </c>
      <c r="R18" s="114">
        <v>4</v>
      </c>
      <c r="S18" s="45">
        <v>3</v>
      </c>
      <c r="T18" s="114">
        <f t="shared" ref="T18:T19" si="14">(Q18*R18*S18)</f>
        <v>36</v>
      </c>
      <c r="U18" s="44" t="str">
        <f t="shared" ref="U18:U19" si="15">IF(AND(T18&gt;=1,T18&lt;=300),"BAJO",IF(AND(T18&gt;=301,T18&lt;=600),"MEDIO",IF(AND(T18&gt;=601,T18&lt;=1000),"ALTO")))</f>
        <v>BAJO</v>
      </c>
      <c r="V18" s="44" t="str">
        <f t="shared" ref="V18:V19" si="16">IF(U18= "BAJO","ACEPTABLE",IF(U18="MEDIO","NO ACEPTABLE",IF(U18="ALTO","NO ACEPTABLE")))</f>
        <v>ACEPTABLE</v>
      </c>
      <c r="W18" s="7" t="s">
        <v>131</v>
      </c>
      <c r="X18" s="7" t="s">
        <v>131</v>
      </c>
      <c r="Y18" s="7" t="s">
        <v>131</v>
      </c>
      <c r="Z18" s="7" t="s">
        <v>170</v>
      </c>
      <c r="AA18" s="7" t="s">
        <v>131</v>
      </c>
      <c r="AB18" s="7" t="s">
        <v>211</v>
      </c>
      <c r="AC18" s="114">
        <v>1</v>
      </c>
      <c r="AD18" s="114">
        <v>4</v>
      </c>
      <c r="AE18" s="45">
        <v>3</v>
      </c>
      <c r="AF18" s="114">
        <f t="shared" ref="AF18:AF19" si="17">(AC18*AD18*AE18)</f>
        <v>12</v>
      </c>
      <c r="AG18" s="44" t="str">
        <f t="shared" ref="AG18:AG19" si="18">IF(AND(AF18&gt;=1,AF18&lt;=300),"BAJO",IF(AND(AF18&gt;=301,AF18&lt;=600),"MEDIO",IF(AND(AF18&gt;=601,AF18&lt;=1000),"ALTO")))</f>
        <v>BAJO</v>
      </c>
      <c r="AH18" s="44" t="str">
        <f t="shared" ref="AH18:AH19" si="19">IF(AG18= "BAJO","ACEPTABLE",IF(AG18="MEDIO","NO ACEPTABLE",IF(AG18="ALTO","NO ACEPTABLE")))</f>
        <v>ACEPTABLE</v>
      </c>
    </row>
    <row r="19" spans="1:48" ht="60" x14ac:dyDescent="0.2">
      <c r="A19" s="159"/>
      <c r="B19" s="159"/>
      <c r="C19" s="159"/>
      <c r="D19" s="159"/>
      <c r="E19" s="77" t="s">
        <v>122</v>
      </c>
      <c r="F19" s="76" t="s">
        <v>193</v>
      </c>
      <c r="G19" s="77" t="str">
        <f t="shared" si="7"/>
        <v>CONDICIONES DE SEGURIDAD</v>
      </c>
      <c r="H19" s="76" t="s">
        <v>224</v>
      </c>
      <c r="I19" s="5"/>
      <c r="J19" s="5" t="s">
        <v>0</v>
      </c>
      <c r="K19" s="5" t="s">
        <v>0</v>
      </c>
      <c r="L19" s="5" t="s">
        <v>0</v>
      </c>
      <c r="M19" s="5"/>
      <c r="N19" s="5"/>
      <c r="O19" s="5"/>
      <c r="P19" s="5"/>
      <c r="Q19" s="114">
        <v>3</v>
      </c>
      <c r="R19" s="114">
        <v>4</v>
      </c>
      <c r="S19" s="45">
        <v>1</v>
      </c>
      <c r="T19" s="114">
        <f t="shared" si="14"/>
        <v>12</v>
      </c>
      <c r="U19" s="44" t="str">
        <f t="shared" si="15"/>
        <v>BAJO</v>
      </c>
      <c r="V19" s="44" t="str">
        <f t="shared" si="16"/>
        <v>ACEPTABLE</v>
      </c>
      <c r="W19" s="7" t="s">
        <v>131</v>
      </c>
      <c r="X19" s="7" t="s">
        <v>131</v>
      </c>
      <c r="Y19" s="7" t="s">
        <v>131</v>
      </c>
      <c r="Z19" s="7" t="s">
        <v>171</v>
      </c>
      <c r="AA19" s="7" t="s">
        <v>131</v>
      </c>
      <c r="AB19" s="7" t="s">
        <v>172</v>
      </c>
      <c r="AC19" s="114">
        <v>1</v>
      </c>
      <c r="AD19" s="114">
        <v>4</v>
      </c>
      <c r="AE19" s="45">
        <v>1</v>
      </c>
      <c r="AF19" s="114">
        <f t="shared" si="17"/>
        <v>4</v>
      </c>
      <c r="AG19" s="44" t="str">
        <f t="shared" si="18"/>
        <v>BAJO</v>
      </c>
      <c r="AH19" s="44" t="str">
        <f t="shared" si="19"/>
        <v>ACEPTABLE</v>
      </c>
    </row>
    <row r="20" spans="1:48" ht="84" x14ac:dyDescent="0.2">
      <c r="A20" s="159"/>
      <c r="B20" s="159"/>
      <c r="C20" s="159"/>
      <c r="D20" s="159"/>
      <c r="E20" s="77" t="s">
        <v>122</v>
      </c>
      <c r="F20" s="76" t="s">
        <v>196</v>
      </c>
      <c r="G20" s="77" t="str">
        <f t="shared" si="7"/>
        <v>CONDICIONES DE SEGURIDAD</v>
      </c>
      <c r="H20" s="6" t="s">
        <v>225</v>
      </c>
      <c r="I20" s="5"/>
      <c r="J20" s="5"/>
      <c r="K20" s="5"/>
      <c r="L20" s="5" t="s">
        <v>0</v>
      </c>
      <c r="M20" s="5"/>
      <c r="N20" s="5"/>
      <c r="O20" s="5"/>
      <c r="P20" s="5"/>
      <c r="Q20" s="114">
        <v>3</v>
      </c>
      <c r="R20" s="114">
        <v>4</v>
      </c>
      <c r="S20" s="45">
        <v>6</v>
      </c>
      <c r="T20" s="114">
        <f t="shared" ref="T20:T28" si="20">(Q20*R20*S20)</f>
        <v>72</v>
      </c>
      <c r="U20" s="44" t="str">
        <f t="shared" ref="U20:U28" si="21">IF(AND(T20&gt;=1,T20&lt;=300),"BAJO",IF(AND(T20&gt;=301,T20&lt;=600),"MEDIO",IF(AND(T20&gt;=601,T20&lt;=1000),"ALTO")))</f>
        <v>BAJO</v>
      </c>
      <c r="V20" s="44" t="str">
        <f t="shared" ref="V20:V28" si="22">IF(U20= "BAJO","ACEPTABLE",IF(U20="MEDIO","NO ACEPTABLE",IF(U20="ALTO","NO ACEPTABLE")))</f>
        <v>ACEPTABLE</v>
      </c>
      <c r="W20" s="7" t="s">
        <v>131</v>
      </c>
      <c r="X20" s="7" t="s">
        <v>131</v>
      </c>
      <c r="Y20" s="7" t="s">
        <v>245</v>
      </c>
      <c r="Z20" s="7" t="s">
        <v>226</v>
      </c>
      <c r="AA20" s="7" t="s">
        <v>131</v>
      </c>
      <c r="AB20" s="7" t="s">
        <v>175</v>
      </c>
      <c r="AC20" s="114">
        <v>1</v>
      </c>
      <c r="AD20" s="114">
        <v>4</v>
      </c>
      <c r="AE20" s="45">
        <v>6</v>
      </c>
      <c r="AF20" s="114">
        <f t="shared" ref="AF20:AF26" si="23">(AC20*AD20*AE20)</f>
        <v>24</v>
      </c>
      <c r="AG20" s="44" t="str">
        <f t="shared" ref="AG20:AG28" si="24">IF(AND(AF20&gt;=1,AF20&lt;=300),"BAJO",IF(AND(AF20&gt;=301,AF20&lt;=600),"MEDIO",IF(AND(AF20&gt;=601,AF20&lt;=1000),"ALTO")))</f>
        <v>BAJO</v>
      </c>
      <c r="AH20" s="44" t="str">
        <f t="shared" ref="AH20:AH28" si="25">IF(AG20= "BAJO","ACEPTABLE",IF(AG20="MEDIO","NO ACEPTABLE",IF(AG20="ALTO","NO ACEPTABLE")))</f>
        <v>ACEPTABLE</v>
      </c>
    </row>
    <row r="21" spans="1:48" ht="108" x14ac:dyDescent="0.2">
      <c r="A21" s="159"/>
      <c r="B21" s="159"/>
      <c r="C21" s="159"/>
      <c r="D21" s="159"/>
      <c r="E21" s="77" t="s">
        <v>122</v>
      </c>
      <c r="F21" s="135" t="s">
        <v>286</v>
      </c>
      <c r="G21" s="77" t="s">
        <v>276</v>
      </c>
      <c r="H21" s="6" t="s">
        <v>277</v>
      </c>
      <c r="I21" s="5"/>
      <c r="J21" s="5"/>
      <c r="K21" s="5"/>
      <c r="L21" s="5"/>
      <c r="M21" s="5"/>
      <c r="N21" s="5"/>
      <c r="O21" s="5"/>
      <c r="P21" s="5"/>
      <c r="Q21" s="134">
        <v>6</v>
      </c>
      <c r="R21" s="134">
        <v>10</v>
      </c>
      <c r="S21" s="45">
        <v>3</v>
      </c>
      <c r="T21" s="134">
        <f t="shared" ref="T21" si="26">(Q21*R21*S21)</f>
        <v>180</v>
      </c>
      <c r="U21" s="44" t="str">
        <f t="shared" ref="U21" si="27">IF(AND(T21&gt;=1,T21&lt;=300),"BAJO",IF(AND(T21&gt;=301,T21&lt;=600),"MEDIO",IF(AND(T21&gt;=601,T21&lt;=1000),"ALTO")))</f>
        <v>BAJO</v>
      </c>
      <c r="V21" s="44" t="str">
        <f t="shared" ref="V21" si="28">IF(U21= "BAJO","ACEPTABLE",IF(U21="MEDIO","NO ACEPTABLE",IF(U21="ALTO","NO ACEPTABLE")))</f>
        <v>ACEPTABLE</v>
      </c>
      <c r="W21" s="7" t="s">
        <v>131</v>
      </c>
      <c r="X21" s="7" t="s">
        <v>131</v>
      </c>
      <c r="Y21" s="7" t="s">
        <v>287</v>
      </c>
      <c r="Z21" s="6" t="s">
        <v>278</v>
      </c>
      <c r="AA21" s="7" t="s">
        <v>131</v>
      </c>
      <c r="AB21" s="7" t="s">
        <v>288</v>
      </c>
      <c r="AC21" s="134">
        <v>3</v>
      </c>
      <c r="AD21" s="134">
        <v>10</v>
      </c>
      <c r="AE21" s="45">
        <v>3</v>
      </c>
      <c r="AF21" s="134">
        <f t="shared" ref="AF21" si="29">(AC21*AD21*AE21)</f>
        <v>90</v>
      </c>
      <c r="AG21" s="44" t="str">
        <f t="shared" ref="AG21" si="30">IF(AND(AF21&gt;=1,AF21&lt;=300),"BAJO",IF(AND(AF21&gt;=301,AF21&lt;=600),"MEDIO",IF(AND(AF21&gt;=601,AF21&lt;=1000),"ALTO")))</f>
        <v>BAJO</v>
      </c>
      <c r="AH21" s="44" t="str">
        <f t="shared" ref="AH21" si="31">IF(AG21= "BAJO","ACEPTABLE",IF(AG21="MEDIO","NO ACEPTABLE",IF(AG21="ALTO","NO ACEPTABLE")))</f>
        <v>ACEPTABLE</v>
      </c>
    </row>
    <row r="22" spans="1:48" ht="72" x14ac:dyDescent="0.2">
      <c r="A22" s="159"/>
      <c r="B22" s="159"/>
      <c r="C22" s="159"/>
      <c r="D22" s="159"/>
      <c r="E22" s="77" t="s">
        <v>122</v>
      </c>
      <c r="F22" s="76" t="s">
        <v>139</v>
      </c>
      <c r="G22" s="77" t="str">
        <f t="shared" ref="G22:G23" si="32">IF(F22="Manipulación manual de cargas","BIOMECÁNICO",IF(F22="Movimientos repetitivos","BIOMECÁNICO",IF(F22="Esfuerzo","BIOMECÁNICO",IF(F22="Postura (prolongada mantenida, forzada,
antigravitacional)","BIOMECÁNICO",IF(F22="Mecánico (elementos o partes de máquinas, herramientas, equipos, piezas a trabajar, materiales proyectados sólidos o fluidos, superficies calientes)","CONDICIONES DE SEGURIDAD",IF(F22="Locativo (sistemas y medios de almacenamiento,  arrumes elevados sin estibas, muebles mal anclados en el piso o en la pared, almacenamientos inadecuados, condiciones de la estructura de trabajo)","CONDICIONES DE SEGURIDAD",IF(F22="Superficies de trabajo (irregulares, deslizantes, con diferencia del nivel, calientes)","CONDICIONES DE SEGURIDAD",IF(F22="Condiciones de orden y aseo, (caída de objetos, caída al mismo nivel o a un plano inferior, desorden en puestos de trabajo y bodegas)","CONDICIONES DE SEGURIDAD",IF(F22="Tecnológico (explosión, fuga, derrame de sustancias químicas, incendio)","CONDICIONES DE SEGURIDAD",IF(F22="Accidentes de tránsito - atropellamiento","CONDICIONES DE SEGURIDAD",IF(F22="Públicos (robos, atracos, asaltos, atentados, de orden público, etc.)","CONDICIONES DE SEGURIDAD",IF(F22="Eléctrico - (alta, media y baja tensión, estática por contacto indirecto)","CONDICIONES DE SEGURIDAD",IF(F22="Eléctrico - canalización inadecuada de cables eléctricos y de computo","CONDICIONES DE SEGURIDAD",IF(F22="Trabajo en alturas","CONDICIONES DE SEGURIDAD",IF(F22="Espacios confinados","CONDICIONES DE SEGURIDAD",IF(F22="Ruido de impacto, intermitente o continuo","FÍSICOS",IF(F22="Iluminación - luz visible por exceso o por deficiencia","FÍSICOS",IF(F22="Vibración cuerpo entero, segmentaria","FÍSICOS",IF(F22="Temperaturas extremas (calor y frío)","FÍSICOS",IF(F22="Ventilación (natural o artificial)","FÍSICOS",IF(F22="Presión admosférica (normal y ajustada)","FÍSICOS",IF(F22="Radiaciones ionizantes (rayos x, gama. beta y alfa)","FÍSICOS",IF(F22="Radiaciones no ionizantes (láser, ultravioleta, infrarroja, radiofrecuencia, microondas)","FÍSICOS",IF(F22="Gérmenes","BIOLÓGICOS",IF(F22="Parásitos","BIOLÓGICOS",IF(F22="Picaduras","BIOLÓGICOS",IF(F22="Mordeduras","BIOLÓGICOS",IF(F22="Fluidos o excrementos","BIOLÓGICOS",IF(F22="Polvos orgánicos inorgánicos","QUÍMICOS",IF(F22="Fibras","QUÍMICOS",IF(F22="Líquidos (nieblas y rocíos)","QUÍMICOS",IF(F22="Gases y vapores","QUÍMICOS",IF(F22="Humos metálicos, no metálicos","QUÍMICOS",IF(F22="Material particulado","QUÍMICOS",IF(F22="Gestión organizacional: Estilo de mando, pago, contratación, participación, inducción y capacitación, bienestar social, evaluación del desempeño y manejo de cambios","PSICOSOCIAL",IF(F22="Características de la organización del trabajo: Comunicación, tecnología, organización del trabajo y demandas cualitativas y cuantitativas de la labor","PSICOSOCIAL",IF(F22="Características del grupo social de trabajo: Relaciones, cohesión, calidad de interacciones y trabajo en equipo","PSICOSOCIAL",IF(F22="Condiciones de la tarea: Carga mental, contenido de la tarea, demandas emocionales, sistemas de control, definición de roles y monotonía","PSICOSOCIAL",IF(F22="Interface persona - tarea: Conocimientos, habilidades en relación con la demanda de la tarea, Iniciativa, autonomía y reconocimiento, identificación de la persona con la tarea y la organización","PSICOSOCIAL",IF(F22="Jornada de trabajo: Pausas, Trabajo nocturno, rotación, horas extras y descansos","PSICOSOCIAL",IF(F22="Antrópicos (inundaciones, deslizamientos, incendios forestales, sequías, aludes)","FENÓMENO NATURAL",IF(F22="Geofísicos (terremotos, volcanes, subsidencias, colapsos, inestabilidad del terreno)","FENÓMENO NATURAL",IF(F22="Meteorológicos (huracanes, tornados, granizadas, tormenta eléctrica)","FENÓMENO NATURAL")))))))))))))))))))))))))))))))))))))))))))</f>
        <v>FÍSICOS</v>
      </c>
      <c r="H22" s="6" t="s">
        <v>227</v>
      </c>
      <c r="I22" s="5"/>
      <c r="J22" s="5"/>
      <c r="K22" s="5"/>
      <c r="L22" s="5" t="s">
        <v>0</v>
      </c>
      <c r="M22" s="5"/>
      <c r="N22" s="5"/>
      <c r="O22" s="5"/>
      <c r="P22" s="5"/>
      <c r="Q22" s="114">
        <v>1</v>
      </c>
      <c r="R22" s="114">
        <v>4</v>
      </c>
      <c r="S22" s="45">
        <v>10</v>
      </c>
      <c r="T22" s="114">
        <f t="shared" ref="T22:T25" si="33">(Q22*R22*S22)</f>
        <v>40</v>
      </c>
      <c r="U22" s="44" t="str">
        <f t="shared" ref="U22:U25" si="34">IF(AND(T22&gt;=1,T22&lt;=300),"BAJO",IF(AND(T22&gt;=301,T22&lt;=600),"MEDIO",IF(AND(T22&gt;=601,T22&lt;=1000),"ALTO")))</f>
        <v>BAJO</v>
      </c>
      <c r="V22" s="44" t="str">
        <f t="shared" ref="V22:V25" si="35">IF(U22= "BAJO","ACEPTABLE",IF(U22="MEDIO","NO ACEPTABLE",IF(U22="ALTO","NO ACEPTABLE")))</f>
        <v>ACEPTABLE</v>
      </c>
      <c r="W22" s="7" t="s">
        <v>131</v>
      </c>
      <c r="X22" s="7" t="s">
        <v>131</v>
      </c>
      <c r="Y22" s="7" t="s">
        <v>131</v>
      </c>
      <c r="Z22" s="7" t="s">
        <v>249</v>
      </c>
      <c r="AA22" s="7" t="s">
        <v>131</v>
      </c>
      <c r="AB22" s="7" t="s">
        <v>176</v>
      </c>
      <c r="AC22" s="114">
        <v>1</v>
      </c>
      <c r="AD22" s="114">
        <v>1</v>
      </c>
      <c r="AE22" s="45">
        <v>6</v>
      </c>
      <c r="AF22" s="114">
        <f t="shared" ref="AF22:AF23" si="36">(AC22*AD22*AE22)</f>
        <v>6</v>
      </c>
      <c r="AG22" s="44" t="str">
        <f t="shared" ref="AG22:AG25" si="37">IF(AND(AF22&gt;=1,AF22&lt;=300),"BAJO",IF(AND(AF22&gt;=301,AF22&lt;=600),"MEDIO",IF(AND(AF22&gt;=601,AF22&lt;=1000),"ALTO")))</f>
        <v>BAJO</v>
      </c>
      <c r="AH22" s="44" t="str">
        <f t="shared" ref="AH22:AH25" si="38">IF(AG22= "BAJO","ACEPTABLE",IF(AG22="MEDIO","NO ACEPTABLE",IF(AG22="ALTO","NO ACEPTABLE")))</f>
        <v>ACEPTABLE</v>
      </c>
    </row>
    <row r="23" spans="1:48" ht="120" x14ac:dyDescent="0.2">
      <c r="A23" s="159"/>
      <c r="B23" s="159"/>
      <c r="C23" s="159"/>
      <c r="D23" s="159"/>
      <c r="E23" s="77" t="s">
        <v>122</v>
      </c>
      <c r="F23" s="76" t="s">
        <v>190</v>
      </c>
      <c r="G23" s="77" t="str">
        <f t="shared" si="32"/>
        <v>FÍSICOS</v>
      </c>
      <c r="H23" s="6" t="s">
        <v>250</v>
      </c>
      <c r="I23" s="5"/>
      <c r="J23" s="5"/>
      <c r="K23" s="5" t="s">
        <v>0</v>
      </c>
      <c r="L23" s="5" t="s">
        <v>0</v>
      </c>
      <c r="M23" s="5"/>
      <c r="N23" s="5"/>
      <c r="O23" s="5"/>
      <c r="P23" s="5"/>
      <c r="Q23" s="132">
        <v>3</v>
      </c>
      <c r="R23" s="132">
        <v>4</v>
      </c>
      <c r="S23" s="45">
        <v>10</v>
      </c>
      <c r="T23" s="92">
        <f t="shared" si="33"/>
        <v>120</v>
      </c>
      <c r="U23" s="93" t="str">
        <f t="shared" si="34"/>
        <v>BAJO</v>
      </c>
      <c r="V23" s="93" t="str">
        <f t="shared" si="35"/>
        <v>ACEPTABLE</v>
      </c>
      <c r="W23" s="7" t="s">
        <v>131</v>
      </c>
      <c r="X23" s="7" t="s">
        <v>251</v>
      </c>
      <c r="Y23" s="7" t="s">
        <v>252</v>
      </c>
      <c r="Z23" s="7" t="s">
        <v>253</v>
      </c>
      <c r="AA23" s="7" t="s">
        <v>254</v>
      </c>
      <c r="AB23" s="7" t="s">
        <v>169</v>
      </c>
      <c r="AC23" s="132">
        <v>1</v>
      </c>
      <c r="AD23" s="132">
        <v>1</v>
      </c>
      <c r="AE23" s="45">
        <v>3</v>
      </c>
      <c r="AF23" s="132">
        <f t="shared" si="36"/>
        <v>3</v>
      </c>
      <c r="AG23" s="44" t="str">
        <f t="shared" si="37"/>
        <v>BAJO</v>
      </c>
      <c r="AH23" s="44" t="str">
        <f t="shared" si="38"/>
        <v>ACEPTABLE</v>
      </c>
    </row>
    <row r="24" spans="1:48" s="129" customFormat="1" ht="48" x14ac:dyDescent="0.2">
      <c r="A24" s="159"/>
      <c r="B24" s="159"/>
      <c r="C24" s="159"/>
      <c r="D24" s="159"/>
      <c r="E24" s="123" t="s">
        <v>122</v>
      </c>
      <c r="F24" s="124" t="s">
        <v>187</v>
      </c>
      <c r="G24" s="123" t="str">
        <f>IF(F24="Manipulación manual de cargas","BIOMECÁNICO",IF(F24="Movimientos repetitivos","BIOMECÁNICO",IF(F24="Esfuerzo","BIOMECÁNICO",IF(F24="Postura (prolongada mantenida, forzada,
antigravitacional)","BIOMECÁNICO",IF(F24="Mecánico (elementos o partes de máquinas, herramientas, equipos, piezas a trabajar, materiales proyectados sólidos o fluidos, superficies calientes)","CONDICIONES DE SEGURIDAD",IF(F24="Locativo (sistemas y medios de almacenamiento,  arrumes elevados sin estibas, muebles mal anclados en el piso o en la pared, almacenamientos inadecuados, condiciones de la estructura de trabajo)","CONDICIONES DE SEGURIDAD",IF(F24="Superficies de trabajo (irregulares, deslizantes, con diferencia del nivel, calientes)","CONDICIONES DE SEGURIDAD",IF(F24="Condiciones de orden y aseo, (caída de objetos, caída al mismo nivel o a un plano inferior, desorden en puestos de trabajo y bodegas)","CONDICIONES DE SEGURIDAD",IF(F24="Tecnológico (explosión, fuga, derrame de sustancias químicas, incendio)","CONDICIONES DE SEGURIDAD",IF(F24="Accidentes de tránsito - atropellamiento","CONDICIONES DE SEGURIDAD",IF(F24="Públicos (robos, atracos, asaltos, atentados, de orden público, etc.)","CONDICIONES DE SEGURIDAD",IF(F24="Eléctrico - (alta, media y baja tensión, estática por contacto indirecto)","CONDICIONES DE SEGURIDAD",IF(F24="Eléctrico - canalización inadecuada de cables eléctricos y de computo","CONDICIONES DE SEGURIDAD",IF(F24="Trabajo en alturas","CONDICIONES DE SEGURIDAD",IF(F24="Espacios confinados","CONDICIONES DE SEGURIDAD",IF(F24="Ruido de impacto, intermitente o continuo","FÍSICOS",IF(F24="Iluminación - luz visible por exceso o por deficiencia","FÍSICOS",IF(F24="Vibración cuerpo entero, segmentaria","FÍSICOS",IF(F24="Temperaturas extremas (calor y frío)","FÍSICOS",IF(F24="Ventilación (natural o H26artificial)","FÍSICOS",IF(F24="Presión F29, rotación, horas extras y descansos","PSICOSOCIAL",IF(F24="Antrópicos (inundaciones, deslizamientos, incendios forestales, sequías, aludes)","FENÓMENO NATURAL",IF(F24="Geofísicos (terremotos, volcanes, subsidencias, colapsos, inestabilidad del terreno)","FENÓMENO NATURAL",IF(F24="Meteorológicos (huracanes, tornados, granizadas, tormenta eléctrica)","FENÓMENO NATURAL"))))))))))))))))))))))))</f>
        <v>FÍSICOS</v>
      </c>
      <c r="H24" s="124" t="s">
        <v>267</v>
      </c>
      <c r="I24" s="125"/>
      <c r="J24" s="125" t="s">
        <v>0</v>
      </c>
      <c r="K24" s="125"/>
      <c r="L24" s="125"/>
      <c r="M24" s="125"/>
      <c r="N24" s="125"/>
      <c r="O24" s="125"/>
      <c r="P24" s="125"/>
      <c r="Q24" s="126">
        <v>3</v>
      </c>
      <c r="R24" s="126">
        <v>4</v>
      </c>
      <c r="S24" s="127">
        <v>3</v>
      </c>
      <c r="T24" s="126">
        <f t="shared" si="33"/>
        <v>36</v>
      </c>
      <c r="U24" s="128" t="str">
        <f t="shared" si="34"/>
        <v>BAJO</v>
      </c>
      <c r="V24" s="128" t="str">
        <f t="shared" si="35"/>
        <v>ACEPTABLE</v>
      </c>
      <c r="W24" s="123" t="s">
        <v>131</v>
      </c>
      <c r="X24" s="123" t="s">
        <v>131</v>
      </c>
      <c r="Y24" s="123" t="s">
        <v>131</v>
      </c>
      <c r="Z24" s="123" t="s">
        <v>131</v>
      </c>
      <c r="AA24" s="123" t="s">
        <v>131</v>
      </c>
      <c r="AB24" s="123" t="s">
        <v>169</v>
      </c>
      <c r="AC24" s="126">
        <v>1</v>
      </c>
      <c r="AD24" s="126">
        <v>4</v>
      </c>
      <c r="AE24" s="127">
        <v>3</v>
      </c>
      <c r="AF24" s="126">
        <v>12</v>
      </c>
      <c r="AG24" s="128" t="str">
        <f t="shared" si="37"/>
        <v>BAJO</v>
      </c>
      <c r="AH24" s="128" t="str">
        <f t="shared" si="38"/>
        <v>ACEPTABLE</v>
      </c>
      <c r="AJ24" s="130"/>
      <c r="AK24" s="130"/>
      <c r="AL24" s="130"/>
      <c r="AM24" s="130"/>
      <c r="AN24" s="130"/>
      <c r="AO24" s="130"/>
      <c r="AP24" s="130"/>
      <c r="AQ24" s="130"/>
      <c r="AR24" s="130"/>
      <c r="AS24" s="130"/>
      <c r="AT24" s="130"/>
      <c r="AU24" s="130"/>
      <c r="AV24" s="130"/>
    </row>
    <row r="25" spans="1:48" ht="96" x14ac:dyDescent="0.2">
      <c r="A25" s="159"/>
      <c r="B25" s="159"/>
      <c r="C25" s="159"/>
      <c r="D25" s="159"/>
      <c r="E25" s="77" t="s">
        <v>122</v>
      </c>
      <c r="F25" s="76" t="s">
        <v>177</v>
      </c>
      <c r="G25" s="77" t="str">
        <f t="shared" ref="G25" si="39">IF(F25="Manipulación manual de cargas","BIOMECÁNICO",IF(F25="Movimientos repetitivos","BIOMECÁNICO",IF(F25="Esfuerzo","BIOMECÁNICO",IF(F25="Postura (prolongada mantenida, forzada,
antigravitacional)","BIOMECÁNICO",IF(F25="Mecánico (elementos o partes de máquinas, herramientas, equipos, piezas a trabajar, materiales proyectados sólidos o fluidos, superficies calientes)","CONDICIONES DE SEGURIDAD",IF(F25="Locativo (sistemas y medios de almacenamiento,  arrumes elevados sin estibas, muebles mal anclados en el piso o en la pared, almacenamientos inadecuados, condiciones de la estructura de trabajo)","CONDICIONES DE SEGURIDAD",IF(F25="Superficies de trabajo (irregulares, deslizantes, con diferencia del nivel, calientes)","CONDICIONES DE SEGURIDAD",IF(F25="Condiciones de orden y aseo, (caída de objetos, caída al mismo nivel o a un plano inferior, desorden en puestos de trabajo y bodegas)","CONDICIONES DE SEGURIDAD",IF(F25="Tecnológico (explosión, fuga, derrame de sustancias químicas, incendio)","CONDICIONES DE SEGURIDAD",IF(F25="Accidentes de tránsito - atropellamiento","CONDICIONES DE SEGURIDAD",IF(F25="Públicos (robos, atracos, asaltos, atentados, de orden público, etc.)","CONDICIONES DE SEGURIDAD",IF(F25="Eléctrico - (alta, media y baja tensión, estática por contacto indirecto)","CONDICIONES DE SEGURIDAD",IF(F25="Eléctrico - canalización inadecuada de cables eléctricos y de computo","CONDICIONES DE SEGURIDAD",IF(F25="Trabajo en alturas","CONDICIONES DE SEGURIDAD",IF(F25="Espacios confinados","CONDICIONES DE SEGURIDAD",IF(F25="Ruido de impacto, intermitente o continuo","FÍSICOS",IF(F25="Iluminación - luz visible por exceso o por deficiencia","FÍSICOS",IF(F25="Vibración cuerpo entero, segmentaria","FÍSICOS",IF(F25="Temperaturas extremas (calor y frío)","FÍSICOS",IF(F25="Ventilación (natural o artificial)","FÍSICOS",IF(F25="Presión admosférica (normal y ajustada)","FÍSICOS",IF(F25="Radiaciones ionizantes (rayos x, gama. beta y alfa)","FÍSICOS",IF(F25="Radiaciones no ionizantes (láser, ultravioleta, infrarroja, radiofrecuencia, microondas)","FÍSICOS",IF(F25="Gérmenes","BIOLÓGICOS",IF(F25="Parásitos","BIOLÓGICOS",IF(F25="Picaduras","BIOLÓGICOS",IF(F25="Mordeduras","BIOLÓGICOS",IF(F25="Fluidos o excrementos","BIOLÓGICOS",IF(F25="Polvos orgánicos inorgánicos","QUÍMICOS",IF(F25="Fibras","QUÍMICOS",IF(F25="Líquidos (nieblas y rocíos)","QUÍMICOS",IF(F25="Gases y vapores","QUÍMICOS",IF(F25="Humos metálicos, no metálicos","QUÍMICOS",IF(F25="Material particulado","QUÍMICOS",IF(F25="Gestión organizacional: Estilo de mando, pago, contratación, participación, inducción y capacitación, bienestar social, evaluación del desempeño y manejo de cambios","PSICOSOCIAL",IF(F25="Características de la organización del trabajo: Comunicación, tecnología, organización del trabajo y demandas cualitativas y cuantitativas de la labor","PSICOSOCIAL",IF(F25="Características del grupo social de trabajo: Relaciones, cohesión, calidad de interacciones y trabajo en equipo","PSICOSOCIAL",IF(F25="Condiciones de la tarea: Carga mental, contenido de la tarea, demandas emocionales, sistemas de control, definición de roles y monotonía","PSICOSOCIAL",IF(F25="Interface persona - tarea: Conocimientos, habilidades en relación con la demanda de la tarea, Iniciativa, autonomía y reconocimiento, identificación de la persona con la tarea y la organización","PSICOSOCIAL",IF(F25="Jornada de trabajo: Pausas, Trabajo nocturno, rotación, horas extras y descansos","PSICOSOCIAL",IF(F25="Antrópicos (inundaciones, deslizamientos, incendios forestales, sequías, aludes)","FENÓMENO NATURAL",IF(F25="Geofísicos (terremotos, volcanes, subsidencias, colapsos, inestabilidad del terreno)","FENÓMENO NATURAL",IF(F25="Meteorológicos (huracanes, tornados, granizadas, tormenta eléctrica)","FENÓMENO NATURAL")))))))))))))))))))))))))))))))))))))))))))</f>
        <v>BIOLÓGICOS</v>
      </c>
      <c r="H25" s="6" t="s">
        <v>255</v>
      </c>
      <c r="I25" s="5"/>
      <c r="J25" s="5" t="s">
        <v>0</v>
      </c>
      <c r="K25" s="5"/>
      <c r="L25" s="5" t="s">
        <v>0</v>
      </c>
      <c r="M25" s="5"/>
      <c r="N25" s="5"/>
      <c r="O25" s="5"/>
      <c r="P25" s="5"/>
      <c r="Q25" s="115">
        <v>6</v>
      </c>
      <c r="R25" s="115">
        <v>4</v>
      </c>
      <c r="S25" s="45">
        <v>10</v>
      </c>
      <c r="T25" s="115">
        <f t="shared" si="33"/>
        <v>240</v>
      </c>
      <c r="U25" s="44" t="str">
        <f t="shared" si="34"/>
        <v>BAJO</v>
      </c>
      <c r="V25" s="44" t="str">
        <f t="shared" si="35"/>
        <v>ACEPTABLE</v>
      </c>
      <c r="W25" s="7" t="s">
        <v>178</v>
      </c>
      <c r="X25" s="7" t="s">
        <v>131</v>
      </c>
      <c r="Y25" s="7" t="s">
        <v>131</v>
      </c>
      <c r="Z25" s="7" t="s">
        <v>179</v>
      </c>
      <c r="AA25" s="7" t="s">
        <v>131</v>
      </c>
      <c r="AB25" s="7" t="s">
        <v>169</v>
      </c>
      <c r="AC25" s="115">
        <v>3</v>
      </c>
      <c r="AD25" s="115">
        <v>4</v>
      </c>
      <c r="AE25" s="45">
        <v>3</v>
      </c>
      <c r="AF25" s="115">
        <f t="shared" ref="AF25" si="40">(AC25*AD25*AE25)</f>
        <v>36</v>
      </c>
      <c r="AG25" s="44" t="str">
        <f t="shared" si="37"/>
        <v>BAJO</v>
      </c>
      <c r="AH25" s="44" t="str">
        <f t="shared" si="38"/>
        <v>ACEPTABLE</v>
      </c>
    </row>
    <row r="26" spans="1:48" s="129" customFormat="1" ht="228" x14ac:dyDescent="0.2">
      <c r="A26" s="159"/>
      <c r="B26" s="159"/>
      <c r="C26" s="159"/>
      <c r="D26" s="159"/>
      <c r="E26" s="123" t="s">
        <v>122</v>
      </c>
      <c r="F26" s="124" t="s">
        <v>177</v>
      </c>
      <c r="G26" s="123" t="str">
        <f>IF(F26="Manipulación manual de cargas","BIOMECÁNICO",IF(F26="Movimientos repetitivos","BIOMECÁNICO",IF(F26="Esfuerzo","BIOMECÁNICO",IF(F26="Postura (prolongada mantenida, forzada,
antigravitacional)","BIOMECÁNICO",IF(F26="Mecánico (elementos o partes de máquinas, herramientas, equipos, piezas a trabajar, materiales proyectados sólidos o fluidos, superficies calientes)","CONDICIONES DE SEGURIDAD",IF(F26="Locativo (sistemas y medios de almacenamiento,  arrumes elevados sin estibas, muebles mal anclados en el piso o en la pared, almacenamientos inadecuados, condiciones de la estructura de trabajo)","CONDICIONES DE SEGURIDAD",IF(F26="Superficies de trabajo (irregulares, deslizantes, con diferencia del nivel, calientes)","CONDICIONES DE SEGURIDAD",IF(F26="Condiciones de orden y aseo, (caída de objetos, caída al mismo nivel o a un plano inferior, desorden en puestos de trabajo y bodegas)","CONDICIONES DE SEGURIDAD",IF(F26="Tecnológico (explosión, fuga, derrame de sustancias químicas, incendio)","CONDICIONES DE SEGURIDAD",IF(F26="Accidentes de tránsito - atropellamiento","CONDICIONES DE SEGURIDAD",IF(F26="Públicos (robos, atracos, asaltos, atentados, de orden público, etc.)","CONDICIONES DE SEGURIDAD",IF(F26="Eléctrico - (alta, media y baja tensión, estática por contacto indirecto)","CONDICIONES DE SEGURIDAD",IF(F26="Eléctrico - canalización inadecuada de cables eléctricos y de computo","CONDICIONES DE SEGURIDAD",IF(F26="Trabajo en alturas","CONDICIONES DE SEGURIDAD",IF(F26="Espacios confinados","CONDICIONES DE SEGURIDAD",IF(F26="Ruido de impacto, intermitente o continuo","FÍSICOS",IF(F26="Iluminación - luz visible por exceso o por deficiencia","FÍSICOS",IF(F26="Vibración cuerpo entero, segmentaria","FÍSICOS",IF(F26="Temperaturas extremas (calor y frío)","FÍSICOS",IF(F26="Ventilación (natural o artificial)","FÍSICOS",IF(F26="Presión admosférica (normal y ajustada)","FÍSICOS",IF(F26="Radiaciones ionizantes (rayos x, gama. beta y alfa)","FÍSICOS",IF(F26="Radiaciones no ionizantes (láser, H27ecuencia, microondas)","FÍSICOS",IF(F26="Gérmenes","BIOLÓGICOS",IF(F26="Parásitos","BIOLÓGICOS",IF(F26="Picaduras","BIOLÓGICOS",IF(F26="Mordeduras","BIOLÓGICOS",IF(F26="Fluidos o excrementos","BIOLÓGICOS",IF(F26="Polvos orgánicos inorgánicos","QUÍMICOS",IF(F26="Fibras","QUÍMICOS",IF(F26="Líquidos (nieblas y rocíos)","QUÍMICOS",IF(F26="Gases y vapores","QUÍMICOS",IF(F26="Humos metálicos, no metálicos","QUÍMICOS",IF(F26="Material particulado","QUÍMICOS",IF(F26="Gestión organizacional: Estilo de mando, pago, contratación, participación, inducción y capacitación, bienestar social, evaluación del desempeño y manejo de cambios","PSICOSOCIAL",IF(F26="Características de la organización del trabajo: Comunicación, tecnología, organización del trabajo y demandas cualitativas y cuantitativas de la labor","PSICOSOCIAL",IF(F26="Características del grupo social de trabajo: Relaciones, cohesión, calidad de interacciones y trabajo en equipo","PSICOSOCIAL",IF(F26="Condiciones de la tarea: Carga mental, contenido de la tarea, demandas emocionales, sistemas de control, definición de roles y monotonía","PSICOSOCIAL",IF(F26="Interface persona - tarea: Conocimientos, habilidades en relación con la demanda de la tarea, Iniciativa, autonomía y reconocimiento, identificación de la persona con la tarea y la organización","PSICOSOCIAL",IF(F26="Jornada de trabajo: Pausas, Trabajo nocturno, rotación, horas extras y descansos","PSICOSOCIAL",IF(F26="Antrópicos (inundaciones, deslizamientos, incendios forestales, sequías, aludes)","FENÓMENO NATURAL",IF(F26="Geofísicos (terremotos, volcanes, subsidencias, colapsos, inestabilidad del terreno)","FENÓMENO NATURAL",IF(F26="Meteorológicos (huracanes, tornados, granizadas, tormenta eléctrica)","FENÓMENO NATURAL")))))))))))))))))))))))))))))))))))))))))))</f>
        <v>BIOLÓGICOS</v>
      </c>
      <c r="H26" s="6" t="s">
        <v>263</v>
      </c>
      <c r="I26" s="125"/>
      <c r="J26" s="125" t="s">
        <v>0</v>
      </c>
      <c r="K26" s="125" t="s">
        <v>0</v>
      </c>
      <c r="L26" s="125"/>
      <c r="M26" s="125"/>
      <c r="N26" s="125"/>
      <c r="O26" s="125"/>
      <c r="P26" s="125"/>
      <c r="Q26" s="126">
        <v>10</v>
      </c>
      <c r="R26" s="126">
        <v>10</v>
      </c>
      <c r="S26" s="127">
        <v>6</v>
      </c>
      <c r="T26" s="126">
        <f t="shared" si="20"/>
        <v>600</v>
      </c>
      <c r="U26" s="128" t="str">
        <f t="shared" si="21"/>
        <v>MEDIO</v>
      </c>
      <c r="V26" s="128" t="str">
        <f t="shared" si="22"/>
        <v>NO ACEPTABLE</v>
      </c>
      <c r="W26" s="76" t="s">
        <v>256</v>
      </c>
      <c r="X26" s="7" t="s">
        <v>131</v>
      </c>
      <c r="Y26" s="6" t="s">
        <v>257</v>
      </c>
      <c r="Z26" s="6" t="s">
        <v>264</v>
      </c>
      <c r="AA26" s="6" t="s">
        <v>258</v>
      </c>
      <c r="AB26" s="6" t="s">
        <v>265</v>
      </c>
      <c r="AC26" s="126">
        <v>6</v>
      </c>
      <c r="AD26" s="126">
        <v>4</v>
      </c>
      <c r="AE26" s="127">
        <v>6</v>
      </c>
      <c r="AF26" s="126">
        <f t="shared" si="23"/>
        <v>144</v>
      </c>
      <c r="AG26" s="128" t="str">
        <f t="shared" si="24"/>
        <v>BAJO</v>
      </c>
      <c r="AH26" s="128" t="str">
        <f t="shared" si="25"/>
        <v>ACEPTABLE</v>
      </c>
      <c r="AJ26" s="130"/>
      <c r="AK26" s="130"/>
      <c r="AL26" s="130"/>
      <c r="AM26" s="130"/>
      <c r="AN26" s="130"/>
      <c r="AO26" s="130"/>
      <c r="AP26" s="130"/>
      <c r="AQ26" s="130"/>
      <c r="AR26" s="130"/>
      <c r="AS26" s="130"/>
      <c r="AT26" s="130"/>
      <c r="AU26" s="130"/>
      <c r="AV26" s="130"/>
    </row>
    <row r="27" spans="1:48" ht="48" x14ac:dyDescent="0.2">
      <c r="A27" s="159"/>
      <c r="B27" s="159"/>
      <c r="C27" s="159"/>
      <c r="D27" s="159"/>
      <c r="E27" s="77" t="s">
        <v>122</v>
      </c>
      <c r="F27" s="76" t="s">
        <v>144</v>
      </c>
      <c r="G27" s="77" t="str">
        <f t="shared" si="7"/>
        <v>BIOLÓGICOS</v>
      </c>
      <c r="H27" s="6" t="s">
        <v>259</v>
      </c>
      <c r="I27" s="5"/>
      <c r="J27" s="5" t="s">
        <v>0</v>
      </c>
      <c r="K27" s="5"/>
      <c r="L27" s="5" t="s">
        <v>0</v>
      </c>
      <c r="M27" s="5"/>
      <c r="N27" s="5"/>
      <c r="O27" s="5"/>
      <c r="P27" s="5"/>
      <c r="Q27" s="114">
        <v>6</v>
      </c>
      <c r="R27" s="114">
        <v>4</v>
      </c>
      <c r="S27" s="45">
        <v>6</v>
      </c>
      <c r="T27" s="114">
        <f t="shared" ref="T27" si="41">(Q27*R27*S27)</f>
        <v>144</v>
      </c>
      <c r="U27" s="44" t="str">
        <f t="shared" ref="U27" si="42">IF(AND(T27&gt;=1,T27&lt;=300),"BAJO",IF(AND(T27&gt;=301,T27&lt;=600),"MEDIO",IF(AND(T27&gt;=601,T27&lt;=1000),"ALTO")))</f>
        <v>BAJO</v>
      </c>
      <c r="V27" s="44" t="str">
        <f t="shared" ref="V27" si="43">IF(U27= "BAJO","ACEPTABLE",IF(U27="MEDIO","NO ACEPTABLE",IF(U27="ALTO","NO ACEPTABLE")))</f>
        <v>ACEPTABLE</v>
      </c>
      <c r="W27" s="7" t="s">
        <v>178</v>
      </c>
      <c r="X27" s="7" t="s">
        <v>131</v>
      </c>
      <c r="Y27" s="7" t="s">
        <v>131</v>
      </c>
      <c r="Z27" s="7" t="s">
        <v>179</v>
      </c>
      <c r="AA27" s="7" t="s">
        <v>131</v>
      </c>
      <c r="AB27" s="7" t="s">
        <v>169</v>
      </c>
      <c r="AC27" s="114">
        <v>3</v>
      </c>
      <c r="AD27" s="114">
        <v>4</v>
      </c>
      <c r="AE27" s="45">
        <v>6</v>
      </c>
      <c r="AF27" s="114">
        <f t="shared" ref="AF27:AF36" si="44">(AC27*AD27*AE27)</f>
        <v>72</v>
      </c>
      <c r="AG27" s="44" t="str">
        <f t="shared" ref="AG27" si="45">IF(AND(AF27&gt;=1,AF27&lt;=300),"BAJO",IF(AND(AF27&gt;=301,AF27&lt;=600),"MEDIO",IF(AND(AF27&gt;=601,AF27&lt;=1000),"ALTO")))</f>
        <v>BAJO</v>
      </c>
      <c r="AH27" s="44" t="str">
        <f t="shared" ref="AH27" si="46">IF(AG27= "BAJO","ACEPTABLE",IF(AG27="MEDIO","NO ACEPTABLE",IF(AG27="ALTO","NO ACEPTABLE")))</f>
        <v>ACEPTABLE</v>
      </c>
    </row>
    <row r="28" spans="1:48" ht="108" x14ac:dyDescent="0.2">
      <c r="A28" s="159"/>
      <c r="B28" s="159"/>
      <c r="C28" s="159"/>
      <c r="D28" s="159"/>
      <c r="E28" s="77" t="s">
        <v>122</v>
      </c>
      <c r="F28" s="76" t="s">
        <v>149</v>
      </c>
      <c r="G28" s="77" t="str">
        <f t="shared" si="7"/>
        <v>QUÍMICOS</v>
      </c>
      <c r="H28" s="6" t="s">
        <v>228</v>
      </c>
      <c r="I28" s="5"/>
      <c r="J28" s="5"/>
      <c r="K28" s="5" t="s">
        <v>0</v>
      </c>
      <c r="L28" s="5" t="s">
        <v>0</v>
      </c>
      <c r="M28" s="5"/>
      <c r="N28" s="5"/>
      <c r="O28" s="5"/>
      <c r="P28" s="5"/>
      <c r="Q28" s="114">
        <v>6</v>
      </c>
      <c r="R28" s="114">
        <v>4</v>
      </c>
      <c r="S28" s="45">
        <v>6</v>
      </c>
      <c r="T28" s="114">
        <f t="shared" si="20"/>
        <v>144</v>
      </c>
      <c r="U28" s="44" t="str">
        <f t="shared" si="21"/>
        <v>BAJO</v>
      </c>
      <c r="V28" s="44" t="str">
        <f t="shared" si="22"/>
        <v>ACEPTABLE</v>
      </c>
      <c r="W28" s="7" t="s">
        <v>237</v>
      </c>
      <c r="X28" s="7" t="s">
        <v>131</v>
      </c>
      <c r="Y28" s="7" t="s">
        <v>131</v>
      </c>
      <c r="Z28" s="7" t="s">
        <v>203</v>
      </c>
      <c r="AA28" s="7" t="s">
        <v>202</v>
      </c>
      <c r="AB28" s="7" t="s">
        <v>169</v>
      </c>
      <c r="AC28" s="114">
        <v>3</v>
      </c>
      <c r="AD28" s="114">
        <v>4</v>
      </c>
      <c r="AE28" s="45">
        <v>6</v>
      </c>
      <c r="AF28" s="114">
        <f t="shared" si="44"/>
        <v>72</v>
      </c>
      <c r="AG28" s="44" t="str">
        <f t="shared" si="24"/>
        <v>BAJO</v>
      </c>
      <c r="AH28" s="44" t="str">
        <f t="shared" si="25"/>
        <v>ACEPTABLE</v>
      </c>
    </row>
    <row r="29" spans="1:48" s="129" customFormat="1" ht="72" x14ac:dyDescent="0.2">
      <c r="A29" s="159"/>
      <c r="B29" s="159"/>
      <c r="C29" s="159"/>
      <c r="D29" s="159"/>
      <c r="E29" s="123" t="s">
        <v>122</v>
      </c>
      <c r="F29" s="124" t="s">
        <v>151</v>
      </c>
      <c r="G29" s="123" t="str">
        <f t="shared" ref="G29" si="47">IF(F29="Manipulación manual de cargas","BIOMECÁNICO",IF(F29="Movimientos repetitivos","BIOMECÁNICO",IF(F29="Esfuerzo","BIOMECÁNICO",IF(F29="Postura (prolongada mantenida, forzada,
antigravitacional)","BIOMECÁNICO",IF(F29="Mecánico (elementos o partes de máquinas, herramientas, equipos, piezas a trabajar, materiales proyectados sólidos o fluidos, superficies calientes)","CONDICIONES DE SEGURIDAD",IF(F29="Locativo (sistemas y medios de almacenamiento,  arrumes elevados sin estibas, muebles mal anclados en el piso o en la pared, almacenamientos inadecuados, condiciones de la estructura de trabajo)","CONDICIONES DE SEGURIDAD",IF(F29="Superficies de trabajo (irregulares, deslizantes, con diferencia del nivel, calientes)","CONDICIONES DE SEGURIDAD",IF(F29="Condiciones de orden y aseo, (caída de objetos, caída al mismo nivel o a un plano inferior, desorden en puestos de trabajo y bodegas)","CONDICIONES DE SEGURIDAD",IF(F29="Tecnológico (explosión, fuga, derrame de sustancias químicas, incendio)","CONDICIONES DE SEGURIDAD",IF(F29="Accidentes de tránsito - atropellamiento","CONDICIONES DE SEGURIDAD",IF(F29="Públicos (robos, atracos, asaltos, atentados, de orden público, etc.)","CONDICIONES DE SEGURIDAD",IF(F29="Eléctrico - (alta, media y baja tensión, estática por contacto indirecto)","CONDICIONES DE SEGURIDAD",IF(F29="Eléctrico - canalización inadecuada de cables eléctricos y de computo","CONDICIONES DE SEGURIDAD",IF(F29="Trabajo en alturas","CONDICIONES DE SEGURIDAD",IF(F29="Espacios confinados","CONDICIONES DE SEGURIDAD",IF(F29="Ruido de impacto, intermitente o continuo","FÍSICOS",IF(F29="Iluminación - luz visible por exceso o por deficiencia","FÍSICOS",IF(F29="Vibración cuerpo entero, segmentaria","FÍSICOS",IF(F29="Temperaturas extremas (calor y frío)","FÍSICOS",IF(F29="Ventilación (natural o artificial)","FÍSICOS",IF(F29="Presión admosférica (normal y ajustada)","FÍSICOS",IF(F29="Radiaciones ionizantes (rayos x, gama. beta y alfa)","FÍSICOS",IF(F29="Radiaciones no ionizantes (láser, ultravioleta, infrarroja, radiofrecuencia, microondas)","FÍSICOS",IF(F29="Gérmenes","BIOLÓGICOS",IF(F29="Parásitos","BIOLÓGICOS",IF(F29="Picaduras","BIOLÓGICOS",IF(F29="Mordeduras","BIOLÓGICOS",IF(F29="Fluidos o excrementos","BIOLÓGICOS",IF(F29="Polvos orgánicos inorgánicos","QUÍMICOS",IF(F29="Fibras","QUÍMICOS",IF(F29="Líquidos (nieblas y rocíos)","QUÍMICOS",IF(F29="Gases y vapores","QUÍMICOS",IF(F29="Humos metálicos, no metálicos","QUÍMICOS",IF(F29="Material particulado","QUÍMICOS",IF(F29="Gestión organizacional: Estilo de mando, pago, contratación, participación, inducción y capacitación, bienestar social, evaluación del desempeño y manejo de cambios","PSICOSOCIAL",IF(F29="Características de la organización del trabajo: Comunicación, tecnología, organización del trabajo y demandas cualitativas y cuantitativas de la labor","PSICOSOCIAL",IF(F29="Características del grupo social de trabajo: Relaciones, cohesión, calidad de interacciones y trabajo en equipo","PSICOSOCIAL",IF(F29="Condiciones de la tarea: Carga mental, contenido de la tarea, demandas emocionales, sistemas de control, definición de roles y monotonía","PSICOSOCIAL",IF(F29="Interface persona - tarea: Conocimientos, habilidades en relación con la demanda de la tarea, Iniciativa, autonomía y reconocimiento, identificación de la persona con la tarea y la organización","PSICOSOCIAL",IF(F29="Jornada de trabajo: Pausas, Trabajo nocturno, rotación, horas extras y descansos","PSICOSOCIAL",IF(F29="Antrópicos (inundaciones, deslizamientos, incendios forestales, sequías, aludes)","FENÓMENO NATURAL",IF(F29="Geofísicos (terremotos, volcanes, subsidencias, colapsos, inestabilidad del terreno)","FENÓMENO NATURAL",IF(F29="Meteorológicos (huracanes, tornados, granizadas, tormenta eléctrica)","FENÓMENO NATURAL")))))))))))))))))))))))))))))))))))))))))))</f>
        <v>QUÍMICOS</v>
      </c>
      <c r="H29" s="131" t="s">
        <v>266</v>
      </c>
      <c r="I29" s="125"/>
      <c r="J29" s="125" t="s">
        <v>0</v>
      </c>
      <c r="K29" s="125"/>
      <c r="L29" s="125" t="s">
        <v>0</v>
      </c>
      <c r="M29" s="125"/>
      <c r="N29" s="125"/>
      <c r="O29" s="125"/>
      <c r="P29" s="125"/>
      <c r="Q29" s="126">
        <v>3</v>
      </c>
      <c r="R29" s="126">
        <v>4</v>
      </c>
      <c r="S29" s="127">
        <v>3</v>
      </c>
      <c r="T29" s="126">
        <f t="shared" ref="T29" si="48">(Q29*R29*S29)</f>
        <v>36</v>
      </c>
      <c r="U29" s="128" t="str">
        <f t="shared" ref="U29" si="49">IF(AND(T29&gt;=1,T29&lt;=300),"BAJO",IF(AND(T29&gt;=301,T29&lt;=600),"MEDIO",IF(AND(T29&gt;=601,T29&lt;=1000),"ALTO")))</f>
        <v>BAJO</v>
      </c>
      <c r="V29" s="128" t="str">
        <f t="shared" ref="V29" si="50">IF(U29= "BAJO","ACEPTABLE",IF(U29="MEDIO","NO ACEPTABLE",IF(U29="ALTO","NO ACEPTABLE")))</f>
        <v>ACEPTABLE</v>
      </c>
      <c r="W29" s="123" t="s">
        <v>131</v>
      </c>
      <c r="X29" s="123" t="s">
        <v>131</v>
      </c>
      <c r="Y29" s="123" t="s">
        <v>131</v>
      </c>
      <c r="Z29" s="123" t="s">
        <v>238</v>
      </c>
      <c r="AA29" s="123" t="s">
        <v>131</v>
      </c>
      <c r="AB29" s="123" t="s">
        <v>169</v>
      </c>
      <c r="AC29" s="126">
        <v>1</v>
      </c>
      <c r="AD29" s="126">
        <v>4</v>
      </c>
      <c r="AE29" s="127">
        <v>3</v>
      </c>
      <c r="AF29" s="126">
        <f t="shared" ref="AF29" si="51">(AC29*AD29*AE29)</f>
        <v>12</v>
      </c>
      <c r="AG29" s="128" t="str">
        <f t="shared" ref="AG29" si="52">IF(AND(AF29&gt;=1,AF29&lt;=300),"BAJO",IF(AND(AF29&gt;=301,AF29&lt;=600),"MEDIO",IF(AND(AF29&gt;=601,AF29&lt;=1000),"ALTO")))</f>
        <v>BAJO</v>
      </c>
      <c r="AH29" s="128" t="str">
        <f t="shared" ref="AH29" si="53">IF(AG29= "BAJO","ACEPTABLE",IF(AG29="MEDIO","NO ACEPTABLE",IF(AG29="ALTO","NO ACEPTABLE")))</f>
        <v>ACEPTABLE</v>
      </c>
      <c r="AJ29" s="130"/>
      <c r="AK29" s="130"/>
      <c r="AL29" s="130"/>
      <c r="AM29" s="130"/>
      <c r="AN29" s="130"/>
      <c r="AO29" s="130"/>
      <c r="AP29" s="130"/>
      <c r="AQ29" s="130"/>
      <c r="AR29" s="130"/>
      <c r="AS29" s="130"/>
      <c r="AT29" s="130"/>
      <c r="AU29" s="130"/>
      <c r="AV29" s="130"/>
    </row>
    <row r="30" spans="1:48" ht="108" x14ac:dyDescent="0.2">
      <c r="A30" s="159"/>
      <c r="B30" s="159"/>
      <c r="C30" s="159"/>
      <c r="D30" s="159"/>
      <c r="E30" s="77" t="s">
        <v>122</v>
      </c>
      <c r="F30" s="76" t="s">
        <v>180</v>
      </c>
      <c r="G30" s="77" t="str">
        <f t="shared" si="7"/>
        <v>PSICOSOCIAL</v>
      </c>
      <c r="H30" s="6" t="s">
        <v>229</v>
      </c>
      <c r="I30" s="5"/>
      <c r="J30" s="5"/>
      <c r="K30" s="5" t="s">
        <v>0</v>
      </c>
      <c r="L30" s="5" t="s">
        <v>0</v>
      </c>
      <c r="M30" s="5"/>
      <c r="N30" s="5"/>
      <c r="O30" s="5"/>
      <c r="P30" s="5"/>
      <c r="Q30" s="114">
        <v>10</v>
      </c>
      <c r="R30" s="114">
        <v>4</v>
      </c>
      <c r="S30" s="45">
        <v>10</v>
      </c>
      <c r="T30" s="114">
        <f t="shared" ref="T30:T36" si="54">(Q30*R30*S30)</f>
        <v>400</v>
      </c>
      <c r="U30" s="44" t="str">
        <f t="shared" ref="U30:U36" si="55">IF(AND(T30&gt;=1,T30&lt;=300),"BAJO",IF(AND(T30&gt;=301,T30&lt;=600),"MEDIO",IF(AND(T30&gt;=601,T30&lt;=1000),"ALTO")))</f>
        <v>MEDIO</v>
      </c>
      <c r="V30" s="44" t="str">
        <f t="shared" ref="V30:V36" si="56">IF(U30= "BAJO","ACEPTABLE",IF(U30="MEDIO","NO ACEPTABLE",IF(U30="ALTO","NO ACEPTABLE")))</f>
        <v>NO ACEPTABLE</v>
      </c>
      <c r="W30" s="7" t="s">
        <v>131</v>
      </c>
      <c r="X30" s="7" t="s">
        <v>131</v>
      </c>
      <c r="Y30" s="7" t="s">
        <v>131</v>
      </c>
      <c r="Z30" s="7" t="s">
        <v>184</v>
      </c>
      <c r="AA30" s="7" t="s">
        <v>131</v>
      </c>
      <c r="AB30" s="7" t="s">
        <v>169</v>
      </c>
      <c r="AC30" s="114">
        <v>3</v>
      </c>
      <c r="AD30" s="114">
        <v>4</v>
      </c>
      <c r="AE30" s="45">
        <v>10</v>
      </c>
      <c r="AF30" s="114">
        <f t="shared" si="44"/>
        <v>120</v>
      </c>
      <c r="AG30" s="44" t="str">
        <f t="shared" ref="AG30:AG36" si="57">IF(AND(AF30&gt;=1,AF30&lt;=300),"BAJO",IF(AND(AF30&gt;=301,AF30&lt;=600),"MEDIO",IF(AND(AF30&gt;=601,AF30&lt;=1000),"ALTO")))</f>
        <v>BAJO</v>
      </c>
      <c r="AH30" s="44" t="str">
        <f t="shared" ref="AH30:AH36" si="58">IF(AG30= "BAJO","ACEPTABLE",IF(AG30="MEDIO","NO ACEPTABLE",IF(AG30="ALTO","NO ACEPTABLE")))</f>
        <v>ACEPTABLE</v>
      </c>
    </row>
    <row r="31" spans="1:48" ht="132" x14ac:dyDescent="0.2">
      <c r="A31" s="159"/>
      <c r="B31" s="159"/>
      <c r="C31" s="159"/>
      <c r="D31" s="159"/>
      <c r="E31" s="77" t="s">
        <v>122</v>
      </c>
      <c r="F31" s="76" t="s">
        <v>181</v>
      </c>
      <c r="G31" s="77" t="str">
        <f t="shared" si="7"/>
        <v>PSICOSOCIAL</v>
      </c>
      <c r="H31" s="6" t="s">
        <v>234</v>
      </c>
      <c r="I31" s="5"/>
      <c r="J31" s="5"/>
      <c r="K31" s="5" t="s">
        <v>0</v>
      </c>
      <c r="L31" s="5" t="s">
        <v>0</v>
      </c>
      <c r="M31" s="5"/>
      <c r="N31" s="5"/>
      <c r="O31" s="5"/>
      <c r="P31" s="5"/>
      <c r="Q31" s="114">
        <v>10</v>
      </c>
      <c r="R31" s="114">
        <v>4</v>
      </c>
      <c r="S31" s="45">
        <v>10</v>
      </c>
      <c r="T31" s="114">
        <f t="shared" si="54"/>
        <v>400</v>
      </c>
      <c r="U31" s="44" t="str">
        <f t="shared" si="55"/>
        <v>MEDIO</v>
      </c>
      <c r="V31" s="44" t="str">
        <f t="shared" si="56"/>
        <v>NO ACEPTABLE</v>
      </c>
      <c r="W31" s="7" t="s">
        <v>131</v>
      </c>
      <c r="X31" s="7" t="s">
        <v>131</v>
      </c>
      <c r="Y31" s="7" t="s">
        <v>131</v>
      </c>
      <c r="Z31" s="7" t="s">
        <v>184</v>
      </c>
      <c r="AA31" s="7" t="s">
        <v>131</v>
      </c>
      <c r="AB31" s="7" t="s">
        <v>169</v>
      </c>
      <c r="AC31" s="114">
        <v>3</v>
      </c>
      <c r="AD31" s="114">
        <v>4</v>
      </c>
      <c r="AE31" s="45">
        <v>10</v>
      </c>
      <c r="AF31" s="114">
        <f t="shared" si="44"/>
        <v>120</v>
      </c>
      <c r="AG31" s="44" t="str">
        <f t="shared" si="57"/>
        <v>BAJO</v>
      </c>
      <c r="AH31" s="44" t="str">
        <f t="shared" si="58"/>
        <v>ACEPTABLE</v>
      </c>
    </row>
    <row r="32" spans="1:48" ht="96" x14ac:dyDescent="0.2">
      <c r="A32" s="159"/>
      <c r="B32" s="159"/>
      <c r="C32" s="159"/>
      <c r="D32" s="159"/>
      <c r="E32" s="77" t="s">
        <v>122</v>
      </c>
      <c r="F32" s="76" t="s">
        <v>233</v>
      </c>
      <c r="G32" s="77" t="str">
        <f t="shared" si="7"/>
        <v>PSICOSOCIAL</v>
      </c>
      <c r="H32" s="6" t="s">
        <v>230</v>
      </c>
      <c r="I32" s="5"/>
      <c r="J32" s="5"/>
      <c r="K32" s="5" t="s">
        <v>0</v>
      </c>
      <c r="L32" s="5" t="s">
        <v>0</v>
      </c>
      <c r="M32" s="5"/>
      <c r="N32" s="5"/>
      <c r="O32" s="5"/>
      <c r="P32" s="5"/>
      <c r="Q32" s="114">
        <v>10</v>
      </c>
      <c r="R32" s="114">
        <v>4</v>
      </c>
      <c r="S32" s="45">
        <v>10</v>
      </c>
      <c r="T32" s="114">
        <f t="shared" si="54"/>
        <v>400</v>
      </c>
      <c r="U32" s="44" t="str">
        <f t="shared" si="55"/>
        <v>MEDIO</v>
      </c>
      <c r="V32" s="44" t="str">
        <f t="shared" si="56"/>
        <v>NO ACEPTABLE</v>
      </c>
      <c r="W32" s="7" t="s">
        <v>131</v>
      </c>
      <c r="X32" s="7" t="s">
        <v>131</v>
      </c>
      <c r="Y32" s="7" t="s">
        <v>131</v>
      </c>
      <c r="Z32" s="7" t="s">
        <v>184</v>
      </c>
      <c r="AA32" s="7" t="s">
        <v>131</v>
      </c>
      <c r="AB32" s="7" t="s">
        <v>169</v>
      </c>
      <c r="AC32" s="114">
        <v>3</v>
      </c>
      <c r="AD32" s="114">
        <v>4</v>
      </c>
      <c r="AE32" s="45">
        <v>10</v>
      </c>
      <c r="AF32" s="114">
        <f t="shared" si="44"/>
        <v>120</v>
      </c>
      <c r="AG32" s="44" t="str">
        <f t="shared" si="57"/>
        <v>BAJO</v>
      </c>
      <c r="AH32" s="44" t="str">
        <f t="shared" si="58"/>
        <v>ACEPTABLE</v>
      </c>
    </row>
    <row r="33" spans="1:34" ht="108" x14ac:dyDescent="0.2">
      <c r="A33" s="159"/>
      <c r="B33" s="159"/>
      <c r="C33" s="159"/>
      <c r="D33" s="159"/>
      <c r="E33" s="77" t="s">
        <v>122</v>
      </c>
      <c r="F33" s="76" t="s">
        <v>182</v>
      </c>
      <c r="G33" s="77" t="str">
        <f t="shared" si="7"/>
        <v>PSICOSOCIAL</v>
      </c>
      <c r="H33" s="6" t="s">
        <v>231</v>
      </c>
      <c r="I33" s="5"/>
      <c r="J33" s="5"/>
      <c r="K33" s="5" t="s">
        <v>0</v>
      </c>
      <c r="L33" s="5" t="s">
        <v>0</v>
      </c>
      <c r="M33" s="5"/>
      <c r="N33" s="5"/>
      <c r="O33" s="5"/>
      <c r="P33" s="5"/>
      <c r="Q33" s="114">
        <v>10</v>
      </c>
      <c r="R33" s="114">
        <v>4</v>
      </c>
      <c r="S33" s="45">
        <v>10</v>
      </c>
      <c r="T33" s="114">
        <f t="shared" si="54"/>
        <v>400</v>
      </c>
      <c r="U33" s="44" t="str">
        <f t="shared" si="55"/>
        <v>MEDIO</v>
      </c>
      <c r="V33" s="44" t="str">
        <f t="shared" si="56"/>
        <v>NO ACEPTABLE</v>
      </c>
      <c r="W33" s="7" t="s">
        <v>131</v>
      </c>
      <c r="X33" s="7" t="s">
        <v>131</v>
      </c>
      <c r="Y33" s="7" t="s">
        <v>131</v>
      </c>
      <c r="Z33" s="7" t="s">
        <v>184</v>
      </c>
      <c r="AA33" s="7" t="s">
        <v>131</v>
      </c>
      <c r="AB33" s="7" t="s">
        <v>169</v>
      </c>
      <c r="AC33" s="114">
        <v>3</v>
      </c>
      <c r="AD33" s="114">
        <v>4</v>
      </c>
      <c r="AE33" s="45">
        <v>10</v>
      </c>
      <c r="AF33" s="114">
        <f t="shared" si="44"/>
        <v>120</v>
      </c>
      <c r="AG33" s="44" t="str">
        <f t="shared" si="57"/>
        <v>BAJO</v>
      </c>
      <c r="AH33" s="44" t="str">
        <f t="shared" si="58"/>
        <v>ACEPTABLE</v>
      </c>
    </row>
    <row r="34" spans="1:34" ht="120" x14ac:dyDescent="0.2">
      <c r="A34" s="159"/>
      <c r="B34" s="159"/>
      <c r="C34" s="159"/>
      <c r="D34" s="159"/>
      <c r="E34" s="77" t="s">
        <v>122</v>
      </c>
      <c r="F34" s="76" t="s">
        <v>183</v>
      </c>
      <c r="G34" s="77" t="str">
        <f t="shared" si="7"/>
        <v>PSICOSOCIAL</v>
      </c>
      <c r="H34" s="6" t="s">
        <v>232</v>
      </c>
      <c r="I34" s="5"/>
      <c r="J34" s="5"/>
      <c r="K34" s="5" t="s">
        <v>0</v>
      </c>
      <c r="L34" s="5" t="s">
        <v>0</v>
      </c>
      <c r="M34" s="5"/>
      <c r="N34" s="5"/>
      <c r="O34" s="5"/>
      <c r="P34" s="5"/>
      <c r="Q34" s="114">
        <v>3</v>
      </c>
      <c r="R34" s="114">
        <v>4</v>
      </c>
      <c r="S34" s="45">
        <v>6</v>
      </c>
      <c r="T34" s="114">
        <f t="shared" si="54"/>
        <v>72</v>
      </c>
      <c r="U34" s="44" t="str">
        <f t="shared" si="55"/>
        <v>BAJO</v>
      </c>
      <c r="V34" s="44" t="str">
        <f t="shared" si="56"/>
        <v>ACEPTABLE</v>
      </c>
      <c r="W34" s="7" t="s">
        <v>131</v>
      </c>
      <c r="X34" s="7" t="s">
        <v>131</v>
      </c>
      <c r="Y34" s="7" t="s">
        <v>131</v>
      </c>
      <c r="Z34" s="7" t="s">
        <v>184</v>
      </c>
      <c r="AA34" s="7" t="s">
        <v>131</v>
      </c>
      <c r="AB34" s="7" t="s">
        <v>169</v>
      </c>
      <c r="AC34" s="114">
        <v>3</v>
      </c>
      <c r="AD34" s="114">
        <v>4</v>
      </c>
      <c r="AE34" s="45">
        <v>6</v>
      </c>
      <c r="AF34" s="114">
        <f t="shared" si="44"/>
        <v>72</v>
      </c>
      <c r="AG34" s="44" t="str">
        <f t="shared" si="57"/>
        <v>BAJO</v>
      </c>
      <c r="AH34" s="44" t="str">
        <f t="shared" si="58"/>
        <v>ACEPTABLE</v>
      </c>
    </row>
    <row r="35" spans="1:34" ht="60" x14ac:dyDescent="0.2">
      <c r="A35" s="159"/>
      <c r="B35" s="159"/>
      <c r="C35" s="159"/>
      <c r="D35" s="159"/>
      <c r="E35" s="77" t="s">
        <v>154</v>
      </c>
      <c r="F35" s="76" t="s">
        <v>206</v>
      </c>
      <c r="G35" s="77" t="str">
        <f t="shared" si="7"/>
        <v>FENÓMENO NATURAL</v>
      </c>
      <c r="H35" s="6" t="s">
        <v>212</v>
      </c>
      <c r="I35" s="5"/>
      <c r="J35" s="5"/>
      <c r="K35" s="5" t="s">
        <v>0</v>
      </c>
      <c r="L35" s="5" t="s">
        <v>0</v>
      </c>
      <c r="M35" s="5"/>
      <c r="N35" s="5"/>
      <c r="O35" s="5"/>
      <c r="P35" s="5"/>
      <c r="Q35" s="114">
        <v>3</v>
      </c>
      <c r="R35" s="114">
        <v>6</v>
      </c>
      <c r="S35" s="45">
        <v>1</v>
      </c>
      <c r="T35" s="114">
        <f t="shared" si="54"/>
        <v>18</v>
      </c>
      <c r="U35" s="44" t="str">
        <f t="shared" si="55"/>
        <v>BAJO</v>
      </c>
      <c r="V35" s="44" t="str">
        <f t="shared" si="56"/>
        <v>ACEPTABLE</v>
      </c>
      <c r="W35" s="7" t="s">
        <v>131</v>
      </c>
      <c r="X35" s="7" t="s">
        <v>131</v>
      </c>
      <c r="Y35" s="7" t="s">
        <v>131</v>
      </c>
      <c r="Z35" s="7" t="s">
        <v>207</v>
      </c>
      <c r="AA35" s="7" t="s">
        <v>208</v>
      </c>
      <c r="AB35" s="7" t="s">
        <v>213</v>
      </c>
      <c r="AC35" s="114">
        <v>3</v>
      </c>
      <c r="AD35" s="114">
        <v>4</v>
      </c>
      <c r="AE35" s="45">
        <v>1</v>
      </c>
      <c r="AF35" s="114">
        <f t="shared" si="44"/>
        <v>12</v>
      </c>
      <c r="AG35" s="44" t="str">
        <f t="shared" si="57"/>
        <v>BAJO</v>
      </c>
      <c r="AH35" s="44" t="str">
        <f t="shared" si="58"/>
        <v>ACEPTABLE</v>
      </c>
    </row>
    <row r="36" spans="1:34" ht="48.75" thickBot="1" x14ac:dyDescent="0.25">
      <c r="A36" s="159"/>
      <c r="B36" s="160"/>
      <c r="C36" s="160"/>
      <c r="D36" s="160"/>
      <c r="E36" s="94" t="s">
        <v>154</v>
      </c>
      <c r="F36" s="95" t="s">
        <v>205</v>
      </c>
      <c r="G36" s="94" t="str">
        <f t="shared" si="7"/>
        <v>FENÓMENO NATURAL</v>
      </c>
      <c r="H36" s="96" t="s">
        <v>260</v>
      </c>
      <c r="I36" s="97"/>
      <c r="J36" s="97"/>
      <c r="K36" s="97" t="s">
        <v>0</v>
      </c>
      <c r="L36" s="97" t="s">
        <v>0</v>
      </c>
      <c r="M36" s="97"/>
      <c r="N36" s="97"/>
      <c r="O36" s="97"/>
      <c r="P36" s="97"/>
      <c r="Q36" s="98">
        <v>6</v>
      </c>
      <c r="R36" s="98">
        <v>1</v>
      </c>
      <c r="S36" s="99">
        <v>1</v>
      </c>
      <c r="T36" s="98">
        <f t="shared" si="54"/>
        <v>6</v>
      </c>
      <c r="U36" s="100" t="str">
        <f t="shared" si="55"/>
        <v>BAJO</v>
      </c>
      <c r="V36" s="100" t="str">
        <f t="shared" si="56"/>
        <v>ACEPTABLE</v>
      </c>
      <c r="W36" s="101" t="s">
        <v>131</v>
      </c>
      <c r="X36" s="101" t="s">
        <v>131</v>
      </c>
      <c r="Y36" s="101" t="s">
        <v>131</v>
      </c>
      <c r="Z36" s="101" t="s">
        <v>207</v>
      </c>
      <c r="AA36" s="101" t="s">
        <v>208</v>
      </c>
      <c r="AB36" s="101" t="s">
        <v>213</v>
      </c>
      <c r="AC36" s="98">
        <v>6</v>
      </c>
      <c r="AD36" s="98">
        <v>1</v>
      </c>
      <c r="AE36" s="99">
        <v>1</v>
      </c>
      <c r="AF36" s="98">
        <f t="shared" si="44"/>
        <v>6</v>
      </c>
      <c r="AG36" s="100" t="str">
        <f t="shared" si="57"/>
        <v>BAJO</v>
      </c>
      <c r="AH36" s="100" t="str">
        <f t="shared" si="58"/>
        <v>ACEPTABLE</v>
      </c>
    </row>
    <row r="37" spans="1:34" ht="15.75" x14ac:dyDescent="0.2">
      <c r="F37" s="121"/>
      <c r="H37" s="122"/>
    </row>
    <row r="38" spans="1:34" ht="15" x14ac:dyDescent="0.2">
      <c r="F38" s="121"/>
      <c r="H38" s="121"/>
    </row>
    <row r="39" spans="1:34" ht="15.75" x14ac:dyDescent="0.2">
      <c r="F39" s="122"/>
      <c r="H39" s="121"/>
    </row>
    <row r="40" spans="1:34" ht="15" x14ac:dyDescent="0.2">
      <c r="F40" s="121"/>
    </row>
    <row r="41" spans="1:34" ht="15" x14ac:dyDescent="0.2">
      <c r="F41" s="121"/>
    </row>
  </sheetData>
  <protectedRanges>
    <protectedRange sqref="H21" name="Rango1_3_3"/>
    <protectedRange sqref="AB21" name="Rango1_1_1"/>
    <protectedRange sqref="A1:AH4" name="Rango3"/>
  </protectedRanges>
  <mergeCells count="68">
    <mergeCell ref="Q6:U6"/>
    <mergeCell ref="K8:K9"/>
    <mergeCell ref="L8:L9"/>
    <mergeCell ref="O8:O9"/>
    <mergeCell ref="M8:M9"/>
    <mergeCell ref="N8:N9"/>
    <mergeCell ref="AK5:AV5"/>
    <mergeCell ref="BI5:BJ5"/>
    <mergeCell ref="A7:A9"/>
    <mergeCell ref="B7:B9"/>
    <mergeCell ref="C7:C9"/>
    <mergeCell ref="D7:D9"/>
    <mergeCell ref="E7:E9"/>
    <mergeCell ref="I5:R5"/>
    <mergeCell ref="S5:U5"/>
    <mergeCell ref="V5:W5"/>
    <mergeCell ref="X5:Y5"/>
    <mergeCell ref="Y8:Y9"/>
    <mergeCell ref="AC7:AH7"/>
    <mergeCell ref="F8:F9"/>
    <mergeCell ref="AA5:AB5"/>
    <mergeCell ref="I6:M6"/>
    <mergeCell ref="Q7:V7"/>
    <mergeCell ref="W7:AB7"/>
    <mergeCell ref="P8:P9"/>
    <mergeCell ref="Q8:Q9"/>
    <mergeCell ref="R8:R9"/>
    <mergeCell ref="S8:S9"/>
    <mergeCell ref="Z8:Z9"/>
    <mergeCell ref="AA8:AA9"/>
    <mergeCell ref="AB8:AB9"/>
    <mergeCell ref="A1:G4"/>
    <mergeCell ref="F7:G7"/>
    <mergeCell ref="H7:H9"/>
    <mergeCell ref="I7:K7"/>
    <mergeCell ref="L7:P7"/>
    <mergeCell ref="A5:F5"/>
    <mergeCell ref="A6:F6"/>
    <mergeCell ref="N6:P6"/>
    <mergeCell ref="AH8:AH9"/>
    <mergeCell ref="AF5:AG5"/>
    <mergeCell ref="AF8:AF9"/>
    <mergeCell ref="AG6:AH6"/>
    <mergeCell ref="AD6:AF6"/>
    <mergeCell ref="AC5:AE5"/>
    <mergeCell ref="A10:A36"/>
    <mergeCell ref="D10:D36"/>
    <mergeCell ref="C10:C36"/>
    <mergeCell ref="B10:B36"/>
    <mergeCell ref="AG8:AG9"/>
    <mergeCell ref="AC8:AC9"/>
    <mergeCell ref="AD8:AD9"/>
    <mergeCell ref="AE8:AE9"/>
    <mergeCell ref="T8:T9"/>
    <mergeCell ref="U8:U9"/>
    <mergeCell ref="V8:V9"/>
    <mergeCell ref="W8:W9"/>
    <mergeCell ref="X8:X9"/>
    <mergeCell ref="G8:G9"/>
    <mergeCell ref="I8:I9"/>
    <mergeCell ref="J8:J9"/>
    <mergeCell ref="H1:AB1"/>
    <mergeCell ref="AC1:AH1"/>
    <mergeCell ref="H2:AB2"/>
    <mergeCell ref="AC2:AH2"/>
    <mergeCell ref="H3:AB4"/>
    <mergeCell ref="AC3:AH3"/>
    <mergeCell ref="AC4:AH4"/>
  </mergeCells>
  <conditionalFormatting sqref="U26:V26 AG26:AH26 AG28:AH28 U28:V28 U18:V21 AG18:AH21 AG14:AH15 U14:V15">
    <cfRule type="cellIs" dxfId="328" priority="957" operator="equal">
      <formula>FALSE</formula>
    </cfRule>
    <cfRule type="cellIs" dxfId="327" priority="958" operator="equal">
      <formula>"IMPORTANTE"</formula>
    </cfRule>
    <cfRule type="cellIs" dxfId="326" priority="959" operator="equal">
      <formula>"MODERADO"</formula>
    </cfRule>
    <cfRule type="cellIs" dxfId="325" priority="960" operator="equal">
      <formula>"TOLERABLE"</formula>
    </cfRule>
    <cfRule type="cellIs" dxfId="324" priority="961" operator="equal">
      <formula>"TRIVIAL"</formula>
    </cfRule>
    <cfRule type="cellIs" dxfId="323" priority="962" operator="equal">
      <formula>"T'Sede AVIANCA'!"</formula>
    </cfRule>
    <cfRule type="cellIs" dxfId="322" priority="969" operator="equal">
      <formula>"MEDIANAMENTE ACEPTABLE"</formula>
    </cfRule>
    <cfRule type="cellIs" dxfId="321" priority="970" operator="equal">
      <formula>"ACEPTABLE"</formula>
    </cfRule>
    <cfRule type="cellIs" dxfId="320" priority="971" operator="equal">
      <formula>"NO ACEPTABLE"</formula>
    </cfRule>
    <cfRule type="cellIs" dxfId="319" priority="972" stopIfTrue="1" operator="equal">
      <formula>"BAJO"</formula>
    </cfRule>
    <cfRule type="cellIs" dxfId="318" priority="973" stopIfTrue="1" operator="equal">
      <formula>"MEDIO"</formula>
    </cfRule>
    <cfRule type="cellIs" dxfId="317" priority="974" stopIfTrue="1" operator="equal">
      <formula>"ALTO"</formula>
    </cfRule>
  </conditionalFormatting>
  <conditionalFormatting sqref="U26:V26 AG26:AH26 AG28:AH28 U28:V28 U18:V21 AG18:AH21 AG14:AH15 U14:V15">
    <cfRule type="cellIs" dxfId="316" priority="967" operator="equal">
      <formula>"MEDIO"</formula>
    </cfRule>
    <cfRule type="cellIs" dxfId="315" priority="968" operator="equal">
      <formula>"MEDIO"</formula>
    </cfRule>
  </conditionalFormatting>
  <conditionalFormatting sqref="U26:V26 AG26:AH26 AG28:AH28 U28:V28 U18:V21 AG18:AH21 AG14:AH15 U14:V15">
    <cfRule type="cellIs" dxfId="314" priority="965" operator="equal">
      <formula>"ALTO"</formula>
    </cfRule>
    <cfRule type="cellIs" dxfId="313" priority="966" operator="equal">
      <formula>"MEDIO"</formula>
    </cfRule>
  </conditionalFormatting>
  <conditionalFormatting sqref="U26:V26 AG26:AH26 AG28:AH28 U28:V28 U18:V21 AG18:AH21 AG14:AH15 U14:V15">
    <cfRule type="cellIs" dxfId="312" priority="964" operator="equal">
      <formula>"BAJO"</formula>
    </cfRule>
  </conditionalFormatting>
  <conditionalFormatting sqref="U26:V26 AG26:AH26 AG28:AH28 U28:V28 U18:V21 AG18:AH21 AG14:AH15 U14:V15">
    <cfRule type="cellIs" dxfId="311" priority="963" operator="equal">
      <formula>"MEDIO"</formula>
    </cfRule>
  </conditionalFormatting>
  <conditionalFormatting sqref="U26:V26 AG26:AH26 AG28:AH28 U28:V28 U18:V21 AG18:AH21 AG14:AH15 U14:V15">
    <cfRule type="cellIs" dxfId="310" priority="975" operator="equal">
      <formula>#REF!</formula>
    </cfRule>
  </conditionalFormatting>
  <conditionalFormatting sqref="T26 AF26 T28 AF28 T18:T21 AF18:AF21 AF14:AF15 T14:T15">
    <cfRule type="cellIs" dxfId="309" priority="956" operator="equal">
      <formula>0</formula>
    </cfRule>
  </conditionalFormatting>
  <conditionalFormatting sqref="U17:V17 AG17:AH17">
    <cfRule type="cellIs" dxfId="308" priority="911" operator="equal">
      <formula>FALSE</formula>
    </cfRule>
    <cfRule type="cellIs" dxfId="307" priority="912" operator="equal">
      <formula>"IMPORTANTE"</formula>
    </cfRule>
    <cfRule type="cellIs" dxfId="306" priority="913" operator="equal">
      <formula>"MODERADO"</formula>
    </cfRule>
    <cfRule type="cellIs" dxfId="305" priority="914" operator="equal">
      <formula>"TOLERABLE"</formula>
    </cfRule>
    <cfRule type="cellIs" dxfId="304" priority="915" operator="equal">
      <formula>"TRIVIAL"</formula>
    </cfRule>
    <cfRule type="cellIs" dxfId="303" priority="916" operator="equal">
      <formula>"T'Sede AVIANCA'!"</formula>
    </cfRule>
    <cfRule type="cellIs" dxfId="302" priority="923" operator="equal">
      <formula>"MEDIANAMENTE ACEPTABLE"</formula>
    </cfRule>
    <cfRule type="cellIs" dxfId="301" priority="924" operator="equal">
      <formula>"ACEPTABLE"</formula>
    </cfRule>
    <cfRule type="cellIs" dxfId="300" priority="925" operator="equal">
      <formula>"NO ACEPTABLE"</formula>
    </cfRule>
    <cfRule type="cellIs" dxfId="299" priority="926" stopIfTrue="1" operator="equal">
      <formula>"BAJO"</formula>
    </cfRule>
    <cfRule type="cellIs" dxfId="298" priority="927" stopIfTrue="1" operator="equal">
      <formula>"MEDIO"</formula>
    </cfRule>
    <cfRule type="cellIs" dxfId="297" priority="928" stopIfTrue="1" operator="equal">
      <formula>"ALTO"</formula>
    </cfRule>
  </conditionalFormatting>
  <conditionalFormatting sqref="U17:V17 AG17:AH17">
    <cfRule type="cellIs" dxfId="296" priority="921" operator="equal">
      <formula>"MEDIO"</formula>
    </cfRule>
    <cfRule type="cellIs" dxfId="295" priority="922" operator="equal">
      <formula>"MEDIO"</formula>
    </cfRule>
  </conditionalFormatting>
  <conditionalFormatting sqref="U17:V17 AG17:AH17">
    <cfRule type="cellIs" dxfId="294" priority="919" operator="equal">
      <formula>"ALTO"</formula>
    </cfRule>
    <cfRule type="cellIs" dxfId="293" priority="920" operator="equal">
      <formula>"MEDIO"</formula>
    </cfRule>
  </conditionalFormatting>
  <conditionalFormatting sqref="U17:V17 AG17:AH17">
    <cfRule type="cellIs" dxfId="292" priority="918" operator="equal">
      <formula>"BAJO"</formula>
    </cfRule>
  </conditionalFormatting>
  <conditionalFormatting sqref="U17:V17 AG17:AH17">
    <cfRule type="cellIs" dxfId="291" priority="917" operator="equal">
      <formula>"MEDIO"</formula>
    </cfRule>
  </conditionalFormatting>
  <conditionalFormatting sqref="U17:V17 AG17:AH17">
    <cfRule type="cellIs" dxfId="290" priority="929" operator="equal">
      <formula>#REF!</formula>
    </cfRule>
  </conditionalFormatting>
  <conditionalFormatting sqref="T17 AF17">
    <cfRule type="cellIs" dxfId="289" priority="910" operator="equal">
      <formula>0</formula>
    </cfRule>
  </conditionalFormatting>
  <conditionalFormatting sqref="U17">
    <cfRule type="colorScale" priority="930">
      <colorScale>
        <cfvo type="min"/>
        <cfvo type="percentile" val="50"/>
        <cfvo type="max"/>
        <color rgb="FFF8696B"/>
        <color rgb="FFFFEB84"/>
        <color rgb="FF63BE7B"/>
      </colorScale>
    </cfRule>
  </conditionalFormatting>
  <conditionalFormatting sqref="AG17:AH17">
    <cfRule type="colorScale" priority="931">
      <colorScale>
        <cfvo type="min"/>
        <cfvo type="percentile" val="50"/>
        <cfvo type="max"/>
        <color rgb="FFF8696B"/>
        <color rgb="FFFFEB84"/>
        <color rgb="FF63BE7B"/>
      </colorScale>
    </cfRule>
  </conditionalFormatting>
  <conditionalFormatting sqref="V17">
    <cfRule type="colorScale" priority="932">
      <colorScale>
        <cfvo type="min"/>
        <cfvo type="percentile" val="50"/>
        <cfvo type="max"/>
        <color rgb="FFF8696B"/>
        <color rgb="FFFFEB84"/>
        <color rgb="FF63BE7B"/>
      </colorScale>
    </cfRule>
  </conditionalFormatting>
  <conditionalFormatting sqref="U30:V36 AG30:AH36">
    <cfRule type="cellIs" dxfId="288" priority="888" operator="equal">
      <formula>FALSE</formula>
    </cfRule>
    <cfRule type="cellIs" dxfId="287" priority="889" operator="equal">
      <formula>"IMPORTANTE"</formula>
    </cfRule>
    <cfRule type="cellIs" dxfId="286" priority="890" operator="equal">
      <formula>"MODERADO"</formula>
    </cfRule>
    <cfRule type="cellIs" dxfId="285" priority="891" operator="equal">
      <formula>"TOLERABLE"</formula>
    </cfRule>
    <cfRule type="cellIs" dxfId="284" priority="892" operator="equal">
      <formula>"TRIVIAL"</formula>
    </cfRule>
    <cfRule type="cellIs" dxfId="283" priority="893" operator="equal">
      <formula>"T'Sede AVIANCA'!"</formula>
    </cfRule>
    <cfRule type="cellIs" dxfId="282" priority="900" operator="equal">
      <formula>"MEDIANAMENTE ACEPTABLE"</formula>
    </cfRule>
    <cfRule type="cellIs" dxfId="281" priority="901" operator="equal">
      <formula>"ACEPTABLE"</formula>
    </cfRule>
    <cfRule type="cellIs" dxfId="280" priority="902" operator="equal">
      <formula>"NO ACEPTABLE"</formula>
    </cfRule>
    <cfRule type="cellIs" dxfId="279" priority="903" stopIfTrue="1" operator="equal">
      <formula>"BAJO"</formula>
    </cfRule>
    <cfRule type="cellIs" dxfId="278" priority="904" stopIfTrue="1" operator="equal">
      <formula>"MEDIO"</formula>
    </cfRule>
    <cfRule type="cellIs" dxfId="277" priority="905" stopIfTrue="1" operator="equal">
      <formula>"ALTO"</formula>
    </cfRule>
  </conditionalFormatting>
  <conditionalFormatting sqref="U30:V36 AG30:AH36">
    <cfRule type="cellIs" dxfId="276" priority="898" operator="equal">
      <formula>"MEDIO"</formula>
    </cfRule>
    <cfRule type="cellIs" dxfId="275" priority="899" operator="equal">
      <formula>"MEDIO"</formula>
    </cfRule>
  </conditionalFormatting>
  <conditionalFormatting sqref="U30:V36 AG30:AH36">
    <cfRule type="cellIs" dxfId="274" priority="896" operator="equal">
      <formula>"ALTO"</formula>
    </cfRule>
    <cfRule type="cellIs" dxfId="273" priority="897" operator="equal">
      <formula>"MEDIO"</formula>
    </cfRule>
  </conditionalFormatting>
  <conditionalFormatting sqref="U30:V36 AG30:AH36">
    <cfRule type="cellIs" dxfId="272" priority="895" operator="equal">
      <formula>"BAJO"</formula>
    </cfRule>
  </conditionalFormatting>
  <conditionalFormatting sqref="U30:V36 AG30:AH36">
    <cfRule type="cellIs" dxfId="271" priority="894" operator="equal">
      <formula>"MEDIO"</formula>
    </cfRule>
  </conditionalFormatting>
  <conditionalFormatting sqref="U30:V36 AG30:AH36">
    <cfRule type="cellIs" dxfId="270" priority="906" operator="equal">
      <formula>#REF!</formula>
    </cfRule>
  </conditionalFormatting>
  <conditionalFormatting sqref="AF30:AF36 T30:T36">
    <cfRule type="cellIs" dxfId="269" priority="887" operator="equal">
      <formula>0</formula>
    </cfRule>
  </conditionalFormatting>
  <conditionalFormatting sqref="G17:G21 G26:G28 G30:G36 G10:G11 G14:G15">
    <cfRule type="cellIs" dxfId="268" priority="886" operator="equal">
      <formula>FALSE</formula>
    </cfRule>
  </conditionalFormatting>
  <conditionalFormatting sqref="AG10:AH10 U10:V11">
    <cfRule type="cellIs" dxfId="267" priority="840" operator="equal">
      <formula>FALSE</formula>
    </cfRule>
    <cfRule type="cellIs" dxfId="266" priority="841" operator="equal">
      <formula>"IMPORTANTE"</formula>
    </cfRule>
    <cfRule type="cellIs" dxfId="265" priority="842" operator="equal">
      <formula>"MODERADO"</formula>
    </cfRule>
    <cfRule type="cellIs" dxfId="264" priority="843" operator="equal">
      <formula>"TOLERABLE"</formula>
    </cfRule>
    <cfRule type="cellIs" dxfId="263" priority="844" operator="equal">
      <formula>"TRIVIAL"</formula>
    </cfRule>
    <cfRule type="cellIs" dxfId="262" priority="845" operator="equal">
      <formula>"T'Sede AVIANCA'!"</formula>
    </cfRule>
    <cfRule type="cellIs" dxfId="261" priority="852" operator="equal">
      <formula>"MEDIANAMENTE ACEPTABLE"</formula>
    </cfRule>
    <cfRule type="cellIs" dxfId="260" priority="853" operator="equal">
      <formula>"ACEPTABLE"</formula>
    </cfRule>
    <cfRule type="cellIs" dxfId="259" priority="854" operator="equal">
      <formula>"NO ACEPTABLE"</formula>
    </cfRule>
    <cfRule type="cellIs" dxfId="258" priority="855" stopIfTrue="1" operator="equal">
      <formula>"BAJO"</formula>
    </cfRule>
    <cfRule type="cellIs" dxfId="257" priority="856" stopIfTrue="1" operator="equal">
      <formula>"MEDIO"</formula>
    </cfRule>
    <cfRule type="cellIs" dxfId="256" priority="857" stopIfTrue="1" operator="equal">
      <formula>"ALTO"</formula>
    </cfRule>
  </conditionalFormatting>
  <conditionalFormatting sqref="AG10:AH10 U10:V11">
    <cfRule type="cellIs" dxfId="255" priority="850" operator="equal">
      <formula>"MEDIO"</formula>
    </cfRule>
    <cfRule type="cellIs" dxfId="254" priority="851" operator="equal">
      <formula>"MEDIO"</formula>
    </cfRule>
  </conditionalFormatting>
  <conditionalFormatting sqref="AG10:AH10 U10:V11">
    <cfRule type="cellIs" dxfId="253" priority="848" operator="equal">
      <formula>"ALTO"</formula>
    </cfRule>
    <cfRule type="cellIs" dxfId="252" priority="849" operator="equal">
      <formula>"MEDIO"</formula>
    </cfRule>
  </conditionalFormatting>
  <conditionalFormatting sqref="AG10:AH10 U10:V11">
    <cfRule type="cellIs" dxfId="251" priority="847" operator="equal">
      <formula>"BAJO"</formula>
    </cfRule>
  </conditionalFormatting>
  <conditionalFormatting sqref="AG10:AH10 U10:V11">
    <cfRule type="cellIs" dxfId="250" priority="846" operator="equal">
      <formula>"MEDIO"</formula>
    </cfRule>
  </conditionalFormatting>
  <conditionalFormatting sqref="AG10:AH10 U10:V11">
    <cfRule type="cellIs" dxfId="249" priority="858" operator="equal">
      <formula>#REF!</formula>
    </cfRule>
  </conditionalFormatting>
  <conditionalFormatting sqref="AF10 T10:T11">
    <cfRule type="cellIs" dxfId="248" priority="839" operator="equal">
      <formula>0</formula>
    </cfRule>
  </conditionalFormatting>
  <conditionalFormatting sqref="U10:U11">
    <cfRule type="colorScale" priority="859">
      <colorScale>
        <cfvo type="min"/>
        <cfvo type="percentile" val="50"/>
        <cfvo type="max"/>
        <color rgb="FFF8696B"/>
        <color rgb="FFFFEB84"/>
        <color rgb="FF63BE7B"/>
      </colorScale>
    </cfRule>
  </conditionalFormatting>
  <conditionalFormatting sqref="AG10:AH10">
    <cfRule type="colorScale" priority="860">
      <colorScale>
        <cfvo type="min"/>
        <cfvo type="percentile" val="50"/>
        <cfvo type="max"/>
        <color rgb="FFF8696B"/>
        <color rgb="FFFFEB84"/>
        <color rgb="FF63BE7B"/>
      </colorScale>
    </cfRule>
  </conditionalFormatting>
  <conditionalFormatting sqref="V10:V11">
    <cfRule type="colorScale" priority="861">
      <colorScale>
        <cfvo type="min"/>
        <cfvo type="percentile" val="50"/>
        <cfvo type="max"/>
        <color rgb="FFF8696B"/>
        <color rgb="FFFFEB84"/>
        <color rgb="FF63BE7B"/>
      </colorScale>
    </cfRule>
  </conditionalFormatting>
  <conditionalFormatting sqref="U27:V27 AG27:AH27">
    <cfRule type="cellIs" dxfId="247" priority="816" operator="equal">
      <formula>FALSE</formula>
    </cfRule>
    <cfRule type="cellIs" dxfId="246" priority="817" operator="equal">
      <formula>"IMPORTANTE"</formula>
    </cfRule>
    <cfRule type="cellIs" dxfId="245" priority="818" operator="equal">
      <formula>"MODERADO"</formula>
    </cfRule>
    <cfRule type="cellIs" dxfId="244" priority="819" operator="equal">
      <formula>"TOLERABLE"</formula>
    </cfRule>
    <cfRule type="cellIs" dxfId="243" priority="820" operator="equal">
      <formula>"TRIVIAL"</formula>
    </cfRule>
    <cfRule type="cellIs" dxfId="242" priority="821" operator="equal">
      <formula>"T'Sede AVIANCA'!"</formula>
    </cfRule>
    <cfRule type="cellIs" dxfId="241" priority="828" operator="equal">
      <formula>"MEDIANAMENTE ACEPTABLE"</formula>
    </cfRule>
    <cfRule type="cellIs" dxfId="240" priority="829" operator="equal">
      <formula>"ACEPTABLE"</formula>
    </cfRule>
    <cfRule type="cellIs" dxfId="239" priority="830" operator="equal">
      <formula>"NO ACEPTABLE"</formula>
    </cfRule>
    <cfRule type="cellIs" dxfId="238" priority="831" stopIfTrue="1" operator="equal">
      <formula>"BAJO"</formula>
    </cfRule>
    <cfRule type="cellIs" dxfId="237" priority="832" stopIfTrue="1" operator="equal">
      <formula>"MEDIO"</formula>
    </cfRule>
    <cfRule type="cellIs" dxfId="236" priority="833" stopIfTrue="1" operator="equal">
      <formula>"ALTO"</formula>
    </cfRule>
  </conditionalFormatting>
  <conditionalFormatting sqref="U27:V27 AG27:AH27">
    <cfRule type="cellIs" dxfId="235" priority="826" operator="equal">
      <formula>"MEDIO"</formula>
    </cfRule>
    <cfRule type="cellIs" dxfId="234" priority="827" operator="equal">
      <formula>"MEDIO"</formula>
    </cfRule>
  </conditionalFormatting>
  <conditionalFormatting sqref="U27:V27 AG27:AH27">
    <cfRule type="cellIs" dxfId="233" priority="824" operator="equal">
      <formula>"ALTO"</formula>
    </cfRule>
    <cfRule type="cellIs" dxfId="232" priority="825" operator="equal">
      <formula>"MEDIO"</formula>
    </cfRule>
  </conditionalFormatting>
  <conditionalFormatting sqref="U27:V27 AG27:AH27">
    <cfRule type="cellIs" dxfId="231" priority="823" operator="equal">
      <formula>"BAJO"</formula>
    </cfRule>
  </conditionalFormatting>
  <conditionalFormatting sqref="U27:V27 AG27:AH27">
    <cfRule type="cellIs" dxfId="230" priority="822" operator="equal">
      <formula>"MEDIO"</formula>
    </cfRule>
  </conditionalFormatting>
  <conditionalFormatting sqref="U27:V27 AG27:AH27">
    <cfRule type="cellIs" dxfId="229" priority="834" operator="equal">
      <formula>#REF!</formula>
    </cfRule>
  </conditionalFormatting>
  <conditionalFormatting sqref="T27 AF27">
    <cfRule type="cellIs" dxfId="228" priority="815" operator="equal">
      <formula>0</formula>
    </cfRule>
  </conditionalFormatting>
  <conditionalFormatting sqref="U27">
    <cfRule type="colorScale" priority="835">
      <colorScale>
        <cfvo type="min"/>
        <cfvo type="percentile" val="50"/>
        <cfvo type="max"/>
        <color rgb="FFF8696B"/>
        <color rgb="FFFFEB84"/>
        <color rgb="FF63BE7B"/>
      </colorScale>
    </cfRule>
  </conditionalFormatting>
  <conditionalFormatting sqref="AG27:AH27">
    <cfRule type="colorScale" priority="836">
      <colorScale>
        <cfvo type="min"/>
        <cfvo type="percentile" val="50"/>
        <cfvo type="max"/>
        <color rgb="FFF8696B"/>
        <color rgb="FFFFEB84"/>
        <color rgb="FF63BE7B"/>
      </colorScale>
    </cfRule>
  </conditionalFormatting>
  <conditionalFormatting sqref="V27">
    <cfRule type="colorScale" priority="837">
      <colorScale>
        <cfvo type="min"/>
        <cfvo type="percentile" val="50"/>
        <cfvo type="max"/>
        <color rgb="FFF8696B"/>
        <color rgb="FFFFEB84"/>
        <color rgb="FF63BE7B"/>
      </colorScale>
    </cfRule>
  </conditionalFormatting>
  <conditionalFormatting sqref="U13:V13 AG13:AH13">
    <cfRule type="cellIs" dxfId="227" priority="570" operator="equal">
      <formula>FALSE</formula>
    </cfRule>
    <cfRule type="cellIs" dxfId="226" priority="571" operator="equal">
      <formula>"IMPORTANTE"</formula>
    </cfRule>
    <cfRule type="cellIs" dxfId="225" priority="572" operator="equal">
      <formula>"MODERADO"</formula>
    </cfRule>
    <cfRule type="cellIs" dxfId="224" priority="573" operator="equal">
      <formula>"TOLERABLE"</formula>
    </cfRule>
    <cfRule type="cellIs" dxfId="223" priority="574" operator="equal">
      <formula>"TRIVIAL"</formula>
    </cfRule>
    <cfRule type="cellIs" dxfId="222" priority="575" operator="equal">
      <formula>"T'Sede AVIANCA'!"</formula>
    </cfRule>
    <cfRule type="cellIs" dxfId="221" priority="582" operator="equal">
      <formula>"MEDIANAMENTE ACEPTABLE"</formula>
    </cfRule>
    <cfRule type="cellIs" dxfId="220" priority="583" operator="equal">
      <formula>"ACEPTABLE"</formula>
    </cfRule>
    <cfRule type="cellIs" dxfId="219" priority="584" operator="equal">
      <formula>"NO ACEPTABLE"</formula>
    </cfRule>
    <cfRule type="cellIs" dxfId="218" priority="585" stopIfTrue="1" operator="equal">
      <formula>"BAJO"</formula>
    </cfRule>
    <cfRule type="cellIs" dxfId="217" priority="586" stopIfTrue="1" operator="equal">
      <formula>"MEDIO"</formula>
    </cfRule>
    <cfRule type="cellIs" dxfId="216" priority="587" stopIfTrue="1" operator="equal">
      <formula>"ALTO"</formula>
    </cfRule>
  </conditionalFormatting>
  <conditionalFormatting sqref="U13:V13 AG13:AH13">
    <cfRule type="cellIs" dxfId="215" priority="580" operator="equal">
      <formula>"MEDIO"</formula>
    </cfRule>
    <cfRule type="cellIs" dxfId="214" priority="581" operator="equal">
      <formula>"MEDIO"</formula>
    </cfRule>
  </conditionalFormatting>
  <conditionalFormatting sqref="U13:V13 AG13:AH13">
    <cfRule type="cellIs" dxfId="213" priority="578" operator="equal">
      <formula>"ALTO"</formula>
    </cfRule>
    <cfRule type="cellIs" dxfId="212" priority="579" operator="equal">
      <formula>"MEDIO"</formula>
    </cfRule>
  </conditionalFormatting>
  <conditionalFormatting sqref="U13:V13 AG13:AH13">
    <cfRule type="cellIs" dxfId="211" priority="577" operator="equal">
      <formula>"BAJO"</formula>
    </cfRule>
  </conditionalFormatting>
  <conditionalFormatting sqref="U13:V13 AG13:AH13">
    <cfRule type="cellIs" dxfId="210" priority="576" operator="equal">
      <formula>"MEDIO"</formula>
    </cfRule>
  </conditionalFormatting>
  <conditionalFormatting sqref="U13:V13 AG13:AH13">
    <cfRule type="cellIs" dxfId="209" priority="588" operator="equal">
      <formula>#REF!</formula>
    </cfRule>
  </conditionalFormatting>
  <conditionalFormatting sqref="T13 AF13">
    <cfRule type="cellIs" dxfId="208" priority="569" operator="equal">
      <formula>0</formula>
    </cfRule>
  </conditionalFormatting>
  <conditionalFormatting sqref="G13">
    <cfRule type="cellIs" dxfId="207" priority="568" operator="equal">
      <formula>FALSE</formula>
    </cfRule>
  </conditionalFormatting>
  <conditionalFormatting sqref="U13">
    <cfRule type="colorScale" priority="589">
      <colorScale>
        <cfvo type="min"/>
        <cfvo type="percentile" val="50"/>
        <cfvo type="max"/>
        <color rgb="FFF8696B"/>
        <color rgb="FFFFEB84"/>
        <color rgb="FF63BE7B"/>
      </colorScale>
    </cfRule>
  </conditionalFormatting>
  <conditionalFormatting sqref="AG13:AH13">
    <cfRule type="colorScale" priority="590">
      <colorScale>
        <cfvo type="min"/>
        <cfvo type="percentile" val="50"/>
        <cfvo type="max"/>
        <color rgb="FFF8696B"/>
        <color rgb="FFFFEB84"/>
        <color rgb="FF63BE7B"/>
      </colorScale>
    </cfRule>
  </conditionalFormatting>
  <conditionalFormatting sqref="V13">
    <cfRule type="colorScale" priority="591">
      <colorScale>
        <cfvo type="min"/>
        <cfvo type="percentile" val="50"/>
        <cfvo type="max"/>
        <color rgb="FFF8696B"/>
        <color rgb="FFFFEB84"/>
        <color rgb="FF63BE7B"/>
      </colorScale>
    </cfRule>
  </conditionalFormatting>
  <conditionalFormatting sqref="G12">
    <cfRule type="cellIs" dxfId="206" priority="407" operator="equal">
      <formula>FALSE</formula>
    </cfRule>
  </conditionalFormatting>
  <conditionalFormatting sqref="AG12:AH12 U12:V12">
    <cfRule type="cellIs" dxfId="205" priority="385" operator="equal">
      <formula>FALSE</formula>
    </cfRule>
    <cfRule type="cellIs" dxfId="204" priority="386" operator="equal">
      <formula>"IMPORTANTE"</formula>
    </cfRule>
    <cfRule type="cellIs" dxfId="203" priority="387" operator="equal">
      <formula>"MODERADO"</formula>
    </cfRule>
    <cfRule type="cellIs" dxfId="202" priority="388" operator="equal">
      <formula>"TOLERABLE"</formula>
    </cfRule>
    <cfRule type="cellIs" dxfId="201" priority="389" operator="equal">
      <formula>"TRIVIAL"</formula>
    </cfRule>
    <cfRule type="cellIs" dxfId="200" priority="390" operator="equal">
      <formula>"T'Sede AVIANCA'!"</formula>
    </cfRule>
    <cfRule type="cellIs" dxfId="199" priority="397" operator="equal">
      <formula>"MEDIANAMENTE ACEPTABLE"</formula>
    </cfRule>
    <cfRule type="cellIs" dxfId="198" priority="398" operator="equal">
      <formula>"ACEPTABLE"</formula>
    </cfRule>
    <cfRule type="cellIs" dxfId="197" priority="399" operator="equal">
      <formula>"NO ACEPTABLE"</formula>
    </cfRule>
    <cfRule type="cellIs" dxfId="196" priority="400" stopIfTrue="1" operator="equal">
      <formula>"BAJO"</formula>
    </cfRule>
    <cfRule type="cellIs" dxfId="195" priority="401" stopIfTrue="1" operator="equal">
      <formula>"MEDIO"</formula>
    </cfRule>
    <cfRule type="cellIs" dxfId="194" priority="402" stopIfTrue="1" operator="equal">
      <formula>"ALTO"</formula>
    </cfRule>
  </conditionalFormatting>
  <conditionalFormatting sqref="AG12:AH12 U12:V12">
    <cfRule type="cellIs" dxfId="193" priority="395" operator="equal">
      <formula>"MEDIO"</formula>
    </cfRule>
    <cfRule type="cellIs" dxfId="192" priority="396" operator="equal">
      <formula>"MEDIO"</formula>
    </cfRule>
  </conditionalFormatting>
  <conditionalFormatting sqref="AG12:AH12 U12:V12">
    <cfRule type="cellIs" dxfId="191" priority="393" operator="equal">
      <formula>"ALTO"</formula>
    </cfRule>
    <cfRule type="cellIs" dxfId="190" priority="394" operator="equal">
      <formula>"MEDIO"</formula>
    </cfRule>
  </conditionalFormatting>
  <conditionalFormatting sqref="AG12:AH12 U12:V12">
    <cfRule type="cellIs" dxfId="189" priority="392" operator="equal">
      <formula>"BAJO"</formula>
    </cfRule>
  </conditionalFormatting>
  <conditionalFormatting sqref="AG12:AH12 U12:V12">
    <cfRule type="cellIs" dxfId="188" priority="391" operator="equal">
      <formula>"MEDIO"</formula>
    </cfRule>
  </conditionalFormatting>
  <conditionalFormatting sqref="AG12:AH12 U12:V12">
    <cfRule type="cellIs" dxfId="187" priority="403" operator="equal">
      <formula>#REF!</formula>
    </cfRule>
  </conditionalFormatting>
  <conditionalFormatting sqref="AF12 T12">
    <cfRule type="cellIs" dxfId="186" priority="384" operator="equal">
      <formula>0</formula>
    </cfRule>
  </conditionalFormatting>
  <conditionalFormatting sqref="U12">
    <cfRule type="colorScale" priority="404">
      <colorScale>
        <cfvo type="min"/>
        <cfvo type="percentile" val="50"/>
        <cfvo type="max"/>
        <color rgb="FFF8696B"/>
        <color rgb="FFFFEB84"/>
        <color rgb="FF63BE7B"/>
      </colorScale>
    </cfRule>
  </conditionalFormatting>
  <conditionalFormatting sqref="AG12:AH12">
    <cfRule type="colorScale" priority="405">
      <colorScale>
        <cfvo type="min"/>
        <cfvo type="percentile" val="50"/>
        <cfvo type="max"/>
        <color rgb="FFF8696B"/>
        <color rgb="FFFFEB84"/>
        <color rgb="FF63BE7B"/>
      </colorScale>
    </cfRule>
  </conditionalFormatting>
  <conditionalFormatting sqref="V12">
    <cfRule type="colorScale" priority="406">
      <colorScale>
        <cfvo type="min"/>
        <cfvo type="percentile" val="50"/>
        <cfvo type="max"/>
        <color rgb="FFF8696B"/>
        <color rgb="FFFFEB84"/>
        <color rgb="FF63BE7B"/>
      </colorScale>
    </cfRule>
  </conditionalFormatting>
  <conditionalFormatting sqref="U22:V22 AG22:AH22">
    <cfRule type="cellIs" dxfId="185" priority="338" operator="equal">
      <formula>FALSE</formula>
    </cfRule>
    <cfRule type="cellIs" dxfId="184" priority="339" operator="equal">
      <formula>"IMPORTANTE"</formula>
    </cfRule>
    <cfRule type="cellIs" dxfId="183" priority="340" operator="equal">
      <formula>"MODERADO"</formula>
    </cfRule>
    <cfRule type="cellIs" dxfId="182" priority="341" operator="equal">
      <formula>"TOLERABLE"</formula>
    </cfRule>
    <cfRule type="cellIs" dxfId="181" priority="342" operator="equal">
      <formula>"TRIVIAL"</formula>
    </cfRule>
    <cfRule type="cellIs" dxfId="180" priority="343" operator="equal">
      <formula>"T'Sede AVIANCA'!"</formula>
    </cfRule>
    <cfRule type="cellIs" dxfId="179" priority="350" operator="equal">
      <formula>"MEDIANAMENTE ACEPTABLE"</formula>
    </cfRule>
    <cfRule type="cellIs" dxfId="178" priority="351" operator="equal">
      <formula>"ACEPTABLE"</formula>
    </cfRule>
    <cfRule type="cellIs" dxfId="177" priority="352" operator="equal">
      <formula>"NO ACEPTABLE"</formula>
    </cfRule>
    <cfRule type="cellIs" dxfId="176" priority="353" stopIfTrue="1" operator="equal">
      <formula>"BAJO"</formula>
    </cfRule>
    <cfRule type="cellIs" dxfId="175" priority="354" stopIfTrue="1" operator="equal">
      <formula>"MEDIO"</formula>
    </cfRule>
    <cfRule type="cellIs" dxfId="174" priority="355" stopIfTrue="1" operator="equal">
      <formula>"ALTO"</formula>
    </cfRule>
  </conditionalFormatting>
  <conditionalFormatting sqref="U22:V22 AG22:AH22">
    <cfRule type="cellIs" dxfId="173" priority="348" operator="equal">
      <formula>"MEDIO"</formula>
    </cfRule>
    <cfRule type="cellIs" dxfId="172" priority="349" operator="equal">
      <formula>"MEDIO"</formula>
    </cfRule>
  </conditionalFormatting>
  <conditionalFormatting sqref="U22:V22 AG22:AH22">
    <cfRule type="cellIs" dxfId="171" priority="346" operator="equal">
      <formula>"ALTO"</formula>
    </cfRule>
    <cfRule type="cellIs" dxfId="170" priority="347" operator="equal">
      <formula>"MEDIO"</formula>
    </cfRule>
  </conditionalFormatting>
  <conditionalFormatting sqref="U22:V22 AG22:AH22">
    <cfRule type="cellIs" dxfId="169" priority="345" operator="equal">
      <formula>"BAJO"</formula>
    </cfRule>
  </conditionalFormatting>
  <conditionalFormatting sqref="U22:V22 AG22:AH22">
    <cfRule type="cellIs" dxfId="168" priority="344" operator="equal">
      <formula>"MEDIO"</formula>
    </cfRule>
  </conditionalFormatting>
  <conditionalFormatting sqref="U22:V22 AG22:AH22">
    <cfRule type="cellIs" dxfId="167" priority="356" operator="equal">
      <formula>#REF!</formula>
    </cfRule>
  </conditionalFormatting>
  <conditionalFormatting sqref="T22 AF22 AF24">
    <cfRule type="cellIs" dxfId="166" priority="337" operator="equal">
      <formula>0</formula>
    </cfRule>
  </conditionalFormatting>
  <conditionalFormatting sqref="G22">
    <cfRule type="cellIs" dxfId="165" priority="336" operator="equal">
      <formula>FALSE</formula>
    </cfRule>
  </conditionalFormatting>
  <conditionalFormatting sqref="U22">
    <cfRule type="colorScale" priority="357">
      <colorScale>
        <cfvo type="min"/>
        <cfvo type="percentile" val="50"/>
        <cfvo type="max"/>
        <color rgb="FFF8696B"/>
        <color rgb="FFFFEB84"/>
        <color rgb="FF63BE7B"/>
      </colorScale>
    </cfRule>
  </conditionalFormatting>
  <conditionalFormatting sqref="AG22:AH22">
    <cfRule type="colorScale" priority="358">
      <colorScale>
        <cfvo type="min"/>
        <cfvo type="percentile" val="50"/>
        <cfvo type="max"/>
        <color rgb="FFF8696B"/>
        <color rgb="FFFFEB84"/>
        <color rgb="FF63BE7B"/>
      </colorScale>
    </cfRule>
  </conditionalFormatting>
  <conditionalFormatting sqref="V22">
    <cfRule type="colorScale" priority="359">
      <colorScale>
        <cfvo type="min"/>
        <cfvo type="percentile" val="50"/>
        <cfvo type="max"/>
        <color rgb="FFF8696B"/>
        <color rgb="FFFFEB84"/>
        <color rgb="FF63BE7B"/>
      </colorScale>
    </cfRule>
  </conditionalFormatting>
  <conditionalFormatting sqref="G24">
    <cfRule type="cellIs" dxfId="164" priority="255" operator="equal">
      <formula>FALSE</formula>
    </cfRule>
  </conditionalFormatting>
  <conditionalFormatting sqref="U24:V24">
    <cfRule type="cellIs" dxfId="163" priority="234" operator="equal">
      <formula>FALSE</formula>
    </cfRule>
    <cfRule type="cellIs" dxfId="162" priority="235" operator="equal">
      <formula>"IMPORTANTE"</formula>
    </cfRule>
    <cfRule type="cellIs" dxfId="161" priority="236" operator="equal">
      <formula>"MODERADO"</formula>
    </cfRule>
    <cfRule type="cellIs" dxfId="160" priority="237" operator="equal">
      <formula>"TOLERABLE"</formula>
    </cfRule>
    <cfRule type="cellIs" dxfId="159" priority="238" operator="equal">
      <formula>"TRIVIAL"</formula>
    </cfRule>
    <cfRule type="cellIs" dxfId="158" priority="239" operator="equal">
      <formula>"T'Sede AVIANCA'!"</formula>
    </cfRule>
    <cfRule type="cellIs" dxfId="157" priority="246" operator="equal">
      <formula>"MEDIANAMENTE ACEPTABLE"</formula>
    </cfRule>
    <cfRule type="cellIs" dxfId="156" priority="247" operator="equal">
      <formula>"ACEPTABLE"</formula>
    </cfRule>
    <cfRule type="cellIs" dxfId="155" priority="248" operator="equal">
      <formula>"NO ACEPTABLE"</formula>
    </cfRule>
    <cfRule type="cellIs" dxfId="154" priority="249" stopIfTrue="1" operator="equal">
      <formula>"BAJO"</formula>
    </cfRule>
    <cfRule type="cellIs" dxfId="153" priority="250" stopIfTrue="1" operator="equal">
      <formula>"MEDIO"</formula>
    </cfRule>
    <cfRule type="cellIs" dxfId="152" priority="251" stopIfTrue="1" operator="equal">
      <formula>"ALTO"</formula>
    </cfRule>
  </conditionalFormatting>
  <conditionalFormatting sqref="U24:V24">
    <cfRule type="cellIs" dxfId="151" priority="244" operator="equal">
      <formula>"MEDIO"</formula>
    </cfRule>
    <cfRule type="cellIs" dxfId="150" priority="245" operator="equal">
      <formula>"MEDIO"</formula>
    </cfRule>
  </conditionalFormatting>
  <conditionalFormatting sqref="U24:V24">
    <cfRule type="cellIs" dxfId="149" priority="242" operator="equal">
      <formula>"ALTO"</formula>
    </cfRule>
    <cfRule type="cellIs" dxfId="148" priority="243" operator="equal">
      <formula>"MEDIO"</formula>
    </cfRule>
  </conditionalFormatting>
  <conditionalFormatting sqref="U24:V24">
    <cfRule type="cellIs" dxfId="147" priority="241" operator="equal">
      <formula>"BAJO"</formula>
    </cfRule>
  </conditionalFormatting>
  <conditionalFormatting sqref="U24:V24">
    <cfRule type="cellIs" dxfId="146" priority="240" operator="equal">
      <formula>"MEDIO"</formula>
    </cfRule>
  </conditionalFormatting>
  <conditionalFormatting sqref="U24:V24">
    <cfRule type="cellIs" dxfId="145" priority="252" operator="equal">
      <formula>#REF!</formula>
    </cfRule>
  </conditionalFormatting>
  <conditionalFormatting sqref="T24">
    <cfRule type="cellIs" dxfId="144" priority="233" operator="equal">
      <formula>0</formula>
    </cfRule>
  </conditionalFormatting>
  <conditionalFormatting sqref="U24">
    <cfRule type="colorScale" priority="253">
      <colorScale>
        <cfvo type="min"/>
        <cfvo type="percentile" val="50"/>
        <cfvo type="max"/>
        <color rgb="FFF8696B"/>
        <color rgb="FFFFEB84"/>
        <color rgb="FF63BE7B"/>
      </colorScale>
    </cfRule>
  </conditionalFormatting>
  <conditionalFormatting sqref="V24">
    <cfRule type="colorScale" priority="254">
      <colorScale>
        <cfvo type="min"/>
        <cfvo type="percentile" val="50"/>
        <cfvo type="max"/>
        <color rgb="FFF8696B"/>
        <color rgb="FFFFEB84"/>
        <color rgb="FF63BE7B"/>
      </colorScale>
    </cfRule>
  </conditionalFormatting>
  <conditionalFormatting sqref="AG24:AH24">
    <cfRule type="cellIs" dxfId="143" priority="213" operator="equal">
      <formula>FALSE</formula>
    </cfRule>
    <cfRule type="cellIs" dxfId="142" priority="214" operator="equal">
      <formula>"IMPORTANTE"</formula>
    </cfRule>
    <cfRule type="cellIs" dxfId="141" priority="215" operator="equal">
      <formula>"MODERADO"</formula>
    </cfRule>
    <cfRule type="cellIs" dxfId="140" priority="216" operator="equal">
      <formula>"TOLERABLE"</formula>
    </cfRule>
    <cfRule type="cellIs" dxfId="139" priority="217" operator="equal">
      <formula>"TRIVIAL"</formula>
    </cfRule>
    <cfRule type="cellIs" dxfId="138" priority="218" operator="equal">
      <formula>"T'Sede AVIANCA'!"</formula>
    </cfRule>
    <cfRule type="cellIs" dxfId="137" priority="225" operator="equal">
      <formula>"MEDIANAMENTE ACEPTABLE"</formula>
    </cfRule>
    <cfRule type="cellIs" dxfId="136" priority="226" operator="equal">
      <formula>"ACEPTABLE"</formula>
    </cfRule>
    <cfRule type="cellIs" dxfId="135" priority="227" operator="equal">
      <formula>"NO ACEPTABLE"</formula>
    </cfRule>
    <cfRule type="cellIs" dxfId="134" priority="228" stopIfTrue="1" operator="equal">
      <formula>"BAJO"</formula>
    </cfRule>
    <cfRule type="cellIs" dxfId="133" priority="229" stopIfTrue="1" operator="equal">
      <formula>"MEDIO"</formula>
    </cfRule>
    <cfRule type="cellIs" dxfId="132" priority="230" stopIfTrue="1" operator="equal">
      <formula>"ALTO"</formula>
    </cfRule>
  </conditionalFormatting>
  <conditionalFormatting sqref="AG24:AH24">
    <cfRule type="cellIs" dxfId="131" priority="223" operator="equal">
      <formula>"MEDIO"</formula>
    </cfRule>
    <cfRule type="cellIs" dxfId="130" priority="224" operator="equal">
      <formula>"MEDIO"</formula>
    </cfRule>
  </conditionalFormatting>
  <conditionalFormatting sqref="AG24:AH24">
    <cfRule type="cellIs" dxfId="129" priority="221" operator="equal">
      <formula>"ALTO"</formula>
    </cfRule>
    <cfRule type="cellIs" dxfId="128" priority="222" operator="equal">
      <formula>"MEDIO"</formula>
    </cfRule>
  </conditionalFormatting>
  <conditionalFormatting sqref="AG24:AH24">
    <cfRule type="cellIs" dxfId="127" priority="220" operator="equal">
      <formula>"BAJO"</formula>
    </cfRule>
  </conditionalFormatting>
  <conditionalFormatting sqref="AG24:AH24">
    <cfRule type="cellIs" dxfId="126" priority="219" operator="equal">
      <formula>"MEDIO"</formula>
    </cfRule>
  </conditionalFormatting>
  <conditionalFormatting sqref="AG24:AH24">
    <cfRule type="cellIs" dxfId="125" priority="231" operator="equal">
      <formula>#REF!</formula>
    </cfRule>
  </conditionalFormatting>
  <conditionalFormatting sqref="AG24:AH24">
    <cfRule type="colorScale" priority="232">
      <colorScale>
        <cfvo type="min"/>
        <cfvo type="percentile" val="50"/>
        <cfvo type="max"/>
        <color rgb="FFF8696B"/>
        <color rgb="FFFFEB84"/>
        <color rgb="FF63BE7B"/>
      </colorScale>
    </cfRule>
  </conditionalFormatting>
  <conditionalFormatting sqref="G25">
    <cfRule type="cellIs" dxfId="124" priority="165" operator="equal">
      <formula>FALSE</formula>
    </cfRule>
  </conditionalFormatting>
  <conditionalFormatting sqref="U9:V9 AG9:AH9">
    <cfRule type="cellIs" dxfId="123" priority="191" operator="equal">
      <formula>FALSE</formula>
    </cfRule>
    <cfRule type="cellIs" dxfId="122" priority="192" operator="equal">
      <formula>"IMPORTANTE"</formula>
    </cfRule>
    <cfRule type="cellIs" dxfId="121" priority="193" operator="equal">
      <formula>"MODERADO"</formula>
    </cfRule>
    <cfRule type="cellIs" dxfId="120" priority="194" operator="equal">
      <formula>"TOLERABLE"</formula>
    </cfRule>
    <cfRule type="cellIs" dxfId="119" priority="195" operator="equal">
      <formula>"TRIVIAL"</formula>
    </cfRule>
    <cfRule type="cellIs" dxfId="118" priority="196" operator="equal">
      <formula>"T'Sede AVIANCA'!"</formula>
    </cfRule>
    <cfRule type="cellIs" dxfId="117" priority="203" operator="equal">
      <formula>"MEDIANAMENTE ACEPTABLE"</formula>
    </cfRule>
    <cfRule type="cellIs" dxfId="116" priority="204" operator="equal">
      <formula>"ACEPTABLE"</formula>
    </cfRule>
    <cfRule type="cellIs" dxfId="115" priority="205" operator="equal">
      <formula>"NO ACEPTABLE"</formula>
    </cfRule>
    <cfRule type="cellIs" dxfId="114" priority="206" stopIfTrue="1" operator="equal">
      <formula>"BAJO"</formula>
    </cfRule>
    <cfRule type="cellIs" dxfId="113" priority="207" stopIfTrue="1" operator="equal">
      <formula>"MEDIO"</formula>
    </cfRule>
    <cfRule type="cellIs" dxfId="112" priority="208" stopIfTrue="1" operator="equal">
      <formula>"ALTO"</formula>
    </cfRule>
  </conditionalFormatting>
  <conditionalFormatting sqref="U9:V9 AG9:AH9">
    <cfRule type="cellIs" dxfId="111" priority="201" operator="equal">
      <formula>"MEDIO"</formula>
    </cfRule>
    <cfRule type="cellIs" dxfId="110" priority="202" operator="equal">
      <formula>"MEDIO"</formula>
    </cfRule>
  </conditionalFormatting>
  <conditionalFormatting sqref="U9:V9 AG9:AH9">
    <cfRule type="cellIs" dxfId="109" priority="199" operator="equal">
      <formula>"ALTO"</formula>
    </cfRule>
    <cfRule type="cellIs" dxfId="108" priority="200" operator="equal">
      <formula>"MEDIO"</formula>
    </cfRule>
  </conditionalFormatting>
  <conditionalFormatting sqref="U9:V9 AG9:AH9">
    <cfRule type="cellIs" dxfId="107" priority="198" operator="equal">
      <formula>"BAJO"</formula>
    </cfRule>
  </conditionalFormatting>
  <conditionalFormatting sqref="U9:V9 AG9:AH9">
    <cfRule type="cellIs" dxfId="106" priority="197" operator="equal">
      <formula>"MEDIO"</formula>
    </cfRule>
  </conditionalFormatting>
  <conditionalFormatting sqref="U9:V9 AG9:AH9">
    <cfRule type="cellIs" dxfId="105" priority="209" operator="equal">
      <formula>#REF!</formula>
    </cfRule>
  </conditionalFormatting>
  <conditionalFormatting sqref="T9 AF9">
    <cfRule type="cellIs" dxfId="104" priority="190" operator="equal">
      <formula>0</formula>
    </cfRule>
  </conditionalFormatting>
  <conditionalFormatting sqref="G9">
    <cfRule type="cellIs" dxfId="103" priority="189" operator="equal">
      <formula>FALSE</formula>
    </cfRule>
  </conditionalFormatting>
  <conditionalFormatting sqref="U9">
    <cfRule type="colorScale" priority="210">
      <colorScale>
        <cfvo type="min"/>
        <cfvo type="percentile" val="50"/>
        <cfvo type="max"/>
        <color rgb="FFF8696B"/>
        <color rgb="FFFFEB84"/>
        <color rgb="FF63BE7B"/>
      </colorScale>
    </cfRule>
  </conditionalFormatting>
  <conditionalFormatting sqref="AG9:AH9">
    <cfRule type="colorScale" priority="211">
      <colorScale>
        <cfvo type="min"/>
        <cfvo type="percentile" val="50"/>
        <cfvo type="max"/>
        <color rgb="FFF8696B"/>
        <color rgb="FFFFEB84"/>
        <color rgb="FF63BE7B"/>
      </colorScale>
    </cfRule>
  </conditionalFormatting>
  <conditionalFormatting sqref="V9">
    <cfRule type="colorScale" priority="212">
      <colorScale>
        <cfvo type="min"/>
        <cfvo type="percentile" val="50"/>
        <cfvo type="max"/>
        <color rgb="FFF8696B"/>
        <color rgb="FFFFEB84"/>
        <color rgb="FF63BE7B"/>
      </colorScale>
    </cfRule>
  </conditionalFormatting>
  <conditionalFormatting sqref="U25:V25 AG25:AH25">
    <cfRule type="cellIs" dxfId="102" priority="167" operator="equal">
      <formula>FALSE</formula>
    </cfRule>
    <cfRule type="cellIs" dxfId="101" priority="168" operator="equal">
      <formula>"IMPORTANTE"</formula>
    </cfRule>
    <cfRule type="cellIs" dxfId="100" priority="169" operator="equal">
      <formula>"MODERADO"</formula>
    </cfRule>
    <cfRule type="cellIs" dxfId="99" priority="170" operator="equal">
      <formula>"TOLERABLE"</formula>
    </cfRule>
    <cfRule type="cellIs" dxfId="98" priority="171" operator="equal">
      <formula>"TRIVIAL"</formula>
    </cfRule>
    <cfRule type="cellIs" dxfId="97" priority="172" operator="equal">
      <formula>"T'Sede AVIANCA'!"</formula>
    </cfRule>
    <cfRule type="cellIs" dxfId="96" priority="179" operator="equal">
      <formula>"MEDIANAMENTE ACEPTABLE"</formula>
    </cfRule>
    <cfRule type="cellIs" dxfId="95" priority="180" operator="equal">
      <formula>"ACEPTABLE"</formula>
    </cfRule>
    <cfRule type="cellIs" dxfId="94" priority="181" operator="equal">
      <formula>"NO ACEPTABLE"</formula>
    </cfRule>
    <cfRule type="cellIs" dxfId="93" priority="182" stopIfTrue="1" operator="equal">
      <formula>"BAJO"</formula>
    </cfRule>
    <cfRule type="cellIs" dxfId="92" priority="183" stopIfTrue="1" operator="equal">
      <formula>"MEDIO"</formula>
    </cfRule>
    <cfRule type="cellIs" dxfId="91" priority="184" stopIfTrue="1" operator="equal">
      <formula>"ALTO"</formula>
    </cfRule>
  </conditionalFormatting>
  <conditionalFormatting sqref="U25:V25 AG25:AH25">
    <cfRule type="cellIs" dxfId="90" priority="177" operator="equal">
      <formula>"MEDIO"</formula>
    </cfRule>
    <cfRule type="cellIs" dxfId="89" priority="178" operator="equal">
      <formula>"MEDIO"</formula>
    </cfRule>
  </conditionalFormatting>
  <conditionalFormatting sqref="U25:V25 AG25:AH25">
    <cfRule type="cellIs" dxfId="88" priority="175" operator="equal">
      <formula>"ALTO"</formula>
    </cfRule>
    <cfRule type="cellIs" dxfId="87" priority="176" operator="equal">
      <formula>"MEDIO"</formula>
    </cfRule>
  </conditionalFormatting>
  <conditionalFormatting sqref="U25:V25 AG25:AH25">
    <cfRule type="cellIs" dxfId="86" priority="174" operator="equal">
      <formula>"BAJO"</formula>
    </cfRule>
  </conditionalFormatting>
  <conditionalFormatting sqref="U25:V25 AG25:AH25">
    <cfRule type="cellIs" dxfId="85" priority="173" operator="equal">
      <formula>"MEDIO"</formula>
    </cfRule>
  </conditionalFormatting>
  <conditionalFormatting sqref="U25:V25 AG25:AH25">
    <cfRule type="cellIs" dxfId="84" priority="185" operator="equal">
      <formula>#REF!</formula>
    </cfRule>
  </conditionalFormatting>
  <conditionalFormatting sqref="T25 AF25">
    <cfRule type="cellIs" dxfId="83" priority="166" operator="equal">
      <formula>0</formula>
    </cfRule>
  </conditionalFormatting>
  <conditionalFormatting sqref="U25">
    <cfRule type="colorScale" priority="186">
      <colorScale>
        <cfvo type="min"/>
        <cfvo type="percentile" val="50"/>
        <cfvo type="max"/>
        <color rgb="FFF8696B"/>
        <color rgb="FFFFEB84"/>
        <color rgb="FF63BE7B"/>
      </colorScale>
    </cfRule>
  </conditionalFormatting>
  <conditionalFormatting sqref="AG25:AH25">
    <cfRule type="colorScale" priority="187">
      <colorScale>
        <cfvo type="min"/>
        <cfvo type="percentile" val="50"/>
        <cfvo type="max"/>
        <color rgb="FFF8696B"/>
        <color rgb="FFFFEB84"/>
        <color rgb="FF63BE7B"/>
      </colorScale>
    </cfRule>
  </conditionalFormatting>
  <conditionalFormatting sqref="V25">
    <cfRule type="colorScale" priority="188">
      <colorScale>
        <cfvo type="min"/>
        <cfvo type="percentile" val="50"/>
        <cfvo type="max"/>
        <color rgb="FFF8696B"/>
        <color rgb="FFFFEB84"/>
        <color rgb="FF63BE7B"/>
      </colorScale>
    </cfRule>
  </conditionalFormatting>
  <conditionalFormatting sqref="G29">
    <cfRule type="cellIs" dxfId="82" priority="117" operator="equal">
      <formula>FALSE</formula>
    </cfRule>
  </conditionalFormatting>
  <conditionalFormatting sqref="AG29:AH29 U29:V29">
    <cfRule type="cellIs" dxfId="81" priority="119" operator="equal">
      <formula>FALSE</formula>
    </cfRule>
    <cfRule type="cellIs" dxfId="80" priority="120" operator="equal">
      <formula>"IMPORTANTE"</formula>
    </cfRule>
    <cfRule type="cellIs" dxfId="79" priority="121" operator="equal">
      <formula>"MODERADO"</formula>
    </cfRule>
    <cfRule type="cellIs" dxfId="78" priority="122" operator="equal">
      <formula>"TOLERABLE"</formula>
    </cfRule>
    <cfRule type="cellIs" dxfId="77" priority="123" operator="equal">
      <formula>"TRIVIAL"</formula>
    </cfRule>
    <cfRule type="cellIs" dxfId="76" priority="124" operator="equal">
      <formula>"T'Sede AVIANCA'!"</formula>
    </cfRule>
    <cfRule type="cellIs" dxfId="75" priority="131" operator="equal">
      <formula>"MEDIANAMENTE ACEPTABLE"</formula>
    </cfRule>
    <cfRule type="cellIs" dxfId="74" priority="132" operator="equal">
      <formula>"ACEPTABLE"</formula>
    </cfRule>
    <cfRule type="cellIs" dxfId="73" priority="133" operator="equal">
      <formula>"NO ACEPTABLE"</formula>
    </cfRule>
    <cfRule type="cellIs" dxfId="72" priority="134" stopIfTrue="1" operator="equal">
      <formula>"BAJO"</formula>
    </cfRule>
    <cfRule type="cellIs" dxfId="71" priority="135" stopIfTrue="1" operator="equal">
      <formula>"MEDIO"</formula>
    </cfRule>
    <cfRule type="cellIs" dxfId="70" priority="136" stopIfTrue="1" operator="equal">
      <formula>"ALTO"</formula>
    </cfRule>
  </conditionalFormatting>
  <conditionalFormatting sqref="AG29:AH29 U29:V29">
    <cfRule type="cellIs" dxfId="69" priority="129" operator="equal">
      <formula>"MEDIO"</formula>
    </cfRule>
    <cfRule type="cellIs" dxfId="68" priority="130" operator="equal">
      <formula>"MEDIO"</formula>
    </cfRule>
  </conditionalFormatting>
  <conditionalFormatting sqref="AG29:AH29 U29:V29">
    <cfRule type="cellIs" dxfId="67" priority="127" operator="equal">
      <formula>"ALTO"</formula>
    </cfRule>
    <cfRule type="cellIs" dxfId="66" priority="128" operator="equal">
      <formula>"MEDIO"</formula>
    </cfRule>
  </conditionalFormatting>
  <conditionalFormatting sqref="AG29:AH29 U29:V29">
    <cfRule type="cellIs" dxfId="65" priority="126" operator="equal">
      <formula>"BAJO"</formula>
    </cfRule>
  </conditionalFormatting>
  <conditionalFormatting sqref="AG29:AH29 U29:V29">
    <cfRule type="cellIs" dxfId="64" priority="125" operator="equal">
      <formula>"MEDIO"</formula>
    </cfRule>
  </conditionalFormatting>
  <conditionalFormatting sqref="AG29:AH29 U29:V29">
    <cfRule type="cellIs" dxfId="63" priority="137" operator="equal">
      <formula>#REF!</formula>
    </cfRule>
  </conditionalFormatting>
  <conditionalFormatting sqref="T29 AF29">
    <cfRule type="cellIs" dxfId="62" priority="118" operator="equal">
      <formula>0</formula>
    </cfRule>
  </conditionalFormatting>
  <conditionalFormatting sqref="U29">
    <cfRule type="colorScale" priority="138">
      <colorScale>
        <cfvo type="min"/>
        <cfvo type="percentile" val="50"/>
        <cfvo type="max"/>
        <color rgb="FFF8696B"/>
        <color rgb="FFFFEB84"/>
        <color rgb="FF63BE7B"/>
      </colorScale>
    </cfRule>
  </conditionalFormatting>
  <conditionalFormatting sqref="AG29:AH29">
    <cfRule type="colorScale" priority="139">
      <colorScale>
        <cfvo type="min"/>
        <cfvo type="percentile" val="50"/>
        <cfvo type="max"/>
        <color rgb="FFF8696B"/>
        <color rgb="FFFFEB84"/>
        <color rgb="FF63BE7B"/>
      </colorScale>
    </cfRule>
  </conditionalFormatting>
  <conditionalFormatting sqref="V29">
    <cfRule type="colorScale" priority="140">
      <colorScale>
        <cfvo type="min"/>
        <cfvo type="percentile" val="50"/>
        <cfvo type="max"/>
        <color rgb="FFF8696B"/>
        <color rgb="FFFFEB84"/>
        <color rgb="FF63BE7B"/>
      </colorScale>
    </cfRule>
  </conditionalFormatting>
  <conditionalFormatting sqref="G16">
    <cfRule type="cellIs" dxfId="61" priority="116" operator="equal">
      <formula>FALSE</formula>
    </cfRule>
  </conditionalFormatting>
  <conditionalFormatting sqref="AG16:AH16 U16:V16">
    <cfRule type="cellIs" dxfId="60" priority="94" operator="equal">
      <formula>FALSE</formula>
    </cfRule>
    <cfRule type="cellIs" dxfId="59" priority="95" operator="equal">
      <formula>"IMPORTANTE"</formula>
    </cfRule>
    <cfRule type="cellIs" dxfId="58" priority="96" operator="equal">
      <formula>"MODERADO"</formula>
    </cfRule>
    <cfRule type="cellIs" dxfId="57" priority="97" operator="equal">
      <formula>"TOLERABLE"</formula>
    </cfRule>
    <cfRule type="cellIs" dxfId="56" priority="98" operator="equal">
      <formula>"TRIVIAL"</formula>
    </cfRule>
    <cfRule type="cellIs" dxfId="55" priority="99" operator="equal">
      <formula>"T'Sede AVIANCA'!"</formula>
    </cfRule>
    <cfRule type="cellIs" dxfId="54" priority="106" operator="equal">
      <formula>"MEDIANAMENTE ACEPTABLE"</formula>
    </cfRule>
    <cfRule type="cellIs" dxfId="53" priority="107" operator="equal">
      <formula>"ACEPTABLE"</formula>
    </cfRule>
    <cfRule type="cellIs" dxfId="52" priority="108" operator="equal">
      <formula>"NO ACEPTABLE"</formula>
    </cfRule>
    <cfRule type="cellIs" dxfId="51" priority="109" stopIfTrue="1" operator="equal">
      <formula>"BAJO"</formula>
    </cfRule>
    <cfRule type="cellIs" dxfId="50" priority="110" stopIfTrue="1" operator="equal">
      <formula>"MEDIO"</formula>
    </cfRule>
    <cfRule type="cellIs" dxfId="49" priority="111" stopIfTrue="1" operator="equal">
      <formula>"ALTO"</formula>
    </cfRule>
  </conditionalFormatting>
  <conditionalFormatting sqref="AG16:AH16 U16:V16">
    <cfRule type="cellIs" dxfId="48" priority="104" operator="equal">
      <formula>"MEDIO"</formula>
    </cfRule>
    <cfRule type="cellIs" dxfId="47" priority="105" operator="equal">
      <formula>"MEDIO"</formula>
    </cfRule>
  </conditionalFormatting>
  <conditionalFormatting sqref="AG16:AH16 U16:V16">
    <cfRule type="cellIs" dxfId="46" priority="102" operator="equal">
      <formula>"ALTO"</formula>
    </cfRule>
    <cfRule type="cellIs" dxfId="45" priority="103" operator="equal">
      <formula>"MEDIO"</formula>
    </cfRule>
  </conditionalFormatting>
  <conditionalFormatting sqref="AG16:AH16 U16:V16">
    <cfRule type="cellIs" dxfId="44" priority="101" operator="equal">
      <formula>"BAJO"</formula>
    </cfRule>
  </conditionalFormatting>
  <conditionalFormatting sqref="AG16:AH16 U16:V16">
    <cfRule type="cellIs" dxfId="43" priority="100" operator="equal">
      <formula>"MEDIO"</formula>
    </cfRule>
  </conditionalFormatting>
  <conditionalFormatting sqref="AG16:AH16 U16:V16">
    <cfRule type="cellIs" dxfId="42" priority="112" operator="equal">
      <formula>#REF!</formula>
    </cfRule>
  </conditionalFormatting>
  <conditionalFormatting sqref="AF16 T16">
    <cfRule type="cellIs" dxfId="41" priority="93" operator="equal">
      <formula>0</formula>
    </cfRule>
  </conditionalFormatting>
  <conditionalFormatting sqref="U16">
    <cfRule type="colorScale" priority="113">
      <colorScale>
        <cfvo type="min"/>
        <cfvo type="percentile" val="50"/>
        <cfvo type="max"/>
        <color rgb="FFF8696B"/>
        <color rgb="FFFFEB84"/>
        <color rgb="FF63BE7B"/>
      </colorScale>
    </cfRule>
  </conditionalFormatting>
  <conditionalFormatting sqref="AG16:AH16">
    <cfRule type="colorScale" priority="114">
      <colorScale>
        <cfvo type="min"/>
        <cfvo type="percentile" val="50"/>
        <cfvo type="max"/>
        <color rgb="FFF8696B"/>
        <color rgb="FFFFEB84"/>
        <color rgb="FF63BE7B"/>
      </colorScale>
    </cfRule>
  </conditionalFormatting>
  <conditionalFormatting sqref="V16">
    <cfRule type="colorScale" priority="115">
      <colorScale>
        <cfvo type="min"/>
        <cfvo type="percentile" val="50"/>
        <cfvo type="max"/>
        <color rgb="FFF8696B"/>
        <color rgb="FFFFEB84"/>
        <color rgb="FF63BE7B"/>
      </colorScale>
    </cfRule>
  </conditionalFormatting>
  <conditionalFormatting sqref="AG23:AH23 U23:V23">
    <cfRule type="cellIs" dxfId="40" priority="71" operator="equal">
      <formula>FALSE</formula>
    </cfRule>
    <cfRule type="cellIs" dxfId="39" priority="72" operator="equal">
      <formula>"IMPORTANTE"</formula>
    </cfRule>
    <cfRule type="cellIs" dxfId="38" priority="73" operator="equal">
      <formula>"MODERADO"</formula>
    </cfRule>
    <cfRule type="cellIs" dxfId="37" priority="74" operator="equal">
      <formula>"TOLERABLE"</formula>
    </cfRule>
    <cfRule type="cellIs" dxfId="36" priority="75" operator="equal">
      <formula>"TRIVIAL"</formula>
    </cfRule>
    <cfRule type="cellIs" dxfId="35" priority="76" operator="equal">
      <formula>"T'Sede AVIANCA'!"</formula>
    </cfRule>
    <cfRule type="cellIs" dxfId="34" priority="83" operator="equal">
      <formula>"MEDIANAMENTE ACEPTABLE"</formula>
    </cfRule>
    <cfRule type="cellIs" dxfId="33" priority="84" operator="equal">
      <formula>"ACEPTABLE"</formula>
    </cfRule>
    <cfRule type="cellIs" dxfId="32" priority="85" operator="equal">
      <formula>"NO ACEPTABLE"</formula>
    </cfRule>
    <cfRule type="cellIs" dxfId="31" priority="86" stopIfTrue="1" operator="equal">
      <formula>"BAJO"</formula>
    </cfRule>
    <cfRule type="cellIs" dxfId="30" priority="87" stopIfTrue="1" operator="equal">
      <formula>"MEDIO"</formula>
    </cfRule>
    <cfRule type="cellIs" dxfId="29" priority="88" stopIfTrue="1" operator="equal">
      <formula>"ALTO"</formula>
    </cfRule>
  </conditionalFormatting>
  <conditionalFormatting sqref="AG23:AH23 U23:V23">
    <cfRule type="cellIs" dxfId="28" priority="81" operator="equal">
      <formula>"MEDIO"</formula>
    </cfRule>
    <cfRule type="cellIs" dxfId="27" priority="82" operator="equal">
      <formula>"MEDIO"</formula>
    </cfRule>
  </conditionalFormatting>
  <conditionalFormatting sqref="AG23:AH23 U23:V23">
    <cfRule type="cellIs" dxfId="26" priority="79" operator="equal">
      <formula>"ALTO"</formula>
    </cfRule>
    <cfRule type="cellIs" dxfId="25" priority="80" operator="equal">
      <formula>"MEDIO"</formula>
    </cfRule>
  </conditionalFormatting>
  <conditionalFormatting sqref="AG23:AH23 U23:V23">
    <cfRule type="cellIs" dxfId="24" priority="78" operator="equal">
      <formula>"BAJO"</formula>
    </cfRule>
  </conditionalFormatting>
  <conditionalFormatting sqref="AG23:AH23 U23:V23">
    <cfRule type="cellIs" dxfId="23" priority="77" operator="equal">
      <formula>"MEDIO"</formula>
    </cfRule>
  </conditionalFormatting>
  <conditionalFormatting sqref="AG23:AH23 U23:V23">
    <cfRule type="cellIs" dxfId="22" priority="89" operator="equal">
      <formula>#REF!</formula>
    </cfRule>
  </conditionalFormatting>
  <conditionalFormatting sqref="T23 AF23">
    <cfRule type="cellIs" dxfId="21" priority="70" operator="equal">
      <formula>0</formula>
    </cfRule>
  </conditionalFormatting>
  <conditionalFormatting sqref="G23">
    <cfRule type="cellIs" dxfId="20" priority="69" operator="equal">
      <formula>FALSE</formula>
    </cfRule>
  </conditionalFormatting>
  <conditionalFormatting sqref="U23">
    <cfRule type="colorScale" priority="90">
      <colorScale>
        <cfvo type="min"/>
        <cfvo type="percentile" val="50"/>
        <cfvo type="max"/>
        <color rgb="FFF8696B"/>
        <color rgb="FFFFEB84"/>
        <color rgb="FF63BE7B"/>
      </colorScale>
    </cfRule>
  </conditionalFormatting>
  <conditionalFormatting sqref="AG23:AH23">
    <cfRule type="colorScale" priority="91">
      <colorScale>
        <cfvo type="min"/>
        <cfvo type="percentile" val="50"/>
        <cfvo type="max"/>
        <color rgb="FFF8696B"/>
        <color rgb="FFFFEB84"/>
        <color rgb="FF63BE7B"/>
      </colorScale>
    </cfRule>
  </conditionalFormatting>
  <conditionalFormatting sqref="V23">
    <cfRule type="colorScale" priority="92">
      <colorScale>
        <cfvo type="min"/>
        <cfvo type="percentile" val="50"/>
        <cfvo type="max"/>
        <color rgb="FFF8696B"/>
        <color rgb="FFFFEB84"/>
        <color rgb="FF63BE7B"/>
      </colorScale>
    </cfRule>
  </conditionalFormatting>
  <conditionalFormatting sqref="U28 U26 U30:U36 U18:U21">
    <cfRule type="colorScale" priority="2897">
      <colorScale>
        <cfvo type="min"/>
        <cfvo type="percentile" val="50"/>
        <cfvo type="max"/>
        <color rgb="FFF8696B"/>
        <color rgb="FFFFEB84"/>
        <color rgb="FF63BE7B"/>
      </colorScale>
    </cfRule>
  </conditionalFormatting>
  <conditionalFormatting sqref="AG28:AH28 AG26:AH26 AG30:AH36 AG18:AH21">
    <cfRule type="colorScale" priority="2901">
      <colorScale>
        <cfvo type="min"/>
        <cfvo type="percentile" val="50"/>
        <cfvo type="max"/>
        <color rgb="FFF8696B"/>
        <color rgb="FFFFEB84"/>
        <color rgb="FF63BE7B"/>
      </colorScale>
    </cfRule>
  </conditionalFormatting>
  <conditionalFormatting sqref="V28 V26 V30:V36 V18:V21">
    <cfRule type="colorScale" priority="2905">
      <colorScale>
        <cfvo type="min"/>
        <cfvo type="percentile" val="50"/>
        <cfvo type="max"/>
        <color rgb="FFF8696B"/>
        <color rgb="FFFFEB84"/>
        <color rgb="FF63BE7B"/>
      </colorScale>
    </cfRule>
  </conditionalFormatting>
  <conditionalFormatting sqref="AG11:AH11">
    <cfRule type="cellIs" dxfId="19" priority="2" operator="equal">
      <formula>FALSE</formula>
    </cfRule>
    <cfRule type="cellIs" dxfId="18" priority="3" operator="equal">
      <formula>"IMPORTANTE"</formula>
    </cfRule>
    <cfRule type="cellIs" dxfId="17" priority="4" operator="equal">
      <formula>"MODERADO"</formula>
    </cfRule>
    <cfRule type="cellIs" dxfId="16" priority="5" operator="equal">
      <formula>"TOLERABLE"</formula>
    </cfRule>
    <cfRule type="cellIs" dxfId="15" priority="6" operator="equal">
      <formula>"TRIVIAL"</formula>
    </cfRule>
    <cfRule type="cellIs" dxfId="14" priority="7" operator="equal">
      <formula>"T'Sede AVIANCA'!"</formula>
    </cfRule>
    <cfRule type="cellIs" dxfId="13" priority="14" operator="equal">
      <formula>"MEDIANAMENTE ACEPTABLE"</formula>
    </cfRule>
    <cfRule type="cellIs" dxfId="12" priority="15" operator="equal">
      <formula>"ACEPTABLE"</formula>
    </cfRule>
    <cfRule type="cellIs" dxfId="11" priority="16" operator="equal">
      <formula>"NO ACEPTABLE"</formula>
    </cfRule>
    <cfRule type="cellIs" dxfId="10" priority="17" stopIfTrue="1" operator="equal">
      <formula>"BAJO"</formula>
    </cfRule>
    <cfRule type="cellIs" dxfId="9" priority="18" stopIfTrue="1" operator="equal">
      <formula>"MEDIO"</formula>
    </cfRule>
    <cfRule type="cellIs" dxfId="8" priority="19" stopIfTrue="1" operator="equal">
      <formula>"ALTO"</formula>
    </cfRule>
  </conditionalFormatting>
  <conditionalFormatting sqref="AG11:AH11">
    <cfRule type="cellIs" dxfId="7" priority="12" operator="equal">
      <formula>"MEDIO"</formula>
    </cfRule>
    <cfRule type="cellIs" dxfId="6" priority="13" operator="equal">
      <formula>"MEDIO"</formula>
    </cfRule>
  </conditionalFormatting>
  <conditionalFormatting sqref="AG11:AH11">
    <cfRule type="cellIs" dxfId="5" priority="10" operator="equal">
      <formula>"ALTO"</formula>
    </cfRule>
    <cfRule type="cellIs" dxfId="4" priority="11" operator="equal">
      <formula>"MEDIO"</formula>
    </cfRule>
  </conditionalFormatting>
  <conditionalFormatting sqref="AG11:AH11">
    <cfRule type="cellIs" dxfId="3" priority="9" operator="equal">
      <formula>"BAJO"</formula>
    </cfRule>
  </conditionalFormatting>
  <conditionalFormatting sqref="AG11:AH11">
    <cfRule type="cellIs" dxfId="2" priority="8" operator="equal">
      <formula>"MEDIO"</formula>
    </cfRule>
  </conditionalFormatting>
  <conditionalFormatting sqref="AG11:AH11">
    <cfRule type="cellIs" dxfId="1" priority="20" operator="equal">
      <formula>#REF!</formula>
    </cfRule>
  </conditionalFormatting>
  <conditionalFormatting sqref="AF11">
    <cfRule type="cellIs" dxfId="0" priority="1" operator="equal">
      <formula>0</formula>
    </cfRule>
  </conditionalFormatting>
  <conditionalFormatting sqref="AG11:AH11">
    <cfRule type="colorScale" priority="21">
      <colorScale>
        <cfvo type="min"/>
        <cfvo type="percentile" val="50"/>
        <cfvo type="max"/>
        <color rgb="FFF8696B"/>
        <color rgb="FFFFEB84"/>
        <color rgb="FF63BE7B"/>
      </colorScale>
    </cfRule>
  </conditionalFormatting>
  <conditionalFormatting sqref="U14:U15">
    <cfRule type="colorScale" priority="2947">
      <colorScale>
        <cfvo type="min"/>
        <cfvo type="percentile" val="50"/>
        <cfvo type="max"/>
        <color rgb="FFF8696B"/>
        <color rgb="FFFFEB84"/>
        <color rgb="FF63BE7B"/>
      </colorScale>
    </cfRule>
  </conditionalFormatting>
  <conditionalFormatting sqref="AG14:AH15">
    <cfRule type="colorScale" priority="2948">
      <colorScale>
        <cfvo type="min"/>
        <cfvo type="percentile" val="50"/>
        <cfvo type="max"/>
        <color rgb="FFF8696B"/>
        <color rgb="FFFFEB84"/>
        <color rgb="FF63BE7B"/>
      </colorScale>
    </cfRule>
  </conditionalFormatting>
  <conditionalFormatting sqref="V14:V15">
    <cfRule type="colorScale" priority="2949">
      <colorScale>
        <cfvo type="min"/>
        <cfvo type="percentile" val="50"/>
        <cfvo type="max"/>
        <color rgb="FFF8696B"/>
        <color rgb="FFFFEB84"/>
        <color rgb="FF63BE7B"/>
      </colorScale>
    </cfRule>
  </conditionalFormatting>
  <printOptions horizontalCentered="1"/>
  <pageMargins left="0.31496062992125984" right="0.31496062992125984" top="0.15748031496062992" bottom="0.35433070866141736" header="0.31496062992125984" footer="0.31496062992125984"/>
  <pageSetup paperSize="5" scale="38"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Hoja1!$F$5:$F$67</xm:f>
          </x14:formula1>
          <xm:sqref>F24:F36 F22 F17:F19 F9:F10 F12:F15</xm:sqref>
        </x14:dataValidation>
        <x14:dataValidation type="list" allowBlank="1" showInputMessage="1" showErrorMessage="1" xr:uid="{00000000-0002-0000-0100-000001000000}">
          <x14:formula1>
            <xm:f>Hoja1!$B$6:$B$9</xm:f>
          </x14:formula1>
          <xm:sqref>AC24:AC36 Q17:Q22 Q24:Q36 AC17:AC22 AC9:AC15 Q9:Q15</xm:sqref>
        </x14:dataValidation>
        <x14:dataValidation type="list" allowBlank="1" showInputMessage="1" showErrorMessage="1" xr:uid="{00000000-0002-0000-0100-000002000000}">
          <x14:formula1>
            <xm:f>Hoja1!$C$6:$C$9</xm:f>
          </x14:formula1>
          <xm:sqref>AD24:AD36 R17:R22 R24:R36 AD17:AD22 AD9:AD15 R9:R15</xm:sqref>
        </x14:dataValidation>
        <x14:dataValidation type="list" allowBlank="1" showInputMessage="1" showErrorMessage="1" xr:uid="{00000000-0002-0000-0100-000003000000}">
          <x14:formula1>
            <xm:f>Hoja1!$D$6:$D$9</xm:f>
          </x14:formula1>
          <xm:sqref>AE24:AE36 S17:S22 S24:S36 AE17:AE22 AE9:AE15 S9:S15</xm:sqref>
        </x14:dataValidation>
        <x14:dataValidation type="list" allowBlank="1" showInputMessage="1" showErrorMessage="1" xr:uid="{00000000-0002-0000-0100-000004000000}">
          <x14:formula1>
            <xm:f>Hoja1!#REF!</xm:f>
          </x14:formula1>
          <xm:sqref>F16 AC23:AE23 E23:F23 Q16:S16 AC16:AE16 Q23:S23 F20</xm:sqref>
        </x14:dataValidation>
        <x14:dataValidation type="list" allowBlank="1" showInputMessage="1" showErrorMessage="1" xr:uid="{00000000-0002-0000-0100-000005000000}">
          <x14:formula1>
            <xm:f>Hoja1!$G$6:$G$7</xm:f>
          </x14:formula1>
          <xm:sqref>E24:E36 E9:E22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Y65"/>
  <sheetViews>
    <sheetView showGridLines="0" zoomScale="80" zoomScaleNormal="80" workbookViewId="0">
      <selection activeCell="J70" sqref="J70"/>
    </sheetView>
  </sheetViews>
  <sheetFormatPr baseColWidth="10" defaultRowHeight="14.25" x14ac:dyDescent="0.2"/>
  <cols>
    <col min="1" max="1" width="25.5703125" style="8" bestFit="1" customWidth="1"/>
    <col min="2" max="2" width="31.28515625" style="8" customWidth="1"/>
    <col min="3" max="3" width="16.85546875" style="8" customWidth="1"/>
    <col min="4" max="4" width="13.85546875" style="8" customWidth="1"/>
    <col min="5" max="6" width="11.42578125" style="8"/>
    <col min="7" max="7" width="20.85546875" style="8" customWidth="1"/>
    <col min="8" max="8" width="22.7109375" style="8" bestFit="1" customWidth="1"/>
    <col min="9" max="15" width="11.42578125" style="8"/>
    <col min="16" max="16" width="72.5703125" style="8" bestFit="1" customWidth="1"/>
    <col min="17" max="19" width="50.7109375" style="8" customWidth="1"/>
    <col min="20" max="20" width="15.5703125" style="8" customWidth="1"/>
    <col min="21" max="21" width="16" style="8" customWidth="1"/>
    <col min="22" max="22" width="19.85546875" style="8" customWidth="1"/>
    <col min="23" max="23" width="11.42578125" style="8"/>
    <col min="24" max="24" width="49.85546875" style="8" bestFit="1" customWidth="1"/>
    <col min="25" max="25" width="22.7109375" style="8" bestFit="1" customWidth="1"/>
    <col min="26" max="16384" width="11.42578125" style="8"/>
  </cols>
  <sheetData>
    <row r="1" spans="1:25" ht="27.75" customHeight="1" x14ac:dyDescent="0.2"/>
    <row r="2" spans="1:25" ht="15.75" x14ac:dyDescent="0.25">
      <c r="A2" s="8" t="s">
        <v>43</v>
      </c>
      <c r="B2" s="8" t="s">
        <v>44</v>
      </c>
      <c r="C2" s="227" t="s">
        <v>45</v>
      </c>
      <c r="D2" s="227"/>
      <c r="E2" s="8" t="s">
        <v>46</v>
      </c>
      <c r="O2" s="226" t="s">
        <v>68</v>
      </c>
      <c r="P2" s="226"/>
      <c r="Q2" s="226"/>
      <c r="R2" s="226"/>
      <c r="S2" s="226"/>
      <c r="T2" s="226"/>
      <c r="U2" s="21"/>
    </row>
    <row r="3" spans="1:25" ht="15.75" x14ac:dyDescent="0.25">
      <c r="A3" s="9" t="s">
        <v>47</v>
      </c>
      <c r="B3" s="8" t="s">
        <v>48</v>
      </c>
      <c r="C3" s="8" t="s">
        <v>49</v>
      </c>
      <c r="O3" s="23"/>
      <c r="P3" s="23"/>
      <c r="Q3" s="24"/>
      <c r="R3" s="24"/>
      <c r="S3" s="24"/>
      <c r="T3" s="24"/>
      <c r="U3" s="21"/>
    </row>
    <row r="4" spans="1:25" ht="15" x14ac:dyDescent="0.2">
      <c r="A4" s="10" t="s">
        <v>50</v>
      </c>
      <c r="B4" s="8" t="s">
        <v>51</v>
      </c>
      <c r="C4" s="8" t="s">
        <v>52</v>
      </c>
      <c r="E4" s="8" t="s">
        <v>53</v>
      </c>
      <c r="H4" s="8" t="s">
        <v>54</v>
      </c>
      <c r="O4" s="226" t="s">
        <v>73</v>
      </c>
      <c r="P4" s="226"/>
      <c r="Q4" s="226"/>
      <c r="R4" s="226"/>
      <c r="S4" s="226"/>
      <c r="T4" s="226"/>
      <c r="U4" s="226"/>
    </row>
    <row r="5" spans="1:25" x14ac:dyDescent="0.2">
      <c r="A5" s="10"/>
      <c r="B5" s="10"/>
    </row>
    <row r="6" spans="1:25" x14ac:dyDescent="0.2">
      <c r="A6" s="8" t="s">
        <v>55</v>
      </c>
    </row>
    <row r="7" spans="1:25" ht="15" x14ac:dyDescent="0.25">
      <c r="A7" s="11" t="s">
        <v>56</v>
      </c>
      <c r="B7" s="11" t="s">
        <v>57</v>
      </c>
      <c r="C7" s="12" t="s">
        <v>58</v>
      </c>
      <c r="E7" s="11" t="s">
        <v>59</v>
      </c>
      <c r="G7" s="11"/>
    </row>
    <row r="8" spans="1:25" ht="15" x14ac:dyDescent="0.25">
      <c r="A8" s="11"/>
      <c r="B8" s="11"/>
      <c r="C8" s="11"/>
      <c r="D8" s="11"/>
      <c r="F8" s="11"/>
      <c r="G8" s="11"/>
    </row>
    <row r="9" spans="1:25" ht="15" x14ac:dyDescent="0.25">
      <c r="A9" s="11" t="s">
        <v>60</v>
      </c>
    </row>
    <row r="10" spans="1:25" ht="15" x14ac:dyDescent="0.25">
      <c r="A10" s="211" t="s">
        <v>61</v>
      </c>
      <c r="B10" s="211"/>
      <c r="C10" s="211" t="s">
        <v>62</v>
      </c>
      <c r="D10" s="211"/>
      <c r="E10" s="211" t="s">
        <v>63</v>
      </c>
      <c r="F10" s="211"/>
    </row>
    <row r="11" spans="1:25" x14ac:dyDescent="0.2">
      <c r="A11" s="217"/>
      <c r="B11" s="217"/>
      <c r="C11" s="218"/>
      <c r="D11" s="218"/>
      <c r="E11" s="219"/>
      <c r="F11" s="219"/>
    </row>
    <row r="12" spans="1:25" ht="15" customHeight="1" x14ac:dyDescent="0.25">
      <c r="A12" s="13">
        <v>1</v>
      </c>
      <c r="B12" s="13">
        <v>300</v>
      </c>
      <c r="C12" s="13">
        <v>301</v>
      </c>
      <c r="D12" s="13">
        <v>600</v>
      </c>
      <c r="E12" s="13">
        <v>601</v>
      </c>
      <c r="F12" s="14">
        <v>1000</v>
      </c>
      <c r="R12" s="15"/>
      <c r="S12" s="15"/>
      <c r="T12" s="15"/>
      <c r="U12" s="15"/>
      <c r="V12" s="15"/>
      <c r="W12" s="16"/>
      <c r="X12" s="16"/>
      <c r="Y12" s="16"/>
    </row>
    <row r="13" spans="1:25" ht="15" customHeight="1" x14ac:dyDescent="0.2">
      <c r="F13" s="228" t="s">
        <v>64</v>
      </c>
      <c r="G13" s="228"/>
      <c r="H13" s="228"/>
      <c r="I13" s="228"/>
      <c r="J13" s="228"/>
      <c r="K13" s="228"/>
      <c r="L13" s="228"/>
      <c r="M13" s="228"/>
      <c r="N13" s="228"/>
      <c r="R13" s="15"/>
      <c r="S13" s="15"/>
      <c r="T13" s="15"/>
      <c r="U13" s="15"/>
      <c r="V13" s="15"/>
      <c r="W13" s="16"/>
      <c r="X13" s="16"/>
      <c r="Y13" s="16"/>
    </row>
    <row r="14" spans="1:25" ht="15" customHeight="1" x14ac:dyDescent="0.2">
      <c r="F14" s="228"/>
      <c r="G14" s="228"/>
      <c r="H14" s="228"/>
      <c r="I14" s="228"/>
      <c r="J14" s="228"/>
      <c r="K14" s="228"/>
      <c r="L14" s="228"/>
      <c r="M14" s="228"/>
      <c r="N14" s="228"/>
      <c r="R14" s="15"/>
      <c r="S14" s="15"/>
      <c r="T14" s="15"/>
      <c r="U14" s="15"/>
      <c r="V14" s="15"/>
      <c r="W14" s="16"/>
      <c r="X14" s="16"/>
      <c r="Y14" s="16"/>
    </row>
    <row r="15" spans="1:25" ht="15" customHeight="1" x14ac:dyDescent="0.2">
      <c r="F15" s="228"/>
      <c r="G15" s="228"/>
      <c r="H15" s="228"/>
      <c r="I15" s="228"/>
      <c r="J15" s="228"/>
      <c r="K15" s="228"/>
      <c r="L15" s="228"/>
      <c r="M15" s="228"/>
      <c r="N15" s="228"/>
      <c r="R15" s="15"/>
      <c r="S15" s="15"/>
      <c r="T15" s="15"/>
      <c r="U15" s="15"/>
      <c r="V15" s="15"/>
      <c r="W15" s="16"/>
      <c r="X15" s="16"/>
      <c r="Y15" s="16"/>
    </row>
    <row r="16" spans="1:25" ht="19.5" customHeight="1" x14ac:dyDescent="0.25">
      <c r="A16" s="17" t="s">
        <v>4</v>
      </c>
      <c r="B16" s="18" t="s">
        <v>65</v>
      </c>
      <c r="C16" s="229"/>
      <c r="D16" s="229"/>
      <c r="F16" s="19"/>
      <c r="P16" s="224" t="s">
        <v>14</v>
      </c>
      <c r="Q16" s="224"/>
      <c r="R16" s="16"/>
      <c r="S16" s="16"/>
      <c r="T16" s="16"/>
      <c r="U16" s="16"/>
      <c r="V16" s="16"/>
      <c r="W16" s="16"/>
      <c r="X16" s="16"/>
      <c r="Y16" s="16"/>
    </row>
    <row r="17" spans="1:25" ht="26.25" x14ac:dyDescent="0.25">
      <c r="A17" s="220" t="s">
        <v>66</v>
      </c>
      <c r="B17" s="20" t="s">
        <v>67</v>
      </c>
      <c r="C17" s="223" t="s">
        <v>7</v>
      </c>
      <c r="D17" s="223"/>
      <c r="F17" s="19"/>
      <c r="Q17" s="226"/>
      <c r="R17" s="226"/>
      <c r="S17" s="226"/>
      <c r="T17" s="226"/>
      <c r="U17" s="226"/>
      <c r="V17" s="226"/>
      <c r="W17" s="21"/>
      <c r="X17" s="22"/>
      <c r="Y17" s="16"/>
    </row>
    <row r="18" spans="1:25" ht="18" x14ac:dyDescent="0.25">
      <c r="A18" s="221"/>
      <c r="B18" s="20" t="s">
        <v>69</v>
      </c>
      <c r="C18" s="223" t="s">
        <v>70</v>
      </c>
      <c r="D18" s="223"/>
      <c r="P18" s="70" t="s">
        <v>15</v>
      </c>
      <c r="Q18" s="71">
        <v>0.1</v>
      </c>
      <c r="R18" s="69"/>
      <c r="S18" s="69"/>
      <c r="T18" s="69"/>
      <c r="U18" s="69"/>
      <c r="V18" s="69"/>
      <c r="W18" s="69"/>
      <c r="X18" s="22"/>
      <c r="Y18" s="16"/>
    </row>
    <row r="19" spans="1:25" ht="18" x14ac:dyDescent="0.25">
      <c r="A19" s="221"/>
      <c r="B19" s="20" t="s">
        <v>71</v>
      </c>
      <c r="C19" s="223" t="s">
        <v>72</v>
      </c>
      <c r="D19" s="223"/>
      <c r="P19" s="70" t="s">
        <v>114</v>
      </c>
      <c r="Q19" s="71">
        <v>0.5</v>
      </c>
      <c r="R19" s="69"/>
      <c r="S19" s="69"/>
      <c r="T19" s="69"/>
      <c r="U19" s="69"/>
      <c r="V19" s="69"/>
      <c r="W19" s="69"/>
      <c r="X19" s="16"/>
      <c r="Y19" s="16"/>
    </row>
    <row r="20" spans="1:25" ht="14.25" customHeight="1" x14ac:dyDescent="0.25">
      <c r="A20" s="221"/>
      <c r="B20" s="25" t="s">
        <v>74</v>
      </c>
      <c r="C20" s="223" t="s">
        <v>75</v>
      </c>
      <c r="D20" s="223"/>
      <c r="P20" s="70" t="s">
        <v>115</v>
      </c>
      <c r="Q20" s="71">
        <v>0.8</v>
      </c>
      <c r="R20" s="69"/>
      <c r="S20" s="69"/>
      <c r="T20" s="69"/>
      <c r="U20" s="69"/>
      <c r="V20" s="69"/>
      <c r="W20" s="69"/>
      <c r="X20" s="26"/>
      <c r="Y20" s="26"/>
    </row>
    <row r="21" spans="1:25" ht="18" x14ac:dyDescent="0.25">
      <c r="A21" s="221"/>
      <c r="B21" s="25" t="s">
        <v>76</v>
      </c>
      <c r="C21" s="207"/>
      <c r="D21" s="207"/>
      <c r="P21" s="70" t="s">
        <v>116</v>
      </c>
      <c r="Q21" s="71">
        <v>1</v>
      </c>
      <c r="R21" s="69"/>
      <c r="S21" s="69"/>
      <c r="T21" s="69"/>
      <c r="U21" s="69"/>
      <c r="V21" s="69"/>
      <c r="W21" s="69"/>
      <c r="X21" s="26"/>
      <c r="Y21" s="26"/>
    </row>
    <row r="22" spans="1:25" ht="25.5" x14ac:dyDescent="0.25">
      <c r="A22" s="221"/>
      <c r="B22" s="25" t="s">
        <v>77</v>
      </c>
      <c r="C22" s="207"/>
      <c r="D22" s="207"/>
      <c r="Q22" s="54"/>
      <c r="R22" s="55"/>
      <c r="S22" s="55"/>
      <c r="T22" s="28"/>
      <c r="U22" s="28"/>
      <c r="V22" s="28"/>
      <c r="W22" s="26"/>
      <c r="X22" s="26"/>
      <c r="Y22" s="26"/>
    </row>
    <row r="23" spans="1:25" ht="15" customHeight="1" x14ac:dyDescent="0.25">
      <c r="A23" s="221"/>
      <c r="B23" s="25" t="s">
        <v>78</v>
      </c>
      <c r="C23" s="207"/>
      <c r="D23" s="207"/>
      <c r="P23" s="225" t="s">
        <v>117</v>
      </c>
      <c r="Q23" s="225"/>
      <c r="R23" s="27"/>
      <c r="S23" s="27"/>
      <c r="T23" s="28"/>
      <c r="U23" s="28"/>
      <c r="V23" s="28"/>
      <c r="W23" s="26"/>
      <c r="X23" s="26"/>
      <c r="Y23" s="26"/>
    </row>
    <row r="24" spans="1:25" ht="18" x14ac:dyDescent="0.25">
      <c r="A24" s="221"/>
      <c r="B24" s="25" t="s">
        <v>79</v>
      </c>
      <c r="C24" s="207"/>
      <c r="D24" s="207"/>
      <c r="P24" s="72"/>
      <c r="Q24" s="68"/>
      <c r="R24" s="29"/>
      <c r="S24" s="28"/>
      <c r="T24" s="30"/>
      <c r="U24" s="30"/>
      <c r="V24" s="30"/>
      <c r="W24" s="26"/>
      <c r="X24" s="26"/>
      <c r="Y24" s="26"/>
    </row>
    <row r="25" spans="1:25" ht="15" customHeight="1" x14ac:dyDescent="0.25">
      <c r="A25" s="221"/>
      <c r="B25" s="25" t="s">
        <v>80</v>
      </c>
      <c r="C25" s="207"/>
      <c r="D25" s="207"/>
      <c r="P25" s="225" t="s">
        <v>118</v>
      </c>
      <c r="Q25" s="225"/>
      <c r="R25" s="29"/>
      <c r="S25" s="28"/>
      <c r="T25" s="30"/>
      <c r="U25" s="30"/>
      <c r="V25" s="30"/>
      <c r="W25" s="26"/>
      <c r="X25" s="26"/>
      <c r="Y25" s="26"/>
    </row>
    <row r="26" spans="1:25" ht="26.25" x14ac:dyDescent="0.25">
      <c r="A26" s="222"/>
      <c r="B26" s="25" t="s">
        <v>81</v>
      </c>
      <c r="C26" s="207"/>
      <c r="D26" s="207"/>
      <c r="P26" s="56"/>
      <c r="R26" s="29"/>
      <c r="S26" s="28"/>
      <c r="T26" s="30"/>
      <c r="U26" s="30"/>
      <c r="V26" s="30"/>
      <c r="W26" s="26"/>
      <c r="X26" s="31"/>
      <c r="Y26" s="32"/>
    </row>
    <row r="27" spans="1:25" ht="25.5" customHeight="1" x14ac:dyDescent="0.4">
      <c r="A27" s="212" t="s">
        <v>82</v>
      </c>
      <c r="B27" s="25" t="s">
        <v>83</v>
      </c>
      <c r="C27" s="207"/>
      <c r="D27" s="207"/>
      <c r="R27" s="29"/>
      <c r="S27" s="28"/>
      <c r="T27" s="30"/>
      <c r="U27" s="30"/>
      <c r="V27" s="30"/>
      <c r="W27" s="26"/>
      <c r="X27" s="33"/>
      <c r="Y27" s="33"/>
    </row>
    <row r="28" spans="1:25" ht="26.25" x14ac:dyDescent="0.25">
      <c r="A28" s="212"/>
      <c r="B28" s="25" t="s">
        <v>84</v>
      </c>
      <c r="C28" s="207"/>
      <c r="D28" s="207"/>
      <c r="R28" s="29"/>
      <c r="S28" s="28"/>
      <c r="T28" s="30"/>
      <c r="U28" s="30"/>
      <c r="V28" s="30"/>
      <c r="W28" s="26"/>
      <c r="X28" s="34"/>
      <c r="Y28" s="35"/>
    </row>
    <row r="29" spans="1:25" ht="25.5" customHeight="1" x14ac:dyDescent="0.25">
      <c r="A29" s="212"/>
      <c r="B29" s="25" t="s">
        <v>83</v>
      </c>
      <c r="C29" s="207"/>
      <c r="D29" s="207"/>
      <c r="R29" s="29"/>
      <c r="S29" s="28"/>
      <c r="T29" s="30"/>
      <c r="U29" s="30"/>
      <c r="V29" s="30"/>
      <c r="W29" s="26"/>
      <c r="X29" s="36"/>
      <c r="Y29" s="35"/>
    </row>
    <row r="30" spans="1:25" ht="15" x14ac:dyDescent="0.25">
      <c r="A30" s="212"/>
      <c r="B30" s="25" t="s">
        <v>85</v>
      </c>
      <c r="C30" s="207"/>
      <c r="D30" s="207"/>
      <c r="R30" s="29"/>
      <c r="S30" s="37"/>
      <c r="T30" s="30"/>
      <c r="U30" s="30"/>
      <c r="V30" s="30"/>
      <c r="W30" s="26"/>
      <c r="X30" s="26"/>
      <c r="Y30" s="26"/>
    </row>
    <row r="31" spans="1:25" ht="15" x14ac:dyDescent="0.25">
      <c r="A31" s="212"/>
      <c r="B31" s="25" t="s">
        <v>86</v>
      </c>
      <c r="C31" s="207"/>
      <c r="D31" s="207"/>
      <c r="R31" s="29"/>
      <c r="S31" s="38"/>
      <c r="T31" s="39"/>
      <c r="U31" s="39"/>
      <c r="V31" s="39"/>
      <c r="W31" s="26"/>
      <c r="X31" s="26"/>
      <c r="Y31" s="26"/>
    </row>
    <row r="32" spans="1:25" ht="15" x14ac:dyDescent="0.25">
      <c r="A32" s="213" t="s">
        <v>87</v>
      </c>
      <c r="B32" s="25" t="s">
        <v>88</v>
      </c>
      <c r="C32" s="207"/>
      <c r="D32" s="207"/>
      <c r="R32" s="29"/>
      <c r="S32" s="16"/>
      <c r="T32" s="16"/>
      <c r="U32" s="16"/>
      <c r="V32" s="16"/>
      <c r="W32" s="26"/>
      <c r="X32" s="22"/>
      <c r="Y32" s="26"/>
    </row>
    <row r="33" spans="1:25" ht="51" x14ac:dyDescent="0.25">
      <c r="A33" s="214"/>
      <c r="B33" s="25" t="s">
        <v>89</v>
      </c>
      <c r="C33" s="207"/>
      <c r="D33" s="207"/>
      <c r="R33" s="40"/>
      <c r="S33" s="40"/>
      <c r="T33" s="40"/>
      <c r="U33" s="40"/>
      <c r="V33" s="40"/>
      <c r="W33" s="26"/>
      <c r="X33" s="41"/>
      <c r="Y33" s="16"/>
    </row>
    <row r="34" spans="1:25" ht="15" customHeight="1" x14ac:dyDescent="0.2">
      <c r="A34" s="215" t="s">
        <v>90</v>
      </c>
      <c r="B34" s="25" t="s">
        <v>91</v>
      </c>
      <c r="C34" s="207"/>
      <c r="D34" s="207"/>
      <c r="R34" s="27"/>
      <c r="S34" s="27"/>
      <c r="T34" s="27"/>
      <c r="U34" s="27"/>
      <c r="V34" s="27"/>
      <c r="W34" s="22"/>
      <c r="X34" s="41"/>
      <c r="Y34" s="16"/>
    </row>
    <row r="35" spans="1:25" x14ac:dyDescent="0.2">
      <c r="A35" s="216"/>
      <c r="B35" s="25" t="s">
        <v>92</v>
      </c>
      <c r="C35" s="207"/>
      <c r="D35" s="207"/>
      <c r="R35" s="40"/>
      <c r="S35" s="40"/>
      <c r="T35" s="40"/>
      <c r="U35" s="40"/>
      <c r="V35" s="40"/>
      <c r="W35" s="41"/>
      <c r="X35" s="41"/>
      <c r="Y35" s="16"/>
    </row>
    <row r="36" spans="1:25" ht="33.75" customHeight="1" x14ac:dyDescent="0.2">
      <c r="A36" s="216"/>
      <c r="B36" s="25" t="s">
        <v>84</v>
      </c>
      <c r="C36" s="207"/>
      <c r="D36" s="207"/>
      <c r="R36" s="40"/>
      <c r="S36" s="40"/>
      <c r="T36" s="40"/>
      <c r="U36" s="40"/>
      <c r="V36" s="40"/>
      <c r="W36" s="41"/>
      <c r="X36" s="41"/>
      <c r="Y36" s="16"/>
    </row>
    <row r="37" spans="1:25" ht="29.25" customHeight="1" x14ac:dyDescent="0.2">
      <c r="A37" s="216"/>
      <c r="B37" s="25" t="s">
        <v>83</v>
      </c>
      <c r="C37" s="207"/>
      <c r="D37" s="207"/>
      <c r="R37" s="42"/>
      <c r="S37" s="42"/>
      <c r="T37" s="42"/>
      <c r="U37" s="42"/>
      <c r="V37" s="42"/>
      <c r="W37" s="41"/>
      <c r="X37" s="41"/>
      <c r="Y37" s="16"/>
    </row>
    <row r="38" spans="1:25" ht="15.75" customHeight="1" x14ac:dyDescent="0.2">
      <c r="A38" s="216"/>
      <c r="B38" s="25" t="s">
        <v>93</v>
      </c>
      <c r="C38" s="207"/>
      <c r="D38" s="207"/>
      <c r="R38" s="42"/>
      <c r="S38" s="42"/>
      <c r="T38" s="42"/>
      <c r="U38" s="42"/>
      <c r="V38" s="42"/>
      <c r="W38" s="41"/>
      <c r="X38" s="41"/>
      <c r="Y38" s="16"/>
    </row>
    <row r="39" spans="1:25" x14ac:dyDescent="0.2">
      <c r="A39" s="25" t="s">
        <v>94</v>
      </c>
      <c r="B39" s="25" t="s">
        <v>95</v>
      </c>
      <c r="C39" s="207"/>
      <c r="D39" s="207"/>
      <c r="R39" s="42"/>
      <c r="S39" s="42"/>
      <c r="T39" s="42"/>
      <c r="U39" s="42"/>
      <c r="V39" s="42"/>
      <c r="W39" s="41"/>
      <c r="X39" s="41"/>
      <c r="Y39" s="16"/>
    </row>
    <row r="40" spans="1:25" x14ac:dyDescent="0.2">
      <c r="A40" s="25" t="s">
        <v>96</v>
      </c>
      <c r="B40" s="43"/>
      <c r="C40" s="207"/>
      <c r="D40" s="207"/>
      <c r="R40" s="42"/>
      <c r="S40" s="42"/>
      <c r="T40" s="42"/>
      <c r="U40" s="42"/>
      <c r="V40" s="42"/>
      <c r="W40" s="41"/>
      <c r="X40" s="41"/>
      <c r="Y40" s="16"/>
    </row>
    <row r="41" spans="1:25" x14ac:dyDescent="0.2">
      <c r="A41" s="207"/>
      <c r="B41" s="207"/>
      <c r="C41" s="207"/>
      <c r="D41" s="207"/>
      <c r="R41" s="42"/>
      <c r="S41" s="42"/>
      <c r="T41" s="42"/>
      <c r="U41" s="42"/>
      <c r="V41" s="42"/>
      <c r="W41" s="41"/>
      <c r="X41" s="41"/>
      <c r="Y41" s="16"/>
    </row>
    <row r="42" spans="1:25" x14ac:dyDescent="0.2">
      <c r="A42" s="207"/>
      <c r="B42" s="207"/>
      <c r="C42" s="207"/>
      <c r="D42" s="207"/>
      <c r="R42" s="42"/>
      <c r="S42" s="42"/>
      <c r="T42" s="42"/>
      <c r="U42" s="42"/>
      <c r="V42" s="42"/>
      <c r="W42" s="41"/>
      <c r="X42" s="41"/>
      <c r="Y42" s="16"/>
    </row>
    <row r="43" spans="1:25" x14ac:dyDescent="0.2">
      <c r="A43" s="207"/>
      <c r="B43" s="207"/>
      <c r="C43" s="207"/>
      <c r="D43" s="207"/>
      <c r="R43" s="42"/>
      <c r="S43" s="42"/>
      <c r="T43" s="42"/>
      <c r="U43" s="42"/>
      <c r="V43" s="42"/>
      <c r="W43" s="41"/>
      <c r="X43" s="41"/>
      <c r="Y43" s="16"/>
    </row>
    <row r="44" spans="1:25" x14ac:dyDescent="0.2">
      <c r="A44" s="207"/>
      <c r="B44" s="207"/>
      <c r="C44" s="207"/>
      <c r="D44" s="207"/>
      <c r="R44" s="42"/>
      <c r="S44" s="42"/>
      <c r="T44" s="42"/>
      <c r="U44" s="42"/>
      <c r="V44" s="42"/>
      <c r="W44" s="41"/>
      <c r="X44" s="41"/>
      <c r="Y44" s="16"/>
    </row>
    <row r="45" spans="1:25" x14ac:dyDescent="0.2">
      <c r="A45" s="207"/>
      <c r="B45" s="207"/>
      <c r="C45" s="207"/>
      <c r="D45" s="207"/>
      <c r="R45" s="42"/>
      <c r="S45" s="42"/>
      <c r="T45" s="42"/>
      <c r="U45" s="42"/>
      <c r="V45" s="42"/>
      <c r="W45" s="41"/>
      <c r="X45" s="41"/>
      <c r="Y45" s="16"/>
    </row>
    <row r="46" spans="1:25" x14ac:dyDescent="0.2">
      <c r="A46" s="210"/>
      <c r="B46" s="210"/>
      <c r="C46" s="210"/>
      <c r="D46" s="210"/>
      <c r="R46" s="42"/>
      <c r="S46" s="42"/>
      <c r="T46" s="42"/>
      <c r="U46" s="42"/>
      <c r="V46" s="42"/>
      <c r="W46" s="41"/>
      <c r="X46" s="41"/>
      <c r="Y46" s="16"/>
    </row>
    <row r="47" spans="1:25" ht="15.75" thickBot="1" x14ac:dyDescent="0.3">
      <c r="R47" s="42"/>
      <c r="S47" s="42"/>
      <c r="T47" s="42"/>
      <c r="U47" s="42"/>
      <c r="V47" s="42"/>
      <c r="W47" s="41"/>
      <c r="X47" s="26"/>
      <c r="Y47" s="16"/>
    </row>
    <row r="48" spans="1:25" ht="15.75" x14ac:dyDescent="0.25">
      <c r="P48" s="208" t="s">
        <v>97</v>
      </c>
      <c r="Q48" s="46">
        <v>1</v>
      </c>
      <c r="R48" s="46">
        <v>301</v>
      </c>
      <c r="S48" s="46">
        <v>601</v>
      </c>
      <c r="T48" s="42"/>
      <c r="U48" s="42"/>
      <c r="V48" s="42"/>
      <c r="W48" s="41"/>
      <c r="X48" s="26"/>
      <c r="Y48" s="16"/>
    </row>
    <row r="49" spans="1:25" ht="16.5" thickBot="1" x14ac:dyDescent="0.3">
      <c r="P49" s="209"/>
      <c r="Q49" s="47">
        <v>300</v>
      </c>
      <c r="R49" s="47">
        <v>600</v>
      </c>
      <c r="S49" s="47">
        <v>1000</v>
      </c>
      <c r="T49" s="42"/>
      <c r="U49" s="42"/>
      <c r="V49" s="42"/>
      <c r="W49" s="26"/>
      <c r="X49" s="26"/>
      <c r="Y49" s="16"/>
    </row>
    <row r="50" spans="1:25" ht="16.5" thickBot="1" x14ac:dyDescent="0.3">
      <c r="P50" s="48" t="s">
        <v>98</v>
      </c>
      <c r="Q50" s="49" t="s">
        <v>61</v>
      </c>
      <c r="R50" s="50" t="s">
        <v>62</v>
      </c>
      <c r="S50" s="51" t="s">
        <v>63</v>
      </c>
      <c r="T50" s="42"/>
      <c r="U50" s="42"/>
      <c r="V50" s="42"/>
      <c r="W50" s="26"/>
      <c r="X50" s="26"/>
      <c r="Y50" s="16"/>
    </row>
    <row r="51" spans="1:25" ht="130.5" customHeight="1" thickBot="1" x14ac:dyDescent="0.3">
      <c r="P51" s="52" t="s">
        <v>99</v>
      </c>
      <c r="Q51" s="82" t="s">
        <v>9</v>
      </c>
      <c r="R51" s="53" t="s">
        <v>10</v>
      </c>
      <c r="S51" s="53" t="s">
        <v>113</v>
      </c>
      <c r="T51" s="42"/>
      <c r="U51" s="42"/>
      <c r="V51" s="42"/>
      <c r="W51" s="26"/>
      <c r="X51" s="26"/>
      <c r="Y51" s="16"/>
    </row>
    <row r="52" spans="1:25" ht="15.75" x14ac:dyDescent="0.25">
      <c r="P52" s="205"/>
      <c r="Q52" s="78"/>
      <c r="R52" s="42"/>
      <c r="S52" s="42"/>
      <c r="T52" s="42"/>
      <c r="U52" s="42"/>
      <c r="V52" s="42"/>
      <c r="W52" s="26"/>
      <c r="X52" s="26"/>
      <c r="Y52" s="16"/>
    </row>
    <row r="53" spans="1:25" ht="15.75" x14ac:dyDescent="0.25">
      <c r="P53" s="205"/>
      <c r="Q53" s="78"/>
      <c r="R53" s="42"/>
      <c r="S53" s="42"/>
      <c r="T53" s="42"/>
      <c r="U53" s="42"/>
      <c r="V53" s="42"/>
      <c r="W53" s="26"/>
      <c r="X53" s="26"/>
      <c r="Y53" s="16"/>
    </row>
    <row r="54" spans="1:25" ht="15.75" x14ac:dyDescent="0.25">
      <c r="P54" s="78"/>
      <c r="Q54" s="79"/>
      <c r="R54" s="42"/>
      <c r="S54" s="42"/>
      <c r="T54" s="42"/>
      <c r="U54" s="42"/>
      <c r="V54" s="42"/>
      <c r="W54" s="26"/>
      <c r="X54" s="26"/>
      <c r="Y54" s="16"/>
    </row>
    <row r="55" spans="1:25" ht="15.75" x14ac:dyDescent="0.25">
      <c r="P55" s="80"/>
      <c r="Q55" s="81"/>
      <c r="R55" s="42"/>
      <c r="S55" s="42"/>
      <c r="T55" s="42"/>
      <c r="U55" s="42"/>
      <c r="V55" s="42"/>
      <c r="W55" s="26"/>
      <c r="X55" s="26"/>
      <c r="Y55" s="16"/>
    </row>
    <row r="56" spans="1:25" ht="15" x14ac:dyDescent="0.25">
      <c r="D56" s="206" t="s">
        <v>106</v>
      </c>
      <c r="E56" s="206"/>
      <c r="F56" s="206"/>
      <c r="G56" s="206"/>
      <c r="H56" s="206" t="s">
        <v>111</v>
      </c>
      <c r="I56" s="206"/>
      <c r="J56" s="206"/>
      <c r="K56" s="206"/>
      <c r="L56" s="206"/>
      <c r="M56" s="206"/>
      <c r="P56" s="16"/>
      <c r="Q56" s="16"/>
      <c r="R56" s="42"/>
      <c r="S56" s="42"/>
      <c r="T56" s="42"/>
      <c r="U56" s="42"/>
      <c r="V56" s="42"/>
      <c r="W56" s="26"/>
      <c r="X56" s="26"/>
      <c r="Y56" s="16"/>
    </row>
    <row r="57" spans="1:25" ht="15" x14ac:dyDescent="0.25">
      <c r="D57" s="206"/>
      <c r="E57" s="206"/>
      <c r="F57" s="206"/>
      <c r="G57" s="206"/>
      <c r="H57" s="206"/>
      <c r="I57" s="206"/>
      <c r="J57" s="206"/>
      <c r="K57" s="206"/>
      <c r="L57" s="206"/>
      <c r="M57" s="206"/>
      <c r="R57" s="42"/>
      <c r="S57" s="42"/>
      <c r="T57" s="42"/>
      <c r="U57" s="42"/>
      <c r="V57" s="42"/>
      <c r="W57" s="26"/>
      <c r="X57" s="26"/>
      <c r="Y57" s="16"/>
    </row>
    <row r="58" spans="1:25" ht="24.95" customHeight="1" x14ac:dyDescent="0.25">
      <c r="D58" s="60" t="s">
        <v>104</v>
      </c>
      <c r="E58" s="61" t="s">
        <v>62</v>
      </c>
      <c r="F58" s="61" t="s">
        <v>112</v>
      </c>
      <c r="G58" s="62" t="s">
        <v>105</v>
      </c>
      <c r="H58" s="206"/>
      <c r="I58" s="206"/>
      <c r="J58" s="206"/>
      <c r="K58" s="206"/>
      <c r="L58" s="206"/>
      <c r="M58" s="206"/>
      <c r="R58" s="42"/>
      <c r="S58" s="42"/>
      <c r="T58" s="42"/>
      <c r="U58" s="42"/>
      <c r="V58" s="42"/>
      <c r="W58" s="26"/>
      <c r="X58" s="26"/>
      <c r="Y58" s="16"/>
    </row>
    <row r="59" spans="1:25" ht="24.95" customHeight="1" x14ac:dyDescent="0.25">
      <c r="B59" s="54"/>
      <c r="D59" s="63">
        <v>1</v>
      </c>
      <c r="E59" s="63">
        <v>4</v>
      </c>
      <c r="F59" s="63">
        <v>6</v>
      </c>
      <c r="G59" s="63">
        <v>10</v>
      </c>
      <c r="H59" s="206"/>
      <c r="I59" s="206"/>
      <c r="J59" s="206"/>
      <c r="K59" s="206"/>
      <c r="L59" s="206"/>
      <c r="M59" s="206"/>
      <c r="R59" s="42"/>
      <c r="S59" s="42"/>
      <c r="T59" s="42"/>
      <c r="U59" s="42"/>
      <c r="V59" s="42"/>
      <c r="W59" s="26"/>
      <c r="X59" s="16"/>
      <c r="Y59" s="16"/>
    </row>
    <row r="60" spans="1:25" ht="24.95" customHeight="1" x14ac:dyDescent="0.25">
      <c r="A60" s="206" t="s">
        <v>8</v>
      </c>
      <c r="B60" s="64" t="s">
        <v>100</v>
      </c>
      <c r="C60" s="63">
        <v>1</v>
      </c>
      <c r="D60" s="66">
        <f>$C$60*D59</f>
        <v>1</v>
      </c>
      <c r="E60" s="66">
        <f>$C$60*E59</f>
        <v>4</v>
      </c>
      <c r="F60" s="66">
        <f>$C$60*F59</f>
        <v>6</v>
      </c>
      <c r="G60" s="66">
        <f>$C$60*G59</f>
        <v>10</v>
      </c>
      <c r="H60" s="60" t="s">
        <v>107</v>
      </c>
      <c r="I60" s="65">
        <v>1</v>
      </c>
      <c r="J60" s="57">
        <f>D60*$I$60</f>
        <v>1</v>
      </c>
      <c r="K60" s="57">
        <f>E60*$I$60</f>
        <v>4</v>
      </c>
      <c r="L60" s="57">
        <f>F60*$I$60</f>
        <v>6</v>
      </c>
      <c r="M60" s="57">
        <f>G60*$I$60</f>
        <v>10</v>
      </c>
      <c r="P60" s="9"/>
      <c r="Q60" s="9"/>
      <c r="R60" s="16"/>
      <c r="S60" s="16"/>
      <c r="T60" s="16"/>
      <c r="U60" s="16"/>
      <c r="V60" s="16"/>
      <c r="W60" s="26"/>
      <c r="X60" s="16"/>
      <c r="Y60" s="16"/>
    </row>
    <row r="61" spans="1:25" s="9" customFormat="1" ht="24.95" customHeight="1" x14ac:dyDescent="0.2">
      <c r="A61" s="206"/>
      <c r="B61" s="64" t="s">
        <v>101</v>
      </c>
      <c r="C61" s="63">
        <v>3</v>
      </c>
      <c r="D61" s="67">
        <f>$C$61*D59</f>
        <v>3</v>
      </c>
      <c r="E61" s="67">
        <f>$C$61*E59</f>
        <v>12</v>
      </c>
      <c r="F61" s="67">
        <f>$C$61*F59</f>
        <v>18</v>
      </c>
      <c r="G61" s="67">
        <f>$C$61*G59</f>
        <v>30</v>
      </c>
      <c r="H61" s="60" t="s">
        <v>108</v>
      </c>
      <c r="I61" s="65">
        <v>3</v>
      </c>
      <c r="J61" s="57">
        <f>D61*$I$61</f>
        <v>9</v>
      </c>
      <c r="K61" s="57">
        <f>E61*$I$61</f>
        <v>36</v>
      </c>
      <c r="L61" s="57">
        <f>F61*$I$61</f>
        <v>54</v>
      </c>
      <c r="M61" s="57">
        <f>G61*$I$61</f>
        <v>90</v>
      </c>
    </row>
    <row r="62" spans="1:25" s="9" customFormat="1" ht="24.95" customHeight="1" x14ac:dyDescent="0.2">
      <c r="A62" s="206"/>
      <c r="B62" s="64" t="s">
        <v>102</v>
      </c>
      <c r="C62" s="63">
        <v>6</v>
      </c>
      <c r="D62" s="67">
        <f>$C$62*D59</f>
        <v>6</v>
      </c>
      <c r="E62" s="67">
        <f>$C$62*E59</f>
        <v>24</v>
      </c>
      <c r="F62" s="67">
        <f>$C$62*F59</f>
        <v>36</v>
      </c>
      <c r="G62" s="67">
        <f>$C$62*G59</f>
        <v>60</v>
      </c>
      <c r="H62" s="60" t="s">
        <v>109</v>
      </c>
      <c r="I62" s="65">
        <v>6</v>
      </c>
      <c r="J62" s="57">
        <f>D62*$I$62</f>
        <v>36</v>
      </c>
      <c r="K62" s="57">
        <f>E62*$I$62</f>
        <v>144</v>
      </c>
      <c r="L62" s="57">
        <f>F62*$I$62</f>
        <v>216</v>
      </c>
      <c r="M62" s="58">
        <f>G62*$I$62</f>
        <v>360</v>
      </c>
    </row>
    <row r="63" spans="1:25" s="9" customFormat="1" ht="24.95" customHeight="1" x14ac:dyDescent="0.2">
      <c r="A63" s="206"/>
      <c r="B63" s="64" t="s">
        <v>103</v>
      </c>
      <c r="C63" s="63">
        <v>10</v>
      </c>
      <c r="D63" s="67">
        <f>$C$63*D59</f>
        <v>10</v>
      </c>
      <c r="E63" s="67">
        <f>$C$63*E59</f>
        <v>40</v>
      </c>
      <c r="F63" s="67">
        <f>$C$63*F59</f>
        <v>60</v>
      </c>
      <c r="G63" s="67">
        <f>$C$63*G59</f>
        <v>100</v>
      </c>
      <c r="H63" s="60" t="s">
        <v>110</v>
      </c>
      <c r="I63" s="65">
        <v>10</v>
      </c>
      <c r="J63" s="57">
        <f>D63*$I$63</f>
        <v>100</v>
      </c>
      <c r="K63" s="58">
        <f>E63*$I$63</f>
        <v>400</v>
      </c>
      <c r="L63" s="58">
        <f>F63*$I$63</f>
        <v>600</v>
      </c>
      <c r="M63" s="59">
        <f>G63*$I$63</f>
        <v>1000</v>
      </c>
      <c r="P63" s="8"/>
      <c r="Q63" s="8"/>
    </row>
    <row r="64" spans="1:25" ht="24.95" customHeight="1" x14ac:dyDescent="0.2">
      <c r="A64" s="56"/>
      <c r="D64" s="29"/>
      <c r="E64" s="28"/>
      <c r="F64" s="30"/>
    </row>
    <row r="65" ht="46.5" customHeight="1" x14ac:dyDescent="0.2"/>
  </sheetData>
  <mergeCells count="60">
    <mergeCell ref="P16:Q16"/>
    <mergeCell ref="P23:Q23"/>
    <mergeCell ref="P25:Q25"/>
    <mergeCell ref="D56:G57"/>
    <mergeCell ref="O2:T2"/>
    <mergeCell ref="O4:U4"/>
    <mergeCell ref="H56:M59"/>
    <mergeCell ref="C2:D2"/>
    <mergeCell ref="Q17:V17"/>
    <mergeCell ref="C18:D18"/>
    <mergeCell ref="C19:D19"/>
    <mergeCell ref="C20:D20"/>
    <mergeCell ref="C29:D29"/>
    <mergeCell ref="C30:D30"/>
    <mergeCell ref="F13:N15"/>
    <mergeCell ref="C16:D16"/>
    <mergeCell ref="E10:F10"/>
    <mergeCell ref="A11:B11"/>
    <mergeCell ref="C11:D11"/>
    <mergeCell ref="E11:F11"/>
    <mergeCell ref="A17:A26"/>
    <mergeCell ref="C17:D17"/>
    <mergeCell ref="C21:D21"/>
    <mergeCell ref="C22:D22"/>
    <mergeCell ref="C23:D23"/>
    <mergeCell ref="C24:D24"/>
    <mergeCell ref="C25:D25"/>
    <mergeCell ref="C26:D26"/>
    <mergeCell ref="C36:D36"/>
    <mergeCell ref="C37:D37"/>
    <mergeCell ref="C38:D38"/>
    <mergeCell ref="C41:D41"/>
    <mergeCell ref="A10:B10"/>
    <mergeCell ref="C10:D10"/>
    <mergeCell ref="C31:D31"/>
    <mergeCell ref="A27:A31"/>
    <mergeCell ref="C27:D27"/>
    <mergeCell ref="C28:D28"/>
    <mergeCell ref="A32:A33"/>
    <mergeCell ref="C32:D32"/>
    <mergeCell ref="C33:D33"/>
    <mergeCell ref="A34:A38"/>
    <mergeCell ref="C34:D34"/>
    <mergeCell ref="C35:D35"/>
    <mergeCell ref="C39:D39"/>
    <mergeCell ref="C40:D40"/>
    <mergeCell ref="A41:B41"/>
    <mergeCell ref="A42:B42"/>
    <mergeCell ref="C42:D42"/>
    <mergeCell ref="P52:P53"/>
    <mergeCell ref="A60:A63"/>
    <mergeCell ref="A43:B43"/>
    <mergeCell ref="C43:D43"/>
    <mergeCell ref="A44:B44"/>
    <mergeCell ref="C44:D44"/>
    <mergeCell ref="A45:B45"/>
    <mergeCell ref="C45:D45"/>
    <mergeCell ref="P48:P49"/>
    <mergeCell ref="A46:B46"/>
    <mergeCell ref="C46:D4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37AF3-CBBC-4895-855A-959731F0A180}">
  <dimension ref="A1:C7"/>
  <sheetViews>
    <sheetView workbookViewId="0">
      <selection sqref="A1:XFD1048576"/>
    </sheetView>
  </sheetViews>
  <sheetFormatPr baseColWidth="10" defaultRowHeight="12.75" x14ac:dyDescent="0.2"/>
  <cols>
    <col min="3" max="3" width="46" customWidth="1"/>
  </cols>
  <sheetData>
    <row r="1" spans="1:3" ht="12.75" customHeight="1" x14ac:dyDescent="0.2">
      <c r="A1" s="230" t="s">
        <v>297</v>
      </c>
      <c r="B1" s="230" t="s">
        <v>298</v>
      </c>
      <c r="C1" s="230" t="s">
        <v>299</v>
      </c>
    </row>
    <row r="2" spans="1:3" x14ac:dyDescent="0.2">
      <c r="A2" s="230"/>
      <c r="B2" s="230"/>
      <c r="C2" s="230"/>
    </row>
    <row r="3" spans="1:3" x14ac:dyDescent="0.2">
      <c r="A3" s="136">
        <v>1</v>
      </c>
      <c r="B3" s="137">
        <v>42271</v>
      </c>
      <c r="C3" s="136" t="s">
        <v>300</v>
      </c>
    </row>
    <row r="4" spans="1:3" ht="67.5" x14ac:dyDescent="0.2">
      <c r="A4" s="136">
        <v>2</v>
      </c>
      <c r="B4" s="138">
        <v>43636</v>
      </c>
      <c r="C4" s="139" t="s">
        <v>301</v>
      </c>
    </row>
    <row r="5" spans="1:3" ht="45" x14ac:dyDescent="0.2">
      <c r="A5" s="140">
        <v>3</v>
      </c>
      <c r="B5" s="138">
        <v>44032</v>
      </c>
      <c r="C5" s="139" t="s">
        <v>302</v>
      </c>
    </row>
    <row r="7" spans="1:3" x14ac:dyDescent="0.2">
      <c r="A7" s="141" t="s">
        <v>303</v>
      </c>
      <c r="B7" s="142"/>
      <c r="C7" s="142"/>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MATRIZ</vt:lpstr>
      <vt:lpstr>Referencias</vt:lpstr>
      <vt:lpstr>Control de Cambios</vt:lpstr>
      <vt:lpstr>MATRIZ!Área_de_impresión</vt:lpstr>
    </vt:vector>
  </TitlesOfParts>
  <Company>sofasa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sofasa s.a</dc:creator>
  <cp:lastModifiedBy>Omar Orlando Bedoya Llanos</cp:lastModifiedBy>
  <cp:lastPrinted>2014-11-10T17:32:32Z</cp:lastPrinted>
  <dcterms:created xsi:type="dcterms:W3CDTF">2000-07-29T14:19:46Z</dcterms:created>
  <dcterms:modified xsi:type="dcterms:W3CDTF">2020-07-26T17:42:31Z</dcterms:modified>
</cp:coreProperties>
</file>