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nidadV\Downloads\"/>
    </mc:Choice>
  </mc:AlternateContent>
  <xr:revisionPtr revIDLastSave="0" documentId="13_ncr:1_{C43FA35F-040F-473B-B6A7-0539EF247E07}" xr6:coauthVersionLast="45" xr6:coauthVersionMax="45" xr10:uidLastSave="{00000000-0000-0000-0000-000000000000}"/>
  <bookViews>
    <workbookView xWindow="-120" yWindow="-120" windowWidth="20730" windowHeight="11160" tabRatio="463" firstSheet="1" activeTab="1" xr2:uid="{00000000-000D-0000-FFFF-FFFF00000000}"/>
  </bookViews>
  <sheets>
    <sheet name="Hoja1" sheetId="39" state="hidden" r:id="rId1"/>
    <sheet name="Sincelejo" sheetId="41" r:id="rId2"/>
    <sheet name="Referencias" sheetId="38" r:id="rId3"/>
    <sheet name="Control de Cambios" sheetId="42" r:id="rId4"/>
  </sheets>
  <externalReferences>
    <externalReference r:id="rId5"/>
    <externalReference r:id="rId6"/>
    <externalReference r:id="rId7"/>
    <externalReference r:id="rId8"/>
    <externalReference r:id="rId9"/>
  </externalReferences>
  <definedNames>
    <definedName name="_xlnm._FilterDatabase" localSheetId="1" hidden="1">Sincelejo!$W$8:$AB$61</definedName>
    <definedName name="Actividad" localSheetId="2">[1]Hoja1!$E$5:$E$7</definedName>
    <definedName name="Actividad">[2]Hoja1!$E$5:$E$7</definedName>
    <definedName name="Actividad.">[3]Hoja4!$D$7:$D$9</definedName>
    <definedName name="_xlnm.Print_Area" localSheetId="1">Sincelejo!$A$1:$AF$61</definedName>
    <definedName name="Incidencia" localSheetId="2">[1]Hoja1!$F$5:$F$7</definedName>
    <definedName name="Incidencia">[2]Hoja1!$F$5:$F$7</definedName>
    <definedName name="Incidencia.">[3]Hoja4!$E$7:$E$9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F12" i="41" l="1"/>
  <c r="AG12" i="41" s="1"/>
  <c r="AH12" i="41" s="1"/>
  <c r="T12" i="41"/>
  <c r="U12" i="41" s="1"/>
  <c r="V12" i="41" s="1"/>
  <c r="AF28" i="41" l="1"/>
  <c r="AG28" i="41" s="1"/>
  <c r="AH28" i="41" s="1"/>
  <c r="T28" i="41"/>
  <c r="U28" i="41" s="1"/>
  <c r="V28" i="41" s="1"/>
  <c r="G28" i="41"/>
  <c r="AF24" i="41" l="1"/>
  <c r="AG24" i="41" s="1"/>
  <c r="AH24" i="41" s="1"/>
  <c r="T24" i="41"/>
  <c r="U24" i="41" s="1"/>
  <c r="V24" i="41" s="1"/>
  <c r="G24" i="41"/>
  <c r="AF29" i="41" l="1"/>
  <c r="AG29" i="41" s="1"/>
  <c r="AH29" i="41" s="1"/>
  <c r="T29" i="41"/>
  <c r="U29" i="41" s="1"/>
  <c r="V29" i="41" s="1"/>
  <c r="G29" i="41"/>
  <c r="AF26" i="41" l="1"/>
  <c r="AG26" i="41" s="1"/>
  <c r="AH26" i="41" s="1"/>
  <c r="T26" i="41"/>
  <c r="U26" i="41" s="1"/>
  <c r="V26" i="41" s="1"/>
  <c r="T10" i="41" l="1"/>
  <c r="U10" i="41" s="1"/>
  <c r="V10" i="41" s="1"/>
  <c r="AF10" i="41"/>
  <c r="AG10" i="41" s="1"/>
  <c r="AH10" i="41" s="1"/>
  <c r="G25" i="41"/>
  <c r="AG52" i="41" l="1"/>
  <c r="AH52" i="41" s="1"/>
  <c r="AG50" i="41"/>
  <c r="AH50" i="41" s="1"/>
  <c r="U50" i="41"/>
  <c r="V50" i="41" s="1"/>
  <c r="G11" i="41" l="1"/>
  <c r="T11" i="41"/>
  <c r="U11" i="41" s="1"/>
  <c r="V11" i="41" s="1"/>
  <c r="AF11" i="41"/>
  <c r="AG11" i="41"/>
  <c r="AH11" i="41" s="1"/>
  <c r="AF23" i="41"/>
  <c r="AG23" i="41" s="1"/>
  <c r="AH23" i="41" s="1"/>
  <c r="T23" i="41"/>
  <c r="U23" i="41" s="1"/>
  <c r="V23" i="41" s="1"/>
  <c r="G23" i="41"/>
  <c r="T13" i="41"/>
  <c r="U13" i="41" s="1"/>
  <c r="V13" i="41" s="1"/>
  <c r="AF13" i="41"/>
  <c r="AG13" i="41" s="1"/>
  <c r="AH13" i="41" s="1"/>
  <c r="AG51" i="41"/>
  <c r="AH51" i="41" s="1"/>
  <c r="U52" i="41"/>
  <c r="V52" i="41" s="1"/>
  <c r="U51" i="41" l="1"/>
  <c r="V51" i="41" s="1"/>
  <c r="G16" i="41" l="1"/>
  <c r="AF58" i="41" l="1"/>
  <c r="AG58" i="41" s="1"/>
  <c r="AH58" i="41" s="1"/>
  <c r="T58" i="41"/>
  <c r="U58" i="41" s="1"/>
  <c r="V58" i="41" s="1"/>
  <c r="G58" i="41"/>
  <c r="AF56" i="41"/>
  <c r="AG56" i="41" s="1"/>
  <c r="AH56" i="41" s="1"/>
  <c r="T56" i="41"/>
  <c r="U56" i="41" s="1"/>
  <c r="V56" i="41" s="1"/>
  <c r="G56" i="41"/>
  <c r="AF14" i="41"/>
  <c r="AG14" i="41" s="1"/>
  <c r="AH14" i="41" s="1"/>
  <c r="T14" i="41"/>
  <c r="U14" i="41" s="1"/>
  <c r="V14" i="41" s="1"/>
  <c r="G14" i="41"/>
  <c r="G15" i="41" l="1"/>
  <c r="G17" i="41"/>
  <c r="G18" i="41"/>
  <c r="G19" i="41"/>
  <c r="G20" i="41"/>
  <c r="G21" i="41"/>
  <c r="G22" i="41"/>
  <c r="G27" i="41"/>
  <c r="G30" i="41"/>
  <c r="G31" i="41"/>
  <c r="G32" i="41"/>
  <c r="G33" i="41"/>
  <c r="G34" i="41"/>
  <c r="G35" i="41"/>
  <c r="G36" i="41"/>
  <c r="G37" i="41"/>
  <c r="G38" i="41"/>
  <c r="G39" i="41"/>
  <c r="G40" i="41"/>
  <c r="G41" i="41"/>
  <c r="G42" i="41"/>
  <c r="G43" i="41"/>
  <c r="G44" i="41"/>
  <c r="G45" i="41"/>
  <c r="G46" i="41"/>
  <c r="G47" i="41"/>
  <c r="G48" i="41"/>
  <c r="G49" i="41"/>
  <c r="G53" i="41"/>
  <c r="G54" i="41"/>
  <c r="G55" i="41"/>
  <c r="G57" i="41"/>
  <c r="G59" i="41"/>
  <c r="G60" i="41"/>
  <c r="G61" i="41"/>
  <c r="AF59" i="41"/>
  <c r="AG59" i="41" s="1"/>
  <c r="AH59" i="41" s="1"/>
  <c r="T59" i="41"/>
  <c r="U59" i="41" s="1"/>
  <c r="V59" i="41" s="1"/>
  <c r="AF55" i="41"/>
  <c r="AG55" i="41" s="1"/>
  <c r="AH55" i="41" s="1"/>
  <c r="T55" i="41"/>
  <c r="U55" i="41" s="1"/>
  <c r="V55" i="41" s="1"/>
  <c r="AF54" i="41"/>
  <c r="AG54" i="41" s="1"/>
  <c r="AH54" i="41" s="1"/>
  <c r="T54" i="41"/>
  <c r="U54" i="41" s="1"/>
  <c r="V54" i="41" s="1"/>
  <c r="AF53" i="41"/>
  <c r="T53" i="41"/>
  <c r="U53" i="41" s="1"/>
  <c r="V53" i="41" s="1"/>
  <c r="AG53" i="41" l="1"/>
  <c r="AH53" i="41" s="1"/>
  <c r="AF42" i="41"/>
  <c r="AG42" i="41" s="1"/>
  <c r="AH42" i="41" s="1"/>
  <c r="AF43" i="41"/>
  <c r="AG43" i="41" s="1"/>
  <c r="AH43" i="41" s="1"/>
  <c r="AF44" i="41"/>
  <c r="AG44" i="41" s="1"/>
  <c r="AH44" i="41" s="1"/>
  <c r="AF45" i="41"/>
  <c r="AG45" i="41" s="1"/>
  <c r="AH45" i="41" s="1"/>
  <c r="AF46" i="41"/>
  <c r="AG46" i="41" s="1"/>
  <c r="AH46" i="41" s="1"/>
  <c r="AF47" i="41"/>
  <c r="AG47" i="41" s="1"/>
  <c r="AH47" i="41" s="1"/>
  <c r="AF48" i="41"/>
  <c r="AG48" i="41" s="1"/>
  <c r="AH48" i="41" s="1"/>
  <c r="AF49" i="41"/>
  <c r="AG49" i="41" s="1"/>
  <c r="AH49" i="41" s="1"/>
  <c r="AF57" i="41"/>
  <c r="AG57" i="41" s="1"/>
  <c r="AH57" i="41" s="1"/>
  <c r="AF60" i="41"/>
  <c r="AG60" i="41" s="1"/>
  <c r="AH60" i="41" s="1"/>
  <c r="AF61" i="41"/>
  <c r="AG61" i="41" s="1"/>
  <c r="AH61" i="41" s="1"/>
  <c r="AF41" i="41"/>
  <c r="AG41" i="41" s="1"/>
  <c r="AH41" i="41" s="1"/>
  <c r="T43" i="41"/>
  <c r="U43" i="41" s="1"/>
  <c r="V43" i="41" s="1"/>
  <c r="T44" i="41"/>
  <c r="U44" i="41" s="1"/>
  <c r="V44" i="41" s="1"/>
  <c r="T45" i="41"/>
  <c r="U45" i="41" s="1"/>
  <c r="V45" i="41" s="1"/>
  <c r="T46" i="41"/>
  <c r="U46" i="41" s="1"/>
  <c r="V46" i="41" s="1"/>
  <c r="T47" i="41"/>
  <c r="U47" i="41" s="1"/>
  <c r="V47" i="41" s="1"/>
  <c r="T48" i="41"/>
  <c r="U48" i="41" s="1"/>
  <c r="V48" i="41" s="1"/>
  <c r="T49" i="41"/>
  <c r="U49" i="41" s="1"/>
  <c r="V49" i="41" s="1"/>
  <c r="T57" i="41"/>
  <c r="U57" i="41" s="1"/>
  <c r="V57" i="41" s="1"/>
  <c r="T60" i="41"/>
  <c r="U60" i="41" s="1"/>
  <c r="V60" i="41" s="1"/>
  <c r="T61" i="41"/>
  <c r="U61" i="41" s="1"/>
  <c r="V61" i="41" s="1"/>
  <c r="T42" i="41"/>
  <c r="U42" i="41" s="1"/>
  <c r="V42" i="41" s="1"/>
  <c r="T41" i="41"/>
  <c r="U41" i="41" s="1"/>
  <c r="V41" i="41" s="1"/>
  <c r="AF30" i="41" l="1"/>
  <c r="AG30" i="41" s="1"/>
  <c r="AH30" i="41" s="1"/>
  <c r="T30" i="41"/>
  <c r="U30" i="41" s="1"/>
  <c r="V30" i="41" s="1"/>
  <c r="AF33" i="41" l="1"/>
  <c r="AG33" i="41" s="1"/>
  <c r="AH33" i="41" s="1"/>
  <c r="AF34" i="41"/>
  <c r="AG34" i="41" s="1"/>
  <c r="AH34" i="41" s="1"/>
  <c r="AF35" i="41"/>
  <c r="AG35" i="41" s="1"/>
  <c r="AH35" i="41" s="1"/>
  <c r="AF36" i="41"/>
  <c r="AG36" i="41" s="1"/>
  <c r="AH36" i="41" s="1"/>
  <c r="AF37" i="41"/>
  <c r="AG37" i="41" s="1"/>
  <c r="AH37" i="41" s="1"/>
  <c r="AF38" i="41"/>
  <c r="AG38" i="41" s="1"/>
  <c r="AH38" i="41" s="1"/>
  <c r="AF39" i="41"/>
  <c r="AG39" i="41" s="1"/>
  <c r="AH39" i="41" s="1"/>
  <c r="AF40" i="41"/>
  <c r="AG40" i="41" s="1"/>
  <c r="AH40" i="41" s="1"/>
  <c r="T34" i="41"/>
  <c r="U34" i="41" s="1"/>
  <c r="V34" i="41" s="1"/>
  <c r="T35" i="41"/>
  <c r="U35" i="41" s="1"/>
  <c r="V35" i="41" s="1"/>
  <c r="T36" i="41"/>
  <c r="U36" i="41" s="1"/>
  <c r="V36" i="41" s="1"/>
  <c r="T37" i="41"/>
  <c r="U37" i="41" s="1"/>
  <c r="V37" i="41" s="1"/>
  <c r="T38" i="41"/>
  <c r="U38" i="41" s="1"/>
  <c r="V38" i="41" s="1"/>
  <c r="T39" i="41"/>
  <c r="U39" i="41" s="1"/>
  <c r="V39" i="41" s="1"/>
  <c r="T40" i="41"/>
  <c r="U40" i="41" s="1"/>
  <c r="V40" i="41" s="1"/>
  <c r="AF22" i="41" l="1"/>
  <c r="AG22" i="41" s="1"/>
  <c r="AH22" i="41" s="1"/>
  <c r="AF25" i="41"/>
  <c r="AG25" i="41" s="1"/>
  <c r="AH25" i="41" s="1"/>
  <c r="AF27" i="41"/>
  <c r="AG27" i="41" s="1"/>
  <c r="AH27" i="41" s="1"/>
  <c r="AF31" i="41"/>
  <c r="AG31" i="41" s="1"/>
  <c r="AH31" i="41" s="1"/>
  <c r="AF32" i="41"/>
  <c r="AG32" i="41" s="1"/>
  <c r="AH32" i="41" s="1"/>
  <c r="T22" i="41"/>
  <c r="U22" i="41" s="1"/>
  <c r="V22" i="41" s="1"/>
  <c r="T25" i="41"/>
  <c r="U25" i="41" s="1"/>
  <c r="V25" i="41" s="1"/>
  <c r="T27" i="41"/>
  <c r="U27" i="41" s="1"/>
  <c r="V27" i="41" s="1"/>
  <c r="T31" i="41"/>
  <c r="U31" i="41" s="1"/>
  <c r="V31" i="41" s="1"/>
  <c r="T32" i="41"/>
  <c r="U32" i="41" s="1"/>
  <c r="V32" i="41" s="1"/>
  <c r="T33" i="41"/>
  <c r="U33" i="41" s="1"/>
  <c r="V33" i="41" s="1"/>
  <c r="T20" i="41" l="1"/>
  <c r="U20" i="41" s="1"/>
  <c r="V20" i="41" s="1"/>
  <c r="T21" i="41"/>
  <c r="U21" i="41" s="1"/>
  <c r="V21" i="41" s="1"/>
  <c r="AF20" i="41"/>
  <c r="AG20" i="41" s="1"/>
  <c r="AH20" i="41" s="1"/>
  <c r="AF21" i="41"/>
  <c r="AG21" i="41" s="1"/>
  <c r="AH21" i="41" s="1"/>
  <c r="AF19" i="41" l="1"/>
  <c r="AG19" i="41" s="1"/>
  <c r="AH19" i="41" s="1"/>
  <c r="T19" i="41"/>
  <c r="U19" i="41" s="1"/>
  <c r="V19" i="41" s="1"/>
  <c r="AF18" i="41" l="1"/>
  <c r="AG18" i="41" s="1"/>
  <c r="AH18" i="41" s="1"/>
  <c r="T18" i="41"/>
  <c r="U18" i="41" s="1"/>
  <c r="V18" i="41" s="1"/>
  <c r="AF17" i="41" l="1"/>
  <c r="AG17" i="41" s="1"/>
  <c r="AH17" i="41" s="1"/>
  <c r="T17" i="41"/>
  <c r="U17" i="41" s="1"/>
  <c r="V17" i="41" s="1"/>
  <c r="AF16" i="41"/>
  <c r="AG16" i="41" s="1"/>
  <c r="AH16" i="41" s="1"/>
  <c r="T16" i="41"/>
  <c r="U16" i="41" s="1"/>
  <c r="V16" i="41" s="1"/>
  <c r="AF15" i="41"/>
  <c r="AG15" i="41" s="1"/>
  <c r="AH15" i="41" s="1"/>
  <c r="T15" i="41"/>
  <c r="U15" i="41" s="1"/>
  <c r="V15" i="41" s="1"/>
  <c r="G62" i="38" l="1"/>
  <c r="M62" i="38" s="1"/>
  <c r="G63" i="38" l="1"/>
  <c r="M63" i="38" s="1"/>
  <c r="G61" i="38"/>
  <c r="M61" i="38" s="1"/>
  <c r="G60" i="38"/>
  <c r="M60" i="38" s="1"/>
  <c r="F63" i="38"/>
  <c r="L63" i="38" s="1"/>
  <c r="F62" i="38"/>
  <c r="L62" i="38" s="1"/>
  <c r="F61" i="38"/>
  <c r="L61" i="38" s="1"/>
  <c r="F60" i="38"/>
  <c r="L60" i="38" s="1"/>
  <c r="E63" i="38"/>
  <c r="K63" i="38" s="1"/>
  <c r="E62" i="38"/>
  <c r="K62" i="38" s="1"/>
  <c r="E61" i="38"/>
  <c r="K61" i="38" s="1"/>
  <c r="E60" i="38"/>
  <c r="K60" i="38" s="1"/>
  <c r="D63" i="38"/>
  <c r="J63" i="38" s="1"/>
  <c r="D62" i="38"/>
  <c r="J62" i="38" s="1"/>
  <c r="D61" i="38"/>
  <c r="J61" i="38" s="1"/>
  <c r="D60" i="38"/>
  <c r="J60" i="3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 de Windows</author>
  </authors>
  <commentList>
    <comment ref="Q8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Probabilidad: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>1</t>
        </r>
        <r>
          <rPr>
            <sz val="7"/>
            <color indexed="81"/>
            <rFont val="Tahoma"/>
            <family val="2"/>
          </rPr>
          <t xml:space="preserve"> Cuando es casi imposible que ocurra.
</t>
        </r>
        <r>
          <rPr>
            <b/>
            <sz val="7"/>
            <color indexed="81"/>
            <rFont val="Tahoma"/>
            <family val="2"/>
          </rPr>
          <t xml:space="preserve">3 </t>
        </r>
        <r>
          <rPr>
            <sz val="7"/>
            <color indexed="81"/>
            <rFont val="Tahoma"/>
            <family val="2"/>
          </rPr>
          <t xml:space="preserve">Cuando es remota pero posible (poco común)
</t>
        </r>
        <r>
          <rPr>
            <b/>
            <sz val="7"/>
            <color indexed="81"/>
            <rFont val="Tahoma"/>
            <family val="2"/>
          </rPr>
          <t>6</t>
        </r>
        <r>
          <rPr>
            <sz val="7"/>
            <color indexed="81"/>
            <rFont val="Tahoma"/>
            <family val="2"/>
          </rPr>
          <t xml:space="preserve"> Cuando es muy posible (nada extraño que ocurra)
</t>
        </r>
        <r>
          <rPr>
            <b/>
            <sz val="7"/>
            <color indexed="81"/>
            <rFont val="Tahoma"/>
            <family val="2"/>
          </rPr>
          <t>10</t>
        </r>
        <r>
          <rPr>
            <sz val="7"/>
            <color indexed="81"/>
            <rFont val="Tahoma"/>
            <family val="2"/>
          </rPr>
          <t xml:space="preserve"> Cuando es inminente (ocurre  con frecuencia)</t>
        </r>
      </text>
    </comment>
    <comment ref="R8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Consecuencias: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>1</t>
        </r>
        <r>
          <rPr>
            <sz val="7"/>
            <color indexed="81"/>
            <rFont val="Tahoma"/>
            <family val="2"/>
          </rPr>
          <t xml:space="preserve"> Pequeñas heridas, lesiones no incapacitantes o daños menores.
</t>
        </r>
        <r>
          <rPr>
            <b/>
            <sz val="7"/>
            <color indexed="81"/>
            <rFont val="Tahoma"/>
            <family val="2"/>
          </rPr>
          <t>4</t>
        </r>
        <r>
          <rPr>
            <sz val="7"/>
            <color indexed="81"/>
            <rFont val="Tahoma"/>
            <family val="2"/>
          </rPr>
          <t xml:space="preserve"> Lesiones con incapacidad no permanente o daños superiores al 20% del capital de la compañía.
</t>
        </r>
        <r>
          <rPr>
            <b/>
            <sz val="7"/>
            <color indexed="81"/>
            <rFont val="Tahoma"/>
            <family val="2"/>
          </rPr>
          <t xml:space="preserve">6 </t>
        </r>
        <r>
          <rPr>
            <sz val="7"/>
            <color indexed="81"/>
            <rFont val="Tahoma"/>
            <family val="2"/>
          </rPr>
          <t xml:space="preserve">Lesiones incapacitantes permanentes o daños superiores al 60% del capital de la compañía.
</t>
        </r>
        <r>
          <rPr>
            <b/>
            <sz val="7"/>
            <color indexed="81"/>
            <rFont val="Tahoma"/>
            <family val="2"/>
          </rPr>
          <t>10</t>
        </r>
        <r>
          <rPr>
            <sz val="7"/>
            <color indexed="81"/>
            <rFont val="Tahoma"/>
            <family val="2"/>
          </rPr>
          <t xml:space="preserve"> Muerte o daños superiores al 90% del capital de la compañía.</t>
        </r>
      </text>
    </comment>
    <comment ref="S8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Exposición: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1 </t>
        </r>
        <r>
          <rPr>
            <sz val="7"/>
            <color indexed="81"/>
            <rFont val="Tahoma"/>
            <family val="2"/>
          </rPr>
          <t xml:space="preserve">La persona está expuesta al peligro una vez al  mes o pocas veces al año.
</t>
        </r>
        <r>
          <rPr>
            <b/>
            <sz val="7"/>
            <color indexed="81"/>
            <rFont val="Tahoma"/>
            <family val="2"/>
          </rPr>
          <t>3</t>
        </r>
        <r>
          <rPr>
            <sz val="7"/>
            <color indexed="81"/>
            <rFont val="Tahoma"/>
            <family val="2"/>
          </rPr>
          <t xml:space="preserve"> Expuesta algunas veces a la semana.
</t>
        </r>
        <r>
          <rPr>
            <b/>
            <sz val="7"/>
            <color indexed="81"/>
            <rFont val="Tahoma"/>
            <family val="2"/>
          </rPr>
          <t>6</t>
        </r>
        <r>
          <rPr>
            <sz val="7"/>
            <color indexed="81"/>
            <rFont val="Tahoma"/>
            <family val="2"/>
          </rPr>
          <t xml:space="preserve"> Algunas veces al día.
</t>
        </r>
        <r>
          <rPr>
            <b/>
            <sz val="7"/>
            <color indexed="81"/>
            <rFont val="Tahoma"/>
            <family val="2"/>
          </rPr>
          <t>10</t>
        </r>
        <r>
          <rPr>
            <sz val="7"/>
            <color indexed="81"/>
            <rFont val="Tahoma"/>
            <family val="2"/>
          </rPr>
          <t xml:space="preserve"> Continuamente o muchas veces al día.</t>
        </r>
      </text>
    </comment>
    <comment ref="AC8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Probabilidad: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>1</t>
        </r>
        <r>
          <rPr>
            <sz val="7"/>
            <color indexed="81"/>
            <rFont val="Tahoma"/>
            <family val="2"/>
          </rPr>
          <t xml:space="preserve"> Cuando es casi imposible que ocurra.
</t>
        </r>
        <r>
          <rPr>
            <b/>
            <sz val="7"/>
            <color indexed="81"/>
            <rFont val="Tahoma"/>
            <family val="2"/>
          </rPr>
          <t xml:space="preserve">3 </t>
        </r>
        <r>
          <rPr>
            <sz val="7"/>
            <color indexed="81"/>
            <rFont val="Tahoma"/>
            <family val="2"/>
          </rPr>
          <t xml:space="preserve">Cuando es remota pero posible (poco común)
</t>
        </r>
        <r>
          <rPr>
            <b/>
            <sz val="7"/>
            <color indexed="81"/>
            <rFont val="Tahoma"/>
            <family val="2"/>
          </rPr>
          <t>6</t>
        </r>
        <r>
          <rPr>
            <sz val="7"/>
            <color indexed="81"/>
            <rFont val="Tahoma"/>
            <family val="2"/>
          </rPr>
          <t xml:space="preserve"> Cuando es muy posible (nada extraño que ocurra)
</t>
        </r>
        <r>
          <rPr>
            <b/>
            <sz val="7"/>
            <color indexed="81"/>
            <rFont val="Tahoma"/>
            <family val="2"/>
          </rPr>
          <t>10</t>
        </r>
        <r>
          <rPr>
            <sz val="7"/>
            <color indexed="81"/>
            <rFont val="Tahoma"/>
            <family val="2"/>
          </rPr>
          <t xml:space="preserve"> Cuando es inminente (ocurre  con frecuencia)</t>
        </r>
      </text>
    </comment>
    <comment ref="AD8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Consecuencias: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>1</t>
        </r>
        <r>
          <rPr>
            <sz val="7"/>
            <color indexed="81"/>
            <rFont val="Tahoma"/>
            <family val="2"/>
          </rPr>
          <t xml:space="preserve"> Pequeñas heridas, lesiones no incapacitantes o daños menores.
</t>
        </r>
        <r>
          <rPr>
            <b/>
            <sz val="7"/>
            <color indexed="81"/>
            <rFont val="Tahoma"/>
            <family val="2"/>
          </rPr>
          <t xml:space="preserve">4 </t>
        </r>
        <r>
          <rPr>
            <sz val="7"/>
            <color indexed="81"/>
            <rFont val="Tahoma"/>
            <family val="2"/>
          </rPr>
          <t xml:space="preserve">Lesiones con incapacidad no permanente o daños superiores al 20% del capital de la compañía.
</t>
        </r>
        <r>
          <rPr>
            <b/>
            <sz val="7"/>
            <color indexed="81"/>
            <rFont val="Tahoma"/>
            <family val="2"/>
          </rPr>
          <t xml:space="preserve">6 </t>
        </r>
        <r>
          <rPr>
            <sz val="7"/>
            <color indexed="81"/>
            <rFont val="Tahoma"/>
            <family val="2"/>
          </rPr>
          <t xml:space="preserve">Lesiones incapacitantes permanentes o daños superiores al 60% del capital de la compañía.
</t>
        </r>
        <r>
          <rPr>
            <b/>
            <sz val="7"/>
            <color indexed="81"/>
            <rFont val="Tahoma"/>
            <family val="2"/>
          </rPr>
          <t>10</t>
        </r>
        <r>
          <rPr>
            <sz val="7"/>
            <color indexed="81"/>
            <rFont val="Tahoma"/>
            <family val="2"/>
          </rPr>
          <t xml:space="preserve"> Muerte o daños superiores al 90% del capital de la compañía.</t>
        </r>
      </text>
    </comment>
    <comment ref="AE8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Exposición: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1 </t>
        </r>
        <r>
          <rPr>
            <sz val="7"/>
            <color indexed="81"/>
            <rFont val="Tahoma"/>
            <family val="2"/>
          </rPr>
          <t xml:space="preserve">La persona está expuesta al peligro una vez al  mes o pocas veces al año.
</t>
        </r>
        <r>
          <rPr>
            <b/>
            <sz val="7"/>
            <color indexed="81"/>
            <rFont val="Tahoma"/>
            <family val="2"/>
          </rPr>
          <t>3</t>
        </r>
        <r>
          <rPr>
            <sz val="7"/>
            <color indexed="81"/>
            <rFont val="Tahoma"/>
            <family val="2"/>
          </rPr>
          <t xml:space="preserve"> Expuesta algunas veces a la semana.
</t>
        </r>
        <r>
          <rPr>
            <b/>
            <sz val="7"/>
            <color indexed="81"/>
            <rFont val="Tahoma"/>
            <family val="2"/>
          </rPr>
          <t>6</t>
        </r>
        <r>
          <rPr>
            <sz val="7"/>
            <color indexed="81"/>
            <rFont val="Tahoma"/>
            <family val="2"/>
          </rPr>
          <t xml:space="preserve"> Algunas veces al día.
</t>
        </r>
        <r>
          <rPr>
            <b/>
            <sz val="7"/>
            <color indexed="81"/>
            <rFont val="Tahoma"/>
            <family val="2"/>
          </rPr>
          <t>10</t>
        </r>
        <r>
          <rPr>
            <sz val="7"/>
            <color indexed="81"/>
            <rFont val="Tahoma"/>
            <family val="2"/>
          </rPr>
          <t xml:space="preserve"> Continuamente o muchas veces al día.</t>
        </r>
      </text>
    </comment>
  </commentList>
</comments>
</file>

<file path=xl/sharedStrings.xml><?xml version="1.0" encoding="utf-8"?>
<sst xmlns="http://schemas.openxmlformats.org/spreadsheetml/2006/main" count="810" uniqueCount="355">
  <si>
    <t>X</t>
  </si>
  <si>
    <t xml:space="preserve">MEDIDAS DE CONTROL </t>
  </si>
  <si>
    <t>RIESGO RESIDUAL</t>
  </si>
  <si>
    <t>PELIGRO</t>
  </si>
  <si>
    <t>ORIGEN</t>
  </si>
  <si>
    <t>ESTIMACIÓN 
DEL RIESGO</t>
  </si>
  <si>
    <t>CONTROLES DE INGENIERIA</t>
  </si>
  <si>
    <t>Ruido</t>
  </si>
  <si>
    <t>PROBABILIDAD</t>
  </si>
  <si>
    <t>No se necesita mejorar las medidas de control pero deben considerarse soluciones o mejoras de bajo costo y se deben hacer comprobaciones periódicas para asegurar que el riesgo aún es tolerable.</t>
  </si>
  <si>
    <t>Se deben hacer esfuerzos por reducir el riesgo y en consecuencia debe diseñarse un proyecto de mitigación o control.  Como está asociado a lesiones muy graves debe revisarse la probabilidad y debe ser de mayor prioridad que el moderado con menores consecuencias.</t>
  </si>
  <si>
    <t xml:space="preserve">ELIMINACION </t>
  </si>
  <si>
    <t>CONTROLES COMPORTAMIENTO HUMANO</t>
  </si>
  <si>
    <t xml:space="preserve">SUSTITUCION </t>
  </si>
  <si>
    <t>EFECTIVIDAD DEL CONTROL</t>
  </si>
  <si>
    <t>Ninguno</t>
  </si>
  <si>
    <t>EN EL TRABAJADOR, USO DE EPP</t>
  </si>
  <si>
    <t>Observación del comportamiento</t>
  </si>
  <si>
    <t>Código: 770,12,15-50</t>
  </si>
  <si>
    <t>Versión:01</t>
  </si>
  <si>
    <t>Fecha de aprobación: 24/09/2015</t>
  </si>
  <si>
    <t>Pagina 1 de 9</t>
  </si>
  <si>
    <t xml:space="preserve">ELABORÓ: </t>
  </si>
  <si>
    <t xml:space="preserve">FECHA DE ELABORACIÓN: </t>
  </si>
  <si>
    <t xml:space="preserve">FECHA ULTIMA ACTUALIZACIÓN:  </t>
  </si>
  <si>
    <t xml:space="preserve">No. Actualización: </t>
  </si>
  <si>
    <t>SEÑALIZACIÓN Y/O GESTIONES ADMINISTRATIVAS</t>
  </si>
  <si>
    <t>Descripción</t>
  </si>
  <si>
    <t>Clasificación</t>
  </si>
  <si>
    <t>Proceso</t>
  </si>
  <si>
    <t>Zona / Lugar</t>
  </si>
  <si>
    <t>Actividades</t>
  </si>
  <si>
    <t>Tarea</t>
  </si>
  <si>
    <t>Rutinaria (Si / No)</t>
  </si>
  <si>
    <t>Controles existentes</t>
  </si>
  <si>
    <t>Fuente</t>
  </si>
  <si>
    <t>Medio</t>
  </si>
  <si>
    <t>Individuo</t>
  </si>
  <si>
    <t>Inspecciones</t>
  </si>
  <si>
    <t>Incidentes</t>
  </si>
  <si>
    <t>Programa PARE</t>
  </si>
  <si>
    <t>Gestión del cambio</t>
  </si>
  <si>
    <t>Probabilidad</t>
  </si>
  <si>
    <t>Consecuencias</t>
  </si>
  <si>
    <t>EVALUACIÓN DEL RIESGO</t>
  </si>
  <si>
    <t>Valor</t>
  </si>
  <si>
    <t>Exposición</t>
  </si>
  <si>
    <t xml:space="preserve">TIPO DE ACTIVIDAD: </t>
  </si>
  <si>
    <t>R: Rutinaria</t>
  </si>
  <si>
    <t>NR: No Rutinaria</t>
  </si>
  <si>
    <t>E: Emergencia</t>
  </si>
  <si>
    <t>INCIDENCIA:</t>
  </si>
  <si>
    <t xml:space="preserve">D: Directa </t>
  </si>
  <si>
    <t>I: Indirecta</t>
  </si>
  <si>
    <t>A.T.:Accidente de trabajo</t>
  </si>
  <si>
    <t>E.P.: Enfernmedad Profesional</t>
  </si>
  <si>
    <t>E.C.:Enfermedad común</t>
  </si>
  <si>
    <t>P.O.: Pérdidas operacionales</t>
  </si>
  <si>
    <t>D.T.: Daño a terceros</t>
  </si>
  <si>
    <t xml:space="preserve"> </t>
  </si>
  <si>
    <r>
      <t>C:</t>
    </r>
    <r>
      <rPr>
        <sz val="11"/>
        <rFont val="Arial"/>
        <family val="2"/>
      </rPr>
      <t>CONSECUENCIA</t>
    </r>
  </si>
  <si>
    <r>
      <t>E:</t>
    </r>
    <r>
      <rPr>
        <sz val="11"/>
        <rFont val="Arial"/>
        <family val="2"/>
      </rPr>
      <t>EXPOSICION</t>
    </r>
  </si>
  <si>
    <r>
      <t xml:space="preserve">P: </t>
    </r>
    <r>
      <rPr>
        <sz val="11"/>
        <rFont val="Arial"/>
        <family val="2"/>
      </rPr>
      <t>PROBABILIDAD</t>
    </r>
  </si>
  <si>
    <r>
      <t xml:space="preserve">G.P: </t>
    </r>
    <r>
      <rPr>
        <sz val="11"/>
        <rFont val="Arial"/>
        <family val="2"/>
      </rPr>
      <t>GRADO PELIGROSIDAD</t>
    </r>
  </si>
  <si>
    <t>Clasificación del Riesgo</t>
  </si>
  <si>
    <t>BAJO</t>
  </si>
  <si>
    <t>MEDIO</t>
  </si>
  <si>
    <t>ALTO</t>
  </si>
  <si>
    <t>VALORACION DEL RIESGO</t>
  </si>
  <si>
    <t>CLASE</t>
  </si>
  <si>
    <t>FISICO</t>
  </si>
  <si>
    <t>EQUIPOS, COMPRESORES, BOMBAS</t>
  </si>
  <si>
    <t>RUTINARIO: Actividad que se desarrolla una vez al día y por siete días a la semana</t>
  </si>
  <si>
    <t>POLVOS VAPORES Y GASES</t>
  </si>
  <si>
    <t>Equipos, compresores, bombas</t>
  </si>
  <si>
    <t>PARTICULAS</t>
  </si>
  <si>
    <t xml:space="preserve">Polvos vapores y gases   </t>
  </si>
  <si>
    <t>NO RUTINARIO: Se realiza tres veces a la semana comno mínimo, o una vez en el mes o durante el proyecto</t>
  </si>
  <si>
    <t>RUIDO</t>
  </si>
  <si>
    <t xml:space="preserve">Particulas </t>
  </si>
  <si>
    <t>TEMPERATURAS ALTAS</t>
  </si>
  <si>
    <t>TEMPERATURAS ALTAS Y BAJAS</t>
  </si>
  <si>
    <t>RADIACIONES IONIZANTES</t>
  </si>
  <si>
    <t>RADIACIONES NO IONIZANTES</t>
  </si>
  <si>
    <t>ILUMINACION</t>
  </si>
  <si>
    <t>LOCATIVO</t>
  </si>
  <si>
    <t>SEGURIDAD</t>
  </si>
  <si>
    <t>FISICO QUIMICO</t>
  </si>
  <si>
    <t>MECANICO</t>
  </si>
  <si>
    <t>ALMACENAMIENTO</t>
  </si>
  <si>
    <t>ELECTRICO</t>
  </si>
  <si>
    <t>ERGONOMICO</t>
  </si>
  <si>
    <t>CARGA ESTATICA Y DINAMICA</t>
  </si>
  <si>
    <t>ORGANIZACIÓN DEL TRABAJO, AMBIENTE DE TRABAJO, NIVEL DE RESPONSABILIDAD, CONTENIDO DE LA TAREA</t>
  </si>
  <si>
    <t>QUIMICO</t>
  </si>
  <si>
    <t>GASES Y VAPORES</t>
  </si>
  <si>
    <t>POLVOS</t>
  </si>
  <si>
    <t>LIQUIDOS</t>
  </si>
  <si>
    <t>BIOLOGICO</t>
  </si>
  <si>
    <t>MICROORGANISMOS</t>
  </si>
  <si>
    <t>ADMINISTRATIVOS</t>
  </si>
  <si>
    <t>Escala de valoración del GP:</t>
  </si>
  <si>
    <t>Clasificación:</t>
  </si>
  <si>
    <t>Medida de intervención o control:</t>
  </si>
  <si>
    <t xml:space="preserve">MUY BAJA          </t>
  </si>
  <si>
    <t xml:space="preserve">BAJA                   </t>
  </si>
  <si>
    <t xml:space="preserve">MEDIA                 </t>
  </si>
  <si>
    <t xml:space="preserve">ALTA                   </t>
  </si>
  <si>
    <t>LEVE</t>
  </si>
  <si>
    <t xml:space="preserve">CATASTRÓFICA    </t>
  </si>
  <si>
    <t>CONSECUENCIA</t>
  </si>
  <si>
    <t>REMOTA</t>
  </si>
  <si>
    <t xml:space="preserve">OCASIONAL   </t>
  </si>
  <si>
    <t xml:space="preserve">FRECUENTE   </t>
  </si>
  <si>
    <t xml:space="preserve">CONTINUA      </t>
  </si>
  <si>
    <t>EXPOSICIÓN</t>
  </si>
  <si>
    <t>GRAVE</t>
  </si>
  <si>
    <t>En presencia de un riesgo, no debe realizarse ningún trabajo.  Este es un riesgo en el que se deben establecer estándares de seguridad o listas de verificación para asegurarse que el riesgo está bajo control antes de iniciar cualquier tarea.</t>
  </si>
  <si>
    <t>En el trabajador</t>
  </si>
  <si>
    <t>Señalización, gestión administrativa y control de ingeniería</t>
  </si>
  <si>
    <t>Eliminación y sustitución</t>
  </si>
  <si>
    <t>Para hallar el riesgo residual (RR) aplicamos la siguiente fórmula:</t>
  </si>
  <si>
    <t xml:space="preserve"> RR = (Efectividad del control * Valoración del riesgo) – Valoración del riesgo </t>
  </si>
  <si>
    <t>MATRIZ DE IDENTIFICACIÓN DE PELIGROS,VALORACIÓN DE RIESGOS Y DETERMINACIÓN DE CONTROLES</t>
  </si>
  <si>
    <t>PROCESOS EVALUADOS:</t>
  </si>
  <si>
    <t>ACTIVIDADES:</t>
  </si>
  <si>
    <t>Misionales y Administrativas</t>
  </si>
  <si>
    <t>Si</t>
  </si>
  <si>
    <t>BIOLÓGICO</t>
  </si>
  <si>
    <t>FÍSICO</t>
  </si>
  <si>
    <t>QUÍMICO</t>
  </si>
  <si>
    <t>PSICOSOCIAL</t>
  </si>
  <si>
    <t>BIOMECÁNICOS</t>
  </si>
  <si>
    <t>Biomecánico</t>
  </si>
  <si>
    <t>Manipulación manual de cargas</t>
  </si>
  <si>
    <t>Movimientos repetitivos</t>
  </si>
  <si>
    <t>NO</t>
  </si>
  <si>
    <t>Ejecución de pausas activas</t>
  </si>
  <si>
    <t>Condiciones de seguridad</t>
  </si>
  <si>
    <t>Trabajo en alturas</t>
  </si>
  <si>
    <t>Espacios confinados</t>
  </si>
  <si>
    <t>Físicos</t>
  </si>
  <si>
    <t>Presión atmosférica (normal y ajustada)</t>
  </si>
  <si>
    <t>Radiaciones ionizantes (rayos x, gama, beta y alfa)</t>
  </si>
  <si>
    <t>Radiaciones no ionizantes (láser, ultravioleta, infrarroja, radiofrecuencia, microondas)</t>
  </si>
  <si>
    <t>Biológicos</t>
  </si>
  <si>
    <t>Parásitos</t>
  </si>
  <si>
    <t>Picaduras</t>
  </si>
  <si>
    <t>Mordeduras</t>
  </si>
  <si>
    <t>Fluidos o excrementos</t>
  </si>
  <si>
    <t>Químicos</t>
  </si>
  <si>
    <t>Polvos orgánicos inorgánicos</t>
  </si>
  <si>
    <t>Fibras</t>
  </si>
  <si>
    <t>Líquidos (nieblas y rocíos)</t>
  </si>
  <si>
    <t>Gases y vapores</t>
  </si>
  <si>
    <t>Humos metálicos, no metálicos</t>
  </si>
  <si>
    <t>Material particulado</t>
  </si>
  <si>
    <t>Psicosocial</t>
  </si>
  <si>
    <t>Rutinario</t>
  </si>
  <si>
    <t>No</t>
  </si>
  <si>
    <t>Charlas de prevención de accidentes y socialización de matriz de identificación de peligros</t>
  </si>
  <si>
    <t>Se cuenta con señalización de sistemas de extinción y extintores</t>
  </si>
  <si>
    <t>Divulgación de plan de emergencia</t>
  </si>
  <si>
    <t>DIRECCIÓN TERRITORIAL:</t>
  </si>
  <si>
    <t>Misional y administrativo</t>
  </si>
  <si>
    <t>Señalización de puntos eléctricos (cajas de tacos y cuarto de servidor)</t>
  </si>
  <si>
    <t>Almacenamiento de sustancias químicas de aseo dentro de armarios</t>
  </si>
  <si>
    <t>Inventarios de productos químicos de aseo con su respectivas hojas de seguridad</t>
  </si>
  <si>
    <t>Charlas de seguridad en el manejo de sustancias químicas</t>
  </si>
  <si>
    <r>
      <rPr>
        <b/>
        <sz val="10"/>
        <rFont val="Arial"/>
        <family val="2"/>
      </rPr>
      <t>Características de la organización del trabajo</t>
    </r>
    <r>
      <rPr>
        <sz val="10"/>
        <rFont val="Arial"/>
        <family val="2"/>
      </rPr>
      <t>: Comunicación, tecnología, organización del trabajo y demandas cualitativas y cuantitativas de la labor</t>
    </r>
  </si>
  <si>
    <r>
      <rPr>
        <b/>
        <sz val="10"/>
        <rFont val="Arial"/>
        <family val="2"/>
      </rPr>
      <t>Características del grupo social de trabajo</t>
    </r>
    <r>
      <rPr>
        <sz val="10"/>
        <rFont val="Arial"/>
        <family val="2"/>
      </rPr>
      <t>: Relaciones, cohesión, calidad de interacciones y trabajo en equipo</t>
    </r>
  </si>
  <si>
    <r>
      <rPr>
        <b/>
        <sz val="10"/>
        <rFont val="Arial"/>
        <family val="2"/>
      </rPr>
      <t>Condiciones de la tarea</t>
    </r>
    <r>
      <rPr>
        <sz val="10"/>
        <rFont val="Arial"/>
        <family val="2"/>
      </rPr>
      <t>: Carga mental, contenido de la tarea, demandas emocionales, sistemas de control, definición de roles y monotonía</t>
    </r>
  </si>
  <si>
    <r>
      <rPr>
        <b/>
        <sz val="10"/>
        <rFont val="Arial"/>
        <family val="2"/>
      </rPr>
      <t>Interface persona - tarea</t>
    </r>
    <r>
      <rPr>
        <sz val="10"/>
        <rFont val="Arial"/>
        <family val="2"/>
      </rPr>
      <t>: Conocimientos, habilidades en relación con la demanda de la tarea, Iniciativa, autonomía y reconocimiento, identificación de la persona con la tarea y la organización</t>
    </r>
  </si>
  <si>
    <r>
      <rPr>
        <b/>
        <sz val="10"/>
        <rFont val="Arial"/>
        <family val="2"/>
      </rPr>
      <t>Jornada de trabajo</t>
    </r>
    <r>
      <rPr>
        <sz val="10"/>
        <rFont val="Arial"/>
        <family val="2"/>
      </rPr>
      <t>: Pausas, Trabajo nocturno, rotación, horas extras y descansos</t>
    </r>
  </si>
  <si>
    <r>
      <rPr>
        <b/>
        <sz val="10"/>
        <rFont val="Arial"/>
        <family val="2"/>
      </rPr>
      <t>Gestión organizacional</t>
    </r>
    <r>
      <rPr>
        <sz val="10"/>
        <rFont val="Arial"/>
        <family val="2"/>
      </rPr>
      <t>: Estilo de mando, pago, contratación, participación, inducción y capacitación, bienestar social, evaluación del desempeño y manejo de cambios</t>
    </r>
  </si>
  <si>
    <t>Accidentes de tránsito - atropellamiento</t>
  </si>
  <si>
    <t>Autocuidado</t>
  </si>
  <si>
    <t>Charlas de prevención de orden público, dependiendo la zona de ubicación de la sede</t>
  </si>
  <si>
    <t>Administrativas - oficinas</t>
  </si>
  <si>
    <t>La Unidad cuenta con el COMR, quienes permanentemente informan la situación de orden público</t>
  </si>
  <si>
    <t>Informar cualquier situación de amenaza al COMR y a SST</t>
  </si>
  <si>
    <t>Eliminar los elementos que no se utilicen y ordenar aquellos de uso continuo en puestos de trabajo y bodegas</t>
  </si>
  <si>
    <t>Autodisciplina</t>
  </si>
  <si>
    <t>Acatar las señales que identifican el peligro</t>
  </si>
  <si>
    <t>Uso adecuado de horno microondas</t>
  </si>
  <si>
    <t>Gérmenes</t>
  </si>
  <si>
    <t>Limpieza de superficies, lavado de manos, fumigación de áreas</t>
  </si>
  <si>
    <r>
      <rPr>
        <b/>
        <sz val="9"/>
        <rFont val="Arial"/>
        <family val="2"/>
      </rPr>
      <t>Gestión organizaciona</t>
    </r>
    <r>
      <rPr>
        <sz val="9"/>
        <rFont val="Arial"/>
        <family val="2"/>
      </rPr>
      <t>l: Estilo de mando, pago, contratación, participación, inducción y capacitación, bienestar social, evaluación del desempeño y manejo de cambios</t>
    </r>
  </si>
  <si>
    <t>Contratación de personal de servicios generales</t>
  </si>
  <si>
    <r>
      <rPr>
        <b/>
        <sz val="9"/>
        <rFont val="Arial"/>
        <family val="2"/>
      </rPr>
      <t>Características de la organización del trabaj</t>
    </r>
    <r>
      <rPr>
        <sz val="9"/>
        <rFont val="Arial"/>
        <family val="2"/>
      </rPr>
      <t>o: Comunicación, tecnología, organización del trabajo y demandas cualitativas y cuantitativas de la labor</t>
    </r>
  </si>
  <si>
    <r>
      <rPr>
        <b/>
        <sz val="9"/>
        <rFont val="Arial"/>
        <family val="2"/>
      </rPr>
      <t>Características del grupo social de trabaj</t>
    </r>
    <r>
      <rPr>
        <sz val="9"/>
        <rFont val="Arial"/>
        <family val="2"/>
      </rPr>
      <t>o: Relaciones, cohesión, calidad de interacciones y trabajo en equipo</t>
    </r>
  </si>
  <si>
    <r>
      <rPr>
        <b/>
        <sz val="9"/>
        <rFont val="Arial"/>
        <family val="2"/>
      </rPr>
      <t>Interface persona - tarea</t>
    </r>
    <r>
      <rPr>
        <sz val="9"/>
        <rFont val="Arial"/>
        <family val="2"/>
      </rPr>
      <t>: Conocimientos, habilidades en relación con la demanda de la tarea, Iniciativa, autonomía y reconocimiento, identificación de la persona con la tarea y la organización</t>
    </r>
  </si>
  <si>
    <r>
      <rPr>
        <b/>
        <sz val="9"/>
        <rFont val="Arial"/>
        <family val="2"/>
      </rPr>
      <t>Jornada de trabajo</t>
    </r>
    <r>
      <rPr>
        <sz val="9"/>
        <rFont val="Arial"/>
        <family val="2"/>
      </rPr>
      <t>: Pausas, Trabajo nocturno, rotación, horas extras y descansos</t>
    </r>
  </si>
  <si>
    <t xml:space="preserve">Se cuenta con un SVE en riesgo Psicosocial, aplicación de batería de R.P., intervención: (trabajo en equipo, liderazgo, clima laboral, comunicación asertiva, se cuenta con un profesional especialista en SST por parte de la ARL </t>
  </si>
  <si>
    <t>Se solicita a la OTI, la necesidad de canalizar todo el cableado de los puestos de trabajo</t>
  </si>
  <si>
    <t>Esfuerzo</t>
  </si>
  <si>
    <t>Ruido de impacto, intermitente o continuo</t>
  </si>
  <si>
    <t>Iluminación - luz visible por exceso o por deficiencia</t>
  </si>
  <si>
    <t>Vibración cuerpo entero, segmentaria</t>
  </si>
  <si>
    <t>Temperaturas extremas (calor y frío)</t>
  </si>
  <si>
    <t>Ventilación (natural o artificial)</t>
  </si>
  <si>
    <t>Postura (prolongada mantenida, forzada,
antigravitacional)</t>
  </si>
  <si>
    <t>Públicos (robos, atracos, asaltos, atentados, de orden público, etc.)</t>
  </si>
  <si>
    <t>Locativo (sistemas y medios de almacenamiento,  arrumes elevados sin estibas, muebles mal anclados en el piso o en la pared, almacenamientos inadecuados, condiciones de la estructura de trabajo)</t>
  </si>
  <si>
    <t>Condiciones de orden y aseo, (caída de objetos, caída al mismo nivel o a un plano inferior, desorden en puestos de trabajo y bodegas)</t>
  </si>
  <si>
    <t>Mecánico (elementos o partes de máquinas, herramientas, equipos, piezas a trabajar, materiales proyectados sólidos o fluidos, superficies calientes)</t>
  </si>
  <si>
    <t>Divulgación de lecciones aprendidas para prevención de accidentes por el uso de herramientas de oficina</t>
  </si>
  <si>
    <t>Eléctrico - (alta, media y baja tensión, estática por contacto indirecto)</t>
  </si>
  <si>
    <t>Tecnológico (explosión, fuga, derrame de sustancias químicas, incendio)</t>
  </si>
  <si>
    <t>Superficies de trabajo (irregulares, deslizantes, con diferencia del nivel, calientes)</t>
  </si>
  <si>
    <t>Verificación por parte del contratista de servicios generales, realización de capacitación, inventario y disponibilidad de hojas de seguridad (MSDS)</t>
  </si>
  <si>
    <t>Verificación por parte del contratista a sus trabajadores la entrega de EPI</t>
  </si>
  <si>
    <t>Verificación por parte del contratista de servicios generales, realización de capacitación, inventario y disponibilidad de hojas de seguridad (MSDS), señalización de áreas en mantenimiento ej.: baños</t>
  </si>
  <si>
    <t>Antrópicos (inundaciones, deslizamientos, incendios forestales, sequías, aludes)</t>
  </si>
  <si>
    <t>Meteorológicos (huracanes, tornados, granizadas, tormenta eléctrica)</t>
  </si>
  <si>
    <t>Geofísicos (terremotos, volcanes, subsidencias, colapsos, inestabilidad del terreno)</t>
  </si>
  <si>
    <t>Elaboración y actualización de protocolo de emergencias</t>
  </si>
  <si>
    <t>Capacitaciones a todos los funcionarios y a brigada de emergencias</t>
  </si>
  <si>
    <t>Fenómenos naturales</t>
  </si>
  <si>
    <t>Terreno: Asesorar y asistir técnicamente a los entes territoriales frente a la implementación de la política pública para la atención y reparación integral a las víctimas</t>
  </si>
  <si>
    <t>Terreno, otras entidades</t>
  </si>
  <si>
    <t>Participación de las actividades realizadas por SST</t>
  </si>
  <si>
    <t>Capacitación en: inducción y reinducción de SST, prevención de accidentes en instalaciones no conocidas, percepción del riesgo fuera de la oficina</t>
  </si>
  <si>
    <t>Capacitación en: inducción y reinducción de SST, prevención de accidentes en zonas de campo no conocidas, percepción del riesgo fuera de la oficina</t>
  </si>
  <si>
    <t>Control a proveedores de transporte contratados directamente por la Unidad, capacitación en prevención vial</t>
  </si>
  <si>
    <t>Charlas en prevención de orden público, seguimiento de la comisión por parte del COMR</t>
  </si>
  <si>
    <t>Charlas preventivas acerca de percepción del riesgo en la utilización de transporte terrestre, aéreo o fluvial</t>
  </si>
  <si>
    <t>Enterarse si las zonas de desplazamiento son endémicas, verificar el esquema de vacunación, utilizar repelentes</t>
  </si>
  <si>
    <t>Mantenerse alerta por posible mordeduras de caninos, ofidios, etc.</t>
  </si>
  <si>
    <t>Estar alertas y enterados de los riesgos relacionados con este fenómeno</t>
  </si>
  <si>
    <t>Instalaciones eléctricas bajo la norma RETIE</t>
  </si>
  <si>
    <t>No proporcionar la oportunidad para el robo o atraco</t>
  </si>
  <si>
    <t>Pueden generar consecuencias indeseables para los trabajadores, como daños a la salud, al ambiente, infraestructura y equipos.</t>
  </si>
  <si>
    <t>Conocimiento del protocolo de emergencias</t>
  </si>
  <si>
    <t>Protector solar, gorra y gafas con filtro UV - como responsabilidad del funcionario o contratista</t>
  </si>
  <si>
    <t>Consumir agua potable únicamente, lavado correcto de manos, consumir alimentos únicamente en lugares confiables, mantener uñas aseadas, hacer uso de baños bien aseados</t>
  </si>
  <si>
    <t>Eléctrico - canalización inadecuada de cables eléctricos y de computo</t>
  </si>
  <si>
    <t xml:space="preserve">CIUDAD:  </t>
  </si>
  <si>
    <t>DIRECCIÓN:</t>
  </si>
  <si>
    <t>Charlas de prevención para evitar choques de calor, especialmente en actividades a cielo abierto, mantener hidratación, buscar lugares donde no se este expuesto a los rayos directos del sol, evitar tareas que exijan actividad física en momentos de altas temperaturas</t>
  </si>
  <si>
    <t>CLASIFICACION DE LA TAREA</t>
  </si>
  <si>
    <t>EFECTOS POSIBLES</t>
  </si>
  <si>
    <t>Funcionarios:</t>
  </si>
  <si>
    <t>Actualiza:</t>
  </si>
  <si>
    <t>Operador:</t>
  </si>
  <si>
    <t>Total personas:</t>
  </si>
  <si>
    <t>Lesiones de tejidos blandos, crisis emocional. Generado por agresiones de los visitantes.</t>
  </si>
  <si>
    <t>Quemaduras leves, lesiones de tejidos blandos. Por contacto con grecas y alimentos.</t>
  </si>
  <si>
    <t>Señalizar elementos generadores de calor como grecas, estufas</t>
  </si>
  <si>
    <t>Dermatitis de contacto alérgico (DCA), sensibilización de la piel expuesta o sensibilización de las vías respiratorias después del contacto con la piel. Generado por contacto de productos químicos de los trabajadores que realizan limpieza.</t>
  </si>
  <si>
    <r>
      <rPr>
        <b/>
        <sz val="9"/>
        <rFont val="Arial"/>
        <family val="2"/>
      </rPr>
      <t>Salud física</t>
    </r>
    <r>
      <rPr>
        <sz val="9"/>
        <rFont val="Arial"/>
        <family val="2"/>
      </rPr>
      <t xml:space="preserve">: enfermedades cardiovasculares, alteraciones gastrointestinales, afecciones cutáneas
</t>
    </r>
    <r>
      <rPr>
        <b/>
        <sz val="9"/>
        <rFont val="Arial"/>
        <family val="2"/>
      </rPr>
      <t>Salud mental</t>
    </r>
    <r>
      <rPr>
        <sz val="9"/>
        <rFont val="Arial"/>
        <family val="2"/>
      </rPr>
      <t>: alteraciones de la conducta, de las capacidades cognitivas, emocionales, etc. Generado por mando de los jefes.</t>
    </r>
  </si>
  <si>
    <r>
      <rPr>
        <b/>
        <sz val="9"/>
        <rFont val="Arial"/>
        <family val="2"/>
      </rPr>
      <t>Salud física</t>
    </r>
    <r>
      <rPr>
        <sz val="9"/>
        <rFont val="Arial"/>
        <family val="2"/>
      </rPr>
      <t xml:space="preserve">: enfermedades cardiovasculares, alteraciones gastrointestinales, afecciones cutáneas
</t>
    </r>
    <r>
      <rPr>
        <b/>
        <sz val="9"/>
        <rFont val="Arial"/>
        <family val="2"/>
      </rPr>
      <t>Salud mental</t>
    </r>
    <r>
      <rPr>
        <sz val="9"/>
        <rFont val="Arial"/>
        <family val="2"/>
      </rPr>
      <t>: alteraciones de la conducta, de las capacidades cognitivas, emocionales, etc. Generado por trabajo en equipo.</t>
    </r>
  </si>
  <si>
    <r>
      <rPr>
        <b/>
        <sz val="9"/>
        <rFont val="Arial"/>
        <family val="2"/>
      </rPr>
      <t>Salud física</t>
    </r>
    <r>
      <rPr>
        <sz val="9"/>
        <rFont val="Arial"/>
        <family val="2"/>
      </rPr>
      <t xml:space="preserve">: enfermedades cardiovasculares, alteraciones gastrointestinales, afecciones cutáneas
</t>
    </r>
    <r>
      <rPr>
        <b/>
        <sz val="9"/>
        <rFont val="Arial"/>
        <family val="2"/>
      </rPr>
      <t>Salud mental</t>
    </r>
    <r>
      <rPr>
        <sz val="9"/>
        <rFont val="Arial"/>
        <family val="2"/>
      </rPr>
      <t>: alteraciones de la conducta, de las capacidades cognitivas, emocionales, etc. Generado por carga laboral.</t>
    </r>
  </si>
  <si>
    <r>
      <rPr>
        <b/>
        <sz val="9"/>
        <rFont val="Arial"/>
        <family val="2"/>
      </rPr>
      <t>Salud física</t>
    </r>
    <r>
      <rPr>
        <sz val="9"/>
        <rFont val="Arial"/>
        <family val="2"/>
      </rPr>
      <t xml:space="preserve">: enfermedades cardiovasculares, alteraciones gastrointestinales, afecciones cutáneas
</t>
    </r>
    <r>
      <rPr>
        <b/>
        <sz val="9"/>
        <rFont val="Arial"/>
        <family val="2"/>
      </rPr>
      <t>Salud mental</t>
    </r>
    <r>
      <rPr>
        <sz val="9"/>
        <rFont val="Arial"/>
        <family val="2"/>
      </rPr>
      <t>: alteraciones de la conducta, de las capacidades cognitivas, emocionales, etc. Generados por falta de conocimiento en las tareas.</t>
    </r>
  </si>
  <si>
    <r>
      <rPr>
        <b/>
        <sz val="9"/>
        <rFont val="Arial"/>
        <family val="2"/>
      </rPr>
      <t>Salud física</t>
    </r>
    <r>
      <rPr>
        <sz val="9"/>
        <rFont val="Arial"/>
        <family val="2"/>
      </rPr>
      <t xml:space="preserve">: enfermedades cardiovasculares, alteraciones gastrointestinales, afecciones cutáneas. Generadas por carga laboral.
</t>
    </r>
    <r>
      <rPr>
        <b/>
        <sz val="9"/>
        <rFont val="Arial"/>
        <family val="2"/>
      </rPr>
      <t>Salud mental</t>
    </r>
    <r>
      <rPr>
        <sz val="9"/>
        <rFont val="Arial"/>
        <family val="2"/>
      </rPr>
      <t>: alteraciones de la conducta, de las capacidades cognitivas, emocionales, etc. Generado por sobre esfuerzo laboral.</t>
    </r>
  </si>
  <si>
    <t>Lumbalgias, tendinitis, síndrome cervical por tensión. Generado por levantamiento de cargas.</t>
  </si>
  <si>
    <t>Heridas, cortaduras, chuzones, machucones. Generado por el uso de herramientas de oficina.</t>
  </si>
  <si>
    <t>Contusiones, lesión de tejidos blandos, lesiones osteomusculares. Generado por caminos veredales, pisos resbalosos.</t>
  </si>
  <si>
    <t>Hipoacusia neurosensorial, aumento del ritmo cardiaco, aumento de estrés, dificultad para concentrarse. Generado por máquinas, vehículos de transporte aéreo, terrestre y fluvial.</t>
  </si>
  <si>
    <t>Calor: Aumenta la irritabilidad, incapacidad para concentrarse, erupción, calambres, agotamiento, sincope por calor, convulsiones, sudoración intensa. Generado por exposición a altas temperaturas.</t>
  </si>
  <si>
    <r>
      <rPr>
        <b/>
        <sz val="9"/>
        <rFont val="Arial"/>
        <family val="2"/>
      </rPr>
      <t>Condiciones de la tarea:</t>
    </r>
    <r>
      <rPr>
        <sz val="9"/>
        <rFont val="Arial"/>
        <family val="2"/>
      </rPr>
      <t xml:space="preserve"> Carga mental, contenido de la tarea, demandas emocionales, sistemas de control, definición de roles y monotonía</t>
    </r>
  </si>
  <si>
    <r>
      <rPr>
        <b/>
        <sz val="9"/>
        <rFont val="Arial"/>
        <family val="2"/>
      </rPr>
      <t>Salud física</t>
    </r>
    <r>
      <rPr>
        <sz val="9"/>
        <rFont val="Arial"/>
        <family val="2"/>
      </rPr>
      <t xml:space="preserve">: enfermedades cardiovasculares, alteraciones gastrointestinales, afecciones cutáneas. Generado por carga laboral.
</t>
    </r>
    <r>
      <rPr>
        <b/>
        <sz val="9"/>
        <rFont val="Arial"/>
        <family val="2"/>
      </rPr>
      <t>Salud mental</t>
    </r>
    <r>
      <rPr>
        <sz val="9"/>
        <rFont val="Arial"/>
        <family val="2"/>
      </rPr>
      <t>: alteraciones de la conducta, de las capacidades cognitivas, emocionales, etc. Generado por relaciones intralaborales con los compañeros.</t>
    </r>
  </si>
  <si>
    <t>Misionales - Terreno</t>
  </si>
  <si>
    <t>Elaborar, actualizar, socializar y/o publicar documentos según requerimientos legales, técnicos y operativos, reuniones internas, atención al público y labores propias de los cargos.</t>
  </si>
  <si>
    <t>Visitantes:</t>
  </si>
  <si>
    <t>FISICOS</t>
  </si>
  <si>
    <t>QUIMICOS</t>
  </si>
  <si>
    <t>Fomentar el no uso de celular mientras se camina (subir o bajar escaleras)</t>
  </si>
  <si>
    <t>Señalización de áreas con desnivel y antideslizantes</t>
  </si>
  <si>
    <t>Conservar el calzado amarrado y prestar atención al bajar escaleras</t>
  </si>
  <si>
    <t>Herramientas manuales de oficina en mal estado</t>
  </si>
  <si>
    <t>Cambios en la vía acústica, cefalea, dificultad de concentración, estrés, emociones, irritabilidad, sensaciones (zumbidos, tinitus). Generado por condiciones propias del área de trabajo (teléfonos, personal dentro de las áreas, voces).</t>
  </si>
  <si>
    <t>Iluminación (luz visible por exceso o deficiencia)</t>
  </si>
  <si>
    <t>ASESORIA ARL POSITIVA</t>
  </si>
  <si>
    <t>* Limpieza y desinfección de superficies de trabajo
* Lavado de manos con abundante jabón de espuma
* Desinfección de las manos por medio de gel antibacterial</t>
  </si>
  <si>
    <t>* Instalación de dispensadores de gel antibacterial</t>
  </si>
  <si>
    <t>Prestar atención al usar las herramientas de oficina y notificar las que estén en mal estado</t>
  </si>
  <si>
    <t>Implementar programa de orden y aseo en todas las áreas. Asegurar la limpieza y el orden de las áreas comunes</t>
  </si>
  <si>
    <t>Campañas de sensibilización para el ajuste de volumen en teléfonos fijos y celulares</t>
  </si>
  <si>
    <t>Controles médicos periódicos</t>
  </si>
  <si>
    <t>* Tapabocas
* Guantes quirúrgicos</t>
  </si>
  <si>
    <t>Fatiga, dolor abdominal, dolor en oídos, asfixia, hipoxia, aumento de estrés. Generado por traslado a ciudades en avión.</t>
  </si>
  <si>
    <t>Enfermedades respiratorias, alergias, Sinositus, Rinitis, Asma, Neumoconiosis. Generado por dispersión de partículas sólidas suspendidas en el aire (hollín, polen, moho).</t>
  </si>
  <si>
    <t>Desarrollo de enfermedades infectocontagiosas por posibles contactos de superficies en baños sin adecuada limpieza</t>
  </si>
  <si>
    <t xml:space="preserve">Charlas de prevención para evitar choques de calor, mantener hidratación </t>
  </si>
  <si>
    <t>Aire acondicionado</t>
  </si>
  <si>
    <t>Uso de chaqueta al interior de la entidad</t>
  </si>
  <si>
    <t>Calor: Aumenta la irritabilidad, incapacidad para concentrarse, erupción, calambres, agotamiento, sincope por calor, convulsiones, sudoración intensa, afecciones respiratorias por cambios de clima. Generado por exposición a sistemas de ventilación como aire acondicionado.</t>
  </si>
  <si>
    <t>Mantenimientos periódicos a sistemas de ventilación</t>
  </si>
  <si>
    <t>Fumigación al interior de la sede, instalación de angeo en ventanas</t>
  </si>
  <si>
    <t>Charlas y capacitaciones sobre riesgo biológico.</t>
  </si>
  <si>
    <t>Cambio de elementos de bajo costo</t>
  </si>
  <si>
    <t xml:space="preserve">Seguimiento al cumplimiento del programa de orden y aseo, inducción y reinducción en SST. </t>
  </si>
  <si>
    <t>Lesiones osteomusculares, crisis emocional. Generado por robos o atracos dentro y fuera de las instalaciones.</t>
  </si>
  <si>
    <t>Mediciones ambientales, adecuaciones locativas</t>
  </si>
  <si>
    <t>Contusiones, lesión de tejidos blandos, lesiones osteomusculares. Generado por objetos mal ubicados en visitas realizadas a predios.</t>
  </si>
  <si>
    <t>Lesiones de tejidos blandos,  lesiones osteomusculares, crisis emocional. Generado por robos o atracos fuera de las instalaciones.</t>
  </si>
  <si>
    <t>Enfermedades respiratorias leves o agudas. Generadas por partículas en el ambiente como polvo, humo, gases de exostos.</t>
  </si>
  <si>
    <t>Charlas preventivas sobre riesgos químicos y seguridad vial por material particulado</t>
  </si>
  <si>
    <t>Mantenimiento y anclaje de estanterías</t>
  </si>
  <si>
    <t xml:space="preserve">Charlas de seguridad acerca del riesgo mecánico, Métodos de almacenaje y orden y aseo </t>
  </si>
  <si>
    <t>Coordinación de actividades de prevención con la ARL; Exámenes médicos ocupacionales con énfasis osteomuscular de preingreso, periódicos y egreso a funcionarios de la entidad</t>
  </si>
  <si>
    <t>Caídas, lesiones de tejidos blandos y osteomusculares, contaminación visual. Generado por la falta de canalización de cables, orden y aseo en áreas de trabajo como oficinas, almacenes y archivo.</t>
  </si>
  <si>
    <t xml:space="preserve">Adecuación de estanterías </t>
  </si>
  <si>
    <t>Divulgación de lecciones aprendidas para prevención de accidentes, actividades de prevención enfocadas en métodos de almacenaje.</t>
  </si>
  <si>
    <t xml:space="preserve">Heridas, cortaduras, chuzones, machucones. Generado por el uso de herramientas en actividades ofimáticas como cosedora, saca ganchos e impresoras.
</t>
  </si>
  <si>
    <t>Programa de mantenimiento a herramientas eléctricas</t>
  </si>
  <si>
    <t>Quemaduras de diferente complejidad, lesiones osteomusculares, muerte. Generado por incendios.</t>
  </si>
  <si>
    <t>Sensibilizar a los colaboradores acerca del buen uso y cuidado para la manipulación del microondas</t>
  </si>
  <si>
    <t>Cambio de bombillas que no generen adecuada iluminación</t>
  </si>
  <si>
    <t xml:space="preserve">Exámenes médicos ocupacionales de preingreso periódicos y retiro a funcionarios </t>
  </si>
  <si>
    <t>Daños en infraestructura, lesiones múltiples a colaboradores</t>
  </si>
  <si>
    <t>Capacitaciones en prevención del riesgo biomecánico (pausas activas, rumba terapia, etc.), Exámenes médicos ocupacionales con énfasis osteomuscular de preingreso, periódicos y egreso a funcionarios de la entidad</t>
  </si>
  <si>
    <t>Contusiones, lesión de tejidos blandos, lesiones osteomusculares. Generado por instalaciones y elementos presentes durante las visitas realizadas a predios.</t>
  </si>
  <si>
    <t>Postura (prolongada mantenida, forzada,
anti gravitacional)</t>
  </si>
  <si>
    <t>* Autocuidado
* Asistir a las capacitaciones programadas por el empleador
* Realizar pausas activas
* Informar sobre las condiciones de riesgo que se presenten en el  sitio de trabajo
* Reportar inmediatamente todo accidente de trabajo o incidente.
* Mantener el área de trabajo ordenado
* Utilizar los equipos y herramientas suministrados en forma adecuada.</t>
  </si>
  <si>
    <t xml:space="preserve">* Adecuación de los puestos de trabajo en las oficinas </t>
  </si>
  <si>
    <t>BIOMECANICO</t>
  </si>
  <si>
    <t>SUCRE</t>
  </si>
  <si>
    <t>Sincelejo</t>
  </si>
  <si>
    <t>Sede administrativa - Cra 17 # 22 – 45</t>
  </si>
  <si>
    <t>Publicaciones de prevención de enfermedades músculo esqueléticas por SUMA</t>
  </si>
  <si>
    <t>Desarrollo de enfermedades de origen parasitario generadas por el consumo de alimentos o agua contaminada especialmente en zonas rurales.</t>
  </si>
  <si>
    <t>Lesiones osteomusculares. Generadas por caída de objetos o caídas a mismo nivel debido a un inadecuado apilamiento de cajas,  especialmente en áreas de archivo y almacén.</t>
  </si>
  <si>
    <t>Heridas, Golpes, Contusiones, Caídas al mismo nivel. Generado por recorridos en oficinas, ascenso y descenso por escaleras de forma regular, superficies lisas e irregulares.</t>
  </si>
  <si>
    <t xml:space="preserve">Desarrollo de enfermedades  infecciosas y/o de origen parasitario, zoonosis, u otras infecciones causadas por picaduras de insectos, consumo de alimentos o agua contaminada contacto con excrementos especialmente en zonas rurales con deficiencia de higiene. </t>
  </si>
  <si>
    <t>Salud física: enfermedades cardiovasculares, alteraciones gastrointestinales, afecciones cutáneas
Salud mental: alteraciones de la conducta, de las capacidades cognitivas, emocionales, etc. Generado por carga laboral.</t>
  </si>
  <si>
    <t>Desarrollo de enfermedades infecciosas o
zoonosis. Generados por mordedura de caninos, ofidios u otros animales.</t>
  </si>
  <si>
    <t xml:space="preserve">Desarrollo de enfermedades  infecciosas y/o de origen parasitario, zoonosis, u otras infecciones causadas por picaduras de insectos, debido a cercanía a un rio que permite el aumento y presencia de especies. </t>
  </si>
  <si>
    <t>Autocuidado - no proporcionar la oportunidad para el ladrón y reporte de situaciones adversas de orden público</t>
  </si>
  <si>
    <t>Lesiones en tejidos blandos o incluso la muerte de trabajadores.</t>
  </si>
  <si>
    <t>Lesiones en tejidos blandos o incluso la muerte de trabajadores y daño al ambiente.</t>
  </si>
  <si>
    <t>Lesiones en tejidos blandos e incluso la muerte en trabajadores.</t>
  </si>
  <si>
    <t>Fiebre alta, tos, dificultad para respirar, fatiga, secreciones nasales, malestar general, infección respiratoria aguda,  muerte. Generado por contagio del virus COVID-19</t>
  </si>
  <si>
    <t>* Autocuidado
* Asistir a las capacitaciones sobre riesgo biológico COVID - 19, programadas por el empleador
* Suministrar al empleador información clara y completa sobre su estado de salud
* Identificar y evaluar los riesgos del lugar donde se está realizando la actividad y aplicar las medidas correctivas necesarias</t>
  </si>
  <si>
    <t xml:space="preserve">* Capacitar a los empleados sobre riesgos Biológico COVID-19
* Programa de vigilancia epidemiológica
* Programa de bioseguridad
* Hacer seguimiento al estado de salud de los empleados
* Publicaciones de medidas de prevención del COVID-19 en SUMA
* Realizar campañas de lavado correcto de manos y desinfección de las mismas
* Mantener las áreas de trabajo limpias
* Fomentar el autocuidado
* Protocolo de  medidas de control para prevención en el contagio de COVID-19
</t>
  </si>
  <si>
    <t>Desarrollo de enfermedades infectocontagiosas ocasionadas por patógenos tales como virus, bacterias, hongos y parásitos. Por contacto con personas contaminadas en atención al público.</t>
  </si>
  <si>
    <t>Elementos de protección individual, suministrados por el contratista, capacitación en el manejo de productos químicos</t>
  </si>
  <si>
    <t>Quemaduras, electrocución o muerte por choque o arco eléctrico, ocasionado por sobrecargas en tomas, manipulación y mantenimiento a equipos eléctricos.</t>
  </si>
  <si>
    <t>* Publicaciones de prevención de enfermedades músculo esqueléticas por SUMA 
* Realizar capacitación sobre higiene postural y de pausas activas
* Coordinación de actividades de prevención con la ARL
* Implementar el PVE para desórdenes músculo esqueléticos
*Exámenes médicos ocupacionales con énfasis osteomuscular de preingreso, periódicos y egreso a funcionarios de la entidad
* Hacer seguimiento a la ejecución de las pausas activas.
* Realizar inspecciones preventivas en los puestos de trabajo
* Organizar el trabajo de forma que los trabajadores varíen su actividad
* Realizar estudio ergonómico específico de puesto de trabajo.
* Disponer de mobiliario y  equipamiento adecuado 
* Reducción del tiempo de exposición
* Fomentar el autocuidado</t>
  </si>
  <si>
    <t>Lesiones tejidos blandos especialmente en miembros superiores. Generado por actividades realizadas en archivo.</t>
  </si>
  <si>
    <t>Desórdenes músculo-esqueléticos ocasionados por los movimientos de objetos en el área de archivo y almacén.</t>
  </si>
  <si>
    <t>Dolor de espalda y de extremidades superiores e inferiores.  Fatiga y espasmos musculares.</t>
  </si>
  <si>
    <t>Lesión de tejidos blandos e intoxicación. Generado por derrame de productos químicos.</t>
  </si>
  <si>
    <t>Daños en la piel como quemaduras, erupciones e incluso provocar cáncer de piel, aumento de la temperatura de la piel. Generado por el uso de microondas.</t>
  </si>
  <si>
    <t>Trastornos oculares, Cefaleas, Fatiga, Falta de concentración, baja atención, ocasionados por deslumbramientos o baja iluminación.</t>
  </si>
  <si>
    <t>Golpes, lesiones, fracturas, contusiones, muerte. Generados por el uso de transporte público terrestre o fluvial.</t>
  </si>
  <si>
    <t>Versión</t>
  </si>
  <si>
    <t>Fecha de Cambio</t>
  </si>
  <si>
    <t>Descripción de la modificación</t>
  </si>
  <si>
    <t>Creación del documento</t>
  </si>
  <si>
    <t>Se actualizan campos para orientar identificación por peligros a partir de los procesos y dar cumplimiento al Anexo 1 de la Metodología de Administración de Riesgos (100.1.20-1 V.7), acorde a la Norma GTC 45:2012. Se actualiza el nombre del procedimiento al cual se asocia.</t>
  </si>
  <si>
    <t>Se incluyó el campo de dirección territorial, ciudad, dirección, número de funcionarios, operadores, visitantes, total personas y quien actualiza</t>
  </si>
  <si>
    <r>
      <rPr>
        <b/>
        <sz val="9"/>
        <color rgb="FFFF0000"/>
        <rFont val="Verdana"/>
        <family val="2"/>
      </rPr>
      <t>Nota:</t>
    </r>
    <r>
      <rPr>
        <sz val="9"/>
        <color rgb="FFFF0000"/>
        <rFont val="Verdana"/>
        <family val="2"/>
      </rPr>
      <t xml:space="preserve"> Se debe registrar el control de cambios, pero esta hoja no se publica.</t>
    </r>
  </si>
  <si>
    <t xml:space="preserve">Cra 17 # 22 – 45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</si>
</sst>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3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9"/>
      <color theme="3" tint="-0.249977111117893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22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rgb="FF000000"/>
      <name val="Arial"/>
      <family val="2"/>
    </font>
    <font>
      <sz val="10"/>
      <color rgb="FF000000"/>
      <name val="Century Gothic"/>
      <family val="2"/>
    </font>
    <font>
      <sz val="14"/>
      <name val="Arial"/>
      <family val="2"/>
    </font>
    <font>
      <sz val="14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7"/>
      <color indexed="81"/>
      <name val="Tahoma"/>
      <family val="2"/>
    </font>
    <font>
      <b/>
      <sz val="7"/>
      <color indexed="81"/>
      <name val="Tahoma"/>
      <family val="2"/>
    </font>
    <font>
      <b/>
      <sz val="14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sz val="8"/>
      <color theme="1"/>
      <name val="Calibri"/>
      <family val="2"/>
      <scheme val="minor"/>
    </font>
    <font>
      <b/>
      <sz val="9"/>
      <color rgb="FFFFFFFF"/>
      <name val="Verdana"/>
      <family val="2"/>
    </font>
    <font>
      <sz val="9"/>
      <color theme="1"/>
      <name val="Verdana"/>
      <family val="2"/>
    </font>
    <font>
      <sz val="9"/>
      <color rgb="FFFF0000"/>
      <name val="Verdana"/>
      <family val="2"/>
    </font>
    <font>
      <b/>
      <sz val="9"/>
      <color rgb="FFFF0000"/>
      <name val="Verdana"/>
      <family val="2"/>
    </font>
  </fonts>
  <fills count="19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3366CC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8">
    <xf numFmtId="0" fontId="0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3" fillId="0" borderId="0"/>
    <xf numFmtId="0" fontId="28" fillId="0" borderId="0"/>
    <xf numFmtId="0" fontId="1" fillId="0" borderId="0"/>
  </cellStyleXfs>
  <cellXfs count="222">
    <xf numFmtId="0" fontId="0" fillId="0" borderId="0" xfId="0"/>
    <xf numFmtId="0" fontId="3" fillId="0" borderId="0" xfId="0" applyFont="1" applyAlignment="1"/>
    <xf numFmtId="0" fontId="3" fillId="0" borderId="0" xfId="0" applyFont="1" applyAlignment="1">
      <alignment vertical="center" wrapText="1"/>
    </xf>
    <xf numFmtId="0" fontId="3" fillId="0" borderId="0" xfId="0" applyFont="1" applyBorder="1" applyAlignment="1"/>
    <xf numFmtId="0" fontId="6" fillId="0" borderId="0" xfId="0" applyFont="1" applyAlignment="1"/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0" xfId="2" applyFont="1"/>
    <xf numFmtId="0" fontId="9" fillId="0" borderId="0" xfId="2" applyFont="1" applyAlignment="1"/>
    <xf numFmtId="0" fontId="9" fillId="0" borderId="0" xfId="2" applyFont="1" applyAlignment="1">
      <alignment horizontal="left"/>
    </xf>
    <xf numFmtId="0" fontId="10" fillId="0" borderId="0" xfId="2" applyFont="1"/>
    <xf numFmtId="0" fontId="10" fillId="0" borderId="0" xfId="2" applyFont="1" applyAlignment="1"/>
    <xf numFmtId="0" fontId="10" fillId="0" borderId="1" xfId="2" applyFont="1" applyBorder="1" applyAlignment="1">
      <alignment horizontal="center"/>
    </xf>
    <xf numFmtId="0" fontId="10" fillId="0" borderId="1" xfId="2" applyFont="1" applyFill="1" applyBorder="1" applyAlignment="1">
      <alignment horizontal="center"/>
    </xf>
    <xf numFmtId="0" fontId="11" fillId="0" borderId="0" xfId="2" applyFont="1" applyFill="1" applyBorder="1" applyAlignment="1">
      <alignment vertical="center"/>
    </xf>
    <xf numFmtId="0" fontId="9" fillId="0" borderId="0" xfId="2" applyFont="1" applyFill="1" applyBorder="1"/>
    <xf numFmtId="0" fontId="10" fillId="11" borderId="6" xfId="2" applyFont="1" applyFill="1" applyBorder="1" applyAlignment="1">
      <alignment horizontal="center" vertical="center" wrapText="1"/>
    </xf>
    <xf numFmtId="0" fontId="10" fillId="11" borderId="5" xfId="2" applyFont="1" applyFill="1" applyBorder="1" applyAlignment="1">
      <alignment horizontal="center" vertical="center" wrapText="1"/>
    </xf>
    <xf numFmtId="0" fontId="10" fillId="0" borderId="0" xfId="2" applyFont="1" applyFill="1" applyBorder="1" applyAlignment="1">
      <alignment horizontal="center"/>
    </xf>
    <xf numFmtId="0" fontId="3" fillId="7" borderId="1" xfId="2" applyFont="1" applyFill="1" applyBorder="1" applyAlignment="1">
      <alignment horizontal="left" wrapText="1"/>
    </xf>
    <xf numFmtId="0" fontId="4" fillId="0" borderId="0" xfId="3" applyFont="1" applyFill="1" applyBorder="1" applyAlignment="1">
      <alignment wrapText="1"/>
    </xf>
    <xf numFmtId="0" fontId="5" fillId="0" borderId="0" xfId="3" applyFont="1" applyFill="1" applyBorder="1" applyAlignment="1">
      <alignment wrapText="1"/>
    </xf>
    <xf numFmtId="0" fontId="12" fillId="0" borderId="0" xfId="2" applyFont="1"/>
    <xf numFmtId="0" fontId="4" fillId="0" borderId="0" xfId="3" applyFont="1" applyFill="1" applyBorder="1" applyAlignment="1">
      <alignment vertical="center" wrapText="1"/>
    </xf>
    <xf numFmtId="0" fontId="13" fillId="7" borderId="1" xfId="2" applyFont="1" applyFill="1" applyBorder="1" applyAlignment="1" applyProtection="1">
      <alignment vertical="center" wrapText="1"/>
    </xf>
    <xf numFmtId="0" fontId="2" fillId="0" borderId="0" xfId="4" applyFill="1" applyBorder="1"/>
    <xf numFmtId="0" fontId="3" fillId="0" borderId="0" xfId="3" applyFont="1" applyFill="1" applyBorder="1" applyAlignment="1"/>
    <xf numFmtId="0" fontId="5" fillId="0" borderId="0" xfId="3" applyFont="1" applyFill="1" applyBorder="1" applyAlignment="1">
      <alignment horizontal="center" vertical="center" wrapText="1"/>
    </xf>
    <xf numFmtId="0" fontId="5" fillId="0" borderId="0" xfId="3" applyFont="1" applyFill="1" applyBorder="1" applyAlignment="1">
      <alignment vertical="center" textRotation="90" wrapText="1"/>
    </xf>
    <xf numFmtId="0" fontId="3" fillId="0" borderId="0" xfId="3" applyFont="1" applyFill="1" applyBorder="1" applyAlignment="1">
      <alignment horizontal="center" vertical="center" wrapText="1"/>
    </xf>
    <xf numFmtId="0" fontId="14" fillId="0" borderId="0" xfId="4" applyFont="1" applyFill="1" applyBorder="1" applyAlignment="1">
      <alignment horizontal="center" vertical="center"/>
    </xf>
    <xf numFmtId="0" fontId="15" fillId="0" borderId="0" xfId="4" applyFont="1" applyFill="1" applyBorder="1" applyAlignment="1">
      <alignment vertical="center"/>
    </xf>
    <xf numFmtId="0" fontId="14" fillId="0" borderId="0" xfId="4" applyFont="1" applyFill="1" applyBorder="1"/>
    <xf numFmtId="0" fontId="14" fillId="0" borderId="0" xfId="4" applyFont="1" applyFill="1" applyBorder="1" applyAlignment="1">
      <alignment horizontal="left" vertical="center"/>
    </xf>
    <xf numFmtId="0" fontId="15" fillId="0" borderId="0" xfId="4" applyFont="1" applyFill="1" applyBorder="1" applyAlignment="1">
      <alignment vertical="center" wrapText="1"/>
    </xf>
    <xf numFmtId="0" fontId="14" fillId="0" borderId="0" xfId="4" applyFont="1" applyFill="1" applyBorder="1" applyAlignment="1">
      <alignment horizontal="left" vertical="center" wrapText="1"/>
    </xf>
    <xf numFmtId="0" fontId="5" fillId="0" borderId="0" xfId="2" applyFont="1" applyFill="1" applyBorder="1" applyAlignment="1">
      <alignment horizontal="center" vertical="center" wrapText="1"/>
    </xf>
    <xf numFmtId="0" fontId="5" fillId="0" borderId="0" xfId="2" applyFont="1" applyFill="1" applyBorder="1" applyAlignment="1">
      <alignment horizontal="center"/>
    </xf>
    <xf numFmtId="0" fontId="9" fillId="0" borderId="0" xfId="2" applyFont="1" applyFill="1" applyBorder="1" applyAlignment="1">
      <alignment horizontal="center" vertical="center"/>
    </xf>
    <xf numFmtId="0" fontId="5" fillId="0" borderId="0" xfId="3" applyFont="1" applyFill="1" applyBorder="1" applyAlignment="1">
      <alignment vertical="center" wrapText="1"/>
    </xf>
    <xf numFmtId="0" fontId="3" fillId="0" borderId="0" xfId="3" applyFill="1" applyBorder="1"/>
    <xf numFmtId="0" fontId="3" fillId="0" borderId="0" xfId="3" applyFont="1" applyFill="1" applyBorder="1" applyAlignment="1">
      <alignment vertical="center" wrapText="1"/>
    </xf>
    <xf numFmtId="0" fontId="3" fillId="7" borderId="0" xfId="2" applyFont="1" applyFill="1" applyAlignment="1">
      <alignment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16" fillId="13" borderId="16" xfId="0" applyFont="1" applyFill="1" applyBorder="1" applyAlignment="1">
      <alignment horizontal="center" vertical="center" wrapText="1"/>
    </xf>
    <xf numFmtId="0" fontId="4" fillId="8" borderId="16" xfId="0" applyFont="1" applyFill="1" applyBorder="1" applyAlignment="1">
      <alignment horizontal="center" vertical="center" wrapText="1"/>
    </xf>
    <xf numFmtId="0" fontId="4" fillId="12" borderId="16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vertical="center" wrapText="1"/>
    </xf>
    <xf numFmtId="0" fontId="12" fillId="0" borderId="16" xfId="0" applyFont="1" applyBorder="1" applyAlignment="1">
      <alignment vertical="center" wrapText="1"/>
    </xf>
    <xf numFmtId="0" fontId="9" fillId="0" borderId="0" xfId="2" applyFont="1" applyAlignment="1">
      <alignment horizontal="center" vertical="center"/>
    </xf>
    <xf numFmtId="0" fontId="3" fillId="0" borderId="0" xfId="3" applyFont="1" applyFill="1" applyBorder="1" applyAlignment="1">
      <alignment horizontal="center" vertical="center"/>
    </xf>
    <xf numFmtId="0" fontId="9" fillId="0" borderId="0" xfId="2" applyFont="1" applyAlignment="1">
      <alignment textRotation="90"/>
    </xf>
    <xf numFmtId="0" fontId="9" fillId="13" borderId="1" xfId="2" applyFont="1" applyFill="1" applyBorder="1" applyAlignment="1">
      <alignment horizontal="center" vertical="center"/>
    </xf>
    <xf numFmtId="0" fontId="9" fillId="8" borderId="1" xfId="2" applyFont="1" applyFill="1" applyBorder="1" applyAlignment="1">
      <alignment horizontal="center" vertical="center"/>
    </xf>
    <xf numFmtId="0" fontId="9" fillId="12" borderId="1" xfId="2" applyFont="1" applyFill="1" applyBorder="1" applyAlignment="1">
      <alignment horizontal="center" vertical="center"/>
    </xf>
    <xf numFmtId="0" fontId="10" fillId="14" borderId="1" xfId="2" applyFont="1" applyFill="1" applyBorder="1" applyAlignment="1">
      <alignment horizontal="center" vertical="center"/>
    </xf>
    <xf numFmtId="0" fontId="5" fillId="14" borderId="1" xfId="3" applyFont="1" applyFill="1" applyBorder="1" applyAlignment="1">
      <alignment horizontal="center" vertical="center"/>
    </xf>
    <xf numFmtId="0" fontId="5" fillId="14" borderId="1" xfId="3" applyFont="1" applyFill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/>
    </xf>
    <xf numFmtId="0" fontId="10" fillId="14" borderId="1" xfId="2" applyFont="1" applyFill="1" applyBorder="1" applyAlignment="1">
      <alignment horizontal="left" vertical="center"/>
    </xf>
    <xf numFmtId="0" fontId="9" fillId="0" borderId="1" xfId="2" applyFont="1" applyBorder="1" applyAlignment="1">
      <alignment horizontal="center" vertical="center"/>
    </xf>
    <xf numFmtId="0" fontId="9" fillId="0" borderId="1" xfId="3" applyFont="1" applyFill="1" applyBorder="1" applyAlignment="1">
      <alignment horizontal="center" vertical="center"/>
    </xf>
    <xf numFmtId="0" fontId="9" fillId="0" borderId="1" xfId="3" applyFont="1" applyFill="1" applyBorder="1" applyAlignment="1">
      <alignment horizontal="center" vertical="center" wrapText="1"/>
    </xf>
    <xf numFmtId="0" fontId="18" fillId="0" borderId="0" xfId="2" applyFont="1"/>
    <xf numFmtId="0" fontId="12" fillId="0" borderId="0" xfId="2" applyFont="1" applyAlignment="1"/>
    <xf numFmtId="0" fontId="18" fillId="0" borderId="1" xfId="2" applyFont="1" applyBorder="1"/>
    <xf numFmtId="0" fontId="17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6" fillId="0" borderId="0" xfId="0" applyFont="1" applyBorder="1" applyAlignment="1"/>
    <xf numFmtId="0" fontId="5" fillId="0" borderId="0" xfId="0" applyFont="1" applyBorder="1" applyAlignment="1">
      <alignment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vertical="center" wrapText="1"/>
    </xf>
    <xf numFmtId="0" fontId="12" fillId="0" borderId="22" xfId="0" applyFont="1" applyBorder="1" applyAlignment="1">
      <alignment vertical="center" wrapText="1"/>
    </xf>
    <xf numFmtId="0" fontId="3" fillId="0" borderId="0" xfId="0" applyFont="1"/>
    <xf numFmtId="0" fontId="9" fillId="0" borderId="0" xfId="0" applyFont="1" applyAlignment="1">
      <alignment textRotation="90"/>
    </xf>
    <xf numFmtId="0" fontId="9" fillId="0" borderId="0" xfId="0" applyFont="1" applyAlignment="1"/>
    <xf numFmtId="0" fontId="5" fillId="0" borderId="0" xfId="0" applyFont="1"/>
    <xf numFmtId="0" fontId="3" fillId="0" borderId="0" xfId="0" applyFont="1" applyAlignment="1">
      <alignment wrapText="1"/>
    </xf>
    <xf numFmtId="0" fontId="25" fillId="0" borderId="0" xfId="0" applyFont="1" applyAlignment="1">
      <alignment wrapText="1"/>
    </xf>
    <xf numFmtId="0" fontId="0" fillId="0" borderId="0" xfId="0" applyAlignment="1">
      <alignment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left" vertical="center" wrapText="1"/>
    </xf>
    <xf numFmtId="0" fontId="7" fillId="0" borderId="23" xfId="0" applyFont="1" applyBorder="1" applyAlignment="1">
      <alignment horizontal="left" vertical="center" wrapText="1"/>
    </xf>
    <xf numFmtId="0" fontId="8" fillId="0" borderId="23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6" fillId="0" borderId="24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17" fontId="3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3" fillId="12" borderId="0" xfId="0" applyFont="1" applyFill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/>
    <xf numFmtId="0" fontId="3" fillId="0" borderId="0" xfId="0" applyFont="1" applyFill="1" applyBorder="1" applyAlignment="1"/>
    <xf numFmtId="0" fontId="3" fillId="0" borderId="2" xfId="0" applyFont="1" applyFill="1" applyBorder="1" applyAlignment="1">
      <alignment horizontal="center" vertical="center"/>
    </xf>
    <xf numFmtId="0" fontId="7" fillId="0" borderId="2" xfId="5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left" vertical="center" wrapText="1"/>
      <protection locked="0"/>
    </xf>
    <xf numFmtId="0" fontId="0" fillId="0" borderId="0" xfId="0" applyAlignment="1">
      <alignment vertical="center" wrapText="1"/>
    </xf>
    <xf numFmtId="0" fontId="6" fillId="0" borderId="0" xfId="0" applyFont="1" applyAlignment="1">
      <alignment wrapText="1"/>
    </xf>
    <xf numFmtId="0" fontId="3" fillId="0" borderId="0" xfId="0" applyFont="1" applyFill="1" applyAlignment="1">
      <alignment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0" fillId="0" borderId="1" xfId="6" applyFont="1" applyBorder="1" applyAlignment="1">
      <alignment horizontal="center" vertical="center"/>
    </xf>
    <xf numFmtId="14" fontId="30" fillId="0" borderId="1" xfId="6" applyNumberFormat="1" applyFont="1" applyBorder="1" applyAlignment="1">
      <alignment horizontal="center" vertical="center"/>
    </xf>
    <xf numFmtId="14" fontId="30" fillId="7" borderId="1" xfId="6" applyNumberFormat="1" applyFont="1" applyFill="1" applyBorder="1" applyAlignment="1">
      <alignment horizontal="center" vertical="center"/>
    </xf>
    <xf numFmtId="0" fontId="30" fillId="0" borderId="1" xfId="6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1" fillId="0" borderId="0" xfId="7" applyFont="1"/>
    <xf numFmtId="0" fontId="30" fillId="0" borderId="0" xfId="7" applyFont="1"/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right" vertical="center"/>
    </xf>
    <xf numFmtId="0" fontId="5" fillId="0" borderId="10" xfId="0" applyFont="1" applyBorder="1" applyAlignment="1">
      <alignment horizontal="right" vertical="center"/>
    </xf>
    <xf numFmtId="0" fontId="5" fillId="0" borderId="5" xfId="0" applyFont="1" applyBorder="1" applyAlignment="1">
      <alignment horizontal="right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6" xfId="0" applyFont="1" applyFill="1" applyBorder="1" applyAlignment="1">
      <alignment horizontal="right" vertical="center"/>
    </xf>
    <xf numFmtId="0" fontId="5" fillId="0" borderId="10" xfId="0" applyFont="1" applyFill="1" applyBorder="1" applyAlignment="1">
      <alignment horizontal="right" vertical="center"/>
    </xf>
    <xf numFmtId="0" fontId="5" fillId="0" borderId="5" xfId="0" applyFont="1" applyFill="1" applyBorder="1" applyAlignment="1">
      <alignment horizontal="right" vertical="center"/>
    </xf>
    <xf numFmtId="0" fontId="3" fillId="0" borderId="10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textRotation="90" wrapText="1"/>
    </xf>
    <xf numFmtId="0" fontId="6" fillId="3" borderId="23" xfId="0" applyFont="1" applyFill="1" applyBorder="1" applyAlignment="1">
      <alignment horizontal="center" vertical="center" textRotation="90" wrapText="1"/>
    </xf>
    <xf numFmtId="0" fontId="5" fillId="17" borderId="25" xfId="0" applyFont="1" applyFill="1" applyBorder="1" applyAlignment="1">
      <alignment horizontal="center" vertical="center" textRotation="90" wrapText="1"/>
    </xf>
    <xf numFmtId="0" fontId="5" fillId="17" borderId="7" xfId="0" applyFont="1" applyFill="1" applyBorder="1" applyAlignment="1">
      <alignment horizontal="center" vertical="center" textRotation="90" wrapText="1"/>
    </xf>
    <xf numFmtId="0" fontId="5" fillId="17" borderId="24" xfId="0" applyFont="1" applyFill="1" applyBorder="1" applyAlignment="1">
      <alignment horizontal="center" vertical="center" textRotation="90" wrapText="1"/>
    </xf>
    <xf numFmtId="0" fontId="6" fillId="2" borderId="1" xfId="0" applyFont="1" applyFill="1" applyBorder="1" applyAlignment="1">
      <alignment horizontal="center" vertical="center" textRotation="90" wrapText="1"/>
    </xf>
    <xf numFmtId="0" fontId="6" fillId="2" borderId="23" xfId="0" applyFont="1" applyFill="1" applyBorder="1" applyAlignment="1">
      <alignment horizontal="center" vertical="center" textRotation="90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3" xfId="0" applyFont="1" applyFill="1" applyBorder="1" applyAlignment="1">
      <alignment horizontal="center" vertical="center" wrapText="1"/>
    </xf>
    <xf numFmtId="1" fontId="27" fillId="5" borderId="1" xfId="0" applyNumberFormat="1" applyFont="1" applyFill="1" applyBorder="1" applyAlignment="1">
      <alignment horizontal="center" vertical="center" wrapText="1"/>
    </xf>
    <xf numFmtId="1" fontId="27" fillId="5" borderId="23" xfId="0" applyNumberFormat="1" applyFont="1" applyFill="1" applyBorder="1" applyAlignment="1">
      <alignment horizontal="center" vertical="center" wrapText="1"/>
    </xf>
    <xf numFmtId="1" fontId="7" fillId="4" borderId="1" xfId="0" applyNumberFormat="1" applyFont="1" applyFill="1" applyBorder="1" applyAlignment="1">
      <alignment horizontal="center" vertical="center" wrapText="1"/>
    </xf>
    <xf numFmtId="1" fontId="7" fillId="4" borderId="23" xfId="0" applyNumberFormat="1" applyFont="1" applyFill="1" applyBorder="1" applyAlignment="1">
      <alignment horizontal="center" vertical="center" wrapText="1"/>
    </xf>
    <xf numFmtId="0" fontId="6" fillId="16" borderId="1" xfId="0" applyFont="1" applyFill="1" applyBorder="1" applyAlignment="1">
      <alignment horizontal="center" vertical="center" textRotation="90" wrapText="1"/>
    </xf>
    <xf numFmtId="0" fontId="6" fillId="16" borderId="23" xfId="0" applyFont="1" applyFill="1" applyBorder="1" applyAlignment="1">
      <alignment horizontal="center" vertical="center" textRotation="90" wrapText="1"/>
    </xf>
    <xf numFmtId="0" fontId="5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textRotation="90" wrapText="1"/>
    </xf>
    <xf numFmtId="0" fontId="7" fillId="3" borderId="23" xfId="0" applyFont="1" applyFill="1" applyBorder="1" applyAlignment="1">
      <alignment horizontal="center" vertical="center" textRotation="90" wrapText="1"/>
    </xf>
    <xf numFmtId="0" fontId="3" fillId="0" borderId="1" xfId="0" applyFont="1" applyBorder="1" applyAlignment="1">
      <alignment horizontal="center"/>
    </xf>
    <xf numFmtId="0" fontId="24" fillId="0" borderId="11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24" fillId="0" borderId="8" xfId="0" applyFont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23" xfId="0" applyFont="1" applyFill="1" applyBorder="1" applyAlignment="1">
      <alignment horizontal="center" vertical="center" wrapText="1"/>
    </xf>
    <xf numFmtId="0" fontId="5" fillId="16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" fontId="10" fillId="4" borderId="1" xfId="0" applyNumberFormat="1" applyFont="1" applyFill="1" applyBorder="1" applyAlignment="1">
      <alignment horizontal="center" vertical="center" wrapText="1"/>
    </xf>
    <xf numFmtId="17" fontId="3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left" vertical="center" wrapText="1"/>
    </xf>
    <xf numFmtId="0" fontId="9" fillId="0" borderId="0" xfId="2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0" fillId="15" borderId="1" xfId="2" applyFont="1" applyFill="1" applyBorder="1" applyAlignment="1">
      <alignment horizontal="center" vertical="center"/>
    </xf>
    <xf numFmtId="0" fontId="12" fillId="0" borderId="0" xfId="2" applyFont="1" applyAlignment="1">
      <alignment horizontal="left" vertical="center"/>
    </xf>
    <xf numFmtId="0" fontId="9" fillId="0" borderId="0" xfId="2" applyFont="1" applyBorder="1" applyAlignment="1">
      <alignment horizontal="left"/>
    </xf>
    <xf numFmtId="0" fontId="9" fillId="0" borderId="1" xfId="2" applyFont="1" applyBorder="1" applyAlignment="1">
      <alignment horizontal="left"/>
    </xf>
    <xf numFmtId="0" fontId="9" fillId="0" borderId="1" xfId="2" applyFont="1" applyBorder="1" applyAlignment="1">
      <alignment horizontal="center"/>
    </xf>
    <xf numFmtId="0" fontId="11" fillId="10" borderId="0" xfId="2" applyFont="1" applyFill="1" applyBorder="1" applyAlignment="1">
      <alignment horizontal="center" vertical="center"/>
    </xf>
    <xf numFmtId="0" fontId="10" fillId="11" borderId="1" xfId="2" applyFont="1" applyFill="1" applyBorder="1" applyAlignment="1">
      <alignment horizontal="center" vertical="center" wrapText="1"/>
    </xf>
    <xf numFmtId="0" fontId="10" fillId="0" borderId="1" xfId="2" applyFont="1" applyBorder="1" applyAlignment="1">
      <alignment horizontal="center"/>
    </xf>
    <xf numFmtId="0" fontId="9" fillId="9" borderId="1" xfId="2" applyFont="1" applyFill="1" applyBorder="1" applyAlignment="1">
      <alignment horizontal="center"/>
    </xf>
    <xf numFmtId="0" fontId="9" fillId="8" borderId="1" xfId="2" applyFont="1" applyFill="1" applyBorder="1" applyAlignment="1">
      <alignment horizontal="center"/>
    </xf>
    <xf numFmtId="0" fontId="9" fillId="6" borderId="1" xfId="2" applyFont="1" applyFill="1" applyBorder="1" applyAlignment="1">
      <alignment horizontal="center"/>
    </xf>
    <xf numFmtId="0" fontId="3" fillId="7" borderId="3" xfId="2" applyFont="1" applyFill="1" applyBorder="1" applyAlignment="1">
      <alignment horizontal="center" vertical="center" wrapText="1"/>
    </xf>
    <xf numFmtId="0" fontId="3" fillId="7" borderId="7" xfId="2" applyFont="1" applyFill="1" applyBorder="1" applyAlignment="1">
      <alignment horizontal="center" vertical="center" wrapText="1"/>
    </xf>
    <xf numFmtId="0" fontId="3" fillId="7" borderId="2" xfId="2" applyFont="1" applyFill="1" applyBorder="1" applyAlignment="1">
      <alignment horizontal="center" vertical="center" wrapText="1"/>
    </xf>
    <xf numFmtId="0" fontId="13" fillId="7" borderId="1" xfId="2" applyFont="1" applyFill="1" applyBorder="1" applyAlignment="1" applyProtection="1">
      <alignment horizontal="center" vertical="center" wrapText="1"/>
    </xf>
    <xf numFmtId="0" fontId="13" fillId="7" borderId="3" xfId="2" applyFont="1" applyFill="1" applyBorder="1" applyAlignment="1" applyProtection="1">
      <alignment horizontal="center" vertical="center" wrapText="1"/>
    </xf>
    <xf numFmtId="0" fontId="13" fillId="7" borderId="2" xfId="2" applyFont="1" applyFill="1" applyBorder="1" applyAlignment="1" applyProtection="1">
      <alignment horizontal="center" vertical="center" wrapText="1"/>
    </xf>
    <xf numFmtId="0" fontId="13" fillId="7" borderId="4" xfId="2" applyFont="1" applyFill="1" applyBorder="1" applyAlignment="1" applyProtection="1">
      <alignment horizontal="center" vertical="center" wrapText="1"/>
    </xf>
    <xf numFmtId="0" fontId="13" fillId="7" borderId="15" xfId="2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9" fillId="0" borderId="0" xfId="2" applyFont="1" applyAlignment="1">
      <alignment horizontal="center"/>
    </xf>
    <xf numFmtId="0" fontId="29" fillId="18" borderId="1" xfId="6" applyFont="1" applyFill="1" applyBorder="1" applyAlignment="1">
      <alignment horizontal="center" vertical="center" wrapText="1"/>
    </xf>
  </cellXfs>
  <cellStyles count="8">
    <cellStyle name="Millares 2" xfId="1" xr:uid="{00000000-0005-0000-0000-000000000000}"/>
    <cellStyle name="Normal" xfId="0" builtinId="0"/>
    <cellStyle name="Normal 10" xfId="5" xr:uid="{00000000-0005-0000-0000-000002000000}"/>
    <cellStyle name="Normal 2" xfId="2" xr:uid="{00000000-0005-0000-0000-000003000000}"/>
    <cellStyle name="Normal 3" xfId="3" xr:uid="{00000000-0005-0000-0000-000004000000}"/>
    <cellStyle name="Normal 4" xfId="4" xr:uid="{00000000-0005-0000-0000-000005000000}"/>
    <cellStyle name="Normal 5" xfId="7" xr:uid="{00000000-0005-0000-0000-000006000000}"/>
    <cellStyle name="Normal 5 2" xfId="6" xr:uid="{00000000-0005-0000-0000-000007000000}"/>
  </cellStyles>
  <dxfs count="626"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rgb="FFFF0000"/>
        </patternFill>
      </fill>
    </dxf>
    <dxf>
      <font>
        <b/>
        <i val="0"/>
        <condense val="0"/>
        <extend val="0"/>
      </font>
      <fill>
        <patternFill>
          <bgColor indexed="13"/>
        </patternFill>
      </fill>
    </dxf>
    <dxf>
      <font>
        <b/>
        <i val="0"/>
        <condense val="0"/>
        <extend val="0"/>
      </font>
      <fill>
        <patternFill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00FFCC"/>
      <color rgb="FFFFFF99"/>
      <color rgb="FF66FF99"/>
      <color rgb="FFCCCCFF"/>
      <color rgb="FF9999FF"/>
      <color rgb="FFFFCCCC"/>
      <color rgb="FF99FF99"/>
      <color rgb="FF00FF0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155864</xdr:colOff>
      <xdr:row>0</xdr:row>
      <xdr:rowOff>69272</xdr:rowOff>
    </xdr:from>
    <xdr:to>
      <xdr:col>6</xdr:col>
      <xdr:colOff>287874</xdr:colOff>
      <xdr:row>3</xdr:row>
      <xdr:rowOff>46239</xdr:rowOff>
    </xdr:to>
    <xdr:pic>
      <xdr:nvPicPr>
        <xdr:cNvPr id="2" name="Imagen 1" descr="\\totoro\Unidad_Victimas\Secretaria General\Talento_Humano\EVIDENCIAS DEL SIG\2019\Salud y Seguridad en el Trabajo\VARIOS\logo firma_outlook Dic. 2018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6864" y="69272"/>
          <a:ext cx="2771494" cy="46274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32</xdr:row>
      <xdr:rowOff>317500</xdr:rowOff>
    </xdr:from>
    <xdr:to>
      <xdr:col>13</xdr:col>
      <xdr:colOff>312737</xdr:colOff>
      <xdr:row>36</xdr:row>
      <xdr:rowOff>214312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6596063" y="7580313"/>
          <a:ext cx="7789862" cy="1337468"/>
        </a:xfrm>
        <a:prstGeom prst="rect">
          <a:avLst/>
        </a:prstGeom>
        <a:solidFill>
          <a:schemeClr val="accent1"/>
        </a:solidFill>
        <a:ln w="9525">
          <a:solidFill>
            <a:schemeClr val="tx1"/>
          </a:solidFill>
          <a:miter lim="800000"/>
          <a:headEnd/>
          <a:tailEnd/>
        </a:ln>
        <a:effectLst/>
      </xdr:spPr>
      <xdr:txBody>
        <a:bodyPr wrap="square">
          <a:noAutofit/>
        </a:bodyPr>
        <a:lstStyle>
          <a:defPPr>
            <a:defRPr lang="es-CO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0" hangingPunct="0"/>
          <a:r>
            <a:rPr lang="es-ES" sz="1400" b="0"/>
            <a:t>CONSECUENCIAS</a:t>
          </a:r>
        </a:p>
        <a:p>
          <a:pPr algn="just" eaLnBrk="0" hangingPunct="0"/>
          <a:endParaRPr lang="es-ES" sz="1400" b="0"/>
        </a:p>
        <a:p>
          <a:pPr eaLnBrk="0" hangingPunct="0"/>
          <a:r>
            <a:rPr lang="es-ES" sz="1400" b="0"/>
            <a:t>LEVE	              =  1 </a:t>
          </a:r>
          <a:r>
            <a:rPr lang="es-ES" sz="1400" b="0" kern="1200">
              <a:solidFill>
                <a:schemeClr val="tx1"/>
              </a:solidFill>
              <a:effectLst/>
              <a:latin typeface="Arial" charset="0"/>
              <a:ea typeface="+mn-ea"/>
              <a:cs typeface="+mn-cs"/>
            </a:rPr>
            <a:t>Pequeñas heridas, lesiones no incapacitantes o daños menores</a:t>
          </a:r>
          <a:endParaRPr lang="es-ES" sz="1400" b="0"/>
        </a:p>
        <a:p>
          <a:pPr algn="just" eaLnBrk="0" hangingPunct="0"/>
          <a:r>
            <a:rPr lang="es-ES" sz="1400" b="0"/>
            <a:t>MEDIO	              =  4 </a:t>
          </a:r>
          <a:r>
            <a:rPr lang="es-ES" sz="1400" b="0" kern="1200">
              <a:solidFill>
                <a:schemeClr val="tx1"/>
              </a:solidFill>
              <a:effectLst/>
              <a:latin typeface="Arial" charset="0"/>
              <a:ea typeface="+mn-ea"/>
              <a:cs typeface="+mn-cs"/>
            </a:rPr>
            <a:t>Lesiones con incapacidad no permanente o daños superiores al 20% </a:t>
          </a:r>
          <a:endParaRPr lang="es-ES" sz="1400" b="0"/>
        </a:p>
        <a:p>
          <a:pPr algn="just" eaLnBrk="0" hangingPunct="0"/>
          <a:r>
            <a:rPr lang="es-ES" sz="1400" b="0"/>
            <a:t>GRAVE                    =  6 </a:t>
          </a:r>
          <a:r>
            <a:rPr lang="es-ES" sz="1400" b="0" kern="1200">
              <a:solidFill>
                <a:schemeClr val="tx1"/>
              </a:solidFill>
              <a:effectLst/>
              <a:latin typeface="Arial" charset="0"/>
              <a:ea typeface="+mn-ea"/>
              <a:cs typeface="+mn-cs"/>
            </a:rPr>
            <a:t>Lesiones incapacitantes permanentes o daños superiores al 60%</a:t>
          </a:r>
          <a:endParaRPr lang="es-ES" sz="1400" b="0"/>
        </a:p>
        <a:p>
          <a:pPr algn="just" eaLnBrk="0" hangingPunct="0"/>
          <a:r>
            <a:rPr lang="es-ES" sz="1400" b="0"/>
            <a:t>CATASTRÓFICA    =  10 </a:t>
          </a:r>
          <a:r>
            <a:rPr lang="es-ES" sz="1400" b="0" kern="1200">
              <a:solidFill>
                <a:schemeClr val="tx1"/>
              </a:solidFill>
              <a:effectLst/>
              <a:latin typeface="Arial" charset="0"/>
              <a:ea typeface="+mn-ea"/>
              <a:cs typeface="+mn-cs"/>
            </a:rPr>
            <a:t>Muerte o daños superiores al 90% del capital de la compañía </a:t>
          </a:r>
          <a:r>
            <a:rPr lang="es-ES" sz="1400" b="0"/>
            <a:t> </a:t>
          </a:r>
          <a:endParaRPr lang="es-ES" sz="1400" b="0" i="1"/>
        </a:p>
        <a:p>
          <a:pPr algn="just" eaLnBrk="0" hangingPunct="0"/>
          <a:endParaRPr lang="es-MX" sz="1400" b="0"/>
        </a:p>
      </xdr:txBody>
    </xdr:sp>
    <xdr:clientData/>
  </xdr:twoCellAnchor>
  <xdr:twoCellAnchor>
    <xdr:from>
      <xdr:col>5</xdr:col>
      <xdr:colOff>0</xdr:colOff>
      <xdr:row>20</xdr:row>
      <xdr:rowOff>63500</xdr:rowOff>
    </xdr:from>
    <xdr:to>
      <xdr:col>13</xdr:col>
      <xdr:colOff>312738</xdr:colOff>
      <xdr:row>26</xdr:row>
      <xdr:rowOff>11906</xdr:rowOff>
    </xdr:to>
    <xdr:sp macro="" textlink="">
      <xdr:nvSpPr>
        <xdr:cNvPr id="3" name="Text Box 8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6596063" y="4290219"/>
          <a:ext cx="7789863" cy="1436687"/>
        </a:xfrm>
        <a:prstGeom prst="rect">
          <a:avLst/>
        </a:prstGeom>
        <a:solidFill>
          <a:srgbClr val="DECFC0"/>
        </a:solidFill>
        <a:ln w="9525">
          <a:solidFill>
            <a:schemeClr val="tx1"/>
          </a:solidFill>
          <a:miter lim="800000"/>
          <a:headEnd/>
          <a:tailEnd/>
        </a:ln>
        <a:effectLst/>
      </xdr:spPr>
      <xdr:txBody>
        <a:bodyPr wrap="square">
          <a:noAutofit/>
        </a:bodyPr>
        <a:lstStyle>
          <a:defPPr>
            <a:defRPr lang="es-CO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lvl="2" algn="ctr" eaLnBrk="0" hangingPunct="0">
            <a:buFont typeface="Symbol" pitchFamily="18" charset="2"/>
            <a:buNone/>
          </a:pPr>
          <a:r>
            <a:rPr lang="es-ES" sz="1400" b="0"/>
            <a:t>      PROBABILIDAD</a:t>
          </a:r>
        </a:p>
        <a:p>
          <a:pPr algn="just" eaLnBrk="0" hangingPunct="0"/>
          <a:endParaRPr lang="es-ES" sz="1400" b="0"/>
        </a:p>
        <a:p>
          <a:pPr algn="just" eaLnBrk="0" hangingPunct="0"/>
          <a:r>
            <a:rPr lang="es-ES" sz="1400" b="0"/>
            <a:t>MUY BAJA          =  1 Cuando es casi imposible que ocurra</a:t>
          </a:r>
        </a:p>
        <a:p>
          <a:pPr algn="just" eaLnBrk="0" hangingPunct="0"/>
          <a:r>
            <a:rPr lang="es-ES" sz="1400" b="0"/>
            <a:t>BAJA                   =   3 Cuando es remota pero posible (poco común)</a:t>
          </a:r>
        </a:p>
        <a:p>
          <a:pPr algn="just" eaLnBrk="0" hangingPunct="0"/>
          <a:r>
            <a:rPr lang="es-ES" sz="1400" b="0"/>
            <a:t>MEDIA                 =   6 Cuando es muy posible (nada extraño que ocurra)</a:t>
          </a:r>
        </a:p>
        <a:p>
          <a:pPr algn="just" eaLnBrk="0" hangingPunct="0"/>
          <a:r>
            <a:rPr lang="es-ES" sz="1400" b="0"/>
            <a:t>ALTA                   =   10 Cuando es inminente (ocurre  con frecuencia)</a:t>
          </a:r>
          <a:endParaRPr lang="es-MX" sz="2400" b="0">
            <a:latin typeface="Comic Sans MS" pitchFamily="66" charset="0"/>
          </a:endParaRPr>
        </a:p>
      </xdr:txBody>
    </xdr:sp>
    <xdr:clientData/>
  </xdr:twoCellAnchor>
  <xdr:twoCellAnchor>
    <xdr:from>
      <xdr:col>5</xdr:col>
      <xdr:colOff>0</xdr:colOff>
      <xdr:row>47</xdr:row>
      <xdr:rowOff>0</xdr:rowOff>
    </xdr:from>
    <xdr:to>
      <xdr:col>13</xdr:col>
      <xdr:colOff>527050</xdr:colOff>
      <xdr:row>50</xdr:row>
      <xdr:rowOff>797719</xdr:rowOff>
    </xdr:to>
    <xdr:sp macro="" textlink="">
      <xdr:nvSpPr>
        <xdr:cNvPr id="4" name="Text Box 6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>
          <a:off x="6596063" y="10906125"/>
          <a:ext cx="8004175" cy="1428750"/>
        </a:xfrm>
        <a:prstGeom prst="rect">
          <a:avLst/>
        </a:prstGeom>
        <a:solidFill>
          <a:srgbClr val="D0CCD2"/>
        </a:solidFill>
        <a:ln w="9525">
          <a:solidFill>
            <a:schemeClr val="tx1"/>
          </a:solidFill>
          <a:miter lim="800000"/>
          <a:headEnd/>
          <a:tailEnd/>
        </a:ln>
        <a:effectLst/>
      </xdr:spPr>
      <xdr:txBody>
        <a:bodyPr wrap="square">
          <a:noAutofit/>
        </a:bodyPr>
        <a:lstStyle>
          <a:defPPr>
            <a:defRPr lang="es-CO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lvl="2" eaLnBrk="0" hangingPunct="0">
            <a:buFont typeface="Symbol" pitchFamily="18" charset="2"/>
            <a:buNone/>
          </a:pPr>
          <a:r>
            <a:rPr lang="es-ES" sz="1400" b="0"/>
            <a:t>                                  EXPOSICIÓN</a:t>
          </a:r>
        </a:p>
        <a:p>
          <a:pPr algn="just" eaLnBrk="0" hangingPunct="0"/>
          <a:endParaRPr lang="es-ES" sz="1400" b="0"/>
        </a:p>
        <a:p>
          <a:pPr algn="just" eaLnBrk="0" hangingPunct="0"/>
          <a:r>
            <a:rPr lang="es-ES" sz="1400" b="0"/>
            <a:t>REMOTA	     =    1	</a:t>
          </a:r>
          <a:r>
            <a:rPr lang="es-ES" sz="1400" b="0" kern="1200">
              <a:solidFill>
                <a:schemeClr val="tx1"/>
              </a:solidFill>
              <a:effectLst/>
              <a:latin typeface="Arial" charset="0"/>
              <a:ea typeface="+mn-ea"/>
              <a:cs typeface="+mn-cs"/>
            </a:rPr>
            <a:t>La persona está expuesta al peligro una vez al  mes o pocas veces al año</a:t>
          </a:r>
          <a:endParaRPr lang="es-ES" sz="1400" b="0"/>
        </a:p>
        <a:p>
          <a:pPr algn="just" eaLnBrk="0" hangingPunct="0"/>
          <a:r>
            <a:rPr lang="es-ES" sz="1400" b="0"/>
            <a:t>OCASIONAL   =   3	</a:t>
          </a:r>
          <a:r>
            <a:rPr lang="es-ES" sz="1400" b="0" kern="1200">
              <a:solidFill>
                <a:schemeClr val="tx1"/>
              </a:solidFill>
              <a:effectLst/>
              <a:latin typeface="Arial" charset="0"/>
              <a:ea typeface="+mn-ea"/>
              <a:cs typeface="+mn-cs"/>
            </a:rPr>
            <a:t>Expuesta algunas veces a la semana</a:t>
          </a:r>
          <a:endParaRPr lang="es-ES" sz="1400" b="0"/>
        </a:p>
        <a:p>
          <a:pPr algn="just" eaLnBrk="0" hangingPunct="0"/>
          <a:r>
            <a:rPr lang="es-ES" sz="1400" b="0"/>
            <a:t>FRECUENTE   =   6	</a:t>
          </a:r>
          <a:r>
            <a:rPr lang="es-ES" sz="1400" b="0" kern="1200">
              <a:solidFill>
                <a:schemeClr val="tx1"/>
              </a:solidFill>
              <a:effectLst/>
              <a:latin typeface="Arial" charset="0"/>
              <a:ea typeface="+mn-ea"/>
              <a:cs typeface="+mn-cs"/>
            </a:rPr>
            <a:t>Algunas veces al día</a:t>
          </a:r>
          <a:endParaRPr lang="es-ES" sz="1400" b="0"/>
        </a:p>
        <a:p>
          <a:pPr algn="just" eaLnBrk="0" hangingPunct="0"/>
          <a:r>
            <a:rPr lang="es-ES" sz="1400" b="0"/>
            <a:t>CONTINUA      =   10	</a:t>
          </a:r>
          <a:r>
            <a:rPr lang="es-ES" sz="1400" b="0" kern="1200">
              <a:solidFill>
                <a:schemeClr val="tx1"/>
              </a:solidFill>
              <a:effectLst/>
              <a:latin typeface="Arial" charset="0"/>
              <a:ea typeface="+mn-ea"/>
              <a:cs typeface="+mn-cs"/>
            </a:rPr>
            <a:t>Continuamente o muchas veces al día</a:t>
          </a:r>
          <a:endParaRPr lang="es-MX" sz="1400" b="0">
            <a:latin typeface="Comic Sans MS" pitchFamily="66" charset="0"/>
          </a:endParaRPr>
        </a:p>
      </xdr:txBody>
    </xdr:sp>
    <xdr:clientData/>
  </xdr:twoCellAnchor>
  <xdr:twoCellAnchor>
    <xdr:from>
      <xdr:col>5</xdr:col>
      <xdr:colOff>1</xdr:colOff>
      <xdr:row>45</xdr:row>
      <xdr:rowOff>1</xdr:rowOff>
    </xdr:from>
    <xdr:to>
      <xdr:col>13</xdr:col>
      <xdr:colOff>514351</xdr:colOff>
      <xdr:row>46</xdr:row>
      <xdr:rowOff>73583</xdr:rowOff>
    </xdr:to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6600826" y="10382251"/>
          <a:ext cx="6610350" cy="254557"/>
        </a:xfrm>
        <a:prstGeom prst="rect">
          <a:avLst/>
        </a:prstGeom>
        <a:solidFill>
          <a:schemeClr val="accent3">
            <a:lumMod val="60000"/>
            <a:lumOff val="40000"/>
          </a:schemeClr>
        </a:solidFill>
        <a:ln w="9525">
          <a:solidFill>
            <a:schemeClr val="tx1"/>
          </a:solidFill>
          <a:miter lim="800000"/>
          <a:headEnd/>
          <a:tailEnd/>
        </a:ln>
        <a:effectLst/>
      </xdr:spPr>
      <xdr:txBody>
        <a:bodyPr wrap="square" anchor="ctr">
          <a:spAutoFit/>
        </a:bodyPr>
        <a:lstStyle>
          <a:defPPr>
            <a:defRPr lang="es-CO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>
            <a:spcBef>
              <a:spcPct val="50000"/>
            </a:spcBef>
          </a:pPr>
          <a:r>
            <a:rPr lang="es-ES" b="1"/>
            <a:t>FRECUENCIA CON LA QUE SE EXPONE AL PELIGRO</a:t>
          </a:r>
        </a:p>
      </xdr:txBody>
    </xdr:sp>
    <xdr:clientData/>
  </xdr:twoCellAnchor>
  <xdr:twoCellAnchor>
    <xdr:from>
      <xdr:col>5</xdr:col>
      <xdr:colOff>0</xdr:colOff>
      <xdr:row>17</xdr:row>
      <xdr:rowOff>111125</xdr:rowOff>
    </xdr:from>
    <xdr:to>
      <xdr:col>13</xdr:col>
      <xdr:colOff>314325</xdr:colOff>
      <xdr:row>19</xdr:row>
      <xdr:rowOff>10082</xdr:rowOff>
    </xdr:to>
    <xdr:sp macro="" textlink="">
      <xdr:nvSpPr>
        <xdr:cNvPr id="6" name="Text Box 3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>
          <a:spLocks noChangeArrowheads="1"/>
        </xdr:cNvSpPr>
      </xdr:nvSpPr>
      <xdr:spPr bwMode="auto">
        <a:xfrm>
          <a:off x="6600825" y="3654425"/>
          <a:ext cx="6410325" cy="289482"/>
        </a:xfrm>
        <a:prstGeom prst="rect">
          <a:avLst/>
        </a:prstGeom>
        <a:solidFill>
          <a:schemeClr val="accent3">
            <a:lumMod val="60000"/>
            <a:lumOff val="40000"/>
          </a:schemeClr>
        </a:solidFill>
        <a:ln w="9525">
          <a:solidFill>
            <a:schemeClr val="tx1"/>
          </a:solidFill>
          <a:miter lim="800000"/>
          <a:headEnd/>
          <a:tailEnd/>
        </a:ln>
        <a:effectLst/>
      </xdr:spPr>
      <xdr:txBody>
        <a:bodyPr wrap="square" anchor="ctr">
          <a:spAutoFit/>
        </a:bodyPr>
        <a:lstStyle>
          <a:defPPr>
            <a:defRPr lang="es-CO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>
            <a:spcBef>
              <a:spcPct val="50000"/>
            </a:spcBef>
          </a:pPr>
          <a:r>
            <a:rPr lang="es-ES" b="1"/>
            <a:t>POSIBILIDAD DE QUE LA CONSECUENCIA DEFINIDA, SE PRESENTE</a:t>
          </a:r>
        </a:p>
      </xdr:txBody>
    </xdr:sp>
    <xdr:clientData/>
  </xdr:twoCellAnchor>
  <xdr:twoCellAnchor>
    <xdr:from>
      <xdr:col>4</xdr:col>
      <xdr:colOff>746126</xdr:colOff>
      <xdr:row>31</xdr:row>
      <xdr:rowOff>142875</xdr:rowOff>
    </xdr:from>
    <xdr:to>
      <xdr:col>13</xdr:col>
      <xdr:colOff>288926</xdr:colOff>
      <xdr:row>32</xdr:row>
      <xdr:rowOff>149782</xdr:rowOff>
    </xdr:to>
    <xdr:sp macro="" textlink="">
      <xdr:nvSpPr>
        <xdr:cNvPr id="7" name="Text Box 3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>
          <a:spLocks noChangeArrowheads="1"/>
        </xdr:cNvSpPr>
      </xdr:nvSpPr>
      <xdr:spPr bwMode="auto">
        <a:xfrm>
          <a:off x="6584951" y="7048500"/>
          <a:ext cx="6400800" cy="197407"/>
        </a:xfrm>
        <a:prstGeom prst="rect">
          <a:avLst/>
        </a:prstGeom>
        <a:solidFill>
          <a:schemeClr val="accent3">
            <a:lumMod val="60000"/>
            <a:lumOff val="40000"/>
          </a:schemeClr>
        </a:solidFill>
        <a:ln w="9525">
          <a:solidFill>
            <a:schemeClr val="tx1"/>
          </a:solidFill>
          <a:miter lim="800000"/>
          <a:headEnd/>
          <a:tailEnd/>
        </a:ln>
        <a:effectLst/>
      </xdr:spPr>
      <xdr:txBody>
        <a:bodyPr wrap="square" anchor="ctr">
          <a:spAutoFit/>
        </a:bodyPr>
        <a:lstStyle>
          <a:defPPr>
            <a:defRPr lang="es-CO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>
            <a:spcBef>
              <a:spcPct val="50000"/>
            </a:spcBef>
          </a:pPr>
          <a:r>
            <a:rPr lang="es-ES" b="1"/>
            <a:t>RESULTADO FINAL DE LA EXPOSICIÒN AL PELIGRO</a:t>
          </a:r>
        </a:p>
      </xdr:txBody>
    </xdr:sp>
    <xdr:clientData/>
  </xdr:twoCellAnchor>
  <xdr:twoCellAnchor>
    <xdr:from>
      <xdr:col>5</xdr:col>
      <xdr:colOff>15875</xdr:colOff>
      <xdr:row>15</xdr:row>
      <xdr:rowOff>111125</xdr:rowOff>
    </xdr:from>
    <xdr:to>
      <xdr:col>13</xdr:col>
      <xdr:colOff>320675</xdr:colOff>
      <xdr:row>17</xdr:row>
      <xdr:rowOff>4887</xdr:rowOff>
    </xdr:to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>
          <a:spLocks noChangeArrowheads="1"/>
        </xdr:cNvSpPr>
      </xdr:nvSpPr>
      <xdr:spPr bwMode="auto">
        <a:xfrm>
          <a:off x="6616700" y="3073400"/>
          <a:ext cx="6400800" cy="474787"/>
        </a:xfrm>
        <a:prstGeom prst="rect">
          <a:avLst/>
        </a:prstGeom>
        <a:gradFill rotWithShape="1">
          <a:gsLst>
            <a:gs pos="0">
              <a:srgbClr val="BBEDB1"/>
            </a:gs>
            <a:gs pos="100000">
              <a:srgbClr val="BBEDB1">
                <a:gamma/>
                <a:shade val="46275"/>
                <a:invGamma/>
              </a:srgbClr>
            </a:gs>
          </a:gsLst>
          <a:path path="rect">
            <a:fillToRect r="100000" b="100000"/>
          </a:path>
        </a:gradFill>
        <a:ln w="9525">
          <a:solidFill>
            <a:schemeClr val="tx1"/>
          </a:solidFill>
          <a:miter lim="800000"/>
          <a:headEnd/>
          <a:tailEnd/>
        </a:ln>
        <a:effectLst/>
      </xdr:spPr>
      <xdr:txBody>
        <a:bodyPr wrap="square">
          <a:spAutoFit/>
        </a:bodyPr>
        <a:lstStyle>
          <a:defPPr>
            <a:defRPr lang="es-CO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>
            <a:spcBef>
              <a:spcPct val="50000"/>
            </a:spcBef>
          </a:pPr>
          <a:r>
            <a:rPr lang="es-CO" sz="2400" b="1"/>
            <a:t>Grado de Peligrosidad - PROBABILIDAD</a:t>
          </a:r>
        </a:p>
      </xdr:txBody>
    </xdr:sp>
    <xdr:clientData/>
  </xdr:twoCellAnchor>
  <xdr:twoCellAnchor>
    <xdr:from>
      <xdr:col>5</xdr:col>
      <xdr:colOff>0</xdr:colOff>
      <xdr:row>41</xdr:row>
      <xdr:rowOff>0</xdr:rowOff>
    </xdr:from>
    <xdr:to>
      <xdr:col>13</xdr:col>
      <xdr:colOff>514350</xdr:colOff>
      <xdr:row>43</xdr:row>
      <xdr:rowOff>84262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 txBox="1">
          <a:spLocks noChangeArrowheads="1"/>
        </xdr:cNvSpPr>
      </xdr:nvSpPr>
      <xdr:spPr bwMode="auto">
        <a:xfrm>
          <a:off x="6600825" y="9658350"/>
          <a:ext cx="6610350" cy="446212"/>
        </a:xfrm>
        <a:prstGeom prst="rect">
          <a:avLst/>
        </a:prstGeom>
        <a:gradFill rotWithShape="1">
          <a:gsLst>
            <a:gs pos="0">
              <a:srgbClr val="BBEDB1"/>
            </a:gs>
            <a:gs pos="100000">
              <a:srgbClr val="BBEDB1">
                <a:gamma/>
                <a:shade val="46275"/>
                <a:invGamma/>
              </a:srgbClr>
            </a:gs>
          </a:gsLst>
          <a:path path="rect">
            <a:fillToRect r="100000" b="100000"/>
          </a:path>
        </a:gradFill>
        <a:ln w="9525">
          <a:solidFill>
            <a:schemeClr val="tx1"/>
          </a:solidFill>
          <a:miter lim="800000"/>
          <a:headEnd/>
          <a:tailEnd/>
        </a:ln>
        <a:effectLst/>
      </xdr:spPr>
      <xdr:txBody>
        <a:bodyPr wrap="square">
          <a:spAutoFit/>
        </a:bodyPr>
        <a:lstStyle>
          <a:defPPr>
            <a:defRPr lang="es-CO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>
            <a:spcBef>
              <a:spcPct val="50000"/>
            </a:spcBef>
          </a:pPr>
          <a:r>
            <a:rPr lang="es-CO" sz="2400" b="1"/>
            <a:t>Grado de Peligrosidad</a:t>
          </a:r>
          <a:r>
            <a:rPr lang="es-CO" sz="2400"/>
            <a:t> </a:t>
          </a:r>
          <a:r>
            <a:rPr lang="es-CO" sz="2400" b="1"/>
            <a:t>- EXPOSICIÒN</a:t>
          </a:r>
        </a:p>
      </xdr:txBody>
    </xdr:sp>
    <xdr:clientData/>
  </xdr:twoCellAnchor>
  <xdr:twoCellAnchor>
    <xdr:from>
      <xdr:col>5</xdr:col>
      <xdr:colOff>0</xdr:colOff>
      <xdr:row>29</xdr:row>
      <xdr:rowOff>31750</xdr:rowOff>
    </xdr:from>
    <xdr:to>
      <xdr:col>13</xdr:col>
      <xdr:colOff>314325</xdr:colOff>
      <xdr:row>31</xdr:row>
      <xdr:rowOff>23937</xdr:rowOff>
    </xdr:to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>
          <a:spLocks noChangeArrowheads="1"/>
        </xdr:cNvSpPr>
      </xdr:nvSpPr>
      <xdr:spPr bwMode="auto">
        <a:xfrm>
          <a:off x="6600825" y="6556375"/>
          <a:ext cx="6410325" cy="373187"/>
        </a:xfrm>
        <a:prstGeom prst="rect">
          <a:avLst/>
        </a:prstGeom>
        <a:gradFill rotWithShape="1">
          <a:gsLst>
            <a:gs pos="0">
              <a:srgbClr val="BBEDB1"/>
            </a:gs>
            <a:gs pos="100000">
              <a:srgbClr val="BBEDB1">
                <a:gamma/>
                <a:shade val="46275"/>
                <a:invGamma/>
              </a:srgbClr>
            </a:gs>
          </a:gsLst>
          <a:path path="rect">
            <a:fillToRect r="100000" b="100000"/>
          </a:path>
        </a:gradFill>
        <a:ln w="9525">
          <a:solidFill>
            <a:schemeClr val="tx1"/>
          </a:solidFill>
          <a:miter lim="800000"/>
          <a:headEnd/>
          <a:tailEnd/>
        </a:ln>
        <a:effectLst/>
      </xdr:spPr>
      <xdr:txBody>
        <a:bodyPr wrap="square">
          <a:spAutoFit/>
        </a:bodyPr>
        <a:lstStyle>
          <a:defPPr>
            <a:defRPr lang="es-CO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>
            <a:spcBef>
              <a:spcPct val="50000"/>
            </a:spcBef>
          </a:pPr>
          <a:r>
            <a:rPr lang="es-CO" sz="2400" b="1"/>
            <a:t>Grado de Peligrosidad - CONSECUENCIAS</a:t>
          </a:r>
        </a:p>
      </xdr:txBody>
    </xdr:sp>
    <xdr:clientData/>
  </xdr:twoCellAnchor>
  <xdr:twoCellAnchor editAs="oneCell">
    <xdr:from>
      <xdr:col>0</xdr:col>
      <xdr:colOff>0</xdr:colOff>
      <xdr:row>64</xdr:row>
      <xdr:rowOff>0</xdr:rowOff>
    </xdr:from>
    <xdr:to>
      <xdr:col>7</xdr:col>
      <xdr:colOff>1448906</xdr:colOff>
      <xdr:row>98</xdr:row>
      <xdr:rowOff>82523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549688"/>
          <a:ext cx="10200000" cy="657142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ward.ramirez/Desktop/Metodolog&#237;a%20Riesgos/Matriz%20de%20identificacion%20valoracion%20y%20control%20de%20P%20Y%20R%20(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amirez.ZIGMA/AppData/Local/Microsoft/Windows/Temporary%20Internet%20Files/Content.Outlook/UCNS09RI/Nuevo%20Malet&#237;n/ZIGMA/Matriz%20de%20identificacion%20valoracion%20y%20control%20de%20P%20Y%20R%20(2)(1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ward.ramirez/Desktop/Metodolog&#237;a%20Riesgos/6%20ZRF-HSEQ-006%20Identificaci&#243;n%20de%20peligros%20y%20valoraci&#243;n%20de%20riesgos%20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Asesoria/Unidad%20de%20Victimas/Medellin/Medellin%20MATRIZ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Medellin%20MATRIZ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FERENCIAS"/>
      <sheetName val="MATRIZ IPER"/>
      <sheetName val="Hoja1"/>
    </sheetNames>
    <sheetDataSet>
      <sheetData sheetId="0"/>
      <sheetData sheetId="1"/>
      <sheetData sheetId="2">
        <row r="5">
          <cell r="E5" t="str">
            <v>R</v>
          </cell>
          <cell r="F5" t="str">
            <v>D</v>
          </cell>
        </row>
        <row r="6">
          <cell r="E6" t="str">
            <v>NR</v>
          </cell>
          <cell r="F6" t="str">
            <v>D, I</v>
          </cell>
        </row>
        <row r="7">
          <cell r="E7" t="str">
            <v>EMERGENCIA</v>
          </cell>
          <cell r="F7" t="str">
            <v>I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FERENCIAS"/>
      <sheetName val="RIG Z1 CAMPO AVANICO"/>
      <sheetName val="Hoja1"/>
      <sheetName val="BASE COTA"/>
      <sheetName val="Hoja3"/>
      <sheetName val="Hoja2"/>
      <sheetName val="Hoja4"/>
    </sheetNames>
    <sheetDataSet>
      <sheetData sheetId="0" refreshError="1"/>
      <sheetData sheetId="1" refreshError="1"/>
      <sheetData sheetId="2">
        <row r="5">
          <cell r="E5" t="str">
            <v>R</v>
          </cell>
          <cell r="F5" t="str">
            <v>D</v>
          </cell>
        </row>
        <row r="6">
          <cell r="E6" t="str">
            <v>NR</v>
          </cell>
          <cell r="F6" t="str">
            <v>D, I</v>
          </cell>
        </row>
        <row r="7">
          <cell r="E7" t="str">
            <v>EMERGENCIA</v>
          </cell>
          <cell r="F7" t="str">
            <v>I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ferencias"/>
      <sheetName val="Operacional"/>
      <sheetName val="B. Cota"/>
      <sheetName val="Oficina"/>
      <sheetName val="Hoja4"/>
    </sheetNames>
    <sheetDataSet>
      <sheetData sheetId="0" refreshError="1"/>
      <sheetData sheetId="1" refreshError="1"/>
      <sheetData sheetId="2" refreshError="1"/>
      <sheetData sheetId="3" refreshError="1"/>
      <sheetData sheetId="4">
        <row r="7">
          <cell r="D7" t="str">
            <v>R</v>
          </cell>
          <cell r="E7" t="str">
            <v>D</v>
          </cell>
        </row>
        <row r="8">
          <cell r="D8" t="str">
            <v>NR</v>
          </cell>
          <cell r="E8" t="str">
            <v>I</v>
          </cell>
        </row>
        <row r="9">
          <cell r="D9" t="str">
            <v>EMERGENCIA</v>
          </cell>
          <cell r="E9" t="str">
            <v>D, I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partadó"/>
      <sheetName val="Referencias"/>
    </sheetNames>
    <sheetDataSet>
      <sheetData sheetId="0"/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Medellín"/>
      <sheetName val="Referencias"/>
      <sheetName val="Hoja2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G67"/>
  <sheetViews>
    <sheetView workbookViewId="0">
      <selection activeCell="D14" sqref="D14"/>
    </sheetView>
  </sheetViews>
  <sheetFormatPr baseColWidth="10" defaultRowHeight="12.75" x14ac:dyDescent="0.2"/>
  <cols>
    <col min="1" max="1" width="28.7109375" bestFit="1" customWidth="1"/>
    <col min="2" max="2" width="14.5703125" bestFit="1" customWidth="1"/>
    <col min="3" max="3" width="15.7109375" bestFit="1" customWidth="1"/>
    <col min="4" max="4" width="12.140625" bestFit="1" customWidth="1"/>
    <col min="6" max="6" width="37.42578125" style="89" bestFit="1" customWidth="1"/>
    <col min="7" max="7" width="29.7109375" bestFit="1" customWidth="1"/>
  </cols>
  <sheetData>
    <row r="5" spans="1:7" x14ac:dyDescent="0.2">
      <c r="B5" s="83" t="s">
        <v>8</v>
      </c>
      <c r="C5" s="83" t="s">
        <v>110</v>
      </c>
      <c r="D5" s="83" t="s">
        <v>115</v>
      </c>
      <c r="F5" s="88" t="s">
        <v>133</v>
      </c>
      <c r="G5" s="86" t="s">
        <v>158</v>
      </c>
    </row>
    <row r="6" spans="1:7" x14ac:dyDescent="0.2">
      <c r="A6" s="83" t="s">
        <v>128</v>
      </c>
      <c r="B6">
        <v>1</v>
      </c>
      <c r="C6">
        <v>1</v>
      </c>
      <c r="D6">
        <v>1</v>
      </c>
      <c r="F6" s="88"/>
      <c r="G6" s="83" t="s">
        <v>127</v>
      </c>
    </row>
    <row r="7" spans="1:7" x14ac:dyDescent="0.2">
      <c r="A7" s="83" t="s">
        <v>129</v>
      </c>
      <c r="B7">
        <v>3</v>
      </c>
      <c r="C7">
        <v>4</v>
      </c>
      <c r="D7">
        <v>3</v>
      </c>
      <c r="F7" s="87" t="s">
        <v>134</v>
      </c>
      <c r="G7" s="83" t="s">
        <v>159</v>
      </c>
    </row>
    <row r="8" spans="1:7" x14ac:dyDescent="0.2">
      <c r="A8" s="83" t="s">
        <v>130</v>
      </c>
      <c r="B8">
        <v>6</v>
      </c>
      <c r="C8">
        <v>6</v>
      </c>
      <c r="D8">
        <v>6</v>
      </c>
      <c r="F8" s="87" t="s">
        <v>135</v>
      </c>
      <c r="G8" s="83"/>
    </row>
    <row r="9" spans="1:7" x14ac:dyDescent="0.2">
      <c r="A9" s="83" t="s">
        <v>131</v>
      </c>
      <c r="B9">
        <v>10</v>
      </c>
      <c r="C9">
        <v>10</v>
      </c>
      <c r="D9">
        <v>10</v>
      </c>
      <c r="F9" s="87" t="s">
        <v>195</v>
      </c>
      <c r="G9" s="83"/>
    </row>
    <row r="10" spans="1:7" ht="25.5" x14ac:dyDescent="0.2">
      <c r="A10" s="83" t="s">
        <v>132</v>
      </c>
      <c r="F10" s="87" t="s">
        <v>201</v>
      </c>
      <c r="G10" s="2"/>
    </row>
    <row r="11" spans="1:7" x14ac:dyDescent="0.2">
      <c r="F11" s="87"/>
      <c r="G11" s="83"/>
    </row>
    <row r="12" spans="1:7" x14ac:dyDescent="0.2">
      <c r="F12" s="88" t="s">
        <v>138</v>
      </c>
      <c r="G12" s="83"/>
    </row>
    <row r="13" spans="1:7" x14ac:dyDescent="0.2">
      <c r="F13" s="88"/>
      <c r="G13" s="83"/>
    </row>
    <row r="14" spans="1:7" ht="51" x14ac:dyDescent="0.2">
      <c r="F14" s="2" t="s">
        <v>205</v>
      </c>
      <c r="G14" s="83"/>
    </row>
    <row r="15" spans="1:7" ht="76.5" x14ac:dyDescent="0.2">
      <c r="F15" s="2" t="s">
        <v>203</v>
      </c>
      <c r="G15" s="2"/>
    </row>
    <row r="16" spans="1:7" ht="38.25" x14ac:dyDescent="0.2">
      <c r="F16" s="2" t="s">
        <v>209</v>
      </c>
      <c r="G16" s="2"/>
    </row>
    <row r="17" spans="6:7" ht="51" x14ac:dyDescent="0.2">
      <c r="F17" s="2" t="s">
        <v>204</v>
      </c>
      <c r="G17" s="2"/>
    </row>
    <row r="18" spans="6:7" ht="25.5" x14ac:dyDescent="0.2">
      <c r="F18" s="87" t="s">
        <v>208</v>
      </c>
      <c r="G18" s="83"/>
    </row>
    <row r="19" spans="6:7" x14ac:dyDescent="0.2">
      <c r="F19" s="2" t="s">
        <v>175</v>
      </c>
      <c r="G19" s="83"/>
    </row>
    <row r="20" spans="6:7" ht="25.5" x14ac:dyDescent="0.2">
      <c r="F20" s="87" t="s">
        <v>202</v>
      </c>
      <c r="G20" s="83"/>
    </row>
    <row r="21" spans="6:7" ht="25.5" x14ac:dyDescent="0.2">
      <c r="F21" s="2" t="s">
        <v>207</v>
      </c>
    </row>
    <row r="22" spans="6:7" ht="25.5" x14ac:dyDescent="0.2">
      <c r="F22" s="87" t="s">
        <v>236</v>
      </c>
    </row>
    <row r="23" spans="6:7" x14ac:dyDescent="0.2">
      <c r="F23" s="87" t="s">
        <v>139</v>
      </c>
    </row>
    <row r="24" spans="6:7" x14ac:dyDescent="0.2">
      <c r="F24" s="87" t="s">
        <v>140</v>
      </c>
    </row>
    <row r="26" spans="6:7" x14ac:dyDescent="0.2">
      <c r="F26" s="88" t="s">
        <v>141</v>
      </c>
    </row>
    <row r="28" spans="6:7" x14ac:dyDescent="0.2">
      <c r="F28" s="87" t="s">
        <v>196</v>
      </c>
    </row>
    <row r="29" spans="6:7" ht="25.5" x14ac:dyDescent="0.2">
      <c r="F29" s="87" t="s">
        <v>197</v>
      </c>
    </row>
    <row r="30" spans="6:7" x14ac:dyDescent="0.2">
      <c r="F30" s="87" t="s">
        <v>198</v>
      </c>
    </row>
    <row r="31" spans="6:7" x14ac:dyDescent="0.2">
      <c r="F31" s="87" t="s">
        <v>199</v>
      </c>
    </row>
    <row r="32" spans="6:7" x14ac:dyDescent="0.2">
      <c r="F32" s="87" t="s">
        <v>200</v>
      </c>
    </row>
    <row r="33" spans="6:6" x14ac:dyDescent="0.2">
      <c r="F33" s="87" t="s">
        <v>142</v>
      </c>
    </row>
    <row r="34" spans="6:6" ht="25.5" x14ac:dyDescent="0.2">
      <c r="F34" s="87" t="s">
        <v>143</v>
      </c>
    </row>
    <row r="35" spans="6:6" ht="38.25" x14ac:dyDescent="0.2">
      <c r="F35" s="87" t="s">
        <v>144</v>
      </c>
    </row>
    <row r="37" spans="6:6" x14ac:dyDescent="0.2">
      <c r="F37" s="88" t="s">
        <v>145</v>
      </c>
    </row>
    <row r="39" spans="6:6" x14ac:dyDescent="0.2">
      <c r="F39" s="87" t="s">
        <v>185</v>
      </c>
    </row>
    <row r="40" spans="6:6" x14ac:dyDescent="0.2">
      <c r="F40" s="87" t="s">
        <v>146</v>
      </c>
    </row>
    <row r="41" spans="6:6" x14ac:dyDescent="0.2">
      <c r="F41" s="87" t="s">
        <v>147</v>
      </c>
    </row>
    <row r="42" spans="6:6" x14ac:dyDescent="0.2">
      <c r="F42" s="87" t="s">
        <v>148</v>
      </c>
    </row>
    <row r="43" spans="6:6" x14ac:dyDescent="0.2">
      <c r="F43" s="87" t="s">
        <v>149</v>
      </c>
    </row>
    <row r="45" spans="6:6" x14ac:dyDescent="0.2">
      <c r="F45" s="88" t="s">
        <v>150</v>
      </c>
    </row>
    <row r="47" spans="6:6" x14ac:dyDescent="0.2">
      <c r="F47" s="87" t="s">
        <v>151</v>
      </c>
    </row>
    <row r="48" spans="6:6" x14ac:dyDescent="0.2">
      <c r="F48" s="87" t="s">
        <v>152</v>
      </c>
    </row>
    <row r="49" spans="6:6" x14ac:dyDescent="0.2">
      <c r="F49" s="87" t="s">
        <v>153</v>
      </c>
    </row>
    <row r="50" spans="6:6" x14ac:dyDescent="0.2">
      <c r="F50" s="87" t="s">
        <v>154</v>
      </c>
    </row>
    <row r="51" spans="6:6" x14ac:dyDescent="0.2">
      <c r="F51" s="87" t="s">
        <v>155</v>
      </c>
    </row>
    <row r="52" spans="6:6" x14ac:dyDescent="0.2">
      <c r="F52" s="87" t="s">
        <v>156</v>
      </c>
    </row>
    <row r="54" spans="6:6" x14ac:dyDescent="0.2">
      <c r="F54" s="88" t="s">
        <v>157</v>
      </c>
    </row>
    <row r="56" spans="6:6" ht="63.75" x14ac:dyDescent="0.2">
      <c r="F56" s="2" t="s">
        <v>174</v>
      </c>
    </row>
    <row r="57" spans="6:6" ht="51" x14ac:dyDescent="0.2">
      <c r="F57" s="2" t="s">
        <v>169</v>
      </c>
    </row>
    <row r="58" spans="6:6" ht="38.25" x14ac:dyDescent="0.2">
      <c r="F58" s="2" t="s">
        <v>170</v>
      </c>
    </row>
    <row r="59" spans="6:6" ht="51" x14ac:dyDescent="0.2">
      <c r="F59" s="2" t="s">
        <v>171</v>
      </c>
    </row>
    <row r="60" spans="6:6" ht="76.5" x14ac:dyDescent="0.2">
      <c r="F60" s="2" t="s">
        <v>172</v>
      </c>
    </row>
    <row r="61" spans="6:6" ht="38.25" x14ac:dyDescent="0.2">
      <c r="F61" s="2" t="s">
        <v>173</v>
      </c>
    </row>
    <row r="63" spans="6:6" x14ac:dyDescent="0.2">
      <c r="F63" s="88" t="s">
        <v>218</v>
      </c>
    </row>
    <row r="65" spans="6:6" ht="25.5" x14ac:dyDescent="0.2">
      <c r="F65" s="87" t="s">
        <v>213</v>
      </c>
    </row>
    <row r="66" spans="6:6" ht="38.25" x14ac:dyDescent="0.2">
      <c r="F66" s="87" t="s">
        <v>215</v>
      </c>
    </row>
    <row r="67" spans="6:6" ht="25.5" x14ac:dyDescent="0.2">
      <c r="F67" s="87" t="s">
        <v>214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BT62"/>
  <sheetViews>
    <sheetView tabSelected="1" zoomScale="64" zoomScaleNormal="64" zoomScaleSheetLayoutView="100" workbookViewId="0">
      <pane xSplit="8" ySplit="9" topLeftCell="I10" activePane="bottomRight" state="frozen"/>
      <selection pane="topRight" activeCell="I1" sqref="I1"/>
      <selection pane="bottomLeft" activeCell="A10" sqref="A10"/>
      <selection pane="bottomRight" activeCell="A10" sqref="A10:A61"/>
    </sheetView>
  </sheetViews>
  <sheetFormatPr baseColWidth="10" defaultColWidth="11.5703125" defaultRowHeight="14.25" x14ac:dyDescent="0.2"/>
  <cols>
    <col min="1" max="1" width="3.7109375" style="84" customWidth="1"/>
    <col min="2" max="4" width="3.7109375" style="85" customWidth="1"/>
    <col min="5" max="5" width="5.7109375" style="1" customWidth="1"/>
    <col min="6" max="6" width="22.7109375" style="1" customWidth="1"/>
    <col min="7" max="7" width="15.7109375" style="1" customWidth="1"/>
    <col min="8" max="8" width="26.7109375" style="1" customWidth="1"/>
    <col min="9" max="14" width="3.7109375" style="1" customWidth="1"/>
    <col min="15" max="15" width="4.85546875" style="1" customWidth="1"/>
    <col min="16" max="16" width="4.7109375" style="1" customWidth="1"/>
    <col min="17" max="19" width="3.7109375" style="1" customWidth="1"/>
    <col min="20" max="20" width="4.7109375" style="1" customWidth="1"/>
    <col min="21" max="22" width="13.7109375" style="1" customWidth="1"/>
    <col min="23" max="25" width="18.7109375" style="1" customWidth="1"/>
    <col min="26" max="26" width="30.7109375" style="90" customWidth="1"/>
    <col min="27" max="28" width="20.7109375" style="1" customWidth="1"/>
    <col min="29" max="29" width="5" style="1" customWidth="1"/>
    <col min="30" max="30" width="4.140625" style="1" customWidth="1"/>
    <col min="31" max="31" width="4.42578125" style="1" customWidth="1"/>
    <col min="32" max="32" width="4.7109375" style="1" customWidth="1"/>
    <col min="33" max="33" width="13.7109375" style="1" customWidth="1"/>
    <col min="34" max="34" width="16.28515625" style="1" customWidth="1"/>
    <col min="35" max="35" width="24.5703125" style="87" customWidth="1"/>
    <col min="36" max="48" width="11.5703125" style="3"/>
    <col min="49" max="16384" width="11.5703125" style="1"/>
  </cols>
  <sheetData>
    <row r="1" spans="1:72" ht="12.75" x14ac:dyDescent="0.2">
      <c r="A1" s="179"/>
      <c r="B1" s="179"/>
      <c r="C1" s="179"/>
      <c r="D1" s="179"/>
      <c r="E1" s="179"/>
      <c r="F1" s="179"/>
      <c r="G1" s="179"/>
      <c r="H1" s="180" t="s">
        <v>123</v>
      </c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181"/>
      <c r="AC1" s="181"/>
      <c r="AD1" s="181"/>
      <c r="AE1" s="181"/>
      <c r="AF1" s="182"/>
      <c r="AG1" s="195" t="s">
        <v>18</v>
      </c>
      <c r="AH1" s="195"/>
    </row>
    <row r="2" spans="1:72" ht="12.75" x14ac:dyDescent="0.2">
      <c r="A2" s="179"/>
      <c r="B2" s="179"/>
      <c r="C2" s="179"/>
      <c r="D2" s="179"/>
      <c r="E2" s="179"/>
      <c r="F2" s="179"/>
      <c r="G2" s="179"/>
      <c r="H2" s="183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  <c r="U2" s="184"/>
      <c r="V2" s="184"/>
      <c r="W2" s="184"/>
      <c r="X2" s="184"/>
      <c r="Y2" s="184"/>
      <c r="Z2" s="184"/>
      <c r="AA2" s="184"/>
      <c r="AB2" s="184"/>
      <c r="AC2" s="184"/>
      <c r="AD2" s="184"/>
      <c r="AE2" s="184"/>
      <c r="AF2" s="185"/>
      <c r="AG2" s="195" t="s">
        <v>19</v>
      </c>
      <c r="AH2" s="195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</row>
    <row r="3" spans="1:72" ht="12.75" x14ac:dyDescent="0.2">
      <c r="A3" s="179"/>
      <c r="B3" s="179"/>
      <c r="C3" s="179"/>
      <c r="D3" s="179"/>
      <c r="E3" s="179"/>
      <c r="F3" s="179"/>
      <c r="G3" s="179"/>
      <c r="H3" s="183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184"/>
      <c r="T3" s="184"/>
      <c r="U3" s="184"/>
      <c r="V3" s="184"/>
      <c r="W3" s="184"/>
      <c r="X3" s="184"/>
      <c r="Y3" s="184"/>
      <c r="Z3" s="184"/>
      <c r="AA3" s="184"/>
      <c r="AB3" s="184"/>
      <c r="AC3" s="184"/>
      <c r="AD3" s="184"/>
      <c r="AE3" s="184"/>
      <c r="AF3" s="185"/>
      <c r="AG3" s="195" t="s">
        <v>20</v>
      </c>
      <c r="AH3" s="195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</row>
    <row r="4" spans="1:72" ht="12.75" x14ac:dyDescent="0.2">
      <c r="A4" s="179"/>
      <c r="B4" s="179"/>
      <c r="C4" s="179"/>
      <c r="D4" s="179"/>
      <c r="E4" s="179"/>
      <c r="F4" s="179"/>
      <c r="G4" s="179"/>
      <c r="H4" s="186"/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87"/>
      <c r="T4" s="187"/>
      <c r="U4" s="187"/>
      <c r="V4" s="187"/>
      <c r="W4" s="187"/>
      <c r="X4" s="187"/>
      <c r="Y4" s="187"/>
      <c r="Z4" s="187"/>
      <c r="AA4" s="187"/>
      <c r="AB4" s="187"/>
      <c r="AC4" s="187"/>
      <c r="AD4" s="187"/>
      <c r="AE4" s="187"/>
      <c r="AF4" s="188"/>
      <c r="AG4" s="195" t="s">
        <v>21</v>
      </c>
      <c r="AH4" s="195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</row>
    <row r="5" spans="1:72" ht="12.75" x14ac:dyDescent="0.2">
      <c r="A5" s="147" t="s">
        <v>124</v>
      </c>
      <c r="B5" s="148"/>
      <c r="C5" s="148"/>
      <c r="D5" s="148"/>
      <c r="E5" s="148"/>
      <c r="F5" s="149"/>
      <c r="G5" s="114">
        <v>18</v>
      </c>
      <c r="H5" s="115" t="s">
        <v>125</v>
      </c>
      <c r="I5" s="150" t="s">
        <v>126</v>
      </c>
      <c r="J5" s="156"/>
      <c r="K5" s="156"/>
      <c r="L5" s="156"/>
      <c r="M5" s="156"/>
      <c r="N5" s="156"/>
      <c r="O5" s="156"/>
      <c r="P5" s="156"/>
      <c r="Q5" s="156"/>
      <c r="R5" s="151"/>
      <c r="S5" s="174" t="s">
        <v>22</v>
      </c>
      <c r="T5" s="174"/>
      <c r="U5" s="174"/>
      <c r="V5" s="175"/>
      <c r="W5" s="175"/>
      <c r="X5" s="174" t="s">
        <v>23</v>
      </c>
      <c r="Y5" s="174"/>
      <c r="Z5" s="116">
        <v>42277</v>
      </c>
      <c r="AA5" s="147" t="s">
        <v>24</v>
      </c>
      <c r="AB5" s="149"/>
      <c r="AC5" s="194">
        <v>43929</v>
      </c>
      <c r="AD5" s="179"/>
      <c r="AE5" s="179"/>
      <c r="AF5" s="174" t="s">
        <v>25</v>
      </c>
      <c r="AG5" s="174"/>
      <c r="AH5" s="121">
        <v>5</v>
      </c>
      <c r="AJ5" s="73"/>
      <c r="AK5" s="172"/>
      <c r="AL5" s="172"/>
      <c r="AM5" s="172"/>
      <c r="AN5" s="172"/>
      <c r="AO5" s="172"/>
      <c r="AP5" s="172"/>
      <c r="AQ5" s="172"/>
      <c r="AR5" s="172"/>
      <c r="AS5" s="172"/>
      <c r="AT5" s="172"/>
      <c r="AU5" s="172"/>
      <c r="AV5" s="172"/>
      <c r="AW5" s="3"/>
      <c r="AX5" s="75"/>
      <c r="AY5" s="3"/>
      <c r="AZ5" s="3"/>
      <c r="BA5" s="75"/>
      <c r="BB5" s="3"/>
      <c r="BC5" s="3"/>
      <c r="BD5" s="75"/>
      <c r="BE5" s="3"/>
      <c r="BF5" s="75"/>
      <c r="BG5" s="75"/>
      <c r="BH5" s="75"/>
      <c r="BI5" s="173"/>
      <c r="BJ5" s="173"/>
      <c r="BK5" s="3"/>
      <c r="BL5" s="3"/>
      <c r="BM5" s="3"/>
      <c r="BN5" s="3"/>
      <c r="BO5" s="3"/>
      <c r="BP5" s="3"/>
      <c r="BQ5" s="3"/>
      <c r="BR5" s="3"/>
      <c r="BS5" s="3"/>
      <c r="BT5" s="3"/>
    </row>
    <row r="6" spans="1:72" ht="12.75" x14ac:dyDescent="0.2">
      <c r="A6" s="147" t="s">
        <v>163</v>
      </c>
      <c r="B6" s="148"/>
      <c r="C6" s="148"/>
      <c r="D6" s="148"/>
      <c r="E6" s="148"/>
      <c r="F6" s="149"/>
      <c r="G6" s="91" t="s">
        <v>318</v>
      </c>
      <c r="H6" s="117" t="s">
        <v>237</v>
      </c>
      <c r="I6" s="152" t="s">
        <v>319</v>
      </c>
      <c r="J6" s="152"/>
      <c r="K6" s="152"/>
      <c r="L6" s="152"/>
      <c r="M6" s="152"/>
      <c r="N6" s="153" t="s">
        <v>238</v>
      </c>
      <c r="O6" s="154"/>
      <c r="P6" s="155"/>
      <c r="Q6" s="150" t="s">
        <v>354</v>
      </c>
      <c r="R6" s="156"/>
      <c r="S6" s="156"/>
      <c r="T6" s="156"/>
      <c r="U6" s="151"/>
      <c r="V6" s="118" t="s">
        <v>242</v>
      </c>
      <c r="W6" s="145">
        <v>16</v>
      </c>
      <c r="X6" s="118" t="s">
        <v>244</v>
      </c>
      <c r="Y6" s="146">
        <v>13</v>
      </c>
      <c r="Z6" s="118" t="s">
        <v>264</v>
      </c>
      <c r="AA6" s="146">
        <v>300</v>
      </c>
      <c r="AB6" s="119" t="s">
        <v>245</v>
      </c>
      <c r="AC6" s="120">
        <v>329</v>
      </c>
      <c r="AD6" s="147" t="s">
        <v>243</v>
      </c>
      <c r="AE6" s="148"/>
      <c r="AF6" s="149"/>
      <c r="AG6" s="150" t="s">
        <v>273</v>
      </c>
      <c r="AH6" s="151"/>
      <c r="AJ6" s="73"/>
      <c r="AK6" s="112"/>
      <c r="AL6" s="112"/>
      <c r="AM6" s="112"/>
      <c r="AN6" s="112"/>
      <c r="AO6" s="112"/>
      <c r="AP6" s="112"/>
      <c r="AQ6" s="112"/>
      <c r="AR6" s="112"/>
      <c r="AS6" s="112"/>
      <c r="AT6" s="112"/>
      <c r="AU6" s="112"/>
      <c r="AV6" s="112"/>
      <c r="AW6" s="3"/>
      <c r="AX6" s="75"/>
      <c r="AY6" s="3"/>
      <c r="AZ6" s="3"/>
      <c r="BA6" s="75"/>
      <c r="BB6" s="3"/>
      <c r="BC6" s="3"/>
      <c r="BD6" s="75"/>
      <c r="BE6" s="3"/>
      <c r="BF6" s="75"/>
      <c r="BG6" s="75"/>
      <c r="BH6" s="75"/>
      <c r="BI6" s="113"/>
      <c r="BJ6" s="113"/>
      <c r="BK6" s="3"/>
      <c r="BL6" s="3"/>
      <c r="BM6" s="3"/>
      <c r="BN6" s="3"/>
      <c r="BO6" s="3"/>
      <c r="BP6" s="3"/>
      <c r="BQ6" s="3"/>
      <c r="BR6" s="3"/>
      <c r="BS6" s="3"/>
      <c r="BT6" s="3"/>
    </row>
    <row r="7" spans="1:72" ht="27" customHeight="1" x14ac:dyDescent="0.2">
      <c r="A7" s="157" t="s">
        <v>29</v>
      </c>
      <c r="B7" s="157" t="s">
        <v>30</v>
      </c>
      <c r="C7" s="157" t="s">
        <v>31</v>
      </c>
      <c r="D7" s="157" t="s">
        <v>32</v>
      </c>
      <c r="E7" s="157" t="s">
        <v>33</v>
      </c>
      <c r="F7" s="189" t="s">
        <v>3</v>
      </c>
      <c r="G7" s="189"/>
      <c r="H7" s="189" t="s">
        <v>241</v>
      </c>
      <c r="I7" s="191" t="s">
        <v>34</v>
      </c>
      <c r="J7" s="191"/>
      <c r="K7" s="191"/>
      <c r="L7" s="192" t="s">
        <v>4</v>
      </c>
      <c r="M7" s="192"/>
      <c r="N7" s="192"/>
      <c r="O7" s="192"/>
      <c r="P7" s="192"/>
      <c r="Q7" s="176" t="s">
        <v>44</v>
      </c>
      <c r="R7" s="176"/>
      <c r="S7" s="176"/>
      <c r="T7" s="176"/>
      <c r="U7" s="176"/>
      <c r="V7" s="176"/>
      <c r="W7" s="193" t="s">
        <v>1</v>
      </c>
      <c r="X7" s="193"/>
      <c r="Y7" s="193"/>
      <c r="Z7" s="193"/>
      <c r="AA7" s="193"/>
      <c r="AB7" s="193"/>
      <c r="AC7" s="176" t="s">
        <v>2</v>
      </c>
      <c r="AD7" s="176"/>
      <c r="AE7" s="176"/>
      <c r="AF7" s="176"/>
      <c r="AG7" s="176"/>
      <c r="AH7" s="176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</row>
    <row r="8" spans="1:72" s="4" customFormat="1" ht="45" customHeight="1" x14ac:dyDescent="0.2">
      <c r="A8" s="157"/>
      <c r="B8" s="157"/>
      <c r="C8" s="157"/>
      <c r="D8" s="157"/>
      <c r="E8" s="157"/>
      <c r="F8" s="177" t="s">
        <v>27</v>
      </c>
      <c r="G8" s="157" t="s">
        <v>28</v>
      </c>
      <c r="H8" s="189"/>
      <c r="I8" s="170" t="s">
        <v>35</v>
      </c>
      <c r="J8" s="170" t="s">
        <v>36</v>
      </c>
      <c r="K8" s="170" t="s">
        <v>37</v>
      </c>
      <c r="L8" s="157" t="s">
        <v>38</v>
      </c>
      <c r="M8" s="157" t="s">
        <v>39</v>
      </c>
      <c r="N8" s="157" t="s">
        <v>40</v>
      </c>
      <c r="O8" s="157" t="s">
        <v>17</v>
      </c>
      <c r="P8" s="157" t="s">
        <v>41</v>
      </c>
      <c r="Q8" s="162" t="s">
        <v>42</v>
      </c>
      <c r="R8" s="162" t="s">
        <v>43</v>
      </c>
      <c r="S8" s="162" t="s">
        <v>46</v>
      </c>
      <c r="T8" s="162" t="s">
        <v>45</v>
      </c>
      <c r="U8" s="164" t="s">
        <v>5</v>
      </c>
      <c r="V8" s="166" t="s">
        <v>240</v>
      </c>
      <c r="W8" s="168" t="s">
        <v>11</v>
      </c>
      <c r="X8" s="168" t="s">
        <v>13</v>
      </c>
      <c r="Y8" s="168" t="s">
        <v>6</v>
      </c>
      <c r="Z8" s="168" t="s">
        <v>26</v>
      </c>
      <c r="AA8" s="168" t="s">
        <v>16</v>
      </c>
      <c r="AB8" s="168" t="s">
        <v>12</v>
      </c>
      <c r="AC8" s="162" t="s">
        <v>42</v>
      </c>
      <c r="AD8" s="162" t="s">
        <v>43</v>
      </c>
      <c r="AE8" s="162" t="s">
        <v>46</v>
      </c>
      <c r="AF8" s="162" t="s">
        <v>45</v>
      </c>
      <c r="AG8" s="164" t="s">
        <v>5</v>
      </c>
      <c r="AH8" s="166" t="s">
        <v>240</v>
      </c>
      <c r="AI8" s="13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4"/>
      <c r="BQ8" s="74"/>
      <c r="BR8" s="74"/>
      <c r="BS8" s="74"/>
      <c r="BT8" s="74"/>
    </row>
    <row r="9" spans="1:72" s="4" customFormat="1" ht="45" customHeight="1" thickBot="1" x14ac:dyDescent="0.25">
      <c r="A9" s="158"/>
      <c r="B9" s="158"/>
      <c r="C9" s="158"/>
      <c r="D9" s="158"/>
      <c r="E9" s="158"/>
      <c r="F9" s="178"/>
      <c r="G9" s="158"/>
      <c r="H9" s="190"/>
      <c r="I9" s="171"/>
      <c r="J9" s="171"/>
      <c r="K9" s="171"/>
      <c r="L9" s="158"/>
      <c r="M9" s="158"/>
      <c r="N9" s="158"/>
      <c r="O9" s="158"/>
      <c r="P9" s="158"/>
      <c r="Q9" s="163"/>
      <c r="R9" s="163"/>
      <c r="S9" s="163"/>
      <c r="T9" s="163"/>
      <c r="U9" s="165"/>
      <c r="V9" s="167"/>
      <c r="W9" s="169"/>
      <c r="X9" s="169"/>
      <c r="Y9" s="169"/>
      <c r="Z9" s="169"/>
      <c r="AA9" s="169"/>
      <c r="AB9" s="169"/>
      <c r="AC9" s="163"/>
      <c r="AD9" s="163"/>
      <c r="AE9" s="163"/>
      <c r="AF9" s="163"/>
      <c r="AG9" s="165"/>
      <c r="AH9" s="167"/>
      <c r="AI9" s="13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</row>
    <row r="10" spans="1:72" s="126" customFormat="1" ht="84" x14ac:dyDescent="0.2">
      <c r="A10" s="159" t="s">
        <v>164</v>
      </c>
      <c r="B10" s="159" t="s">
        <v>320</v>
      </c>
      <c r="C10" s="159" t="s">
        <v>178</v>
      </c>
      <c r="D10" s="159" t="s">
        <v>263</v>
      </c>
      <c r="E10" s="77" t="s">
        <v>127</v>
      </c>
      <c r="F10" s="76" t="s">
        <v>205</v>
      </c>
      <c r="G10" s="77" t="s">
        <v>88</v>
      </c>
      <c r="H10" s="76" t="s">
        <v>340</v>
      </c>
      <c r="I10" s="123"/>
      <c r="J10" s="123"/>
      <c r="K10" s="123" t="s">
        <v>0</v>
      </c>
      <c r="L10" s="123" t="s">
        <v>0</v>
      </c>
      <c r="M10" s="123"/>
      <c r="N10" s="123"/>
      <c r="O10" s="123"/>
      <c r="P10" s="123"/>
      <c r="Q10" s="124">
        <v>3</v>
      </c>
      <c r="R10" s="124">
        <v>1</v>
      </c>
      <c r="S10" s="125">
        <v>6</v>
      </c>
      <c r="T10" s="124">
        <f>(Q10*R10*S10)</f>
        <v>18</v>
      </c>
      <c r="U10" s="44" t="str">
        <f>IF(AND(T10&gt;=1,T10&lt;=300),"BAJO",IF(AND(T10&gt;=301,T10&lt;=600),"MEDIO",IF(AND(T10&gt;=601,T10&lt;=1000),"ALTO")))</f>
        <v>BAJO</v>
      </c>
      <c r="V10" s="44" t="str">
        <f>IF(U10= "BAJO","ACEPTABLE",IF(U10="MEDIO","NO ACEPTABLE",IF(U10="ALTO","NO ACEPTABLE")))</f>
        <v>ACEPTABLE</v>
      </c>
      <c r="W10" s="77" t="s">
        <v>270</v>
      </c>
      <c r="X10" s="77" t="s">
        <v>136</v>
      </c>
      <c r="Y10" s="77" t="s">
        <v>299</v>
      </c>
      <c r="Z10" s="77" t="s">
        <v>300</v>
      </c>
      <c r="AA10" s="77" t="s">
        <v>136</v>
      </c>
      <c r="AB10" s="77" t="s">
        <v>276</v>
      </c>
      <c r="AC10" s="124">
        <v>1</v>
      </c>
      <c r="AD10" s="124">
        <v>1</v>
      </c>
      <c r="AE10" s="125">
        <v>6</v>
      </c>
      <c r="AF10" s="124">
        <f>(AC10*AD10*AE10)</f>
        <v>6</v>
      </c>
      <c r="AG10" s="44" t="str">
        <f>IF(AND(AF10&gt;=1,AF10&lt;=300),"BAJO",IF(AND(AF10&gt;=301,AF10&lt;=600),"MEDIO",IF(AND(AF10&gt;=601,AF10&lt;=1000),"ALTO")))</f>
        <v>BAJO</v>
      </c>
      <c r="AH10" s="44" t="str">
        <f>IF(AG10= "BAJO","ACEPTABLE",IF(AG10="MEDIO","NO ACEPTABLE",IF(AG10="ALTO","NO ACEPTABLE")))</f>
        <v>ACEPTABLE</v>
      </c>
      <c r="AI10" s="135"/>
      <c r="AJ10" s="127"/>
      <c r="AK10" s="127"/>
      <c r="AL10" s="127"/>
      <c r="AM10" s="127"/>
      <c r="AN10" s="127"/>
      <c r="AO10" s="127"/>
      <c r="AP10" s="127"/>
      <c r="AQ10" s="127"/>
      <c r="AR10" s="127"/>
      <c r="AS10" s="127"/>
      <c r="AT10" s="127"/>
      <c r="AU10" s="127"/>
      <c r="AV10" s="127"/>
    </row>
    <row r="11" spans="1:72" ht="72" x14ac:dyDescent="0.2">
      <c r="A11" s="160"/>
      <c r="B11" s="160"/>
      <c r="C11" s="160"/>
      <c r="D11" s="160"/>
      <c r="E11" s="77" t="s">
        <v>127</v>
      </c>
      <c r="F11" s="76" t="s">
        <v>135</v>
      </c>
      <c r="G11" s="77" t="str">
        <f t="shared" ref="G11:G61" si="0">IF(F11="Manipulación manual de cargas","BIOMECÁNICO",IF(F11="Movimientos repetitivos","BIOMECÁNICO",IF(F11="Esfuerzo","BIOMECÁNICO",IF(F11="Postura (prolongada mantenida, forzada,
antigravitacional)","BIOMECÁNICO",IF(F11="Mecánico (elementos o partes de máquinas, herramientas, equipos, piezas a trabajar, materiales proyectados sólidos o fluidos, superficies calientes)","CONDICIONES DE SEGURIDAD",IF(F11="Locativo (sistemas y medios de almacenamiento,  arrumes elevados sin estibas, muebles mal anclados en el piso o en la pared, almacenamientos inadecuados, condiciones de la estructura de trabajo)","CONDICIONES DE SEGURIDAD",IF(F11="Superficies de trabajo (irregulares, deslizantes, con diferencia del nivel, calientes)","CONDICIONES DE SEGURIDAD",IF(F11="Condiciones de orden y aseo, (caída de objetos, caída al mismo nivel o a un plano inferior, desorden en puestos de trabajo y bodegas)","CONDICIONES DE SEGURIDAD",IF(F11="Tecnológico (explosión, fuga, derrame de sustancias químicas, incendio)","CONDICIONES DE SEGURIDAD",IF(F11="Accidentes de tránsito - atropellamiento","CONDICIONES DE SEGURIDAD",IF(F11="Públicos (robos, atracos, asaltos, atentados, de orden público, etc.)","CONDICIONES DE SEGURIDAD",IF(F11="Eléctrico - (alta, media y baja tensión, estática por contacto indirecto)","CONDICIONES DE SEGURIDAD",IF(F11="Eléctrico - canalización inadecuada de cables eléctricos y de computo","CONDICIONES DE SEGURIDAD",IF(F11="Trabajo en alturas","CONDICIONES DE SEGURIDAD",IF(F11="Espacios confinados","CONDICIONES DE SEGURIDAD",IF(F11="Ruido de impacto, intermitente o continuo","FÍSICOS",IF(F11="Iluminación - luz visible por exceso o por deficiencia","FÍSICOS",IF(F11="Vibración cuerpo entero, segmentaria","FÍSICOS",IF(F11="Temperaturas extremas (calor y frío)","FÍSICOS",IF(F11="Ventilación (natural o artificial)","FÍSICOS",IF(F11="Presión admosférica (normal y ajustada)","FÍSICOS",IF(F11="Radiaciones ionizantes (rayos x, gama. beta y alfa)","FÍSICOS",IF(F11="Radiaciones no ionizantes (láser, ultravioleta, infrarroja, radiofrecuencia, microondas)","FÍSICOS",IF(F11="Gérmenes","BIOLÓGICOS",IF(F11="Parásitos","BIOLÓGICOS",IF(F11="Picaduras","BIOLÓGICOS",IF(F11="Mordeduras","BIOLÓGICOS",IF(F11="Fluidos o excrementos","BIOLÓGICOS",IF(F11="Polvos orgánicos inorgánicos","QUÍMICOS",IF(F11="Fibras","QUÍMICOS",IF(F11="Líquidos (nieblas y rocíos)","QUÍMICOS",IF(F11="Gases y vapores","QUÍMICOS",IF(F11="Humos metálicos, no metálicos","QUÍMICOS",IF(F11="Material particulado","QUÍMICOS",IF(F11="Gestión organizacional: Estilo de mando, pago, contratación, participación, inducción y capacitación, bienestar social, evaluación del desempeño y manejo de cambios","PSICOSOCIAL",IF(F11="Características de la organización del trabajo: Comunicación, tecnología, organización del trabajo y demandas cualitativas y cuantitativas de la labor","PSICOSOCIAL",IF(F11="Características del grupo social de trabajo: Relaciones, cohesión, calidad de interacciones y trabajo en equipo","PSICOSOCIAL",IF(F11="Condiciones de la tarea: Carga mental, contenido de la tarea, demandas emocionales, sistemas de control, definición de roles y monotonía","PSICOSOCIAL",IF(F11="Interface persona - tarea: Conocimientos, habilidades en relación con la demanda de la tarea, Iniciativa, autonomía y reconocimiento, identificación de la persona con la tarea y la organización","PSICOSOCIAL",IF(F11="Jornada de trabajo: Pausas, Trabajo nocturno, rotación, horas extras y descansos","PSICOSOCIAL",IF(F11="Antrópicos (inundaciones, deslizamientos, incendios forestales, sequías, aludes)","FENÓMENO NATURAL",IF(F11="Geofísicos (terremotos, volcanes, subsidencias, colapsos, inestabilidad del terreno)","FENÓMENO NATURAL",IF(F11="Meteorológicos (huracanes, tornados, granizadas, tormenta eléctrica)","FENÓMENO NATURAL")))))))))))))))))))))))))))))))))))))))))))</f>
        <v>BIOMECÁNICO</v>
      </c>
      <c r="H11" s="6" t="s">
        <v>341</v>
      </c>
      <c r="I11" s="5"/>
      <c r="J11" s="5"/>
      <c r="K11" s="5" t="s">
        <v>0</v>
      </c>
      <c r="L11" s="5" t="s">
        <v>0</v>
      </c>
      <c r="M11" s="5"/>
      <c r="N11" s="5"/>
      <c r="O11" s="5" t="s">
        <v>0</v>
      </c>
      <c r="P11" s="5"/>
      <c r="Q11" s="122">
        <v>3</v>
      </c>
      <c r="R11" s="122">
        <v>4</v>
      </c>
      <c r="S11" s="45">
        <v>6</v>
      </c>
      <c r="T11" s="122">
        <f>(Q11*R11*S11)</f>
        <v>72</v>
      </c>
      <c r="U11" s="44" t="str">
        <f>IF(AND(T11&gt;=1,T11&lt;=300),"BAJO",IF(AND(T11&gt;=301,T11&lt;=600),"MEDIO",IF(AND(T11&gt;=601,T11&lt;=1000),"ALTO")))</f>
        <v>BAJO</v>
      </c>
      <c r="V11" s="44" t="str">
        <f>IF(U11= "BAJO","ACEPTABLE",IF(U11="MEDIO","NO ACEPTABLE",IF(U11="ALTO","NO ACEPTABLE")))</f>
        <v>ACEPTABLE</v>
      </c>
      <c r="W11" s="7" t="s">
        <v>136</v>
      </c>
      <c r="X11" s="7" t="s">
        <v>136</v>
      </c>
      <c r="Y11" s="7" t="s">
        <v>136</v>
      </c>
      <c r="Z11" s="7" t="s">
        <v>301</v>
      </c>
      <c r="AA11" s="7" t="s">
        <v>137</v>
      </c>
      <c r="AB11" s="7" t="s">
        <v>321</v>
      </c>
      <c r="AC11" s="122">
        <v>3</v>
      </c>
      <c r="AD11" s="122">
        <v>4</v>
      </c>
      <c r="AE11" s="45">
        <v>3</v>
      </c>
      <c r="AF11" s="122">
        <f>(AC11*AD11*AE11)</f>
        <v>36</v>
      </c>
      <c r="AG11" s="44" t="str">
        <f>IF(AND(AF11&gt;=1,AF11&lt;=300),"BAJO",IF(AND(AF11&gt;=301,AF11&lt;=600),"MEDIO",IF(AND(AF11&gt;=601,AF11&lt;=1000),"ALTO")))</f>
        <v>BAJO</v>
      </c>
      <c r="AH11" s="44" t="str">
        <f>IF(AG11= "BAJO","ACEPTABLE",IF(AG11="MEDIO","NO ACEPTABLE",IF(AG11="ALTO","NO ACEPTABLE")))</f>
        <v>ACEPTABLE</v>
      </c>
    </row>
    <row r="12" spans="1:72" ht="312" x14ac:dyDescent="0.2">
      <c r="A12" s="160"/>
      <c r="B12" s="160"/>
      <c r="C12" s="160"/>
      <c r="D12" s="160"/>
      <c r="E12" s="77" t="s">
        <v>127</v>
      </c>
      <c r="F12" s="76" t="s">
        <v>314</v>
      </c>
      <c r="G12" s="77" t="s">
        <v>317</v>
      </c>
      <c r="H12" s="6" t="s">
        <v>342</v>
      </c>
      <c r="I12" s="5"/>
      <c r="J12" s="5"/>
      <c r="K12" s="5" t="s">
        <v>0</v>
      </c>
      <c r="L12" s="5" t="s">
        <v>0</v>
      </c>
      <c r="M12" s="5"/>
      <c r="N12" s="5"/>
      <c r="O12" s="5" t="s">
        <v>0</v>
      </c>
      <c r="P12" s="5"/>
      <c r="Q12" s="137">
        <v>6</v>
      </c>
      <c r="R12" s="137">
        <v>4</v>
      </c>
      <c r="S12" s="45">
        <v>6</v>
      </c>
      <c r="T12" s="136">
        <f t="shared" ref="T12" si="1">(Q12*R12*S12)</f>
        <v>144</v>
      </c>
      <c r="U12" s="44" t="str">
        <f t="shared" ref="U12" si="2">IF(AND(T12&gt;=1,T12&lt;=300),"BAJO",IF(AND(T12&gt;=301,T12&lt;=600),"MEDIO",IF(AND(T12&gt;=601,T12&lt;=1000),"ALTO")))</f>
        <v>BAJO</v>
      </c>
      <c r="V12" s="44" t="str">
        <f t="shared" ref="V12" si="3">IF(U12= "BAJO","ACEPTABLE",IF(U12="MEDIO","NO ACEPTABLE",IF(U12="ALTO","NO ACEPTABLE")))</f>
        <v>ACEPTABLE</v>
      </c>
      <c r="W12" s="7" t="s">
        <v>136</v>
      </c>
      <c r="X12" s="7" t="s">
        <v>136</v>
      </c>
      <c r="Y12" s="6" t="s">
        <v>316</v>
      </c>
      <c r="Z12" s="6" t="s">
        <v>339</v>
      </c>
      <c r="AA12" s="7"/>
      <c r="AB12" s="6" t="s">
        <v>315</v>
      </c>
      <c r="AC12" s="136">
        <v>3</v>
      </c>
      <c r="AD12" s="136">
        <v>4</v>
      </c>
      <c r="AE12" s="45">
        <v>10</v>
      </c>
      <c r="AF12" s="136">
        <f t="shared" ref="AF12" si="4">(AC12*AD12*AE12)</f>
        <v>120</v>
      </c>
      <c r="AG12" s="44" t="str">
        <f t="shared" ref="AG12" si="5">IF(AND(AF12&gt;=1,AF12&lt;=300),"BAJO",IF(AND(AF12&gt;=301,AF12&lt;=600),"MEDIO",IF(AND(AF12&gt;=601,AF12&lt;=1000),"ALTO")))</f>
        <v>BAJO</v>
      </c>
      <c r="AH12" s="44" t="str">
        <f t="shared" ref="AH12" si="6">IF(AG12= "BAJO","ACEPTABLE",IF(AG12="MEDIO","NO ACEPTABLE",IF(AG12="ALTO","NO ACEPTABLE")))</f>
        <v>ACEPTABLE</v>
      </c>
    </row>
    <row r="13" spans="1:72" s="126" customFormat="1" ht="72" x14ac:dyDescent="0.2">
      <c r="A13" s="160"/>
      <c r="B13" s="160"/>
      <c r="C13" s="160"/>
      <c r="D13" s="160"/>
      <c r="E13" s="77" t="s">
        <v>127</v>
      </c>
      <c r="F13" s="76" t="s">
        <v>209</v>
      </c>
      <c r="G13" s="77" t="s">
        <v>85</v>
      </c>
      <c r="H13" s="132" t="s">
        <v>324</v>
      </c>
      <c r="I13" s="123"/>
      <c r="J13" s="123"/>
      <c r="K13" s="123" t="s">
        <v>0</v>
      </c>
      <c r="L13" s="123" t="s">
        <v>0</v>
      </c>
      <c r="M13" s="123"/>
      <c r="N13" s="123"/>
      <c r="O13" s="123" t="s">
        <v>0</v>
      </c>
      <c r="P13" s="123"/>
      <c r="Q13" s="124">
        <v>6</v>
      </c>
      <c r="R13" s="124">
        <v>4</v>
      </c>
      <c r="S13" s="125">
        <v>10</v>
      </c>
      <c r="T13" s="124">
        <f>(Q13*R13*S13)</f>
        <v>240</v>
      </c>
      <c r="U13" s="44" t="str">
        <f>IF(AND(T13&gt;=1,T13&lt;=300),"BAJO",IF(AND(T13&gt;=301,T13&lt;=600),"MEDIO",IF(AND(T13&gt;=601,T13&lt;=1000),"ALTO")))</f>
        <v>BAJO</v>
      </c>
      <c r="V13" s="44" t="str">
        <f>IF(U13= "BAJO","ACEPTABLE",IF(U13="MEDIO","NO ACEPTABLE",IF(U13="ALTO","NO ACEPTABLE")))</f>
        <v>ACEPTABLE</v>
      </c>
      <c r="W13" s="77" t="s">
        <v>136</v>
      </c>
      <c r="X13" s="77" t="s">
        <v>136</v>
      </c>
      <c r="Y13" s="77" t="s">
        <v>277</v>
      </c>
      <c r="Z13" s="77" t="s">
        <v>268</v>
      </c>
      <c r="AA13" s="77" t="s">
        <v>269</v>
      </c>
      <c r="AB13" s="77" t="s">
        <v>267</v>
      </c>
      <c r="AC13" s="124">
        <v>3</v>
      </c>
      <c r="AD13" s="124">
        <v>4</v>
      </c>
      <c r="AE13" s="125">
        <v>10</v>
      </c>
      <c r="AF13" s="124">
        <f>(AC13*AD13*AE13)</f>
        <v>120</v>
      </c>
      <c r="AG13" s="44" t="str">
        <f>IF(AND(AF13&gt;=1,AF13&lt;=300),"BAJO",IF(AND(AF13&gt;=301,AF13&lt;=600),"MEDIO",IF(AND(AF13&gt;=601,AF13&lt;=1000),"ALTO")))</f>
        <v>BAJO</v>
      </c>
      <c r="AH13" s="44" t="str">
        <f>IF(AG13= "BAJO","ACEPTABLE",IF(AG13="MEDIO","NO ACEPTABLE",IF(AG13="ALTO","NO ACEPTABLE")))</f>
        <v>ACEPTABLE</v>
      </c>
      <c r="AI13" s="135"/>
      <c r="AJ13" s="127"/>
      <c r="AK13" s="127"/>
      <c r="AL13" s="127"/>
      <c r="AM13" s="127"/>
      <c r="AN13" s="127"/>
      <c r="AO13" s="127"/>
      <c r="AP13" s="127"/>
      <c r="AQ13" s="127"/>
      <c r="AR13" s="127"/>
      <c r="AS13" s="127"/>
      <c r="AT13" s="127"/>
      <c r="AU13" s="127"/>
      <c r="AV13" s="127"/>
    </row>
    <row r="14" spans="1:72" ht="84" x14ac:dyDescent="0.2">
      <c r="A14" s="160"/>
      <c r="B14" s="160"/>
      <c r="C14" s="160"/>
      <c r="D14" s="160"/>
      <c r="E14" s="77" t="s">
        <v>127</v>
      </c>
      <c r="F14" s="76" t="s">
        <v>204</v>
      </c>
      <c r="G14" s="77" t="str">
        <f t="shared" ref="G14" si="7">IF(F14="Manipulación manual de cargas","BIOMECÁNICO",IF(F14="Movimientos repetitivos","BIOMECÁNICO",IF(F14="Esfuerzo","BIOMECÁNICO",IF(F14="Postura (prolongada mantenida, forzada,
antigravitacional)","BIOMECÁNICO",IF(F14="Mecánico (elementos o partes de máquinas, herramientas, equipos, piezas a trabajar, materiales proyectados sólidos o fluidos, superficies calientes)","CONDICIONES DE SEGURIDAD",IF(F14="Locativo (sistemas y medios de almacenamiento,  arrumes elevados sin estibas, muebles mal anclados en el piso o en la pared, almacenamientos inadecuados, condiciones de la estructura de trabajo)","CONDICIONES DE SEGURIDAD",IF(F14="Superficies de trabajo (irregulares, deslizantes, con diferencia del nivel, calientes)","CONDICIONES DE SEGURIDAD",IF(F14="Condiciones de orden y aseo, (caída de objetos, caída al mismo nivel o a un plano inferior, desorden en puestos de trabajo y bodegas)","CONDICIONES DE SEGURIDAD",IF(F14="Tecnológico (explosión, fuga, derrame de sustancias químicas, incendio)","CONDICIONES DE SEGURIDAD",IF(F14="Accidentes de tránsito - atropellamiento","CONDICIONES DE SEGURIDAD",IF(F14="Públicos (robos, atracos, asaltos, atentados, de orden público, etc.)","CONDICIONES DE SEGURIDAD",IF(F14="Eléctrico - (alta, media y baja tensión, estática por contacto indirecto)","CONDICIONES DE SEGURIDAD",IF(F14="Eléctrico - canalización inadecuada de cables eléctricos y de computo","CONDICIONES DE SEGURIDAD",IF(F14="Trabajo en alturas","CONDICIONES DE SEGURIDAD",IF(F14="Espacios confinados","CONDICIONES DE SEGURIDAD",IF(F14="Ruido de impacto, intermitente o continuo","FÍSICOS",IF(F14="Iluminación - luz visible por exceso o por deficiencia","FÍSICOS",IF(F14="Vibración cuerpo entero, segmentaria","FÍSICOS",IF(F14="Temperaturas extremas (calor y frío)","FÍSICOS",IF(F14="Ventilación (natural o artificial)","FÍSICOS",IF(F14="Presión admosférica (normal y ajustada)","FÍSICOS",IF(F14="Radiaciones ionizantes (rayos x, gama. beta y alfa)","FÍSICOS",IF(F14="Radiaciones no ionizantes (láser, ultravioleta, infrarroja, radiofrecuencia, microondas)","FÍSICOS",IF(F14="Gérmenes","BIOLÓGICOS",IF(F14="Parásitos","BIOLÓGICOS",IF(F14="Picaduras","BIOLÓGICOS",IF(F14="Mordeduras","BIOLÓGICOS",IF(F14="Fluidos o excrementos","BIOLÓGICOS",IF(F14="Polvos orgánicos inorgánicos","QUÍMICOS",IF(F14="Fibras","QUÍMICOS",IF(F14="Líquidos (nieblas y rocíos)","QUÍMICOS",IF(F14="Gases y vapores","QUÍMICOS",IF(F14="Humos metálicos, no metálicos","QUÍMICOS",IF(F14="Material particulado","QUÍMICOS",IF(F14="Gestión organizacional: Estilo de mando, pago, contratación, participación, inducción y capacitación, bienestar social, evaluación del desempeño y manejo de cambios","PSICOSOCIAL",IF(F14="Características de la organización del trabajo: Comunicación, tecnología, organización del trabajo y demandas cualitativas y cuantitativas de la labor","PSICOSOCIAL",IF(F14="Características del grupo social de trabajo: Relaciones, cohesión, calidad de interacciones y trabajo en equipo","PSICOSOCIAL",IF(F14="Condiciones de la tarea: Carga mental, contenido de la tarea, demandas emocionales, sistemas de control, definición de roles y monotonía","PSICOSOCIAL",IF(F14="Interface persona - tarea: Conocimientos, habilidades en relación con la demanda de la tarea, Iniciativa, autonomía y reconocimiento, identificación de la persona con la tarea y la organización","PSICOSOCIAL",IF(F14="Jornada de trabajo: Pausas, Trabajo nocturno, rotación, horas extras y descansos","PSICOSOCIAL",IF(F14="Antrópicos (inundaciones, deslizamientos, incendios forestales, sequías, aludes)","FENÓMENO NATURAL",IF(F14="Geofísicos (terremotos, volcanes, subsidencias, colapsos, inestabilidad del terreno)","FENÓMENO NATURAL",IF(F14="Meteorológicos (huracanes, tornados, granizadas, tormenta eléctrica)","FENÓMENO NATURAL")))))))))))))))))))))))))))))))))))))))))))</f>
        <v>CONDICIONES DE SEGURIDAD</v>
      </c>
      <c r="H14" s="6" t="s">
        <v>302</v>
      </c>
      <c r="I14" s="5"/>
      <c r="J14" s="5" t="s">
        <v>0</v>
      </c>
      <c r="K14" s="5" t="s">
        <v>0</v>
      </c>
      <c r="L14" s="5" t="s">
        <v>0</v>
      </c>
      <c r="M14" s="5"/>
      <c r="N14" s="5"/>
      <c r="O14" s="5"/>
      <c r="P14" s="5"/>
      <c r="Q14" s="122">
        <v>6</v>
      </c>
      <c r="R14" s="122">
        <v>4</v>
      </c>
      <c r="S14" s="45">
        <v>6</v>
      </c>
      <c r="T14" s="122">
        <f t="shared" ref="T14:T17" si="8">(Q14*R14*S14)</f>
        <v>144</v>
      </c>
      <c r="U14" s="44" t="str">
        <f t="shared" ref="U14:U17" si="9">IF(AND(T14&gt;=1,T14&lt;=300),"BAJO",IF(AND(T14&gt;=301,T14&lt;=600),"MEDIO",IF(AND(T14&gt;=601,T14&lt;=1000),"ALTO")))</f>
        <v>BAJO</v>
      </c>
      <c r="V14" s="44" t="str">
        <f t="shared" ref="V14:V17" si="10">IF(U14= "BAJO","ACEPTABLE",IF(U14="MEDIO","NO ACEPTABLE",IF(U14="ALTO","NO ACEPTABLE")))</f>
        <v>ACEPTABLE</v>
      </c>
      <c r="W14" s="7" t="s">
        <v>181</v>
      </c>
      <c r="X14" s="7" t="s">
        <v>136</v>
      </c>
      <c r="Y14" s="7" t="s">
        <v>194</v>
      </c>
      <c r="Z14" s="7" t="s">
        <v>292</v>
      </c>
      <c r="AA14" s="7" t="s">
        <v>136</v>
      </c>
      <c r="AB14" s="7" t="s">
        <v>182</v>
      </c>
      <c r="AC14" s="122">
        <v>3</v>
      </c>
      <c r="AD14" s="122">
        <v>1</v>
      </c>
      <c r="AE14" s="45">
        <v>3</v>
      </c>
      <c r="AF14" s="122">
        <f t="shared" ref="AF14:AF17" si="11">(AC14*AD14*AE14)</f>
        <v>9</v>
      </c>
      <c r="AG14" s="44" t="str">
        <f t="shared" ref="AG14:AG17" si="12">IF(AND(AF14&gt;=1,AF14&lt;=300),"BAJO",IF(AND(AF14&gt;=301,AF14&lt;=600),"MEDIO",IF(AND(AF14&gt;=601,AF14&lt;=1000),"ALTO")))</f>
        <v>BAJO</v>
      </c>
      <c r="AH14" s="44" t="str">
        <f t="shared" ref="AH14:AH17" si="13">IF(AG14= "BAJO","ACEPTABLE",IF(AG14="MEDIO","NO ACEPTABLE",IF(AG14="ALTO","NO ACEPTABLE")))</f>
        <v>ACEPTABLE</v>
      </c>
    </row>
    <row r="15" spans="1:72" ht="108" x14ac:dyDescent="0.2">
      <c r="A15" s="160"/>
      <c r="B15" s="160"/>
      <c r="C15" s="160"/>
      <c r="D15" s="160"/>
      <c r="E15" s="77" t="s">
        <v>127</v>
      </c>
      <c r="F15" s="76" t="s">
        <v>203</v>
      </c>
      <c r="G15" s="77" t="str">
        <f t="shared" si="0"/>
        <v>CONDICIONES DE SEGURIDAD</v>
      </c>
      <c r="H15" s="6" t="s">
        <v>323</v>
      </c>
      <c r="I15" s="5"/>
      <c r="J15" s="5" t="s">
        <v>0</v>
      </c>
      <c r="K15" s="5" t="s">
        <v>0</v>
      </c>
      <c r="L15" s="5" t="s">
        <v>0</v>
      </c>
      <c r="M15" s="5"/>
      <c r="N15" s="5"/>
      <c r="O15" s="5"/>
      <c r="P15" s="5"/>
      <c r="Q15" s="122">
        <v>6</v>
      </c>
      <c r="R15" s="122">
        <v>4</v>
      </c>
      <c r="S15" s="45">
        <v>6</v>
      </c>
      <c r="T15" s="122">
        <f t="shared" si="8"/>
        <v>144</v>
      </c>
      <c r="U15" s="44" t="str">
        <f t="shared" si="9"/>
        <v>BAJO</v>
      </c>
      <c r="V15" s="44" t="str">
        <f t="shared" si="10"/>
        <v>ACEPTABLE</v>
      </c>
      <c r="W15" s="7" t="s">
        <v>136</v>
      </c>
      <c r="X15" s="7" t="s">
        <v>136</v>
      </c>
      <c r="Y15" s="7" t="s">
        <v>303</v>
      </c>
      <c r="Z15" s="7" t="s">
        <v>304</v>
      </c>
      <c r="AA15" s="7" t="s">
        <v>136</v>
      </c>
      <c r="AB15" s="7" t="s">
        <v>160</v>
      </c>
      <c r="AC15" s="122">
        <v>3</v>
      </c>
      <c r="AD15" s="122">
        <v>6</v>
      </c>
      <c r="AE15" s="45">
        <v>3</v>
      </c>
      <c r="AF15" s="122">
        <f t="shared" si="11"/>
        <v>54</v>
      </c>
      <c r="AG15" s="44" t="str">
        <f t="shared" si="12"/>
        <v>BAJO</v>
      </c>
      <c r="AH15" s="44" t="str">
        <f t="shared" si="13"/>
        <v>ACEPTABLE</v>
      </c>
    </row>
    <row r="16" spans="1:72" ht="84" x14ac:dyDescent="0.2">
      <c r="A16" s="160"/>
      <c r="B16" s="160"/>
      <c r="C16" s="160"/>
      <c r="D16" s="160"/>
      <c r="E16" s="77" t="s">
        <v>127</v>
      </c>
      <c r="F16" s="76" t="s">
        <v>205</v>
      </c>
      <c r="G16" s="77" t="str">
        <f>IF(F16="Manipulación manual de cargas","BIOMECÁNICO",IF(F16="Movimientos repetitivos","BIOMECÁNICO",IF(F16="Esfuerzo","BIOMECÁNICO",IF(F16="Postura (prolongada mantenida, forzada,
antigravitacional)","BIOMECÁNICO",IF(F16="Mecánico (elementos o partes de máquinas, herramientas, equipos, piezas a trabajar, materiales proyectados sólidos o fluidos, superficies calientes)","CONDICIONES DE SEGURIDAD",IF(F16="Locativo (sistemas y medios de almacenamiento,  arrumes elevados sin estibas, muebles mal anclados en el piso o en la pared, almacenamientos inadecuados, condiciones de la estructura de trabajo)","CONDICIONES DE SEGURIDAD",IF(F16="Superficies de trabajo (irregulares, deslizantes, con diferencia del nivel, calientes)","CONDICIONES DE SEGURIDAD",IF(F16="Condiciones de orden y aseo, (caída de objetos, caída al mismo nivel o a un plano inferior, desorden en puestos de trabajo y bodegas)","CONDICIONES DE SEGURIDAD",IF(F16="Tecnológico (explosión, fuga, derrame de sustancias químicas, incendio)","CONDICIONES DE SEGURIDAD",IF(F16="Accidentes de tránsito - atropellamiento","CONDICIONES DE SEGURIDAD",IF(F16="Públicos (robos, atracos, asaltos, atentados, de orden público, etc.)","CONDICIONES DE SEGURIDAD",IF(F16="Eléctrico - (alta, media y baja tensión, estática por contacto indirecto)","CONDICIONES DE SEGURIDAD",IF(F16="Eléctrico - canalización inadecuada de cables eléctricos y de computo","CONDICIONES DE SEGURIDAD",IF(F16="Trabajo en alturas","CONDICIONES DE SEGURIDAD",IF(F16="Espacios confinados","CONDICIONES DE SEGURIDAD",IF(F16="Ruido de impacto, intermitente o continuo","FÍSICOS",IF(F16="Iluminación - luz visible por exceso o por deficiencia","FÍSICOS",IF(F16="Vibración cuerpo entero, segmentaria","FÍSICOS",IF(F16="Temperaturas extremas (calor y frío)","FÍSICOS",IF(F16="Ventilación (natural o artificial)","FÍSICOS",IF(F16="Presión admosférica (normal y ajustada)","FÍSICOS",IF(F16="Radiaciones ionizantes (rayos x, gama. beta y alfa)","FÍSICOS",IF(F16="Radiaciones no ionizantes (láser, ultravioleta, infrarroja, radiofrecuencia, microondas)","FÍSICOS",IF(F16="Gérmenes","BIOLÓGICOS",IF(F16="Parásitos","BIOLÓGICOS",IF(F16="Picaduras","BIOLÓGICOS",IF(F16="Mordeduras","BIOLÓGICOS",IF(F16="Fluidos o excrementos","BIOLÓGICOS",IF(F16="Polvos orgánicos inorgánicos","QUÍMICOS",IF(F16="Fibras","QUÍMICOS",IF(F16="Líquidos (nieblas y rocíos)","QUÍMICOS",IF(F16="Gases y vapores","QUÍMICOS",IF(F16="Humos metálicos, no metálicos","QUÍMICOS",IF(F16="Material particulado","QUÍMICOS",IF(F16="Gestión organizacional: Estilo de mando, pago, contratación, participación, inducción y capacitación, bienestar social, evaluación del desempeño y manejo de cambios","PSICOSOCIAL",IF(F16="Características de la organización del trabajo: Comunicación, tecnología, organización del trabajo y demandas cualitativas y cuantitativas de la labor","PSICOSOCIAL",IF(F16="Características del grupo social de trabajo: Relaciones, cohesión, calidad de interacciones y trabajo en equipo","PSICOSOCIAL",IF(F16="Condiciones de la tarea: Carga mental, contenido de la tarea, demandas emocionales, sistemas de control, definición de roles y monotonía","PSICOSOCIAL",IF(F16="Interface persona - tarea: Conocimientos, habilidades en relación con la demanda de la tarea, Iniciativa, autonomía y reconocimiento, identificación de la persona con la tarea y la organización","PSICOSOCIAL",IF(F16="Jornada de trabajo: Pausas, Trabajo nocturno, rotación, horas extras y descansos","PSICOSOCIAL",IF(F16="Antrópicos (inundaciones, deslizamientos, incendios forestales, sequías, aludes)","FENÓMENO NATURAL",IF(F16="Geofísicos (terremotos, volcanes, subsidencias, colapsos, inestabilidad del terreno)","FENÓMENO NATURAL",IF(F16="Meteorológicos (huracanes, tornados, granizadas, tormenta eléctrica)","FENÓMENO NATURAL")))))))))))))))))))))))))))))))))))))))))))</f>
        <v>CONDICIONES DE SEGURIDAD</v>
      </c>
      <c r="H16" s="6" t="s">
        <v>305</v>
      </c>
      <c r="I16" s="5"/>
      <c r="J16" s="5"/>
      <c r="K16" s="5" t="s">
        <v>0</v>
      </c>
      <c r="L16" s="5"/>
      <c r="M16" s="5" t="s">
        <v>0</v>
      </c>
      <c r="N16" s="5"/>
      <c r="O16" s="5"/>
      <c r="P16" s="5"/>
      <c r="Q16" s="122">
        <v>6</v>
      </c>
      <c r="R16" s="122">
        <v>1</v>
      </c>
      <c r="S16" s="45">
        <v>10</v>
      </c>
      <c r="T16" s="122">
        <f t="shared" si="8"/>
        <v>60</v>
      </c>
      <c r="U16" s="44" t="str">
        <f t="shared" si="9"/>
        <v>BAJO</v>
      </c>
      <c r="V16" s="44" t="str">
        <f t="shared" si="10"/>
        <v>ACEPTABLE</v>
      </c>
      <c r="W16" s="7" t="s">
        <v>291</v>
      </c>
      <c r="X16" s="7" t="s">
        <v>136</v>
      </c>
      <c r="Y16" s="7" t="s">
        <v>306</v>
      </c>
      <c r="Z16" s="7" t="s">
        <v>206</v>
      </c>
      <c r="AA16" s="7" t="s">
        <v>136</v>
      </c>
      <c r="AB16" s="7" t="s">
        <v>160</v>
      </c>
      <c r="AC16" s="122">
        <v>3</v>
      </c>
      <c r="AD16" s="122">
        <v>1</v>
      </c>
      <c r="AE16" s="45">
        <v>10</v>
      </c>
      <c r="AF16" s="122">
        <f t="shared" si="11"/>
        <v>30</v>
      </c>
      <c r="AG16" s="44" t="str">
        <f t="shared" si="12"/>
        <v>BAJO</v>
      </c>
      <c r="AH16" s="44" t="str">
        <f t="shared" si="13"/>
        <v>ACEPTABLE</v>
      </c>
    </row>
    <row r="17" spans="1:48" ht="72" x14ac:dyDescent="0.2">
      <c r="A17" s="160"/>
      <c r="B17" s="160"/>
      <c r="C17" s="160"/>
      <c r="D17" s="160"/>
      <c r="E17" s="77" t="s">
        <v>127</v>
      </c>
      <c r="F17" s="76" t="s">
        <v>207</v>
      </c>
      <c r="G17" s="77" t="str">
        <f t="shared" si="0"/>
        <v>CONDICIONES DE SEGURIDAD</v>
      </c>
      <c r="H17" s="6" t="s">
        <v>338</v>
      </c>
      <c r="I17" s="5" t="s">
        <v>0</v>
      </c>
      <c r="J17" s="5" t="s">
        <v>0</v>
      </c>
      <c r="K17" s="5"/>
      <c r="L17" s="5" t="s">
        <v>0</v>
      </c>
      <c r="M17" s="5"/>
      <c r="N17" s="5"/>
      <c r="O17" s="5"/>
      <c r="P17" s="5"/>
      <c r="Q17" s="122">
        <v>3</v>
      </c>
      <c r="R17" s="122">
        <v>4</v>
      </c>
      <c r="S17" s="45">
        <v>3</v>
      </c>
      <c r="T17" s="122">
        <f t="shared" si="8"/>
        <v>36</v>
      </c>
      <c r="U17" s="44" t="str">
        <f t="shared" si="9"/>
        <v>BAJO</v>
      </c>
      <c r="V17" s="44" t="str">
        <f t="shared" si="10"/>
        <v>ACEPTABLE</v>
      </c>
      <c r="W17" s="7" t="s">
        <v>136</v>
      </c>
      <c r="X17" s="7" t="s">
        <v>136</v>
      </c>
      <c r="Y17" s="7" t="s">
        <v>230</v>
      </c>
      <c r="Z17" s="7" t="s">
        <v>165</v>
      </c>
      <c r="AA17" s="7" t="s">
        <v>136</v>
      </c>
      <c r="AB17" s="7" t="s">
        <v>160</v>
      </c>
      <c r="AC17" s="122">
        <v>1</v>
      </c>
      <c r="AD17" s="122">
        <v>6</v>
      </c>
      <c r="AE17" s="45">
        <v>3</v>
      </c>
      <c r="AF17" s="122">
        <f t="shared" si="11"/>
        <v>18</v>
      </c>
      <c r="AG17" s="44" t="str">
        <f t="shared" si="12"/>
        <v>BAJO</v>
      </c>
      <c r="AH17" s="44" t="str">
        <f t="shared" si="13"/>
        <v>ACEPTABLE</v>
      </c>
    </row>
    <row r="18" spans="1:48" ht="72" x14ac:dyDescent="0.2">
      <c r="A18" s="160"/>
      <c r="B18" s="160"/>
      <c r="C18" s="160"/>
      <c r="D18" s="160"/>
      <c r="E18" s="77" t="s">
        <v>127</v>
      </c>
      <c r="F18" s="76" t="s">
        <v>208</v>
      </c>
      <c r="G18" s="77" t="str">
        <f t="shared" si="0"/>
        <v>CONDICIONES DE SEGURIDAD</v>
      </c>
      <c r="H18" s="76" t="s">
        <v>343</v>
      </c>
      <c r="I18" s="5" t="s">
        <v>0</v>
      </c>
      <c r="J18" s="5"/>
      <c r="K18" s="5" t="s">
        <v>0</v>
      </c>
      <c r="L18" s="5" t="s">
        <v>0</v>
      </c>
      <c r="M18" s="5"/>
      <c r="N18" s="5"/>
      <c r="O18" s="5"/>
      <c r="P18" s="5"/>
      <c r="Q18" s="122">
        <v>3</v>
      </c>
      <c r="R18" s="122">
        <v>1</v>
      </c>
      <c r="S18" s="45">
        <v>6</v>
      </c>
      <c r="T18" s="122">
        <f t="shared" ref="T18:T19" si="14">(Q18*R18*S18)</f>
        <v>18</v>
      </c>
      <c r="U18" s="44" t="str">
        <f t="shared" ref="U18:U19" si="15">IF(AND(T18&gt;=1,T18&lt;=300),"BAJO",IF(AND(T18&gt;=301,T18&lt;=600),"MEDIO",IF(AND(T18&gt;=601,T18&lt;=1000),"ALTO")))</f>
        <v>BAJO</v>
      </c>
      <c r="V18" s="44" t="str">
        <f t="shared" ref="V18:V19" si="16">IF(U18= "BAJO","ACEPTABLE",IF(U18="MEDIO","NO ACEPTABLE",IF(U18="ALTO","NO ACEPTABLE")))</f>
        <v>ACEPTABLE</v>
      </c>
      <c r="W18" s="7" t="s">
        <v>136</v>
      </c>
      <c r="X18" s="7" t="s">
        <v>136</v>
      </c>
      <c r="Y18" s="7" t="s">
        <v>166</v>
      </c>
      <c r="Z18" s="7" t="s">
        <v>167</v>
      </c>
      <c r="AA18" s="7" t="s">
        <v>337</v>
      </c>
      <c r="AB18" s="7" t="s">
        <v>168</v>
      </c>
      <c r="AC18" s="122">
        <v>1</v>
      </c>
      <c r="AD18" s="122">
        <v>1</v>
      </c>
      <c r="AE18" s="45">
        <v>6</v>
      </c>
      <c r="AF18" s="122">
        <f t="shared" ref="AF18:AF19" si="17">(AC18*AD18*AE18)</f>
        <v>6</v>
      </c>
      <c r="AG18" s="44" t="str">
        <f t="shared" ref="AG18:AG19" si="18">IF(AND(AF18&gt;=1,AF18&lt;=300),"BAJO",IF(AND(AF18&gt;=301,AF18&lt;=600),"MEDIO",IF(AND(AF18&gt;=601,AF18&lt;=1000),"ALTO")))</f>
        <v>BAJO</v>
      </c>
      <c r="AH18" s="44" t="str">
        <f t="shared" ref="AH18:AH19" si="19">IF(AG18= "BAJO","ACEPTABLE",IF(AG18="MEDIO","NO ACEPTABLE",IF(AG18="ALTO","NO ACEPTABLE")))</f>
        <v>ACEPTABLE</v>
      </c>
    </row>
    <row r="19" spans="1:48" ht="48" x14ac:dyDescent="0.2">
      <c r="A19" s="160"/>
      <c r="B19" s="160"/>
      <c r="C19" s="160"/>
      <c r="D19" s="160"/>
      <c r="E19" s="77" t="s">
        <v>127</v>
      </c>
      <c r="F19" s="76" t="s">
        <v>208</v>
      </c>
      <c r="G19" s="77" t="str">
        <f t="shared" si="0"/>
        <v>CONDICIONES DE SEGURIDAD</v>
      </c>
      <c r="H19" s="6" t="s">
        <v>307</v>
      </c>
      <c r="I19" s="5" t="s">
        <v>0</v>
      </c>
      <c r="J19" s="5" t="s">
        <v>0</v>
      </c>
      <c r="K19" s="5"/>
      <c r="L19" s="5" t="s">
        <v>0</v>
      </c>
      <c r="M19" s="5"/>
      <c r="N19" s="5"/>
      <c r="O19" s="5"/>
      <c r="P19" s="5"/>
      <c r="Q19" s="122">
        <v>3</v>
      </c>
      <c r="R19" s="122">
        <v>10</v>
      </c>
      <c r="S19" s="45">
        <v>1</v>
      </c>
      <c r="T19" s="122">
        <f t="shared" si="14"/>
        <v>30</v>
      </c>
      <c r="U19" s="44" t="str">
        <f t="shared" si="15"/>
        <v>BAJO</v>
      </c>
      <c r="V19" s="44" t="str">
        <f t="shared" si="16"/>
        <v>ACEPTABLE</v>
      </c>
      <c r="W19" s="7" t="s">
        <v>136</v>
      </c>
      <c r="X19" s="7" t="s">
        <v>136</v>
      </c>
      <c r="Y19" s="7" t="s">
        <v>136</v>
      </c>
      <c r="Z19" s="7" t="s">
        <v>161</v>
      </c>
      <c r="AA19" s="7" t="s">
        <v>136</v>
      </c>
      <c r="AB19" s="7" t="s">
        <v>162</v>
      </c>
      <c r="AC19" s="122">
        <v>1</v>
      </c>
      <c r="AD19" s="122">
        <v>6</v>
      </c>
      <c r="AE19" s="45">
        <v>1</v>
      </c>
      <c r="AF19" s="122">
        <f t="shared" si="17"/>
        <v>6</v>
      </c>
      <c r="AG19" s="44" t="str">
        <f t="shared" si="18"/>
        <v>BAJO</v>
      </c>
      <c r="AH19" s="44" t="str">
        <f t="shared" si="19"/>
        <v>ACEPTABLE</v>
      </c>
    </row>
    <row r="20" spans="1:48" ht="36" x14ac:dyDescent="0.2">
      <c r="A20" s="160"/>
      <c r="B20" s="160"/>
      <c r="C20" s="160"/>
      <c r="D20" s="160"/>
      <c r="E20" s="77" t="s">
        <v>127</v>
      </c>
      <c r="F20" s="76" t="s">
        <v>202</v>
      </c>
      <c r="G20" s="77" t="str">
        <f t="shared" si="0"/>
        <v>CONDICIONES DE SEGURIDAD</v>
      </c>
      <c r="H20" s="6" t="s">
        <v>246</v>
      </c>
      <c r="I20" s="5"/>
      <c r="J20" s="5" t="s">
        <v>0</v>
      </c>
      <c r="K20" s="5"/>
      <c r="L20" s="5" t="s">
        <v>0</v>
      </c>
      <c r="M20" s="5"/>
      <c r="N20" s="5"/>
      <c r="O20" s="5"/>
      <c r="P20" s="5"/>
      <c r="Q20" s="122">
        <v>3</v>
      </c>
      <c r="R20" s="122">
        <v>4</v>
      </c>
      <c r="S20" s="45">
        <v>3</v>
      </c>
      <c r="T20" s="122">
        <f t="shared" ref="T20:T21" si="20">(Q20*R20*S20)</f>
        <v>36</v>
      </c>
      <c r="U20" s="44" t="str">
        <f t="shared" ref="U20:U21" si="21">IF(AND(T20&gt;=1,T20&lt;=300),"BAJO",IF(AND(T20&gt;=301,T20&lt;=600),"MEDIO",IF(AND(T20&gt;=601,T20&lt;=1000),"ALTO")))</f>
        <v>BAJO</v>
      </c>
      <c r="V20" s="44" t="str">
        <f t="shared" ref="V20:V21" si="22">IF(U20= "BAJO","ACEPTABLE",IF(U20="MEDIO","NO ACEPTABLE",IF(U20="ALTO","NO ACEPTABLE")))</f>
        <v>ACEPTABLE</v>
      </c>
      <c r="W20" s="7" t="s">
        <v>136</v>
      </c>
      <c r="X20" s="7" t="s">
        <v>136</v>
      </c>
      <c r="Y20" s="7" t="s">
        <v>136</v>
      </c>
      <c r="Z20" s="7" t="s">
        <v>177</v>
      </c>
      <c r="AA20" s="7" t="s">
        <v>136</v>
      </c>
      <c r="AB20" s="7" t="s">
        <v>231</v>
      </c>
      <c r="AC20" s="122">
        <v>1</v>
      </c>
      <c r="AD20" s="122">
        <v>4</v>
      </c>
      <c r="AE20" s="45">
        <v>3</v>
      </c>
      <c r="AF20" s="122">
        <f t="shared" ref="AF20:AF21" si="23">(AC20*AD20*AE20)</f>
        <v>12</v>
      </c>
      <c r="AG20" s="44" t="str">
        <f t="shared" ref="AG20:AG21" si="24">IF(AND(AF20&gt;=1,AF20&lt;=300),"BAJO",IF(AND(AF20&gt;=301,AF20&lt;=600),"MEDIO",IF(AND(AF20&gt;=601,AF20&lt;=1000),"ALTO")))</f>
        <v>BAJO</v>
      </c>
      <c r="AH20" s="44" t="str">
        <f t="shared" ref="AH20:AH21" si="25">IF(AG20= "BAJO","ACEPTABLE",IF(AG20="MEDIO","NO ACEPTABLE",IF(AG20="ALTO","NO ACEPTABLE")))</f>
        <v>ACEPTABLE</v>
      </c>
    </row>
    <row r="21" spans="1:48" ht="48" x14ac:dyDescent="0.2">
      <c r="A21" s="160"/>
      <c r="B21" s="160"/>
      <c r="C21" s="160"/>
      <c r="D21" s="160"/>
      <c r="E21" s="77" t="s">
        <v>127</v>
      </c>
      <c r="F21" s="76" t="s">
        <v>202</v>
      </c>
      <c r="G21" s="77" t="str">
        <f t="shared" si="0"/>
        <v>CONDICIONES DE SEGURIDAD</v>
      </c>
      <c r="H21" s="76" t="s">
        <v>293</v>
      </c>
      <c r="I21" s="5"/>
      <c r="J21" s="5" t="s">
        <v>0</v>
      </c>
      <c r="K21" s="5" t="s">
        <v>0</v>
      </c>
      <c r="L21" s="5" t="s">
        <v>0</v>
      </c>
      <c r="M21" s="5"/>
      <c r="N21" s="5"/>
      <c r="O21" s="5"/>
      <c r="P21" s="5"/>
      <c r="Q21" s="122">
        <v>3</v>
      </c>
      <c r="R21" s="122">
        <v>4</v>
      </c>
      <c r="S21" s="45">
        <v>1</v>
      </c>
      <c r="T21" s="122">
        <f t="shared" si="20"/>
        <v>12</v>
      </c>
      <c r="U21" s="44" t="str">
        <f t="shared" si="21"/>
        <v>BAJO</v>
      </c>
      <c r="V21" s="44" t="str">
        <f t="shared" si="22"/>
        <v>ACEPTABLE</v>
      </c>
      <c r="W21" s="7" t="s">
        <v>136</v>
      </c>
      <c r="X21" s="7" t="s">
        <v>136</v>
      </c>
      <c r="Y21" s="7" t="s">
        <v>136</v>
      </c>
      <c r="Z21" s="7" t="s">
        <v>179</v>
      </c>
      <c r="AA21" s="7" t="s">
        <v>136</v>
      </c>
      <c r="AB21" s="7" t="s">
        <v>180</v>
      </c>
      <c r="AC21" s="122">
        <v>3</v>
      </c>
      <c r="AD21" s="122">
        <v>4</v>
      </c>
      <c r="AE21" s="45">
        <v>1</v>
      </c>
      <c r="AF21" s="122">
        <f t="shared" si="23"/>
        <v>12</v>
      </c>
      <c r="AG21" s="44" t="str">
        <f t="shared" si="24"/>
        <v>BAJO</v>
      </c>
      <c r="AH21" s="44" t="str">
        <f t="shared" si="25"/>
        <v>ACEPTABLE</v>
      </c>
    </row>
    <row r="22" spans="1:48" ht="84" x14ac:dyDescent="0.2">
      <c r="A22" s="160"/>
      <c r="B22" s="160"/>
      <c r="C22" s="160"/>
      <c r="D22" s="160"/>
      <c r="E22" s="77" t="s">
        <v>127</v>
      </c>
      <c r="F22" s="76" t="s">
        <v>205</v>
      </c>
      <c r="G22" s="77" t="str">
        <f t="shared" si="0"/>
        <v>CONDICIONES DE SEGURIDAD</v>
      </c>
      <c r="H22" s="6" t="s">
        <v>247</v>
      </c>
      <c r="I22" s="5"/>
      <c r="J22" s="5"/>
      <c r="K22" s="5"/>
      <c r="L22" s="5" t="s">
        <v>0</v>
      </c>
      <c r="M22" s="5"/>
      <c r="N22" s="5"/>
      <c r="O22" s="5"/>
      <c r="P22" s="5"/>
      <c r="Q22" s="122">
        <v>3</v>
      </c>
      <c r="R22" s="122">
        <v>4</v>
      </c>
      <c r="S22" s="45">
        <v>6</v>
      </c>
      <c r="T22" s="122">
        <f t="shared" ref="T22:T33" si="26">(Q22*R22*S22)</f>
        <v>72</v>
      </c>
      <c r="U22" s="44" t="str">
        <f t="shared" ref="U22:U33" si="27">IF(AND(T22&gt;=1,T22&lt;=300),"BAJO",IF(AND(T22&gt;=301,T22&lt;=600),"MEDIO",IF(AND(T22&gt;=601,T22&lt;=1000),"ALTO")))</f>
        <v>BAJO</v>
      </c>
      <c r="V22" s="44" t="str">
        <f t="shared" ref="V22:V33" si="28">IF(U22= "BAJO","ACEPTABLE",IF(U22="MEDIO","NO ACEPTABLE",IF(U22="ALTO","NO ACEPTABLE")))</f>
        <v>ACEPTABLE</v>
      </c>
      <c r="W22" s="7" t="s">
        <v>136</v>
      </c>
      <c r="X22" s="7" t="s">
        <v>136</v>
      </c>
      <c r="Y22" s="7" t="s">
        <v>306</v>
      </c>
      <c r="Z22" s="7" t="s">
        <v>248</v>
      </c>
      <c r="AA22" s="7" t="s">
        <v>136</v>
      </c>
      <c r="AB22" s="7" t="s">
        <v>183</v>
      </c>
      <c r="AC22" s="122">
        <v>1</v>
      </c>
      <c r="AD22" s="122">
        <v>4</v>
      </c>
      <c r="AE22" s="45">
        <v>6</v>
      </c>
      <c r="AF22" s="122">
        <f t="shared" ref="AF22:AF32" si="29">(AC22*AD22*AE22)</f>
        <v>24</v>
      </c>
      <c r="AG22" s="44" t="str">
        <f t="shared" ref="AG22:AG32" si="30">IF(AND(AF22&gt;=1,AF22&lt;=300),"BAJO",IF(AND(AF22&gt;=301,AF22&lt;=600),"MEDIO",IF(AND(AF22&gt;=601,AF22&lt;=1000),"ALTO")))</f>
        <v>BAJO</v>
      </c>
      <c r="AH22" s="44" t="str">
        <f t="shared" ref="AH22:AH32" si="31">IF(AG22= "BAJO","ACEPTABLE",IF(AG22="MEDIO","NO ACEPTABLE",IF(AG22="ALTO","NO ACEPTABLE")))</f>
        <v>ACEPTABLE</v>
      </c>
    </row>
    <row r="23" spans="1:48" ht="72" x14ac:dyDescent="0.2">
      <c r="A23" s="160"/>
      <c r="B23" s="160"/>
      <c r="C23" s="160"/>
      <c r="D23" s="160"/>
      <c r="E23" s="77" t="s">
        <v>127</v>
      </c>
      <c r="F23" s="76" t="s">
        <v>144</v>
      </c>
      <c r="G23" s="77" t="str">
        <f t="shared" ref="G23:G24" si="32">IF(F23="Manipulación manual de cargas","BIOMECÁNICO",IF(F23="Movimientos repetitivos","BIOMECÁNICO",IF(F23="Esfuerzo","BIOMECÁNICO",IF(F23="Postura (prolongada mantenida, forzada,
antigravitacional)","BIOMECÁNICO",IF(F23="Mecánico (elementos o partes de máquinas, herramientas, equipos, piezas a trabajar, materiales proyectados sólidos o fluidos, superficies calientes)","CONDICIONES DE SEGURIDAD",IF(F23="Locativo (sistemas y medios de almacenamiento,  arrumes elevados sin estibas, muebles mal anclados en el piso o en la pared, almacenamientos inadecuados, condiciones de la estructura de trabajo)","CONDICIONES DE SEGURIDAD",IF(F23="Superficies de trabajo (irregulares, deslizantes, con diferencia del nivel, calientes)","CONDICIONES DE SEGURIDAD",IF(F23="Condiciones de orden y aseo, (caída de objetos, caída al mismo nivel o a un plano inferior, desorden en puestos de trabajo y bodegas)","CONDICIONES DE SEGURIDAD",IF(F23="Tecnológico (explosión, fuga, derrame de sustancias químicas, incendio)","CONDICIONES DE SEGURIDAD",IF(F23="Accidentes de tránsito - atropellamiento","CONDICIONES DE SEGURIDAD",IF(F23="Públicos (robos, atracos, asaltos, atentados, de orden público, etc.)","CONDICIONES DE SEGURIDAD",IF(F23="Eléctrico - (alta, media y baja tensión, estática por contacto indirecto)","CONDICIONES DE SEGURIDAD",IF(F23="Eléctrico - canalización inadecuada de cables eléctricos y de computo","CONDICIONES DE SEGURIDAD",IF(F23="Trabajo en alturas","CONDICIONES DE SEGURIDAD",IF(F23="Espacios confinados","CONDICIONES DE SEGURIDAD",IF(F23="Ruido de impacto, intermitente o continuo","FÍSICOS",IF(F23="Iluminación - luz visible por exceso o por deficiencia","FÍSICOS",IF(F23="Vibración cuerpo entero, segmentaria","FÍSICOS",IF(F23="Temperaturas extremas (calor y frío)","FÍSICOS",IF(F23="Ventilación (natural o artificial)","FÍSICOS",IF(F23="Presión admosférica (normal y ajustada)","FÍSICOS",IF(F23="Radiaciones ionizantes (rayos x, gama. beta y alfa)","FÍSICOS",IF(F23="Radiaciones no ionizantes (láser, ultravioleta, infrarroja, radiofrecuencia, microondas)","FÍSICOS",IF(F23="Gérmenes","BIOLÓGICOS",IF(F23="Parásitos","BIOLÓGICOS",IF(F23="Picaduras","BIOLÓGICOS",IF(F23="Mordeduras","BIOLÓGICOS",IF(F23="Fluidos o excrementos","BIOLÓGICOS",IF(F23="Polvos orgánicos inorgánicos","QUÍMICOS",IF(F23="Fibras","QUÍMICOS",IF(F23="Líquidos (nieblas y rocíos)","QUÍMICOS",IF(F23="Gases y vapores","QUÍMICOS",IF(F23="Humos metálicos, no metálicos","QUÍMICOS",IF(F23="Material particulado","QUÍMICOS",IF(F23="Gestión organizacional: Estilo de mando, pago, contratación, participación, inducción y capacitación, bienestar social, evaluación del desempeño y manejo de cambios","PSICOSOCIAL",IF(F23="Características de la organización del trabajo: Comunicación, tecnología, organización del trabajo y demandas cualitativas y cuantitativas de la labor","PSICOSOCIAL",IF(F23="Características del grupo social de trabajo: Relaciones, cohesión, calidad de interacciones y trabajo en equipo","PSICOSOCIAL",IF(F23="Condiciones de la tarea: Carga mental, contenido de la tarea, demandas emocionales, sistemas de control, definición de roles y monotonía","PSICOSOCIAL",IF(F23="Interface persona - tarea: Conocimientos, habilidades en relación con la demanda de la tarea, Iniciativa, autonomía y reconocimiento, identificación de la persona con la tarea y la organización","PSICOSOCIAL",IF(F23="Jornada de trabajo: Pausas, Trabajo nocturno, rotación, horas extras y descansos","PSICOSOCIAL",IF(F23="Antrópicos (inundaciones, deslizamientos, incendios forestales, sequías, aludes)","FENÓMENO NATURAL",IF(F23="Geofísicos (terremotos, volcanes, subsidencias, colapsos, inestabilidad del terreno)","FENÓMENO NATURAL",IF(F23="Meteorológicos (huracanes, tornados, granizadas, tormenta eléctrica)","FENÓMENO NATURAL")))))))))))))))))))))))))))))))))))))))))))</f>
        <v>FÍSICOS</v>
      </c>
      <c r="H23" s="6" t="s">
        <v>344</v>
      </c>
      <c r="I23" s="5"/>
      <c r="J23" s="5"/>
      <c r="K23" s="5"/>
      <c r="L23" s="5" t="s">
        <v>0</v>
      </c>
      <c r="M23" s="5"/>
      <c r="N23" s="5"/>
      <c r="O23" s="5"/>
      <c r="P23" s="5"/>
      <c r="Q23" s="122">
        <v>1</v>
      </c>
      <c r="R23" s="122">
        <v>4</v>
      </c>
      <c r="S23" s="45">
        <v>10</v>
      </c>
      <c r="T23" s="122">
        <f t="shared" ref="T23:T24" si="33">(Q23*R23*S23)</f>
        <v>40</v>
      </c>
      <c r="U23" s="44" t="str">
        <f t="shared" ref="U23:U24" si="34">IF(AND(T23&gt;=1,T23&lt;=300),"BAJO",IF(AND(T23&gt;=301,T23&lt;=600),"MEDIO",IF(AND(T23&gt;=601,T23&lt;=1000),"ALTO")))</f>
        <v>BAJO</v>
      </c>
      <c r="V23" s="44" t="str">
        <f t="shared" ref="V23:V24" si="35">IF(U23= "BAJO","ACEPTABLE",IF(U23="MEDIO","NO ACEPTABLE",IF(U23="ALTO","NO ACEPTABLE")))</f>
        <v>ACEPTABLE</v>
      </c>
      <c r="W23" s="7" t="s">
        <v>136</v>
      </c>
      <c r="X23" s="7" t="s">
        <v>136</v>
      </c>
      <c r="Y23" s="7" t="s">
        <v>136</v>
      </c>
      <c r="Z23" s="7" t="s">
        <v>308</v>
      </c>
      <c r="AA23" s="7" t="s">
        <v>136</v>
      </c>
      <c r="AB23" s="7" t="s">
        <v>184</v>
      </c>
      <c r="AC23" s="122">
        <v>1</v>
      </c>
      <c r="AD23" s="122">
        <v>1</v>
      </c>
      <c r="AE23" s="45">
        <v>6</v>
      </c>
      <c r="AF23" s="122">
        <f t="shared" ref="AF23:AF24" si="36">(AC23*AD23*AE23)</f>
        <v>6</v>
      </c>
      <c r="AG23" s="44" t="str">
        <f t="shared" ref="AG23:AG24" si="37">IF(AND(AF23&gt;=1,AF23&lt;=300),"BAJO",IF(AND(AF23&gt;=301,AF23&lt;=600),"MEDIO",IF(AND(AF23&gt;=601,AF23&lt;=1000),"ALTO")))</f>
        <v>BAJO</v>
      </c>
      <c r="AH23" s="44" t="str">
        <f t="shared" ref="AH23:AH24" si="38">IF(AG23= "BAJO","ACEPTABLE",IF(AG23="MEDIO","NO ACEPTABLE",IF(AG23="ALTO","NO ACEPTABLE")))</f>
        <v>ACEPTABLE</v>
      </c>
    </row>
    <row r="24" spans="1:48" ht="120" x14ac:dyDescent="0.2">
      <c r="A24" s="160"/>
      <c r="B24" s="160"/>
      <c r="C24" s="160"/>
      <c r="D24" s="160"/>
      <c r="E24" s="77" t="s">
        <v>127</v>
      </c>
      <c r="F24" s="76" t="s">
        <v>199</v>
      </c>
      <c r="G24" s="77" t="str">
        <f t="shared" si="32"/>
        <v>FÍSICOS</v>
      </c>
      <c r="H24" s="6" t="s">
        <v>287</v>
      </c>
      <c r="I24" s="5"/>
      <c r="J24" s="5"/>
      <c r="K24" s="5" t="s">
        <v>0</v>
      </c>
      <c r="L24" s="5" t="s">
        <v>0</v>
      </c>
      <c r="M24" s="5"/>
      <c r="N24" s="5"/>
      <c r="O24" s="5"/>
      <c r="P24" s="5"/>
      <c r="Q24" s="131">
        <v>3</v>
      </c>
      <c r="R24" s="131">
        <v>4</v>
      </c>
      <c r="S24" s="45">
        <v>10</v>
      </c>
      <c r="T24" s="96">
        <f t="shared" si="33"/>
        <v>120</v>
      </c>
      <c r="U24" s="98" t="str">
        <f t="shared" si="34"/>
        <v>BAJO</v>
      </c>
      <c r="V24" s="98" t="str">
        <f t="shared" si="35"/>
        <v>ACEPTABLE</v>
      </c>
      <c r="W24" s="7" t="s">
        <v>136</v>
      </c>
      <c r="X24" s="7" t="s">
        <v>285</v>
      </c>
      <c r="Y24" s="7" t="s">
        <v>288</v>
      </c>
      <c r="Z24" s="7" t="s">
        <v>284</v>
      </c>
      <c r="AA24" s="7" t="s">
        <v>286</v>
      </c>
      <c r="AB24" s="7" t="s">
        <v>176</v>
      </c>
      <c r="AC24" s="131">
        <v>1</v>
      </c>
      <c r="AD24" s="131">
        <v>1</v>
      </c>
      <c r="AE24" s="45">
        <v>3</v>
      </c>
      <c r="AF24" s="131">
        <f t="shared" si="36"/>
        <v>3</v>
      </c>
      <c r="AG24" s="44" t="str">
        <f t="shared" si="37"/>
        <v>BAJO</v>
      </c>
      <c r="AH24" s="44" t="str">
        <f t="shared" si="38"/>
        <v>ACEPTABLE</v>
      </c>
    </row>
    <row r="25" spans="1:48" s="126" customFormat="1" ht="108" x14ac:dyDescent="0.2">
      <c r="A25" s="160"/>
      <c r="B25" s="160"/>
      <c r="C25" s="160"/>
      <c r="D25" s="160"/>
      <c r="E25" s="77" t="s">
        <v>127</v>
      </c>
      <c r="F25" s="76" t="s">
        <v>196</v>
      </c>
      <c r="G25" s="77" t="str">
        <f>IF(F25="Manipulación manual de cargas","BIOMECÁNICO",IF(F25="Movimientos repetitivos","BIOMECÁNICO",IF(F25="Esfuerzo","BIOMECÁNICO",IF(F25="Postura (prolongada mantenida, forzada,
antigravitacional)","BIOMECÁNICO",IF(F25="Mecánico (elementos o partes de máquinas, herramientas, equipos, piezas a trabajar, materiales proyectados sólidos o fluidos, superficies calientes)","CONDICIONES DE SEGURIDAD",IF(F25="Locativo (sistemas y medios de almacenamiento,  arrumes elevados sin estibas, muebles mal anclados en el piso o en la pared, almacenamientos inadecuados, condiciones de la estructura de trabajo)","CONDICIONES DE SEGURIDAD",IF(F25="Superficies de trabajo (irregulares, deslizantes, con diferencia del nivel, calientes)","CONDICIONES DE SEGURIDAD",IF(F25="Condiciones de orden y aseo, (caída de objetos, caída al mismo nivel o a un plano inferior, desorden en puestos de trabajo y bodegas)","CONDICIONES DE SEGURIDAD",IF(F25="Tecnológico (explosión, fuga, derrame de sustancias químicas, incendio)","CONDICIONES DE SEGURIDAD",IF(F25="Accidentes de tránsito - atropellamiento","CONDICIONES DE SEGURIDAD",IF(F25="Públicos (robos, atracos, asaltos, atentados, de orden público, etc.)","CONDICIONES DE SEGURIDAD",IF(F25="Eléctrico - (alta, media y baja tensión, estática por contacto indirecto)","CONDICIONES DE SEGURIDAD",IF(F25="Eléctrico - canalización inadecuada de cables eléctricos y de computo","CONDICIONES DE SEGURIDAD",IF(F25="Trabajo en alturas","CONDICIONES DE SEGURIDAD",IF(F25="Espacios confinados","CONDICIONES DE SEGURIDAD",IF(F25="Ruido de impacto, intermitente o continuo","FÍSICOS",IF(F25="Iluminación - luz visible por exceso o por deficiencia","FÍSICOS",IF(F25="Vibración cuerpo entero, segmentaria","FÍSICOS",IF(F25="Temperaturas extremas (calor y frío)","FÍSICOS",IF(F25="Ventilación (natural o H26artificial)","FÍSICOS",IF(F25="Presión F29, rotación, horas extras y descansos","PSICOSOCIAL",IF(F25="Antrópicos (inundaciones, deslizamientos, incendios forestales, sequías, aludes)","FENÓMENO NATURAL",IF(F25="Geofísicos (terremotos, volcanes, subsidencias, colapsos, inestabilidad del terreno)","FENÓMENO NATURAL",IF(F25="Meteorológicos (huracanes, tornados, granizadas, tormenta eléctrica)","FENÓMENO NATURAL"))))))))))))))))))))))))</f>
        <v>FÍSICOS</v>
      </c>
      <c r="H25" s="76" t="s">
        <v>271</v>
      </c>
      <c r="I25" s="123"/>
      <c r="J25" s="123" t="s">
        <v>0</v>
      </c>
      <c r="K25" s="123"/>
      <c r="L25" s="123"/>
      <c r="M25" s="123"/>
      <c r="N25" s="123"/>
      <c r="O25" s="123"/>
      <c r="P25" s="123"/>
      <c r="Q25" s="124">
        <v>1</v>
      </c>
      <c r="R25" s="124">
        <v>4</v>
      </c>
      <c r="S25" s="125">
        <v>6</v>
      </c>
      <c r="T25" s="124">
        <f t="shared" si="26"/>
        <v>24</v>
      </c>
      <c r="U25" s="44" t="str">
        <f t="shared" si="27"/>
        <v>BAJO</v>
      </c>
      <c r="V25" s="44" t="str">
        <f t="shared" si="28"/>
        <v>ACEPTABLE</v>
      </c>
      <c r="W25" s="77" t="s">
        <v>136</v>
      </c>
      <c r="X25" s="77" t="s">
        <v>136</v>
      </c>
      <c r="Y25" s="77" t="s">
        <v>136</v>
      </c>
      <c r="Z25" s="77" t="s">
        <v>278</v>
      </c>
      <c r="AA25" s="77" t="s">
        <v>136</v>
      </c>
      <c r="AB25" s="77" t="s">
        <v>176</v>
      </c>
      <c r="AC25" s="124">
        <v>1</v>
      </c>
      <c r="AD25" s="124">
        <v>1</v>
      </c>
      <c r="AE25" s="125">
        <v>6</v>
      </c>
      <c r="AF25" s="124">
        <f t="shared" si="29"/>
        <v>6</v>
      </c>
      <c r="AG25" s="44" t="str">
        <f t="shared" si="30"/>
        <v>BAJO</v>
      </c>
      <c r="AH25" s="44" t="str">
        <f t="shared" si="31"/>
        <v>ACEPTABLE</v>
      </c>
      <c r="AI25" s="135"/>
      <c r="AJ25" s="127"/>
      <c r="AK25" s="127"/>
      <c r="AL25" s="127"/>
      <c r="AM25" s="127"/>
      <c r="AN25" s="127"/>
      <c r="AO25" s="127"/>
      <c r="AP25" s="127"/>
      <c r="AQ25" s="127"/>
      <c r="AR25" s="127"/>
      <c r="AS25" s="127"/>
      <c r="AT25" s="127"/>
      <c r="AU25" s="127"/>
      <c r="AV25" s="127"/>
    </row>
    <row r="26" spans="1:48" s="126" customFormat="1" ht="60" x14ac:dyDescent="0.2">
      <c r="A26" s="160"/>
      <c r="B26" s="160"/>
      <c r="C26" s="160"/>
      <c r="D26" s="160"/>
      <c r="E26" s="77" t="s">
        <v>127</v>
      </c>
      <c r="F26" s="133" t="s">
        <v>272</v>
      </c>
      <c r="G26" s="77" t="s">
        <v>265</v>
      </c>
      <c r="H26" s="76" t="s">
        <v>345</v>
      </c>
      <c r="I26" s="123" t="s">
        <v>0</v>
      </c>
      <c r="J26" s="123"/>
      <c r="K26" s="123"/>
      <c r="L26" s="123" t="s">
        <v>0</v>
      </c>
      <c r="M26" s="123"/>
      <c r="N26" s="123"/>
      <c r="O26" s="123"/>
      <c r="P26" s="123"/>
      <c r="Q26" s="124">
        <v>3</v>
      </c>
      <c r="R26" s="124">
        <v>4</v>
      </c>
      <c r="S26" s="125">
        <v>10</v>
      </c>
      <c r="T26" s="124">
        <f t="shared" ref="T26" si="39">(Q26*R26*S26)</f>
        <v>120</v>
      </c>
      <c r="U26" s="44" t="str">
        <f t="shared" ref="U26" si="40">IF(AND(T26&gt;=1,T26&lt;=300),"BAJO",IF(AND(T26&gt;=301,T26&lt;=600),"MEDIO",IF(AND(T26&gt;=601,T26&lt;=1000),"ALTO")))</f>
        <v>BAJO</v>
      </c>
      <c r="V26" s="44" t="str">
        <f t="shared" ref="V26" si="41">IF(U26= "BAJO","ACEPTABLE",IF(U26="MEDIO","NO ACEPTABLE",IF(U26="ALTO","NO ACEPTABLE")))</f>
        <v>ACEPTABLE</v>
      </c>
      <c r="W26" s="77" t="s">
        <v>309</v>
      </c>
      <c r="X26" s="77" t="s">
        <v>136</v>
      </c>
      <c r="Y26" s="77" t="s">
        <v>294</v>
      </c>
      <c r="Z26" s="77" t="s">
        <v>310</v>
      </c>
      <c r="AA26" s="77" t="s">
        <v>136</v>
      </c>
      <c r="AB26" s="77" t="s">
        <v>279</v>
      </c>
      <c r="AC26" s="124">
        <v>3</v>
      </c>
      <c r="AD26" s="124">
        <v>4</v>
      </c>
      <c r="AE26" s="125">
        <v>3</v>
      </c>
      <c r="AF26" s="124">
        <f t="shared" si="29"/>
        <v>36</v>
      </c>
      <c r="AG26" s="44" t="str">
        <f t="shared" ref="AG26" si="42">IF(AND(AF26&gt;=1,AF26&lt;=300),"BAJO",IF(AND(AF26&gt;=301,AF26&lt;=600),"MEDIO",IF(AND(AF26&gt;=601,AF26&lt;=1000),"ALTO")))</f>
        <v>BAJO</v>
      </c>
      <c r="AH26" s="44" t="str">
        <f t="shared" ref="AH26" si="43">IF(AG26= "BAJO","ACEPTABLE",IF(AG26="MEDIO","NO ACEPTABLE",IF(AG26="ALTO","NO ACEPTABLE")))</f>
        <v>ACEPTABLE</v>
      </c>
      <c r="AI26" s="135"/>
      <c r="AJ26" s="127"/>
      <c r="AK26" s="127"/>
      <c r="AL26" s="127"/>
      <c r="AM26" s="127"/>
      <c r="AN26" s="127"/>
      <c r="AO26" s="127"/>
      <c r="AP26" s="127"/>
      <c r="AQ26" s="127"/>
      <c r="AR26" s="127"/>
      <c r="AS26" s="127"/>
      <c r="AT26" s="127"/>
      <c r="AU26" s="127"/>
      <c r="AV26" s="127"/>
    </row>
    <row r="27" spans="1:48" ht="96" x14ac:dyDescent="0.2">
      <c r="A27" s="160"/>
      <c r="B27" s="160"/>
      <c r="C27" s="160"/>
      <c r="D27" s="160"/>
      <c r="E27" s="77" t="s">
        <v>127</v>
      </c>
      <c r="F27" s="76" t="s">
        <v>185</v>
      </c>
      <c r="G27" s="77" t="str">
        <f t="shared" si="0"/>
        <v>BIOLÓGICOS</v>
      </c>
      <c r="H27" s="6" t="s">
        <v>336</v>
      </c>
      <c r="I27" s="5"/>
      <c r="J27" s="5" t="s">
        <v>0</v>
      </c>
      <c r="K27" s="5"/>
      <c r="L27" s="5" t="s">
        <v>0</v>
      </c>
      <c r="M27" s="5"/>
      <c r="N27" s="5"/>
      <c r="O27" s="5"/>
      <c r="P27" s="5"/>
      <c r="Q27" s="122">
        <v>6</v>
      </c>
      <c r="R27" s="122">
        <v>4</v>
      </c>
      <c r="S27" s="45">
        <v>10</v>
      </c>
      <c r="T27" s="122">
        <f t="shared" si="26"/>
        <v>240</v>
      </c>
      <c r="U27" s="44" t="str">
        <f t="shared" si="27"/>
        <v>BAJO</v>
      </c>
      <c r="V27" s="44" t="str">
        <f t="shared" si="28"/>
        <v>ACEPTABLE</v>
      </c>
      <c r="W27" s="7" t="s">
        <v>186</v>
      </c>
      <c r="X27" s="7" t="s">
        <v>136</v>
      </c>
      <c r="Y27" s="7" t="s">
        <v>136</v>
      </c>
      <c r="Z27" s="7" t="s">
        <v>188</v>
      </c>
      <c r="AA27" s="7" t="s">
        <v>136</v>
      </c>
      <c r="AB27" s="7" t="s">
        <v>176</v>
      </c>
      <c r="AC27" s="122">
        <v>3</v>
      </c>
      <c r="AD27" s="122">
        <v>4</v>
      </c>
      <c r="AE27" s="45">
        <v>3</v>
      </c>
      <c r="AF27" s="122">
        <f t="shared" si="29"/>
        <v>36</v>
      </c>
      <c r="AG27" s="44" t="str">
        <f t="shared" si="30"/>
        <v>BAJO</v>
      </c>
      <c r="AH27" s="44" t="str">
        <f t="shared" si="31"/>
        <v>ACEPTABLE</v>
      </c>
    </row>
    <row r="28" spans="1:48" ht="96" x14ac:dyDescent="0.2">
      <c r="A28" s="160"/>
      <c r="B28" s="160"/>
      <c r="C28" s="160"/>
      <c r="D28" s="160"/>
      <c r="E28" s="77" t="s">
        <v>127</v>
      </c>
      <c r="F28" s="76" t="s">
        <v>147</v>
      </c>
      <c r="G28" s="77" t="str">
        <f t="shared" ref="G28" si="44">IF(F28="Manipulación manual de cargas","BIOMECÁNICO",IF(F28="Movimientos repetitivos","BIOMECÁNICO",IF(F28="Esfuerzo","BIOMECÁNICO",IF(F28="Postura (prolongada mantenida, forzada,
antigravitacional)","BIOMECÁNICO",IF(F28="Mecánico (elementos o partes de máquinas, herramientas, equipos, piezas a trabajar, materiales proyectados sólidos o fluidos, superficies calientes)","CONDICIONES DE SEGURIDAD",IF(F28="Locativo (sistemas y medios de almacenamiento,  arrumes elevados sin estibas, muebles mal anclados en el piso o en la pared, almacenamientos inadecuados, condiciones de la estructura de trabajo)","CONDICIONES DE SEGURIDAD",IF(F28="Superficies de trabajo (irregulares, deslizantes, con diferencia del nivel, calientes)","CONDICIONES DE SEGURIDAD",IF(F28="Condiciones de orden y aseo, (caída de objetos, caída al mismo nivel o a un plano inferior, desorden en puestos de trabajo y bodegas)","CONDICIONES DE SEGURIDAD",IF(F28="Tecnológico (explosión, fuga, derrame de sustancias químicas, incendio)","CONDICIONES DE SEGURIDAD",IF(F28="Accidentes de tránsito - atropellamiento","CONDICIONES DE SEGURIDAD",IF(F28="Públicos (robos, atracos, asaltos, atentados, de orden público, etc.)","CONDICIONES DE SEGURIDAD",IF(F28="Eléctrico - (alta, media y baja tensión, estática por contacto indirecto)","CONDICIONES DE SEGURIDAD",IF(F28="Eléctrico - canalización inadecuada de cables eléctricos y de computo","CONDICIONES DE SEGURIDAD",IF(F28="Trabajo en alturas","CONDICIONES DE SEGURIDAD",IF(F28="Espacios confinados","CONDICIONES DE SEGURIDAD",IF(F28="Ruido de impacto, intermitente o continuo","FÍSICOS",IF(F28="Iluminación - luz visible por exceso o por deficiencia","FÍSICOS",IF(F28="Vibración cuerpo entero, segmentaria","FÍSICOS",IF(F28="Temperaturas extremas (calor y frío)","FÍSICOS",IF(F28="Ventilación (natural o artificial)","FÍSICOS",IF(F28="Presión admosférica (normal y ajustada)","FÍSICOS",IF(F28="Radiaciones ionizantes (rayos x, gama. beta y alfa)","FÍSICOS",IF(F28="Radiaciones no ionizantes (láser, ultravioleta, infrarroja, radiofrecuencia, microondas)","FÍSICOS",IF(F28="Gérmenes","BIOLÓGICOS",IF(F28="Parásitos","BIOLÓGICOS",IF(F28="Picaduras","BIOLÓGICOS",IF(F28="Mordeduras","BIOLÓGICOS",IF(F28="Fluidos o excrementos","BIOLÓGICOS",IF(F28="Polvos orgánicos inorgánicos","QUÍMICOS",IF(F28="Fibras","QUÍMICOS",IF(F28="Líquidos (nieblas y rocíos)","QUÍMICOS",IF(F28="Gases y vapores","QUÍMICOS",IF(F28="Humos metálicos, no metálicos","QUÍMICOS",IF(F28="Material particulado","QUÍMICOS",IF(F28="Gestión organizacional: Estilo de mando, pago, contratación, participación, inducción y capacitación, bienestar social, evaluación del desempeño y manejo de cambios","PSICOSOCIAL",IF(F28="Características de la organización del trabajo: Comunicación, tecnología, organización del trabajo y demandas cualitativas y cuantitativas de la labor","PSICOSOCIAL",IF(F28="Características del grupo social de trabajo: Relaciones, cohesión, calidad de interacciones y trabajo en equipo","PSICOSOCIAL",IF(F28="Condiciones de la tarea: Carga mental, contenido de la tarea, demandas emocionales, sistemas de control, definición de roles y monotonía","PSICOSOCIAL",IF(F28="Interface persona - tarea: Conocimientos, habilidades en relación con la demanda de la tarea, Iniciativa, autonomía y reconocimiento, identificación de la persona con la tarea y la organización","PSICOSOCIAL",IF(F28="Jornada de trabajo: Pausas, Trabajo nocturno, rotación, horas extras y descansos","PSICOSOCIAL",IF(F28="Antrópicos (inundaciones, deslizamientos, incendios forestales, sequías, aludes)","FENÓMENO NATURAL",IF(F28="Geofísicos (terremotos, volcanes, subsidencias, colapsos, inestabilidad del terreno)","FENÓMENO NATURAL",IF(F28="Meteorológicos (huracanes, tornados, granizadas, tormenta eléctrica)","FENÓMENO NATURAL")))))))))))))))))))))))))))))))))))))))))))</f>
        <v>BIOLÓGICOS</v>
      </c>
      <c r="H28" s="6" t="s">
        <v>328</v>
      </c>
      <c r="I28" s="5"/>
      <c r="J28" s="5"/>
      <c r="K28" s="5" t="s">
        <v>0</v>
      </c>
      <c r="L28" s="5" t="s">
        <v>0</v>
      </c>
      <c r="M28" s="5"/>
      <c r="N28" s="5"/>
      <c r="O28" s="5"/>
      <c r="P28" s="5"/>
      <c r="Q28" s="131">
        <v>6</v>
      </c>
      <c r="R28" s="131">
        <v>4</v>
      </c>
      <c r="S28" s="45">
        <v>10</v>
      </c>
      <c r="T28" s="131">
        <f t="shared" si="26"/>
        <v>240</v>
      </c>
      <c r="U28" s="44" t="str">
        <f t="shared" si="27"/>
        <v>BAJO</v>
      </c>
      <c r="V28" s="44" t="str">
        <f t="shared" si="28"/>
        <v>ACEPTABLE</v>
      </c>
      <c r="W28" s="7" t="s">
        <v>136</v>
      </c>
      <c r="X28" s="7" t="s">
        <v>136</v>
      </c>
      <c r="Y28" s="7" t="s">
        <v>289</v>
      </c>
      <c r="Z28" s="7" t="s">
        <v>290</v>
      </c>
      <c r="AA28" s="7" t="s">
        <v>136</v>
      </c>
      <c r="AB28" s="7" t="s">
        <v>176</v>
      </c>
      <c r="AC28" s="131">
        <v>3</v>
      </c>
      <c r="AD28" s="131">
        <v>4</v>
      </c>
      <c r="AE28" s="45">
        <v>10</v>
      </c>
      <c r="AF28" s="131">
        <f t="shared" si="29"/>
        <v>120</v>
      </c>
      <c r="AG28" s="44" t="str">
        <f t="shared" si="30"/>
        <v>BAJO</v>
      </c>
      <c r="AH28" s="44" t="str">
        <f t="shared" si="31"/>
        <v>ACEPTABLE</v>
      </c>
    </row>
    <row r="29" spans="1:48" ht="228" x14ac:dyDescent="0.2">
      <c r="A29" s="160"/>
      <c r="B29" s="160"/>
      <c r="C29" s="160"/>
      <c r="D29" s="160"/>
      <c r="E29" s="77" t="s">
        <v>127</v>
      </c>
      <c r="F29" s="76" t="s">
        <v>185</v>
      </c>
      <c r="G29" s="77" t="str">
        <f t="shared" si="0"/>
        <v>BIOLÓGICOS</v>
      </c>
      <c r="H29" s="6" t="s">
        <v>333</v>
      </c>
      <c r="I29" s="5"/>
      <c r="J29" s="5"/>
      <c r="K29" s="5" t="s">
        <v>0</v>
      </c>
      <c r="L29" s="5" t="s">
        <v>0</v>
      </c>
      <c r="M29" s="5"/>
      <c r="N29" s="5"/>
      <c r="O29" s="5"/>
      <c r="P29" s="5"/>
      <c r="Q29" s="130">
        <v>6</v>
      </c>
      <c r="R29" s="130">
        <v>10</v>
      </c>
      <c r="S29" s="45">
        <v>10</v>
      </c>
      <c r="T29" s="130">
        <f t="shared" si="26"/>
        <v>600</v>
      </c>
      <c r="U29" s="44" t="str">
        <f t="shared" si="27"/>
        <v>MEDIO</v>
      </c>
      <c r="V29" s="44" t="str">
        <f t="shared" si="28"/>
        <v>NO ACEPTABLE</v>
      </c>
      <c r="W29" s="76" t="s">
        <v>274</v>
      </c>
      <c r="X29" s="7" t="s">
        <v>136</v>
      </c>
      <c r="Y29" s="6" t="s">
        <v>275</v>
      </c>
      <c r="Z29" s="6" t="s">
        <v>335</v>
      </c>
      <c r="AA29" s="6" t="s">
        <v>280</v>
      </c>
      <c r="AB29" s="6" t="s">
        <v>334</v>
      </c>
      <c r="AC29" s="130">
        <v>3</v>
      </c>
      <c r="AD29" s="130">
        <v>10</v>
      </c>
      <c r="AE29" s="45">
        <v>3</v>
      </c>
      <c r="AF29" s="130">
        <f t="shared" si="29"/>
        <v>90</v>
      </c>
      <c r="AG29" s="44" t="str">
        <f>IF(AND(AF29&gt;=1,AF29&lt;=300),"BAJO",IF(AND(AF29&gt;=301,AF29&lt;=600),"MEDIO",IF(AND(AF29&gt;=601,AF29&lt;=1000),"ALTO")))</f>
        <v>BAJO</v>
      </c>
      <c r="AH29" s="44" t="str">
        <f t="shared" si="31"/>
        <v>ACEPTABLE</v>
      </c>
    </row>
    <row r="30" spans="1:48" ht="48" x14ac:dyDescent="0.2">
      <c r="A30" s="160"/>
      <c r="B30" s="160"/>
      <c r="C30" s="160"/>
      <c r="D30" s="160"/>
      <c r="E30" s="77" t="s">
        <v>127</v>
      </c>
      <c r="F30" s="76" t="s">
        <v>149</v>
      </c>
      <c r="G30" s="77" t="str">
        <f t="shared" si="0"/>
        <v>BIOLÓGICOS</v>
      </c>
      <c r="H30" s="6" t="s">
        <v>283</v>
      </c>
      <c r="I30" s="5"/>
      <c r="J30" s="5" t="s">
        <v>0</v>
      </c>
      <c r="K30" s="5"/>
      <c r="L30" s="5" t="s">
        <v>0</v>
      </c>
      <c r="M30" s="5"/>
      <c r="N30" s="5"/>
      <c r="O30" s="5"/>
      <c r="P30" s="5"/>
      <c r="Q30" s="122">
        <v>6</v>
      </c>
      <c r="R30" s="122">
        <v>4</v>
      </c>
      <c r="S30" s="45">
        <v>6</v>
      </c>
      <c r="T30" s="122">
        <f t="shared" ref="T30" si="45">(Q30*R30*S30)</f>
        <v>144</v>
      </c>
      <c r="U30" s="44" t="str">
        <f t="shared" ref="U30" si="46">IF(AND(T30&gt;=1,T30&lt;=300),"BAJO",IF(AND(T30&gt;=301,T30&lt;=600),"MEDIO",IF(AND(T30&gt;=601,T30&lt;=1000),"ALTO")))</f>
        <v>BAJO</v>
      </c>
      <c r="V30" s="44" t="str">
        <f t="shared" ref="V30" si="47">IF(U30= "BAJO","ACEPTABLE",IF(U30="MEDIO","NO ACEPTABLE",IF(U30="ALTO","NO ACEPTABLE")))</f>
        <v>ACEPTABLE</v>
      </c>
      <c r="W30" s="7" t="s">
        <v>186</v>
      </c>
      <c r="X30" s="7" t="s">
        <v>136</v>
      </c>
      <c r="Y30" s="7" t="s">
        <v>136</v>
      </c>
      <c r="Z30" s="7" t="s">
        <v>188</v>
      </c>
      <c r="AA30" s="7" t="s">
        <v>136</v>
      </c>
      <c r="AB30" s="7" t="s">
        <v>176</v>
      </c>
      <c r="AC30" s="122">
        <v>3</v>
      </c>
      <c r="AD30" s="122">
        <v>4</v>
      </c>
      <c r="AE30" s="45">
        <v>6</v>
      </c>
      <c r="AF30" s="122">
        <f t="shared" ref="AF30" si="48">(AC30*AD30*AE30)</f>
        <v>72</v>
      </c>
      <c r="AG30" s="44" t="str">
        <f t="shared" ref="AG30" si="49">IF(AND(AF30&gt;=1,AF30&lt;=300),"BAJO",IF(AND(AF30&gt;=301,AF30&lt;=600),"MEDIO",IF(AND(AF30&gt;=601,AF30&lt;=1000),"ALTO")))</f>
        <v>BAJO</v>
      </c>
      <c r="AH30" s="44" t="str">
        <f t="shared" ref="AH30" si="50">IF(AG30= "BAJO","ACEPTABLE",IF(AG30="MEDIO","NO ACEPTABLE",IF(AG30="ALTO","NO ACEPTABLE")))</f>
        <v>ACEPTABLE</v>
      </c>
    </row>
    <row r="31" spans="1:48" ht="108" x14ac:dyDescent="0.2">
      <c r="A31" s="160"/>
      <c r="B31" s="160"/>
      <c r="C31" s="160"/>
      <c r="D31" s="160"/>
      <c r="E31" s="77" t="s">
        <v>127</v>
      </c>
      <c r="F31" s="76" t="s">
        <v>153</v>
      </c>
      <c r="G31" s="77" t="str">
        <f t="shared" si="0"/>
        <v>QUÍMICOS</v>
      </c>
      <c r="H31" s="6" t="s">
        <v>249</v>
      </c>
      <c r="I31" s="5"/>
      <c r="J31" s="5"/>
      <c r="K31" s="5" t="s">
        <v>0</v>
      </c>
      <c r="L31" s="5" t="s">
        <v>0</v>
      </c>
      <c r="M31" s="5"/>
      <c r="N31" s="5"/>
      <c r="O31" s="5"/>
      <c r="P31" s="5"/>
      <c r="Q31" s="122">
        <v>6</v>
      </c>
      <c r="R31" s="122">
        <v>4</v>
      </c>
      <c r="S31" s="45">
        <v>6</v>
      </c>
      <c r="T31" s="122">
        <f t="shared" si="26"/>
        <v>144</v>
      </c>
      <c r="U31" s="44" t="str">
        <f t="shared" si="27"/>
        <v>BAJO</v>
      </c>
      <c r="V31" s="44" t="str">
        <f t="shared" si="28"/>
        <v>ACEPTABLE</v>
      </c>
      <c r="W31" s="7" t="s">
        <v>136</v>
      </c>
      <c r="X31" s="7" t="s">
        <v>136</v>
      </c>
      <c r="Y31" s="7" t="s">
        <v>136</v>
      </c>
      <c r="Z31" s="7" t="s">
        <v>210</v>
      </c>
      <c r="AA31" s="7" t="s">
        <v>211</v>
      </c>
      <c r="AB31" s="7" t="s">
        <v>176</v>
      </c>
      <c r="AC31" s="122">
        <v>3</v>
      </c>
      <c r="AD31" s="122">
        <v>4</v>
      </c>
      <c r="AE31" s="45">
        <v>6</v>
      </c>
      <c r="AF31" s="122">
        <f t="shared" si="29"/>
        <v>72</v>
      </c>
      <c r="AG31" s="44" t="str">
        <f t="shared" si="30"/>
        <v>BAJO</v>
      </c>
      <c r="AH31" s="44" t="str">
        <f t="shared" si="31"/>
        <v>ACEPTABLE</v>
      </c>
    </row>
    <row r="32" spans="1:48" ht="108" x14ac:dyDescent="0.2">
      <c r="A32" s="160"/>
      <c r="B32" s="160"/>
      <c r="C32" s="160"/>
      <c r="D32" s="160"/>
      <c r="E32" s="77" t="s">
        <v>127</v>
      </c>
      <c r="F32" s="76" t="s">
        <v>154</v>
      </c>
      <c r="G32" s="77" t="str">
        <f t="shared" si="0"/>
        <v>QUÍMICOS</v>
      </c>
      <c r="H32" s="6" t="s">
        <v>249</v>
      </c>
      <c r="I32" s="5"/>
      <c r="J32" s="5"/>
      <c r="K32" s="5" t="s">
        <v>0</v>
      </c>
      <c r="L32" s="5" t="s">
        <v>0</v>
      </c>
      <c r="M32" s="5"/>
      <c r="N32" s="5"/>
      <c r="O32" s="5"/>
      <c r="P32" s="5"/>
      <c r="Q32" s="122">
        <v>6</v>
      </c>
      <c r="R32" s="122">
        <v>4</v>
      </c>
      <c r="S32" s="45">
        <v>6</v>
      </c>
      <c r="T32" s="122">
        <f t="shared" si="26"/>
        <v>144</v>
      </c>
      <c r="U32" s="44" t="str">
        <f t="shared" si="27"/>
        <v>BAJO</v>
      </c>
      <c r="V32" s="44" t="str">
        <f t="shared" si="28"/>
        <v>ACEPTABLE</v>
      </c>
      <c r="W32" s="7" t="s">
        <v>136</v>
      </c>
      <c r="X32" s="7" t="s">
        <v>136</v>
      </c>
      <c r="Y32" s="7" t="s">
        <v>136</v>
      </c>
      <c r="Z32" s="7" t="s">
        <v>212</v>
      </c>
      <c r="AA32" s="7" t="s">
        <v>211</v>
      </c>
      <c r="AB32" s="7" t="s">
        <v>176</v>
      </c>
      <c r="AC32" s="122">
        <v>3</v>
      </c>
      <c r="AD32" s="122">
        <v>4</v>
      </c>
      <c r="AE32" s="45">
        <v>6</v>
      </c>
      <c r="AF32" s="122">
        <f t="shared" si="29"/>
        <v>72</v>
      </c>
      <c r="AG32" s="44" t="str">
        <f t="shared" si="30"/>
        <v>BAJO</v>
      </c>
      <c r="AH32" s="44" t="str">
        <f t="shared" si="31"/>
        <v>ACEPTABLE</v>
      </c>
    </row>
    <row r="33" spans="1:35" ht="108" x14ac:dyDescent="0.2">
      <c r="A33" s="160"/>
      <c r="B33" s="160"/>
      <c r="C33" s="160"/>
      <c r="D33" s="160"/>
      <c r="E33" s="77" t="s">
        <v>127</v>
      </c>
      <c r="F33" s="76" t="s">
        <v>187</v>
      </c>
      <c r="G33" s="77" t="str">
        <f t="shared" si="0"/>
        <v>PSICOSOCIAL</v>
      </c>
      <c r="H33" s="6" t="s">
        <v>250</v>
      </c>
      <c r="I33" s="5"/>
      <c r="J33" s="5"/>
      <c r="K33" s="5" t="s">
        <v>0</v>
      </c>
      <c r="L33" s="5" t="s">
        <v>0</v>
      </c>
      <c r="M33" s="5"/>
      <c r="N33" s="5"/>
      <c r="O33" s="5"/>
      <c r="P33" s="5"/>
      <c r="Q33" s="122">
        <v>10</v>
      </c>
      <c r="R33" s="122">
        <v>4</v>
      </c>
      <c r="S33" s="45">
        <v>10</v>
      </c>
      <c r="T33" s="122">
        <f t="shared" si="26"/>
        <v>400</v>
      </c>
      <c r="U33" s="44" t="str">
        <f t="shared" si="27"/>
        <v>MEDIO</v>
      </c>
      <c r="V33" s="44" t="str">
        <f t="shared" si="28"/>
        <v>NO ACEPTABLE</v>
      </c>
      <c r="W33" s="7" t="s">
        <v>136</v>
      </c>
      <c r="X33" s="7" t="s">
        <v>136</v>
      </c>
      <c r="Y33" s="7" t="s">
        <v>136</v>
      </c>
      <c r="Z33" s="7" t="s">
        <v>193</v>
      </c>
      <c r="AA33" s="7" t="s">
        <v>136</v>
      </c>
      <c r="AB33" s="7" t="s">
        <v>176</v>
      </c>
      <c r="AC33" s="122">
        <v>3</v>
      </c>
      <c r="AD33" s="122">
        <v>4</v>
      </c>
      <c r="AE33" s="45">
        <v>10</v>
      </c>
      <c r="AF33" s="122">
        <f t="shared" ref="AF33:AF40" si="51">(AC33*AD33*AE33)</f>
        <v>120</v>
      </c>
      <c r="AG33" s="44" t="str">
        <f t="shared" ref="AG33:AG40" si="52">IF(AND(AF33&gt;=1,AF33&lt;=300),"BAJO",IF(AND(AF33&gt;=301,AF33&lt;=600),"MEDIO",IF(AND(AF33&gt;=601,AF33&lt;=1000),"ALTO")))</f>
        <v>BAJO</v>
      </c>
      <c r="AH33" s="44" t="str">
        <f t="shared" ref="AH33:AH40" si="53">IF(AG33= "BAJO","ACEPTABLE",IF(AG33="MEDIO","NO ACEPTABLE",IF(AG33="ALTO","NO ACEPTABLE")))</f>
        <v>ACEPTABLE</v>
      </c>
    </row>
    <row r="34" spans="1:35" ht="108" x14ac:dyDescent="0.2">
      <c r="A34" s="160"/>
      <c r="B34" s="160"/>
      <c r="C34" s="160"/>
      <c r="D34" s="160"/>
      <c r="E34" s="77" t="s">
        <v>127</v>
      </c>
      <c r="F34" s="76" t="s">
        <v>189</v>
      </c>
      <c r="G34" s="77" t="str">
        <f t="shared" si="0"/>
        <v>PSICOSOCIAL</v>
      </c>
      <c r="H34" s="6" t="s">
        <v>251</v>
      </c>
      <c r="I34" s="5"/>
      <c r="J34" s="5"/>
      <c r="K34" s="5" t="s">
        <v>0</v>
      </c>
      <c r="L34" s="5" t="s">
        <v>0</v>
      </c>
      <c r="M34" s="5"/>
      <c r="N34" s="5"/>
      <c r="O34" s="5"/>
      <c r="P34" s="5"/>
      <c r="Q34" s="122">
        <v>10</v>
      </c>
      <c r="R34" s="122">
        <v>4</v>
      </c>
      <c r="S34" s="45">
        <v>10</v>
      </c>
      <c r="T34" s="122">
        <f t="shared" ref="T34:T40" si="54">(Q34*R34*S34)</f>
        <v>400</v>
      </c>
      <c r="U34" s="44" t="str">
        <f t="shared" ref="U34:U40" si="55">IF(AND(T34&gt;=1,T34&lt;=300),"BAJO",IF(AND(T34&gt;=301,T34&lt;=600),"MEDIO",IF(AND(T34&gt;=601,T34&lt;=1000),"ALTO")))</f>
        <v>MEDIO</v>
      </c>
      <c r="V34" s="44" t="str">
        <f t="shared" ref="V34:V40" si="56">IF(U34= "BAJO","ACEPTABLE",IF(U34="MEDIO","NO ACEPTABLE",IF(U34="ALTO","NO ACEPTABLE")))</f>
        <v>NO ACEPTABLE</v>
      </c>
      <c r="W34" s="7" t="s">
        <v>136</v>
      </c>
      <c r="X34" s="7" t="s">
        <v>136</v>
      </c>
      <c r="Y34" s="7" t="s">
        <v>136</v>
      </c>
      <c r="Z34" s="7" t="s">
        <v>193</v>
      </c>
      <c r="AA34" s="7" t="s">
        <v>136</v>
      </c>
      <c r="AB34" s="7" t="s">
        <v>176</v>
      </c>
      <c r="AC34" s="122">
        <v>3</v>
      </c>
      <c r="AD34" s="122">
        <v>4</v>
      </c>
      <c r="AE34" s="45">
        <v>10</v>
      </c>
      <c r="AF34" s="122">
        <f t="shared" si="51"/>
        <v>120</v>
      </c>
      <c r="AG34" s="44" t="str">
        <f t="shared" si="52"/>
        <v>BAJO</v>
      </c>
      <c r="AH34" s="44" t="str">
        <f t="shared" si="53"/>
        <v>ACEPTABLE</v>
      </c>
    </row>
    <row r="35" spans="1:35" ht="132" x14ac:dyDescent="0.2">
      <c r="A35" s="160"/>
      <c r="B35" s="160"/>
      <c r="C35" s="160"/>
      <c r="D35" s="160"/>
      <c r="E35" s="77" t="s">
        <v>127</v>
      </c>
      <c r="F35" s="76" t="s">
        <v>190</v>
      </c>
      <c r="G35" s="77" t="str">
        <f t="shared" si="0"/>
        <v>PSICOSOCIAL</v>
      </c>
      <c r="H35" s="6" t="s">
        <v>261</v>
      </c>
      <c r="I35" s="5"/>
      <c r="J35" s="5"/>
      <c r="K35" s="5" t="s">
        <v>0</v>
      </c>
      <c r="L35" s="5" t="s">
        <v>0</v>
      </c>
      <c r="M35" s="5"/>
      <c r="N35" s="5"/>
      <c r="O35" s="5"/>
      <c r="P35" s="5"/>
      <c r="Q35" s="122">
        <v>10</v>
      </c>
      <c r="R35" s="122">
        <v>4</v>
      </c>
      <c r="S35" s="45">
        <v>10</v>
      </c>
      <c r="T35" s="122">
        <f t="shared" si="54"/>
        <v>400</v>
      </c>
      <c r="U35" s="44" t="str">
        <f t="shared" si="55"/>
        <v>MEDIO</v>
      </c>
      <c r="V35" s="44" t="str">
        <f t="shared" si="56"/>
        <v>NO ACEPTABLE</v>
      </c>
      <c r="W35" s="7" t="s">
        <v>136</v>
      </c>
      <c r="X35" s="7" t="s">
        <v>136</v>
      </c>
      <c r="Y35" s="7" t="s">
        <v>136</v>
      </c>
      <c r="Z35" s="7" t="s">
        <v>193</v>
      </c>
      <c r="AA35" s="7" t="s">
        <v>136</v>
      </c>
      <c r="AB35" s="7" t="s">
        <v>176</v>
      </c>
      <c r="AC35" s="122">
        <v>3</v>
      </c>
      <c r="AD35" s="122">
        <v>4</v>
      </c>
      <c r="AE35" s="45">
        <v>10</v>
      </c>
      <c r="AF35" s="122">
        <f t="shared" si="51"/>
        <v>120</v>
      </c>
      <c r="AG35" s="44" t="str">
        <f t="shared" si="52"/>
        <v>BAJO</v>
      </c>
      <c r="AH35" s="44" t="str">
        <f t="shared" si="53"/>
        <v>ACEPTABLE</v>
      </c>
    </row>
    <row r="36" spans="1:35" ht="96" x14ac:dyDescent="0.2">
      <c r="A36" s="160"/>
      <c r="B36" s="160"/>
      <c r="C36" s="160"/>
      <c r="D36" s="160"/>
      <c r="E36" s="77" t="s">
        <v>127</v>
      </c>
      <c r="F36" s="76" t="s">
        <v>260</v>
      </c>
      <c r="G36" s="77" t="str">
        <f t="shared" si="0"/>
        <v>PSICOSOCIAL</v>
      </c>
      <c r="H36" s="6" t="s">
        <v>252</v>
      </c>
      <c r="I36" s="5"/>
      <c r="J36" s="5"/>
      <c r="K36" s="5" t="s">
        <v>0</v>
      </c>
      <c r="L36" s="5" t="s">
        <v>0</v>
      </c>
      <c r="M36" s="5"/>
      <c r="N36" s="5"/>
      <c r="O36" s="5"/>
      <c r="P36" s="5"/>
      <c r="Q36" s="122">
        <v>10</v>
      </c>
      <c r="R36" s="122">
        <v>4</v>
      </c>
      <c r="S36" s="45">
        <v>10</v>
      </c>
      <c r="T36" s="122">
        <f t="shared" si="54"/>
        <v>400</v>
      </c>
      <c r="U36" s="44" t="str">
        <f t="shared" si="55"/>
        <v>MEDIO</v>
      </c>
      <c r="V36" s="44" t="str">
        <f t="shared" si="56"/>
        <v>NO ACEPTABLE</v>
      </c>
      <c r="W36" s="7" t="s">
        <v>136</v>
      </c>
      <c r="X36" s="7" t="s">
        <v>136</v>
      </c>
      <c r="Y36" s="7" t="s">
        <v>136</v>
      </c>
      <c r="Z36" s="7" t="s">
        <v>193</v>
      </c>
      <c r="AA36" s="7" t="s">
        <v>136</v>
      </c>
      <c r="AB36" s="7" t="s">
        <v>176</v>
      </c>
      <c r="AC36" s="122">
        <v>3</v>
      </c>
      <c r="AD36" s="122">
        <v>4</v>
      </c>
      <c r="AE36" s="45">
        <v>10</v>
      </c>
      <c r="AF36" s="122">
        <f t="shared" si="51"/>
        <v>120</v>
      </c>
      <c r="AG36" s="44" t="str">
        <f t="shared" si="52"/>
        <v>BAJO</v>
      </c>
      <c r="AH36" s="44" t="str">
        <f t="shared" si="53"/>
        <v>ACEPTABLE</v>
      </c>
    </row>
    <row r="37" spans="1:35" ht="108" x14ac:dyDescent="0.2">
      <c r="A37" s="160"/>
      <c r="B37" s="160"/>
      <c r="C37" s="160"/>
      <c r="D37" s="160"/>
      <c r="E37" s="77" t="s">
        <v>127</v>
      </c>
      <c r="F37" s="76" t="s">
        <v>191</v>
      </c>
      <c r="G37" s="77" t="str">
        <f t="shared" si="0"/>
        <v>PSICOSOCIAL</v>
      </c>
      <c r="H37" s="6" t="s">
        <v>253</v>
      </c>
      <c r="I37" s="5"/>
      <c r="J37" s="5"/>
      <c r="K37" s="5" t="s">
        <v>0</v>
      </c>
      <c r="L37" s="5" t="s">
        <v>0</v>
      </c>
      <c r="M37" s="5"/>
      <c r="N37" s="5"/>
      <c r="O37" s="5"/>
      <c r="P37" s="5"/>
      <c r="Q37" s="122">
        <v>10</v>
      </c>
      <c r="R37" s="122">
        <v>4</v>
      </c>
      <c r="S37" s="45">
        <v>10</v>
      </c>
      <c r="T37" s="122">
        <f t="shared" si="54"/>
        <v>400</v>
      </c>
      <c r="U37" s="44" t="str">
        <f t="shared" si="55"/>
        <v>MEDIO</v>
      </c>
      <c r="V37" s="44" t="str">
        <f t="shared" si="56"/>
        <v>NO ACEPTABLE</v>
      </c>
      <c r="W37" s="7" t="s">
        <v>136</v>
      </c>
      <c r="X37" s="7" t="s">
        <v>136</v>
      </c>
      <c r="Y37" s="7" t="s">
        <v>136</v>
      </c>
      <c r="Z37" s="7" t="s">
        <v>193</v>
      </c>
      <c r="AA37" s="7" t="s">
        <v>136</v>
      </c>
      <c r="AB37" s="7" t="s">
        <v>176</v>
      </c>
      <c r="AC37" s="122">
        <v>3</v>
      </c>
      <c r="AD37" s="122">
        <v>4</v>
      </c>
      <c r="AE37" s="45">
        <v>10</v>
      </c>
      <c r="AF37" s="122">
        <f t="shared" si="51"/>
        <v>120</v>
      </c>
      <c r="AG37" s="44" t="str">
        <f t="shared" si="52"/>
        <v>BAJO</v>
      </c>
      <c r="AH37" s="44" t="str">
        <f t="shared" si="53"/>
        <v>ACEPTABLE</v>
      </c>
    </row>
    <row r="38" spans="1:35" ht="120" x14ac:dyDescent="0.2">
      <c r="A38" s="160"/>
      <c r="B38" s="160"/>
      <c r="C38" s="160"/>
      <c r="D38" s="160"/>
      <c r="E38" s="77" t="s">
        <v>127</v>
      </c>
      <c r="F38" s="76" t="s">
        <v>192</v>
      </c>
      <c r="G38" s="77" t="str">
        <f t="shared" si="0"/>
        <v>PSICOSOCIAL</v>
      </c>
      <c r="H38" s="6" t="s">
        <v>254</v>
      </c>
      <c r="I38" s="5"/>
      <c r="J38" s="5"/>
      <c r="K38" s="5" t="s">
        <v>0</v>
      </c>
      <c r="L38" s="5" t="s">
        <v>0</v>
      </c>
      <c r="M38" s="5"/>
      <c r="N38" s="5"/>
      <c r="O38" s="5"/>
      <c r="P38" s="5"/>
      <c r="Q38" s="122">
        <v>3</v>
      </c>
      <c r="R38" s="122">
        <v>4</v>
      </c>
      <c r="S38" s="45">
        <v>6</v>
      </c>
      <c r="T38" s="122">
        <f t="shared" si="54"/>
        <v>72</v>
      </c>
      <c r="U38" s="44" t="str">
        <f t="shared" si="55"/>
        <v>BAJO</v>
      </c>
      <c r="V38" s="44" t="str">
        <f t="shared" si="56"/>
        <v>ACEPTABLE</v>
      </c>
      <c r="W38" s="7" t="s">
        <v>136</v>
      </c>
      <c r="X38" s="7" t="s">
        <v>136</v>
      </c>
      <c r="Y38" s="7" t="s">
        <v>136</v>
      </c>
      <c r="Z38" s="7" t="s">
        <v>193</v>
      </c>
      <c r="AA38" s="7" t="s">
        <v>136</v>
      </c>
      <c r="AB38" s="7" t="s">
        <v>176</v>
      </c>
      <c r="AC38" s="122">
        <v>3</v>
      </c>
      <c r="AD38" s="122">
        <v>1</v>
      </c>
      <c r="AE38" s="45">
        <v>6</v>
      </c>
      <c r="AF38" s="122">
        <f t="shared" si="51"/>
        <v>18</v>
      </c>
      <c r="AG38" s="44" t="str">
        <f t="shared" si="52"/>
        <v>BAJO</v>
      </c>
      <c r="AH38" s="44" t="str">
        <f t="shared" si="53"/>
        <v>ACEPTABLE</v>
      </c>
      <c r="AI38" s="134"/>
    </row>
    <row r="39" spans="1:35" ht="60" x14ac:dyDescent="0.2">
      <c r="A39" s="160"/>
      <c r="B39" s="160"/>
      <c r="C39" s="160"/>
      <c r="D39" s="160"/>
      <c r="E39" s="77" t="s">
        <v>159</v>
      </c>
      <c r="F39" s="76" t="s">
        <v>215</v>
      </c>
      <c r="G39" s="77" t="str">
        <f t="shared" si="0"/>
        <v>FENÓMENO NATURAL</v>
      </c>
      <c r="H39" s="6" t="s">
        <v>232</v>
      </c>
      <c r="I39" s="5"/>
      <c r="J39" s="5"/>
      <c r="K39" s="5" t="s">
        <v>0</v>
      </c>
      <c r="L39" s="5" t="s">
        <v>0</v>
      </c>
      <c r="M39" s="5"/>
      <c r="N39" s="5"/>
      <c r="O39" s="5"/>
      <c r="P39" s="5"/>
      <c r="Q39" s="122">
        <v>3</v>
      </c>
      <c r="R39" s="122">
        <v>4</v>
      </c>
      <c r="S39" s="45">
        <v>3</v>
      </c>
      <c r="T39" s="122">
        <f t="shared" si="54"/>
        <v>36</v>
      </c>
      <c r="U39" s="44" t="str">
        <f t="shared" si="55"/>
        <v>BAJO</v>
      </c>
      <c r="V39" s="44" t="str">
        <f t="shared" si="56"/>
        <v>ACEPTABLE</v>
      </c>
      <c r="W39" s="7" t="s">
        <v>136</v>
      </c>
      <c r="X39" s="7" t="s">
        <v>136</v>
      </c>
      <c r="Y39" s="7" t="s">
        <v>136</v>
      </c>
      <c r="Z39" s="7" t="s">
        <v>216</v>
      </c>
      <c r="AA39" s="7" t="s">
        <v>217</v>
      </c>
      <c r="AB39" s="7" t="s">
        <v>233</v>
      </c>
      <c r="AC39" s="122">
        <v>3</v>
      </c>
      <c r="AD39" s="122">
        <v>4</v>
      </c>
      <c r="AE39" s="45">
        <v>1</v>
      </c>
      <c r="AF39" s="122">
        <f t="shared" si="51"/>
        <v>12</v>
      </c>
      <c r="AG39" s="44" t="str">
        <f t="shared" si="52"/>
        <v>BAJO</v>
      </c>
      <c r="AH39" s="44" t="str">
        <f t="shared" si="53"/>
        <v>ACEPTABLE</v>
      </c>
    </row>
    <row r="40" spans="1:35" ht="48.75" thickBot="1" x14ac:dyDescent="0.25">
      <c r="A40" s="160"/>
      <c r="B40" s="161"/>
      <c r="C40" s="161"/>
      <c r="D40" s="161"/>
      <c r="E40" s="100" t="s">
        <v>159</v>
      </c>
      <c r="F40" s="101" t="s">
        <v>214</v>
      </c>
      <c r="G40" s="100" t="str">
        <f t="shared" si="0"/>
        <v>FENÓMENO NATURAL</v>
      </c>
      <c r="H40" s="102" t="s">
        <v>311</v>
      </c>
      <c r="I40" s="103"/>
      <c r="J40" s="103"/>
      <c r="K40" s="103" t="s">
        <v>0</v>
      </c>
      <c r="L40" s="103" t="s">
        <v>0</v>
      </c>
      <c r="M40" s="103"/>
      <c r="N40" s="103"/>
      <c r="O40" s="103"/>
      <c r="P40" s="103"/>
      <c r="Q40" s="104">
        <v>3</v>
      </c>
      <c r="R40" s="104">
        <v>6</v>
      </c>
      <c r="S40" s="105">
        <v>1</v>
      </c>
      <c r="T40" s="104">
        <f t="shared" si="54"/>
        <v>18</v>
      </c>
      <c r="U40" s="106" t="str">
        <f t="shared" si="55"/>
        <v>BAJO</v>
      </c>
      <c r="V40" s="106" t="str">
        <f t="shared" si="56"/>
        <v>ACEPTABLE</v>
      </c>
      <c r="W40" s="107" t="s">
        <v>136</v>
      </c>
      <c r="X40" s="107" t="s">
        <v>136</v>
      </c>
      <c r="Y40" s="107" t="s">
        <v>136</v>
      </c>
      <c r="Z40" s="107" t="s">
        <v>216</v>
      </c>
      <c r="AA40" s="107" t="s">
        <v>217</v>
      </c>
      <c r="AB40" s="107" t="s">
        <v>233</v>
      </c>
      <c r="AC40" s="104">
        <v>3</v>
      </c>
      <c r="AD40" s="104">
        <v>1</v>
      </c>
      <c r="AE40" s="105">
        <v>1</v>
      </c>
      <c r="AF40" s="104">
        <f t="shared" si="51"/>
        <v>3</v>
      </c>
      <c r="AG40" s="106" t="str">
        <f t="shared" si="52"/>
        <v>BAJO</v>
      </c>
      <c r="AH40" s="106" t="str">
        <f t="shared" si="53"/>
        <v>ACEPTABLE</v>
      </c>
    </row>
    <row r="41" spans="1:35" ht="84" x14ac:dyDescent="0.2">
      <c r="A41" s="160"/>
      <c r="B41" s="159" t="s">
        <v>220</v>
      </c>
      <c r="C41" s="159" t="s">
        <v>262</v>
      </c>
      <c r="D41" s="159" t="s">
        <v>219</v>
      </c>
      <c r="E41" s="92" t="s">
        <v>127</v>
      </c>
      <c r="F41" s="93" t="s">
        <v>195</v>
      </c>
      <c r="G41" s="92" t="str">
        <f t="shared" si="0"/>
        <v>BIOMECÁNICO</v>
      </c>
      <c r="H41" s="94" t="s">
        <v>255</v>
      </c>
      <c r="I41" s="95"/>
      <c r="J41" s="95"/>
      <c r="K41" s="95" t="s">
        <v>0</v>
      </c>
      <c r="L41" s="95" t="s">
        <v>0</v>
      </c>
      <c r="M41" s="95"/>
      <c r="N41" s="95"/>
      <c r="O41" s="95"/>
      <c r="P41" s="95"/>
      <c r="Q41" s="96">
        <v>3</v>
      </c>
      <c r="R41" s="96">
        <v>4</v>
      </c>
      <c r="S41" s="97">
        <v>3</v>
      </c>
      <c r="T41" s="108">
        <f t="shared" ref="T41" si="57">(Q41*R41*S41)</f>
        <v>36</v>
      </c>
      <c r="U41" s="109" t="str">
        <f t="shared" ref="U41" si="58">IF(AND(T41&gt;=1,T41&lt;=300),"BAJO",IF(AND(T41&gt;=301,T41&lt;=600),"MEDIO",IF(AND(T41&gt;=601,T41&lt;=1000),"ALTO")))</f>
        <v>BAJO</v>
      </c>
      <c r="V41" s="109" t="str">
        <f t="shared" ref="V41" si="59">IF(U41= "BAJO","ACEPTABLE",IF(U41="MEDIO","NO ACEPTABLE",IF(U41="ALTO","NO ACEPTABLE")))</f>
        <v>ACEPTABLE</v>
      </c>
      <c r="W41" s="99" t="s">
        <v>136</v>
      </c>
      <c r="X41" s="99" t="s">
        <v>136</v>
      </c>
      <c r="Y41" s="99" t="s">
        <v>136</v>
      </c>
      <c r="Z41" s="99" t="s">
        <v>312</v>
      </c>
      <c r="AA41" s="99" t="s">
        <v>136</v>
      </c>
      <c r="AB41" s="99" t="s">
        <v>221</v>
      </c>
      <c r="AC41" s="96">
        <v>1</v>
      </c>
      <c r="AD41" s="96">
        <v>1</v>
      </c>
      <c r="AE41" s="97">
        <v>3</v>
      </c>
      <c r="AF41" s="108">
        <f t="shared" ref="AF41" si="60">(AC41*AD41*AE41)</f>
        <v>3</v>
      </c>
      <c r="AG41" s="109" t="str">
        <f t="shared" ref="AG41" si="61">IF(AND(AF41&gt;=1,AF41&lt;=300),"BAJO",IF(AND(AF41&gt;=301,AF41&lt;=600),"MEDIO",IF(AND(AF41&gt;=601,AF41&lt;=1000),"ALTO")))</f>
        <v>BAJO</v>
      </c>
      <c r="AH41" s="109" t="str">
        <f t="shared" ref="AH41" si="62">IF(AG41= "BAJO","ACEPTABLE",IF(AG41="MEDIO","NO ACEPTABLE",IF(AG41="ALTO","NO ACEPTABLE")))</f>
        <v>ACEPTABLE</v>
      </c>
    </row>
    <row r="42" spans="1:35" ht="84" x14ac:dyDescent="0.2">
      <c r="A42" s="160"/>
      <c r="B42" s="160"/>
      <c r="C42" s="160"/>
      <c r="D42" s="160"/>
      <c r="E42" s="77" t="s">
        <v>127</v>
      </c>
      <c r="F42" s="76" t="s">
        <v>205</v>
      </c>
      <c r="G42" s="77" t="str">
        <f t="shared" si="0"/>
        <v>CONDICIONES DE SEGURIDAD</v>
      </c>
      <c r="H42" s="6" t="s">
        <v>256</v>
      </c>
      <c r="I42" s="5"/>
      <c r="J42" s="5"/>
      <c r="K42" s="5" t="s">
        <v>0</v>
      </c>
      <c r="L42" s="5" t="s">
        <v>0</v>
      </c>
      <c r="M42" s="5"/>
      <c r="N42" s="5"/>
      <c r="O42" s="5"/>
      <c r="P42" s="5"/>
      <c r="Q42" s="122">
        <v>3</v>
      </c>
      <c r="R42" s="122">
        <v>1</v>
      </c>
      <c r="S42" s="45">
        <v>6</v>
      </c>
      <c r="T42" s="122">
        <f t="shared" ref="T42" si="63">(Q42*R42*S42)</f>
        <v>18</v>
      </c>
      <c r="U42" s="44" t="str">
        <f t="shared" ref="U42" si="64">IF(AND(T42&gt;=1,T42&lt;=300),"BAJO",IF(AND(T42&gt;=301,T42&lt;=600),"MEDIO",IF(AND(T42&gt;=601,T42&lt;=1000),"ALTO")))</f>
        <v>BAJO</v>
      </c>
      <c r="V42" s="44" t="str">
        <f t="shared" ref="V42" si="65">IF(U42= "BAJO","ACEPTABLE",IF(U42="MEDIO","NO ACEPTABLE",IF(U42="ALTO","NO ACEPTABLE")))</f>
        <v>ACEPTABLE</v>
      </c>
      <c r="W42" s="7" t="s">
        <v>291</v>
      </c>
      <c r="X42" s="7" t="s">
        <v>136</v>
      </c>
      <c r="Y42" s="7" t="s">
        <v>136</v>
      </c>
      <c r="Z42" s="7" t="s">
        <v>206</v>
      </c>
      <c r="AA42" s="7" t="s">
        <v>136</v>
      </c>
      <c r="AB42" s="7" t="s">
        <v>160</v>
      </c>
      <c r="AC42" s="122">
        <v>1</v>
      </c>
      <c r="AD42" s="122">
        <v>1</v>
      </c>
      <c r="AE42" s="45">
        <v>6</v>
      </c>
      <c r="AF42" s="122">
        <f t="shared" ref="AF42:AF61" si="66">(AC42*AD42*AE42)</f>
        <v>6</v>
      </c>
      <c r="AG42" s="44" t="str">
        <f t="shared" ref="AG42:AG61" si="67">IF(AND(AF42&gt;=1,AF42&lt;=300),"BAJO",IF(AND(AF42&gt;=301,AF42&lt;=600),"MEDIO",IF(AND(AF42&gt;=601,AF42&lt;=1000),"ALTO")))</f>
        <v>BAJO</v>
      </c>
      <c r="AH42" s="44" t="str">
        <f t="shared" ref="AH42:AH61" si="68">IF(AG42= "BAJO","ACEPTABLE",IF(AG42="MEDIO","NO ACEPTABLE",IF(AG42="ALTO","NO ACEPTABLE")))</f>
        <v>ACEPTABLE</v>
      </c>
    </row>
    <row r="43" spans="1:35" ht="119.25" customHeight="1" x14ac:dyDescent="0.2">
      <c r="A43" s="160"/>
      <c r="B43" s="160"/>
      <c r="C43" s="160"/>
      <c r="D43" s="160"/>
      <c r="E43" s="77" t="s">
        <v>127</v>
      </c>
      <c r="F43" s="76" t="s">
        <v>203</v>
      </c>
      <c r="G43" s="77" t="str">
        <f t="shared" si="0"/>
        <v>CONDICIONES DE SEGURIDAD</v>
      </c>
      <c r="H43" s="6" t="s">
        <v>313</v>
      </c>
      <c r="I43" s="5"/>
      <c r="J43" s="5"/>
      <c r="K43" s="5" t="s">
        <v>0</v>
      </c>
      <c r="L43" s="5" t="s">
        <v>0</v>
      </c>
      <c r="M43" s="5"/>
      <c r="N43" s="5"/>
      <c r="O43" s="5"/>
      <c r="P43" s="5"/>
      <c r="Q43" s="122">
        <v>6</v>
      </c>
      <c r="R43" s="122">
        <v>4</v>
      </c>
      <c r="S43" s="45">
        <v>3</v>
      </c>
      <c r="T43" s="96">
        <f t="shared" ref="T43:T61" si="69">(Q43*R43*S43)</f>
        <v>72</v>
      </c>
      <c r="U43" s="98" t="str">
        <f t="shared" ref="U43:U61" si="70">IF(AND(T43&gt;=1,T43&lt;=300),"BAJO",IF(AND(T43&gt;=301,T43&lt;=600),"MEDIO",IF(AND(T43&gt;=601,T43&lt;=1000),"ALTO")))</f>
        <v>BAJO</v>
      </c>
      <c r="V43" s="98" t="str">
        <f t="shared" ref="V43:V61" si="71">IF(U43= "BAJO","ACEPTABLE",IF(U43="MEDIO","NO ACEPTABLE",IF(U43="ALTO","NO ACEPTABLE")))</f>
        <v>ACEPTABLE</v>
      </c>
      <c r="W43" s="7" t="s">
        <v>136</v>
      </c>
      <c r="X43" s="7" t="s">
        <v>136</v>
      </c>
      <c r="Y43" s="7" t="s">
        <v>136</v>
      </c>
      <c r="Z43" s="7" t="s">
        <v>222</v>
      </c>
      <c r="AA43" s="7" t="s">
        <v>136</v>
      </c>
      <c r="AB43" s="7" t="s">
        <v>176</v>
      </c>
      <c r="AC43" s="122">
        <v>3</v>
      </c>
      <c r="AD43" s="122">
        <v>4</v>
      </c>
      <c r="AE43" s="45">
        <v>3</v>
      </c>
      <c r="AF43" s="122">
        <f t="shared" si="66"/>
        <v>36</v>
      </c>
      <c r="AG43" s="44" t="str">
        <f t="shared" si="67"/>
        <v>BAJO</v>
      </c>
      <c r="AH43" s="44" t="str">
        <f t="shared" si="68"/>
        <v>ACEPTABLE</v>
      </c>
    </row>
    <row r="44" spans="1:35" ht="60" x14ac:dyDescent="0.2">
      <c r="A44" s="160"/>
      <c r="B44" s="160"/>
      <c r="C44" s="160"/>
      <c r="D44" s="160"/>
      <c r="E44" s="77" t="s">
        <v>127</v>
      </c>
      <c r="F44" s="76" t="s">
        <v>209</v>
      </c>
      <c r="G44" s="77" t="str">
        <f t="shared" si="0"/>
        <v>CONDICIONES DE SEGURIDAD</v>
      </c>
      <c r="H44" s="6" t="s">
        <v>257</v>
      </c>
      <c r="I44" s="5"/>
      <c r="J44" s="5"/>
      <c r="K44" s="5" t="s">
        <v>0</v>
      </c>
      <c r="L44" s="5" t="s">
        <v>0</v>
      </c>
      <c r="M44" s="5"/>
      <c r="N44" s="5"/>
      <c r="O44" s="5"/>
      <c r="P44" s="5"/>
      <c r="Q44" s="122">
        <v>6</v>
      </c>
      <c r="R44" s="122">
        <v>6</v>
      </c>
      <c r="S44" s="45">
        <v>3</v>
      </c>
      <c r="T44" s="96">
        <f t="shared" si="69"/>
        <v>108</v>
      </c>
      <c r="U44" s="98" t="str">
        <f t="shared" si="70"/>
        <v>BAJO</v>
      </c>
      <c r="V44" s="98" t="str">
        <f t="shared" si="71"/>
        <v>ACEPTABLE</v>
      </c>
      <c r="W44" s="7" t="s">
        <v>136</v>
      </c>
      <c r="X44" s="7" t="s">
        <v>136</v>
      </c>
      <c r="Y44" s="7" t="s">
        <v>136</v>
      </c>
      <c r="Z44" s="7" t="s">
        <v>223</v>
      </c>
      <c r="AA44" s="7" t="s">
        <v>136</v>
      </c>
      <c r="AB44" s="7" t="s">
        <v>176</v>
      </c>
      <c r="AC44" s="122">
        <v>3</v>
      </c>
      <c r="AD44" s="122">
        <v>6</v>
      </c>
      <c r="AE44" s="45">
        <v>3</v>
      </c>
      <c r="AF44" s="122">
        <f t="shared" si="66"/>
        <v>54</v>
      </c>
      <c r="AG44" s="44" t="str">
        <f t="shared" si="67"/>
        <v>BAJO</v>
      </c>
      <c r="AH44" s="44" t="str">
        <f t="shared" si="68"/>
        <v>ACEPTABLE</v>
      </c>
    </row>
    <row r="45" spans="1:35" ht="72" x14ac:dyDescent="0.2">
      <c r="A45" s="160"/>
      <c r="B45" s="160"/>
      <c r="C45" s="160"/>
      <c r="D45" s="160"/>
      <c r="E45" s="77" t="s">
        <v>127</v>
      </c>
      <c r="F45" s="76" t="s">
        <v>204</v>
      </c>
      <c r="G45" s="77" t="str">
        <f t="shared" si="0"/>
        <v>CONDICIONES DE SEGURIDAD</v>
      </c>
      <c r="H45" s="6" t="s">
        <v>295</v>
      </c>
      <c r="I45" s="5"/>
      <c r="J45" s="5"/>
      <c r="K45" s="5" t="s">
        <v>0</v>
      </c>
      <c r="L45" s="5" t="s">
        <v>0</v>
      </c>
      <c r="M45" s="5"/>
      <c r="N45" s="5"/>
      <c r="O45" s="5"/>
      <c r="P45" s="5"/>
      <c r="Q45" s="122">
        <v>3</v>
      </c>
      <c r="R45" s="122">
        <v>1</v>
      </c>
      <c r="S45" s="45">
        <v>3</v>
      </c>
      <c r="T45" s="96">
        <f t="shared" si="69"/>
        <v>9</v>
      </c>
      <c r="U45" s="98" t="str">
        <f t="shared" si="70"/>
        <v>BAJO</v>
      </c>
      <c r="V45" s="98" t="str">
        <f t="shared" si="71"/>
        <v>ACEPTABLE</v>
      </c>
      <c r="W45" s="7" t="s">
        <v>136</v>
      </c>
      <c r="X45" s="7" t="s">
        <v>136</v>
      </c>
      <c r="Y45" s="7" t="s">
        <v>136</v>
      </c>
      <c r="Z45" s="7" t="s">
        <v>223</v>
      </c>
      <c r="AA45" s="7" t="s">
        <v>136</v>
      </c>
      <c r="AB45" s="7" t="s">
        <v>176</v>
      </c>
      <c r="AC45" s="122">
        <v>1</v>
      </c>
      <c r="AD45" s="122">
        <v>1</v>
      </c>
      <c r="AE45" s="45">
        <v>3</v>
      </c>
      <c r="AF45" s="122">
        <f t="shared" si="66"/>
        <v>3</v>
      </c>
      <c r="AG45" s="44" t="str">
        <f t="shared" si="67"/>
        <v>BAJO</v>
      </c>
      <c r="AH45" s="44" t="str">
        <f t="shared" si="68"/>
        <v>ACEPTABLE</v>
      </c>
    </row>
    <row r="46" spans="1:35" ht="60" x14ac:dyDescent="0.2">
      <c r="A46" s="160"/>
      <c r="B46" s="160"/>
      <c r="C46" s="160"/>
      <c r="D46" s="160"/>
      <c r="E46" s="77" t="s">
        <v>127</v>
      </c>
      <c r="F46" s="76" t="s">
        <v>175</v>
      </c>
      <c r="G46" s="77" t="str">
        <f t="shared" si="0"/>
        <v>CONDICIONES DE SEGURIDAD</v>
      </c>
      <c r="H46" s="6" t="s">
        <v>346</v>
      </c>
      <c r="I46" s="5"/>
      <c r="J46" s="5"/>
      <c r="K46" s="5" t="s">
        <v>0</v>
      </c>
      <c r="L46" s="5" t="s">
        <v>0</v>
      </c>
      <c r="M46" s="5"/>
      <c r="N46" s="5"/>
      <c r="O46" s="5"/>
      <c r="P46" s="5"/>
      <c r="Q46" s="122">
        <v>6</v>
      </c>
      <c r="R46" s="122">
        <v>10</v>
      </c>
      <c r="S46" s="45">
        <v>3</v>
      </c>
      <c r="T46" s="96">
        <f t="shared" si="69"/>
        <v>180</v>
      </c>
      <c r="U46" s="98" t="str">
        <f t="shared" si="70"/>
        <v>BAJO</v>
      </c>
      <c r="V46" s="98" t="str">
        <f t="shared" si="71"/>
        <v>ACEPTABLE</v>
      </c>
      <c r="W46" s="7" t="s">
        <v>136</v>
      </c>
      <c r="X46" s="7" t="s">
        <v>136</v>
      </c>
      <c r="Y46" s="7" t="s">
        <v>136</v>
      </c>
      <c r="Z46" s="7" t="s">
        <v>224</v>
      </c>
      <c r="AA46" s="7" t="s">
        <v>136</v>
      </c>
      <c r="AB46" s="7" t="s">
        <v>176</v>
      </c>
      <c r="AC46" s="122">
        <v>3</v>
      </c>
      <c r="AD46" s="122">
        <v>6</v>
      </c>
      <c r="AE46" s="45">
        <v>3</v>
      </c>
      <c r="AF46" s="122">
        <f t="shared" si="66"/>
        <v>54</v>
      </c>
      <c r="AG46" s="44" t="str">
        <f t="shared" si="67"/>
        <v>BAJO</v>
      </c>
      <c r="AH46" s="44" t="str">
        <f t="shared" si="68"/>
        <v>ACEPTABLE</v>
      </c>
    </row>
    <row r="47" spans="1:35" ht="72" x14ac:dyDescent="0.2">
      <c r="A47" s="160"/>
      <c r="B47" s="160"/>
      <c r="C47" s="160"/>
      <c r="D47" s="160"/>
      <c r="E47" s="77" t="s">
        <v>127</v>
      </c>
      <c r="F47" s="76" t="s">
        <v>202</v>
      </c>
      <c r="G47" s="77" t="str">
        <f t="shared" si="0"/>
        <v>CONDICIONES DE SEGURIDAD</v>
      </c>
      <c r="H47" s="6" t="s">
        <v>296</v>
      </c>
      <c r="I47" s="5"/>
      <c r="J47" s="5"/>
      <c r="K47" s="5" t="s">
        <v>0</v>
      </c>
      <c r="L47" s="5" t="s">
        <v>0</v>
      </c>
      <c r="M47" s="5"/>
      <c r="N47" s="5"/>
      <c r="O47" s="5"/>
      <c r="P47" s="5"/>
      <c r="Q47" s="122">
        <v>3</v>
      </c>
      <c r="R47" s="122">
        <v>4</v>
      </c>
      <c r="S47" s="45">
        <v>3</v>
      </c>
      <c r="T47" s="96">
        <f t="shared" si="69"/>
        <v>36</v>
      </c>
      <c r="U47" s="98" t="str">
        <f t="shared" si="70"/>
        <v>BAJO</v>
      </c>
      <c r="V47" s="98" t="str">
        <f t="shared" si="71"/>
        <v>ACEPTABLE</v>
      </c>
      <c r="W47" s="7" t="s">
        <v>136</v>
      </c>
      <c r="X47" s="7" t="s">
        <v>136</v>
      </c>
      <c r="Y47" s="7" t="s">
        <v>136</v>
      </c>
      <c r="Z47" s="7" t="s">
        <v>225</v>
      </c>
      <c r="AA47" s="7" t="s">
        <v>136</v>
      </c>
      <c r="AB47" s="7" t="s">
        <v>329</v>
      </c>
      <c r="AC47" s="122">
        <v>1</v>
      </c>
      <c r="AD47" s="122">
        <v>1</v>
      </c>
      <c r="AE47" s="45">
        <v>3</v>
      </c>
      <c r="AF47" s="122">
        <f t="shared" si="66"/>
        <v>3</v>
      </c>
      <c r="AG47" s="44" t="str">
        <f t="shared" si="67"/>
        <v>BAJO</v>
      </c>
      <c r="AH47" s="44" t="str">
        <f t="shared" si="68"/>
        <v>ACEPTABLE</v>
      </c>
    </row>
    <row r="48" spans="1:35" ht="84" x14ac:dyDescent="0.2">
      <c r="A48" s="160"/>
      <c r="B48" s="160"/>
      <c r="C48" s="160"/>
      <c r="D48" s="160"/>
      <c r="E48" s="77" t="s">
        <v>127</v>
      </c>
      <c r="F48" s="76" t="s">
        <v>196</v>
      </c>
      <c r="G48" s="77" t="str">
        <f t="shared" si="0"/>
        <v>FÍSICOS</v>
      </c>
      <c r="H48" s="6" t="s">
        <v>258</v>
      </c>
      <c r="I48" s="5"/>
      <c r="J48" s="5"/>
      <c r="K48" s="5" t="s">
        <v>0</v>
      </c>
      <c r="L48" s="5" t="s">
        <v>0</v>
      </c>
      <c r="M48" s="5"/>
      <c r="N48" s="5"/>
      <c r="O48" s="5"/>
      <c r="P48" s="5"/>
      <c r="Q48" s="122">
        <v>6</v>
      </c>
      <c r="R48" s="122">
        <v>1</v>
      </c>
      <c r="S48" s="45">
        <v>3</v>
      </c>
      <c r="T48" s="96">
        <f t="shared" si="69"/>
        <v>18</v>
      </c>
      <c r="U48" s="98" t="str">
        <f t="shared" si="70"/>
        <v>BAJO</v>
      </c>
      <c r="V48" s="98" t="str">
        <f t="shared" si="71"/>
        <v>ACEPTABLE</v>
      </c>
      <c r="W48" s="7" t="s">
        <v>136</v>
      </c>
      <c r="X48" s="7" t="s">
        <v>136</v>
      </c>
      <c r="Y48" s="7" t="s">
        <v>136</v>
      </c>
      <c r="Z48" s="7" t="s">
        <v>226</v>
      </c>
      <c r="AA48" s="7" t="s">
        <v>136</v>
      </c>
      <c r="AB48" s="7" t="s">
        <v>176</v>
      </c>
      <c r="AC48" s="122">
        <v>3</v>
      </c>
      <c r="AD48" s="122">
        <v>1</v>
      </c>
      <c r="AE48" s="45">
        <v>3</v>
      </c>
      <c r="AF48" s="122">
        <f t="shared" si="66"/>
        <v>9</v>
      </c>
      <c r="AG48" s="44" t="str">
        <f t="shared" si="67"/>
        <v>BAJO</v>
      </c>
      <c r="AH48" s="44" t="str">
        <f t="shared" si="68"/>
        <v>ACEPTABLE</v>
      </c>
    </row>
    <row r="49" spans="1:48" ht="96" x14ac:dyDescent="0.2">
      <c r="A49" s="160"/>
      <c r="B49" s="160"/>
      <c r="C49" s="160"/>
      <c r="D49" s="160"/>
      <c r="E49" s="77" t="s">
        <v>127</v>
      </c>
      <c r="F49" s="76" t="s">
        <v>199</v>
      </c>
      <c r="G49" s="77" t="str">
        <f t="shared" si="0"/>
        <v>FÍSICOS</v>
      </c>
      <c r="H49" s="6" t="s">
        <v>259</v>
      </c>
      <c r="I49" s="5"/>
      <c r="J49" s="5"/>
      <c r="K49" s="5" t="s">
        <v>0</v>
      </c>
      <c r="L49" s="5" t="s">
        <v>0</v>
      </c>
      <c r="M49" s="5"/>
      <c r="N49" s="5"/>
      <c r="O49" s="5"/>
      <c r="P49" s="5"/>
      <c r="Q49" s="122">
        <v>3</v>
      </c>
      <c r="R49" s="122">
        <v>4</v>
      </c>
      <c r="S49" s="45">
        <v>6</v>
      </c>
      <c r="T49" s="96">
        <f t="shared" si="69"/>
        <v>72</v>
      </c>
      <c r="U49" s="98" t="str">
        <f t="shared" si="70"/>
        <v>BAJO</v>
      </c>
      <c r="V49" s="98" t="str">
        <f t="shared" si="71"/>
        <v>ACEPTABLE</v>
      </c>
      <c r="W49" s="7" t="s">
        <v>136</v>
      </c>
      <c r="X49" s="7" t="s">
        <v>136</v>
      </c>
      <c r="Y49" s="7" t="s">
        <v>136</v>
      </c>
      <c r="Z49" s="7" t="s">
        <v>239</v>
      </c>
      <c r="AA49" s="7" t="s">
        <v>234</v>
      </c>
      <c r="AB49" s="7" t="s">
        <v>176</v>
      </c>
      <c r="AC49" s="122">
        <v>1</v>
      </c>
      <c r="AD49" s="122">
        <v>1</v>
      </c>
      <c r="AE49" s="45">
        <v>3</v>
      </c>
      <c r="AF49" s="122">
        <f t="shared" si="66"/>
        <v>3</v>
      </c>
      <c r="AG49" s="44" t="str">
        <f t="shared" si="67"/>
        <v>BAJO</v>
      </c>
      <c r="AH49" s="44" t="str">
        <f t="shared" si="68"/>
        <v>ACEPTABLE</v>
      </c>
      <c r="AI49" s="3"/>
    </row>
    <row r="50" spans="1:48" s="126" customFormat="1" ht="72" x14ac:dyDescent="0.2">
      <c r="A50" s="160"/>
      <c r="B50" s="160"/>
      <c r="C50" s="160"/>
      <c r="D50" s="160"/>
      <c r="E50" s="77" t="s">
        <v>127</v>
      </c>
      <c r="F50" s="76" t="s">
        <v>151</v>
      </c>
      <c r="G50" s="77" t="s">
        <v>266</v>
      </c>
      <c r="H50" s="76" t="s">
        <v>282</v>
      </c>
      <c r="I50" s="123"/>
      <c r="J50" s="123"/>
      <c r="K50" s="123" t="s">
        <v>0</v>
      </c>
      <c r="L50" s="123"/>
      <c r="M50" s="123"/>
      <c r="N50" s="123"/>
      <c r="O50" s="123"/>
      <c r="P50" s="123"/>
      <c r="Q50" s="124">
        <v>3</v>
      </c>
      <c r="R50" s="124">
        <v>4</v>
      </c>
      <c r="S50" s="125">
        <v>6</v>
      </c>
      <c r="T50" s="128">
        <v>72</v>
      </c>
      <c r="U50" s="98" t="str">
        <f t="shared" si="70"/>
        <v>BAJO</v>
      </c>
      <c r="V50" s="98" t="str">
        <f t="shared" si="71"/>
        <v>ACEPTABLE</v>
      </c>
      <c r="W50" s="77" t="s">
        <v>136</v>
      </c>
      <c r="X50" s="77" t="s">
        <v>136</v>
      </c>
      <c r="Y50" s="77" t="s">
        <v>136</v>
      </c>
      <c r="Z50" s="77" t="s">
        <v>136</v>
      </c>
      <c r="AA50" s="77" t="s">
        <v>136</v>
      </c>
      <c r="AB50" s="77" t="s">
        <v>176</v>
      </c>
      <c r="AC50" s="124">
        <v>3</v>
      </c>
      <c r="AD50" s="124">
        <v>4</v>
      </c>
      <c r="AE50" s="125">
        <v>3</v>
      </c>
      <c r="AF50" s="124">
        <v>36</v>
      </c>
      <c r="AG50" s="44" t="str">
        <f t="shared" ref="AG50" si="72">IF(AND(AF50&gt;=1,AF50&lt;=300),"BAJO",IF(AND(AF50&gt;=301,AF50&lt;=600),"MEDIO",IF(AND(AF50&gt;=601,AF50&lt;=1000),"ALTO")))</f>
        <v>BAJO</v>
      </c>
      <c r="AH50" s="44" t="str">
        <f t="shared" ref="AH50" si="73">IF(AG50= "BAJO","ACEPTABLE",IF(AG50="MEDIO","NO ACEPTABLE",IF(AG50="ALTO","NO ACEPTABLE")))</f>
        <v>ACEPTABLE</v>
      </c>
      <c r="AI50" s="135"/>
      <c r="AJ50" s="127"/>
      <c r="AK50" s="127"/>
      <c r="AL50" s="127"/>
      <c r="AM50" s="127"/>
      <c r="AN50" s="127"/>
      <c r="AO50" s="127"/>
      <c r="AP50" s="127"/>
      <c r="AQ50" s="127"/>
      <c r="AR50" s="127"/>
      <c r="AS50" s="127"/>
      <c r="AT50" s="127"/>
      <c r="AU50" s="127"/>
      <c r="AV50" s="127"/>
    </row>
    <row r="51" spans="1:48" s="126" customFormat="1" ht="48" x14ac:dyDescent="0.2">
      <c r="A51" s="160"/>
      <c r="B51" s="160"/>
      <c r="C51" s="160"/>
      <c r="D51" s="160"/>
      <c r="E51" s="77" t="s">
        <v>127</v>
      </c>
      <c r="F51" s="76" t="s">
        <v>156</v>
      </c>
      <c r="G51" s="77" t="s">
        <v>266</v>
      </c>
      <c r="H51" s="76" t="s">
        <v>297</v>
      </c>
      <c r="I51" s="123"/>
      <c r="J51" s="123"/>
      <c r="K51" s="123" t="s">
        <v>0</v>
      </c>
      <c r="L51" s="123"/>
      <c r="M51" s="123"/>
      <c r="N51" s="123"/>
      <c r="O51" s="123"/>
      <c r="P51" s="123"/>
      <c r="Q51" s="124">
        <v>6</v>
      </c>
      <c r="R51" s="124">
        <v>4</v>
      </c>
      <c r="S51" s="125">
        <v>10</v>
      </c>
      <c r="T51" s="128">
        <v>240</v>
      </c>
      <c r="U51" s="98" t="str">
        <f t="shared" si="70"/>
        <v>BAJO</v>
      </c>
      <c r="V51" s="98" t="str">
        <f t="shared" si="71"/>
        <v>ACEPTABLE</v>
      </c>
      <c r="W51" s="77" t="s">
        <v>136</v>
      </c>
      <c r="X51" s="77" t="s">
        <v>136</v>
      </c>
      <c r="Y51" s="77" t="s">
        <v>136</v>
      </c>
      <c r="Z51" s="77" t="s">
        <v>298</v>
      </c>
      <c r="AA51" s="77" t="s">
        <v>136</v>
      </c>
      <c r="AB51" s="77" t="s">
        <v>136</v>
      </c>
      <c r="AC51" s="124">
        <v>3</v>
      </c>
      <c r="AD51" s="124">
        <v>4</v>
      </c>
      <c r="AE51" s="125">
        <v>10</v>
      </c>
      <c r="AF51" s="124">
        <v>120</v>
      </c>
      <c r="AG51" s="44" t="str">
        <f t="shared" si="67"/>
        <v>BAJO</v>
      </c>
      <c r="AH51" s="44" t="str">
        <f t="shared" si="68"/>
        <v>ACEPTABLE</v>
      </c>
      <c r="AI51" s="135"/>
      <c r="AJ51" s="127"/>
      <c r="AK51" s="127"/>
      <c r="AL51" s="127"/>
      <c r="AM51" s="127"/>
      <c r="AN51" s="127"/>
      <c r="AO51" s="127"/>
      <c r="AP51" s="127"/>
      <c r="AQ51" s="127"/>
      <c r="AR51" s="127"/>
      <c r="AS51" s="127"/>
      <c r="AT51" s="127"/>
      <c r="AU51" s="127"/>
      <c r="AV51" s="127"/>
    </row>
    <row r="52" spans="1:48" s="126" customFormat="1" ht="60" x14ac:dyDescent="0.2">
      <c r="A52" s="160"/>
      <c r="B52" s="160"/>
      <c r="C52" s="160"/>
      <c r="D52" s="160"/>
      <c r="E52" s="77" t="s">
        <v>127</v>
      </c>
      <c r="F52" s="76" t="s">
        <v>142</v>
      </c>
      <c r="G52" s="77" t="s">
        <v>265</v>
      </c>
      <c r="H52" s="129" t="s">
        <v>281</v>
      </c>
      <c r="I52" s="123"/>
      <c r="J52" s="123"/>
      <c r="K52" s="123" t="s">
        <v>0</v>
      </c>
      <c r="L52" s="123"/>
      <c r="M52" s="123"/>
      <c r="N52" s="123"/>
      <c r="O52" s="123"/>
      <c r="P52" s="123"/>
      <c r="Q52" s="124">
        <v>6</v>
      </c>
      <c r="R52" s="124">
        <v>4</v>
      </c>
      <c r="S52" s="125">
        <v>3</v>
      </c>
      <c r="T52" s="128">
        <v>72</v>
      </c>
      <c r="U52" s="98" t="str">
        <f t="shared" ref="U52" si="74">IF(AND(T52&gt;=1,T52&lt;=300),"BAJO",IF(AND(T52&gt;=301,T52&lt;=600),"MEDIO",IF(AND(T52&gt;=601,T52&lt;=1000),"ALTO")))</f>
        <v>BAJO</v>
      </c>
      <c r="V52" s="98" t="str">
        <f t="shared" ref="V52" si="75">IF(U52= "BAJO","ACEPTABLE",IF(U52="MEDIO","NO ACEPTABLE",IF(U52="ALTO","NO ACEPTABLE")))</f>
        <v>ACEPTABLE</v>
      </c>
      <c r="W52" s="77" t="s">
        <v>136</v>
      </c>
      <c r="X52" s="77" t="s">
        <v>136</v>
      </c>
      <c r="Y52" s="77" t="s">
        <v>136</v>
      </c>
      <c r="Z52" s="77" t="s">
        <v>226</v>
      </c>
      <c r="AA52" s="77" t="s">
        <v>136</v>
      </c>
      <c r="AB52" s="77" t="s">
        <v>136</v>
      </c>
      <c r="AC52" s="124">
        <v>3</v>
      </c>
      <c r="AD52" s="124">
        <v>6</v>
      </c>
      <c r="AE52" s="125">
        <v>3</v>
      </c>
      <c r="AF52" s="124">
        <v>54</v>
      </c>
      <c r="AG52" s="44" t="str">
        <f t="shared" ref="AG52" si="76">IF(AND(AF52&gt;=1,AF52&lt;=300),"BAJO",IF(AND(AF52&gt;=301,AF52&lt;=600),"MEDIO",IF(AND(AF52&gt;=601,AF52&lt;=1000),"ALTO")))</f>
        <v>BAJO</v>
      </c>
      <c r="AH52" s="44" t="str">
        <f t="shared" ref="AH52" si="77">IF(AG52= "BAJO","ACEPTABLE",IF(AG52="MEDIO","NO ACEPTABLE",IF(AG52="ALTO","NO ACEPTABLE")))</f>
        <v>ACEPTABLE</v>
      </c>
      <c r="AI52" s="135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</row>
    <row r="53" spans="1:48" s="126" customFormat="1" ht="72" x14ac:dyDescent="0.2">
      <c r="A53" s="160"/>
      <c r="B53" s="160"/>
      <c r="C53" s="160"/>
      <c r="D53" s="160"/>
      <c r="E53" s="77" t="s">
        <v>127</v>
      </c>
      <c r="F53" s="76" t="s">
        <v>146</v>
      </c>
      <c r="G53" s="77" t="str">
        <f t="shared" si="0"/>
        <v>BIOLÓGICOS</v>
      </c>
      <c r="H53" s="76" t="s">
        <v>322</v>
      </c>
      <c r="I53" s="123"/>
      <c r="J53" s="123"/>
      <c r="K53" s="123" t="s">
        <v>0</v>
      </c>
      <c r="L53" s="123" t="s">
        <v>0</v>
      </c>
      <c r="M53" s="123"/>
      <c r="N53" s="123"/>
      <c r="O53" s="123"/>
      <c r="P53" s="123"/>
      <c r="Q53" s="124">
        <v>6</v>
      </c>
      <c r="R53" s="124">
        <v>4</v>
      </c>
      <c r="S53" s="125">
        <v>10</v>
      </c>
      <c r="T53" s="124">
        <f t="shared" ref="T53" si="78">(Q53*R53*S53)</f>
        <v>240</v>
      </c>
      <c r="U53" s="44" t="str">
        <f t="shared" ref="U53" si="79">IF(AND(T53&gt;=1,T53&lt;=300),"BAJO",IF(AND(T53&gt;=301,T53&lt;=600),"MEDIO",IF(AND(T53&gt;=601,T53&lt;=1000),"ALTO")))</f>
        <v>BAJO</v>
      </c>
      <c r="V53" s="44" t="str">
        <f t="shared" ref="V53" si="80">IF(U53= "BAJO","ACEPTABLE",IF(U53="MEDIO","NO ACEPTABLE",IF(U53="ALTO","NO ACEPTABLE")))</f>
        <v>ACEPTABLE</v>
      </c>
      <c r="W53" s="77" t="s">
        <v>136</v>
      </c>
      <c r="X53" s="77" t="s">
        <v>136</v>
      </c>
      <c r="Y53" s="77" t="s">
        <v>136</v>
      </c>
      <c r="Z53" s="77" t="s">
        <v>235</v>
      </c>
      <c r="AA53" s="77" t="s">
        <v>136</v>
      </c>
      <c r="AB53" s="77" t="s">
        <v>176</v>
      </c>
      <c r="AC53" s="124">
        <v>3</v>
      </c>
      <c r="AD53" s="124">
        <v>4</v>
      </c>
      <c r="AE53" s="125">
        <v>10</v>
      </c>
      <c r="AF53" s="124">
        <f t="shared" ref="AF53" si="81">(AC53*AD53*AE53)</f>
        <v>120</v>
      </c>
      <c r="AG53" s="44" t="str">
        <f>IF(AND(AF53&gt;=1,AF53&lt;=300),"BAJO",IF(AND(AF53&gt;=301,AF53&lt;=600),"MEDIO",IF(AND(AF53&gt;AI49AF49&lt;=1000),"ALTO")))</f>
        <v>BAJO</v>
      </c>
      <c r="AH53" s="44" t="str">
        <f t="shared" ref="AH53" si="82">IF(AG53= "BAJO","ACEPTABLE",IF(AG53="MEDIO","NO ACEPTABLE",IF(AG53="ALTO","NO ACEPTABLE")))</f>
        <v>ACEPTABLE</v>
      </c>
      <c r="AI53" s="135"/>
      <c r="AJ53" s="127"/>
      <c r="AK53" s="127"/>
      <c r="AL53" s="127"/>
      <c r="AM53" s="127"/>
      <c r="AN53" s="127"/>
      <c r="AO53" s="127"/>
      <c r="AP53" s="127"/>
      <c r="AQ53" s="127"/>
      <c r="AR53" s="127"/>
      <c r="AS53" s="127"/>
      <c r="AT53" s="127"/>
      <c r="AU53" s="127"/>
      <c r="AV53" s="127"/>
    </row>
    <row r="54" spans="1:48" ht="120" x14ac:dyDescent="0.2">
      <c r="A54" s="160"/>
      <c r="B54" s="160"/>
      <c r="C54" s="160"/>
      <c r="D54" s="160"/>
      <c r="E54" s="77" t="s">
        <v>127</v>
      </c>
      <c r="F54" s="76" t="s">
        <v>147</v>
      </c>
      <c r="G54" s="77" t="str">
        <f t="shared" si="0"/>
        <v>BIOLÓGICOS</v>
      </c>
      <c r="H54" s="6" t="s">
        <v>325</v>
      </c>
      <c r="I54" s="5"/>
      <c r="J54" s="5"/>
      <c r="K54" s="5" t="s">
        <v>0</v>
      </c>
      <c r="L54" s="5" t="s">
        <v>0</v>
      </c>
      <c r="M54" s="5"/>
      <c r="N54" s="5"/>
      <c r="O54" s="5"/>
      <c r="P54" s="5"/>
      <c r="Q54" s="122">
        <v>6</v>
      </c>
      <c r="R54" s="122">
        <v>4</v>
      </c>
      <c r="S54" s="45">
        <v>10</v>
      </c>
      <c r="T54" s="122">
        <f t="shared" ref="T54" si="83">(Q54*R54*S54)</f>
        <v>240</v>
      </c>
      <c r="U54" s="44" t="str">
        <f t="shared" ref="U54" si="84">IF(AND(T54&gt;=1,T54&lt;=300),"BAJO",IF(AND(T54&gt;=301,T54&lt;=600),"MEDIO",IF(AND(T54&gt;=601,T54&lt;=1000),"ALTO")))</f>
        <v>BAJO</v>
      </c>
      <c r="V54" s="44" t="str">
        <f t="shared" ref="V54" si="85">IF(U54= "BAJO","ACEPTABLE",IF(U54="MEDIO","NO ACEPTABLE",IF(U54="ALTO","NO ACEPTABLE")))</f>
        <v>ACEPTABLE</v>
      </c>
      <c r="W54" s="7" t="s">
        <v>136</v>
      </c>
      <c r="X54" s="7" t="s">
        <v>136</v>
      </c>
      <c r="Y54" s="7" t="s">
        <v>136</v>
      </c>
      <c r="Z54" s="7" t="s">
        <v>227</v>
      </c>
      <c r="AA54" s="7" t="s">
        <v>136</v>
      </c>
      <c r="AB54" s="7" t="s">
        <v>176</v>
      </c>
      <c r="AC54" s="122">
        <v>3</v>
      </c>
      <c r="AD54" s="122">
        <v>4</v>
      </c>
      <c r="AE54" s="45">
        <v>10</v>
      </c>
      <c r="AF54" s="122">
        <f t="shared" ref="AF54" si="86">(AC54*AD54*AE54)</f>
        <v>120</v>
      </c>
      <c r="AG54" s="44" t="str">
        <f t="shared" ref="AG54" si="87">IF(AND(AF54&gt;=1,AF54&lt;=300),"BAJO",IF(AND(AF54&gt;=301,AF54&lt;=600),"MEDIO",IF(AND(AF54&gt;=601,AF54&lt;=1000),"ALTO")))</f>
        <v>BAJO</v>
      </c>
      <c r="AH54" s="44" t="str">
        <f t="shared" ref="AH54" si="88">IF(AG54= "BAJO","ACEPTABLE",IF(AG54="MEDIO","NO ACEPTABLE",IF(AG54="ALTO","NO ACEPTABLE")))</f>
        <v>ACEPTABLE</v>
      </c>
    </row>
    <row r="55" spans="1:48" ht="60" x14ac:dyDescent="0.2">
      <c r="A55" s="160"/>
      <c r="B55" s="160"/>
      <c r="C55" s="160"/>
      <c r="D55" s="160"/>
      <c r="E55" s="77" t="s">
        <v>127</v>
      </c>
      <c r="F55" s="76" t="s">
        <v>148</v>
      </c>
      <c r="G55" s="77" t="str">
        <f t="shared" si="0"/>
        <v>BIOLÓGICOS</v>
      </c>
      <c r="H55" s="6" t="s">
        <v>327</v>
      </c>
      <c r="I55" s="5"/>
      <c r="J55" s="5"/>
      <c r="K55" s="5" t="s">
        <v>0</v>
      </c>
      <c r="L55" s="5" t="s">
        <v>0</v>
      </c>
      <c r="M55" s="5"/>
      <c r="N55" s="5"/>
      <c r="O55" s="5"/>
      <c r="P55" s="5"/>
      <c r="Q55" s="122">
        <v>6</v>
      </c>
      <c r="R55" s="122">
        <v>4</v>
      </c>
      <c r="S55" s="45">
        <v>10</v>
      </c>
      <c r="T55" s="122">
        <f t="shared" ref="T55:T56" si="89">(Q55*R55*S55)</f>
        <v>240</v>
      </c>
      <c r="U55" s="44" t="str">
        <f t="shared" ref="U55:U56" si="90">IF(AND(T55&gt;=1,T55&lt;=300),"BAJO",IF(AND(T55&gt;=301,T55&lt;=600),"MEDIO",IF(AND(T55&gt;=601,T55&lt;=1000),"ALTO")))</f>
        <v>BAJO</v>
      </c>
      <c r="V55" s="44" t="str">
        <f t="shared" ref="V55:V56" si="91">IF(U55= "BAJO","ACEPTABLE",IF(U55="MEDIO","NO ACEPTABLE",IF(U55="ALTO","NO ACEPTABLE")))</f>
        <v>ACEPTABLE</v>
      </c>
      <c r="W55" s="7" t="s">
        <v>136</v>
      </c>
      <c r="X55" s="7" t="s">
        <v>136</v>
      </c>
      <c r="Y55" s="7" t="s">
        <v>136</v>
      </c>
      <c r="Z55" s="7" t="s">
        <v>228</v>
      </c>
      <c r="AA55" s="7" t="s">
        <v>136</v>
      </c>
      <c r="AB55" s="7" t="s">
        <v>176</v>
      </c>
      <c r="AC55" s="122">
        <v>3</v>
      </c>
      <c r="AD55" s="122">
        <v>4</v>
      </c>
      <c r="AE55" s="45">
        <v>10</v>
      </c>
      <c r="AF55" s="122">
        <f t="shared" ref="AF55:AF56" si="92">(AC55*AD55*AE55)</f>
        <v>120</v>
      </c>
      <c r="AG55" s="44" t="str">
        <f t="shared" ref="AG55:AG56" si="93">IF(AND(AF55&gt;=1,AF55&lt;=300),"BAJO",IF(AND(AF55&gt;=301,AF55&lt;=600),"MEDIO",IF(AND(AF55&gt;=601,AF55&lt;=1000),"ALTO")))</f>
        <v>BAJO</v>
      </c>
      <c r="AH55" s="44" t="str">
        <f t="shared" ref="AH55:AH56" si="94">IF(AG55= "BAJO","ACEPTABLE",IF(AG55="MEDIO","NO ACEPTABLE",IF(AG55="ALTO","NO ACEPTABLE")))</f>
        <v>ACEPTABLE</v>
      </c>
    </row>
    <row r="56" spans="1:48" ht="96" x14ac:dyDescent="0.2">
      <c r="A56" s="160"/>
      <c r="B56" s="160"/>
      <c r="C56" s="160"/>
      <c r="D56" s="160"/>
      <c r="E56" s="77" t="s">
        <v>127</v>
      </c>
      <c r="F56" s="76" t="s">
        <v>260</v>
      </c>
      <c r="G56" s="77" t="str">
        <f t="shared" ref="G56" si="95">IF(F56="Manipulación manual de cargas","BIOMECÁNICO",IF(F56="Movimientos repetitivos","BIOMECÁNICO",IF(F56="Esfuerzo","BIOMECÁNICO",IF(F56="Postura (prolongada mantenida, forzada,
antigravitacional)","BIOMECÁNICO",IF(F56="Mecánico (elementos o partes de máquinas, herramientas, equipos, piezas a trabajar, materiales proyectados sólidos o fluidos, superficies calientes)","CONDICIONES DE SEGURIDAD",IF(F56="Locativo (sistemas y medios de almacenamiento,  arrumes elevados sin estibas, muebles mal anclados en el piso o en la pared, almacenamientos inadecuados, condiciones de la estructura de trabajo)","CONDICIONES DE SEGURIDAD",IF(F56="Superficies de trabajo (irregulares, deslizantes, con diferencia del nivel, calientes)","CONDICIONES DE SEGURIDAD",IF(F56="Condiciones de orden y aseo, (caída de objetos, caída al mismo nivel o a un plano inferior, desorden en puestos de trabajo y bodegas)","CONDICIONES DE SEGURIDAD",IF(F56="Tecnológico (explosión, fuga, derrame de sustancias químicas, incendio)","CONDICIONES DE SEGURIDAD",IF(F56="Accidentes de tránsito - atropellamiento","CONDICIONES DE SEGURIDAD",IF(F56="Públicos (robos, atracos, asaltos, atentados, de orden público, etc.)","CONDICIONES DE SEGURIDAD",IF(F56="Eléctrico - (alta, media y baja tensión, estática por contacto indirecto)","CONDICIONES DE SEGURIDAD",IF(F56="Eléctrico - canalización inadecuada de cables eléctricos y de computo","CONDICIONES DE SEGURIDAD",IF(F56="Trabajo en alturas","CONDICIONES DE SEGURIDAD",IF(F56="Espacios confinados","CONDICIONES DE SEGURIDAD",IF(F56="Ruido de impacto, intermitente o continuo","FÍSICOS",IF(F56="Iluminación - luz visible por exceso o por deficiencia","FÍSICOS",IF(F56="Vibración cuerpo entero, segmentaria","FÍSICOS",IF(F56="Temperaturas extremas (calor y frío)","FÍSICOS",IF(F56="Ventilación (natural o artificial)","FÍSICOS",IF(F56="Presión admosférica (normal y ajustada)","FÍSICOS",IF(F56="Radiaciones ionizantes (rayos x, gama. beta y alfa)","FÍSICOS",IF(F56="Radiaciones no ionizantes (láser, ultravioleta, infrarroja, radiofrecuencia, microondas)","FÍSICOS",IF(F56="Gérmenes","BIOLÓGICOS",IF(F56="Parásitos","BIOLÓGICOS",IF(F56="Picaduras","BIOLÓGICOS",IF(F56="Mordeduras","BIOLÓGICOS",IF(F56="Fluidos o excrementos","BIOLÓGICOS",IF(F56="Polvos orgánicos inorgánicos","QUÍMICOS",IF(F56="Fibras","QUÍMICOS",IF(F56="Líquidos (nieblas y rocíos)","QUÍMICOS",IF(F56="Gases y vapores","QUÍMICOS",IF(F56="Humos metálicos, no metálicos","QUÍMICOS",IF(F56="Material particulado","QUÍMICOS",IF(F56="Gestión organizacional: Estilo de mando, pago, contratación, participación, inducción y capacitación, bienestar social, evaluación del desempeño y manejo de cambios","PSICOSOCIAL",IF(F56="Características de la organización del trabajo: Comunicación, tecnología, organización del trabajo y demandas cualitativas y cuantitativas de la labor","PSICOSOCIAL",IF(F56="Características del grupo social de trabajo: Relaciones, cohesión, calidad de interacciones y trabajo en equipo","PSICOSOCIAL",IF(F56="Condiciones de la tarea: Carga mental, contenido de la tarea, demandas emocionales, sistemas de control, definición de roles y monotonía","PSICOSOCIAL",IF(F56="Interface persona - tarea: Conocimientos, habilidades en relación con la demanda de la tarea, Iniciativa, autonomía y reconocimiento, identificación de la persona con la tarea y la organización","PSICOSOCIAL",IF(F56="Jornada de trabajo: Pausas, Trabajo nocturno, rotación, horas extras y descansos","PSICOSOCIAL",IF(F56="Antrópicos (inundaciones, deslizamientos, incendios forestales, sequías, aludes)","FENÓMENO NATURAL",IF(F56="Geofísicos (terremotos, volcanes, subsidencias, colapsos, inestabilidad del terreno)","FENÓMENO NATURAL",IF(F56="Meteorológicos (huracanes, tornados, granizadas, tormenta eléctrica)","FENÓMENO NATURAL")))))))))))))))))))))))))))))))))))))))))))</f>
        <v>PSICOSOCIAL</v>
      </c>
      <c r="H56" s="6" t="s">
        <v>326</v>
      </c>
      <c r="I56" s="5"/>
      <c r="J56" s="5"/>
      <c r="K56" s="5" t="s">
        <v>0</v>
      </c>
      <c r="L56" s="5" t="s">
        <v>0</v>
      </c>
      <c r="M56" s="5"/>
      <c r="N56" s="5"/>
      <c r="O56" s="5"/>
      <c r="P56" s="5"/>
      <c r="Q56" s="122">
        <v>10</v>
      </c>
      <c r="R56" s="122">
        <v>4</v>
      </c>
      <c r="S56" s="45">
        <v>10</v>
      </c>
      <c r="T56" s="122">
        <f t="shared" si="89"/>
        <v>400</v>
      </c>
      <c r="U56" s="44" t="str">
        <f t="shared" si="90"/>
        <v>MEDIO</v>
      </c>
      <c r="V56" s="44" t="str">
        <f t="shared" si="91"/>
        <v>NO ACEPTABLE</v>
      </c>
      <c r="W56" s="7" t="s">
        <v>136</v>
      </c>
      <c r="X56" s="7" t="s">
        <v>136</v>
      </c>
      <c r="Y56" s="7" t="s">
        <v>136</v>
      </c>
      <c r="Z56" s="7" t="s">
        <v>193</v>
      </c>
      <c r="AA56" s="7" t="s">
        <v>136</v>
      </c>
      <c r="AB56" s="7" t="s">
        <v>176</v>
      </c>
      <c r="AC56" s="122">
        <v>3</v>
      </c>
      <c r="AD56" s="122">
        <v>4</v>
      </c>
      <c r="AE56" s="45">
        <v>10</v>
      </c>
      <c r="AF56" s="122">
        <f t="shared" si="92"/>
        <v>120</v>
      </c>
      <c r="AG56" s="44" t="str">
        <f t="shared" si="93"/>
        <v>BAJO</v>
      </c>
      <c r="AH56" s="44" t="str">
        <f t="shared" si="94"/>
        <v>ACEPTABLE</v>
      </c>
    </row>
    <row r="57" spans="1:48" ht="108" x14ac:dyDescent="0.2">
      <c r="A57" s="160"/>
      <c r="B57" s="160"/>
      <c r="C57" s="160"/>
      <c r="D57" s="160"/>
      <c r="E57" s="77" t="s">
        <v>127</v>
      </c>
      <c r="F57" s="76" t="s">
        <v>189</v>
      </c>
      <c r="G57" s="77" t="str">
        <f t="shared" si="0"/>
        <v>PSICOSOCIAL</v>
      </c>
      <c r="H57" s="6" t="s">
        <v>251</v>
      </c>
      <c r="I57" s="5"/>
      <c r="J57" s="5"/>
      <c r="K57" s="5" t="s">
        <v>0</v>
      </c>
      <c r="L57" s="5" t="s">
        <v>0</v>
      </c>
      <c r="M57" s="5"/>
      <c r="N57" s="5"/>
      <c r="O57" s="5"/>
      <c r="P57" s="5"/>
      <c r="Q57" s="122">
        <v>10</v>
      </c>
      <c r="R57" s="122">
        <v>4</v>
      </c>
      <c r="S57" s="45">
        <v>10</v>
      </c>
      <c r="T57" s="96">
        <f t="shared" si="69"/>
        <v>400</v>
      </c>
      <c r="U57" s="98" t="str">
        <f t="shared" si="70"/>
        <v>MEDIO</v>
      </c>
      <c r="V57" s="98" t="str">
        <f t="shared" si="71"/>
        <v>NO ACEPTABLE</v>
      </c>
      <c r="W57" s="7" t="s">
        <v>136</v>
      </c>
      <c r="X57" s="7" t="s">
        <v>136</v>
      </c>
      <c r="Y57" s="7" t="s">
        <v>136</v>
      </c>
      <c r="Z57" s="7" t="s">
        <v>193</v>
      </c>
      <c r="AA57" s="7" t="s">
        <v>136</v>
      </c>
      <c r="AB57" s="7" t="s">
        <v>176</v>
      </c>
      <c r="AC57" s="122">
        <v>3</v>
      </c>
      <c r="AD57" s="122">
        <v>4</v>
      </c>
      <c r="AE57" s="45">
        <v>10</v>
      </c>
      <c r="AF57" s="122">
        <f t="shared" si="66"/>
        <v>120</v>
      </c>
      <c r="AG57" s="44" t="str">
        <f t="shared" si="67"/>
        <v>BAJO</v>
      </c>
      <c r="AH57" s="44" t="str">
        <f t="shared" si="68"/>
        <v>ACEPTABLE</v>
      </c>
    </row>
    <row r="58" spans="1:48" ht="132" x14ac:dyDescent="0.2">
      <c r="A58" s="160"/>
      <c r="B58" s="160"/>
      <c r="C58" s="160"/>
      <c r="D58" s="160"/>
      <c r="E58" s="77" t="s">
        <v>127</v>
      </c>
      <c r="F58" s="76" t="s">
        <v>190</v>
      </c>
      <c r="G58" s="77" t="str">
        <f t="shared" ref="G58" si="96">IF(F58="Manipulación manual de cargas","BIOMECÁNICO",IF(F58="Movimientos repetitivos","BIOMECÁNICO",IF(F58="Esfuerzo","BIOMECÁNICO",IF(F58="Postura (prolongada mantenida, forzada,
antigravitacional)","BIOMECÁNICO",IF(F58="Mecánico (elementos o partes de máquinas, herramientas, equipos, piezas a trabajar, materiales proyectados sólidos o fluidos, superficies calientes)","CONDICIONES DE SEGURIDAD",IF(F58="Locativo (sistemas y medios de almacenamiento,  arrumes elevados sin estibas, muebles mal anclados en el piso o en la pared, almacenamientos inadecuados, condiciones de la estructura de trabajo)","CONDICIONES DE SEGURIDAD",IF(F58="Superficies de trabajo (irregulares, deslizantes, con diferencia del nivel, calientes)","CONDICIONES DE SEGURIDAD",IF(F58="Condiciones de orden y aseo, (caída de objetos, caída al mismo nivel o a un plano inferior, desorden en puestos de trabajo y bodegas)","CONDICIONES DE SEGURIDAD",IF(F58="Tecnológico (explosión, fuga, derrame de sustancias químicas, incendio)","CONDICIONES DE SEGURIDAD",IF(F58="Accidentes de tránsito - atropellamiento","CONDICIONES DE SEGURIDAD",IF(F58="Públicos (robos, atracos, asaltos, atentados, de orden público, etc.)","CONDICIONES DE SEGURIDAD",IF(F58="Eléctrico - (alta, media y baja tensión, estática por contacto indirecto)","CONDICIONES DE SEGURIDAD",IF(F58="Eléctrico - canalización inadecuada de cables eléctricos y de computo","CONDICIONES DE SEGURIDAD",IF(F58="Trabajo en alturas","CONDICIONES DE SEGURIDAD",IF(F58="Espacios confinados","CONDICIONES DE SEGURIDAD",IF(F58="Ruido de impacto, intermitente o continuo","FÍSICOS",IF(F58="Iluminación - luz visible por exceso o por deficiencia","FÍSICOS",IF(F58="Vibración cuerpo entero, segmentaria","FÍSICOS",IF(F58="Temperaturas extremas (calor y frío)","FÍSICOS",IF(F58="Ventilación (natural o artificial)","FÍSICOS",IF(F58="Presión admosférica (normal y ajustada)","FÍSICOS",IF(F58="Radiaciones ionizantes (rayos x, gama. beta y alfa)","FÍSICOS",IF(F58="Radiaciones no ionizantes (láser, ultravioleta, infrarroja, radiofrecuencia, microondas)","FÍSICOS",IF(F58="Gérmenes","BIOLÓGICOS",IF(F58="Parásitos","BIOLÓGICOS",IF(F58="Picaduras","BIOLÓGICOS",IF(F58="Mordeduras","BIOLÓGICOS",IF(F58="Fluidos o excrementos","BIOLÓGICOS",IF(F58="Polvos orgánicos inorgánicos","QUÍMICOS",IF(F58="Fibras","QUÍMICOS",IF(F58="Líquidos (nieblas y rocíos)","QUÍMICOS",IF(F58="Gases y vapores","QUÍMICOS",IF(F58="Humos metálicos, no metálicos","QUÍMICOS",IF(F58="Material particulado","QUÍMICOS",IF(F58="Gestión organizacional: Estilo de mando, pago, contratación, participación, inducción y capacitación, bienestar social, evaluación del desempeño y manejo de cambios","PSICOSOCIAL",IF(F58="Características de la organización del trabajo: Comunicación, tecnología, organización del trabajo y demandas cualitativas y cuantitativas de la labor","PSICOSOCIAL",IF(F58="Características del grupo social de trabajo: Relaciones, cohesión, calidad de interacciones y trabajo en equipo","PSICOSOCIAL",IF(F58="Condiciones de la tarea: Carga mental, contenido de la tarea, demandas emocionales, sistemas de control, definición de roles y monotonía","PSICOSOCIAL",IF(F58="Interface persona - tarea: Conocimientos, habilidades en relación con la demanda de la tarea, Iniciativa, autonomía y reconocimiento, identificación de la persona con la tarea y la organización","PSICOSOCIAL",IF(F58="Jornada de trabajo: Pausas, Trabajo nocturno, rotación, horas extras y descansos","PSICOSOCIAL",IF(F58="Antrópicos (inundaciones, deslizamientos, incendios forestales, sequías, aludes)","FENÓMENO NATURAL",IF(F58="Geofísicos (terremotos, volcanes, subsidencias, colapsos, inestabilidad del terreno)","FENÓMENO NATURAL",IF(F58="Meteorológicos (huracanes, tornados, granizadas, tormenta eléctrica)","FENÓMENO NATURAL")))))))))))))))))))))))))))))))))))))))))))</f>
        <v>PSICOSOCIAL</v>
      </c>
      <c r="H58" s="6" t="s">
        <v>261</v>
      </c>
      <c r="I58" s="5"/>
      <c r="J58" s="5"/>
      <c r="K58" s="5" t="s">
        <v>0</v>
      </c>
      <c r="L58" s="5" t="s">
        <v>0</v>
      </c>
      <c r="M58" s="5"/>
      <c r="N58" s="5"/>
      <c r="O58" s="5"/>
      <c r="P58" s="5"/>
      <c r="Q58" s="122">
        <v>10</v>
      </c>
      <c r="R58" s="122">
        <v>4</v>
      </c>
      <c r="S58" s="45">
        <v>10</v>
      </c>
      <c r="T58" s="122">
        <f t="shared" si="69"/>
        <v>400</v>
      </c>
      <c r="U58" s="44" t="str">
        <f t="shared" si="70"/>
        <v>MEDIO</v>
      </c>
      <c r="V58" s="44" t="str">
        <f t="shared" si="71"/>
        <v>NO ACEPTABLE</v>
      </c>
      <c r="W58" s="7" t="s">
        <v>136</v>
      </c>
      <c r="X58" s="7" t="s">
        <v>136</v>
      </c>
      <c r="Y58" s="7" t="s">
        <v>136</v>
      </c>
      <c r="Z58" s="7" t="s">
        <v>193</v>
      </c>
      <c r="AA58" s="7" t="s">
        <v>136</v>
      </c>
      <c r="AB58" s="7" t="s">
        <v>176</v>
      </c>
      <c r="AC58" s="122">
        <v>3</v>
      </c>
      <c r="AD58" s="122">
        <v>4</v>
      </c>
      <c r="AE58" s="45">
        <v>10</v>
      </c>
      <c r="AF58" s="122">
        <f t="shared" si="66"/>
        <v>120</v>
      </c>
      <c r="AG58" s="44" t="str">
        <f t="shared" si="67"/>
        <v>BAJO</v>
      </c>
      <c r="AH58" s="44" t="str">
        <f t="shared" si="68"/>
        <v>ACEPTABLE</v>
      </c>
    </row>
    <row r="59" spans="1:48" ht="48" x14ac:dyDescent="0.2">
      <c r="A59" s="160"/>
      <c r="B59" s="160"/>
      <c r="C59" s="160"/>
      <c r="D59" s="160"/>
      <c r="E59" s="77" t="s">
        <v>159</v>
      </c>
      <c r="F59" s="76" t="s">
        <v>213</v>
      </c>
      <c r="G59" s="77" t="str">
        <f t="shared" si="0"/>
        <v>FENÓMENO NATURAL</v>
      </c>
      <c r="H59" s="6" t="s">
        <v>330</v>
      </c>
      <c r="I59" s="5"/>
      <c r="J59" s="5"/>
      <c r="K59" s="5" t="s">
        <v>0</v>
      </c>
      <c r="L59" s="5" t="s">
        <v>0</v>
      </c>
      <c r="M59" s="5"/>
      <c r="N59" s="5"/>
      <c r="O59" s="5"/>
      <c r="P59" s="5"/>
      <c r="Q59" s="122">
        <v>3</v>
      </c>
      <c r="R59" s="122">
        <v>6</v>
      </c>
      <c r="S59" s="45">
        <v>1</v>
      </c>
      <c r="T59" s="122">
        <f t="shared" si="69"/>
        <v>18</v>
      </c>
      <c r="U59" s="44" t="str">
        <f t="shared" si="70"/>
        <v>BAJO</v>
      </c>
      <c r="V59" s="44" t="str">
        <f t="shared" si="71"/>
        <v>ACEPTABLE</v>
      </c>
      <c r="W59" s="7" t="s">
        <v>136</v>
      </c>
      <c r="X59" s="7" t="s">
        <v>136</v>
      </c>
      <c r="Y59" s="7" t="s">
        <v>136</v>
      </c>
      <c r="Z59" s="7" t="s">
        <v>229</v>
      </c>
      <c r="AA59" s="7" t="s">
        <v>136</v>
      </c>
      <c r="AB59" s="7" t="s">
        <v>176</v>
      </c>
      <c r="AC59" s="122">
        <v>3</v>
      </c>
      <c r="AD59" s="122">
        <v>4</v>
      </c>
      <c r="AE59" s="45">
        <v>1</v>
      </c>
      <c r="AF59" s="122">
        <f t="shared" si="66"/>
        <v>12</v>
      </c>
      <c r="AG59" s="44" t="str">
        <f t="shared" si="67"/>
        <v>BAJO</v>
      </c>
      <c r="AH59" s="44" t="str">
        <f t="shared" si="68"/>
        <v>ACEPTABLE</v>
      </c>
    </row>
    <row r="60" spans="1:48" ht="48" x14ac:dyDescent="0.2">
      <c r="A60" s="160"/>
      <c r="B60" s="160"/>
      <c r="C60" s="160"/>
      <c r="D60" s="160"/>
      <c r="E60" s="77" t="s">
        <v>159</v>
      </c>
      <c r="F60" s="76" t="s">
        <v>215</v>
      </c>
      <c r="G60" s="77" t="str">
        <f t="shared" si="0"/>
        <v>FENÓMENO NATURAL</v>
      </c>
      <c r="H60" s="6" t="s">
        <v>331</v>
      </c>
      <c r="I60" s="5"/>
      <c r="J60" s="5"/>
      <c r="K60" s="5" t="s">
        <v>0</v>
      </c>
      <c r="L60" s="5" t="s">
        <v>0</v>
      </c>
      <c r="M60" s="5"/>
      <c r="N60" s="5"/>
      <c r="O60" s="5"/>
      <c r="P60" s="5"/>
      <c r="Q60" s="122">
        <v>3</v>
      </c>
      <c r="R60" s="122">
        <v>6</v>
      </c>
      <c r="S60" s="45">
        <v>1</v>
      </c>
      <c r="T60" s="96">
        <f t="shared" si="69"/>
        <v>18</v>
      </c>
      <c r="U60" s="98" t="str">
        <f t="shared" si="70"/>
        <v>BAJO</v>
      </c>
      <c r="V60" s="98" t="str">
        <f t="shared" si="71"/>
        <v>ACEPTABLE</v>
      </c>
      <c r="W60" s="7" t="s">
        <v>136</v>
      </c>
      <c r="X60" s="7" t="s">
        <v>136</v>
      </c>
      <c r="Y60" s="7" t="s">
        <v>136</v>
      </c>
      <c r="Z60" s="7" t="s">
        <v>216</v>
      </c>
      <c r="AA60" s="7" t="s">
        <v>217</v>
      </c>
      <c r="AB60" s="7" t="s">
        <v>233</v>
      </c>
      <c r="AC60" s="122">
        <v>3</v>
      </c>
      <c r="AD60" s="122">
        <v>4</v>
      </c>
      <c r="AE60" s="45">
        <v>1</v>
      </c>
      <c r="AF60" s="122">
        <f t="shared" si="66"/>
        <v>12</v>
      </c>
      <c r="AG60" s="44" t="str">
        <f t="shared" si="67"/>
        <v>BAJO</v>
      </c>
      <c r="AH60" s="44" t="str">
        <f t="shared" si="68"/>
        <v>ACEPTABLE</v>
      </c>
    </row>
    <row r="61" spans="1:48" ht="48.75" thickBot="1" x14ac:dyDescent="0.25">
      <c r="A61" s="161"/>
      <c r="B61" s="161"/>
      <c r="C61" s="161"/>
      <c r="D61" s="161"/>
      <c r="E61" s="100" t="s">
        <v>159</v>
      </c>
      <c r="F61" s="101" t="s">
        <v>214</v>
      </c>
      <c r="G61" s="100" t="str">
        <f t="shared" si="0"/>
        <v>FENÓMENO NATURAL</v>
      </c>
      <c r="H61" s="102" t="s">
        <v>332</v>
      </c>
      <c r="I61" s="103"/>
      <c r="J61" s="103"/>
      <c r="K61" s="103" t="s">
        <v>0</v>
      </c>
      <c r="L61" s="103" t="s">
        <v>0</v>
      </c>
      <c r="M61" s="103"/>
      <c r="N61" s="103"/>
      <c r="O61" s="103"/>
      <c r="P61" s="103"/>
      <c r="Q61" s="104">
        <v>6</v>
      </c>
      <c r="R61" s="104">
        <v>4</v>
      </c>
      <c r="S61" s="105">
        <v>6</v>
      </c>
      <c r="T61" s="110">
        <f t="shared" si="69"/>
        <v>144</v>
      </c>
      <c r="U61" s="111" t="str">
        <f t="shared" si="70"/>
        <v>BAJO</v>
      </c>
      <c r="V61" s="111" t="str">
        <f t="shared" si="71"/>
        <v>ACEPTABLE</v>
      </c>
      <c r="W61" s="107" t="s">
        <v>136</v>
      </c>
      <c r="X61" s="107" t="s">
        <v>136</v>
      </c>
      <c r="Y61" s="107" t="s">
        <v>136</v>
      </c>
      <c r="Z61" s="107" t="s">
        <v>216</v>
      </c>
      <c r="AA61" s="107" t="s">
        <v>217</v>
      </c>
      <c r="AB61" s="107" t="s">
        <v>233</v>
      </c>
      <c r="AC61" s="104">
        <v>6</v>
      </c>
      <c r="AD61" s="104">
        <v>1</v>
      </c>
      <c r="AE61" s="105">
        <v>6</v>
      </c>
      <c r="AF61" s="104">
        <f t="shared" si="66"/>
        <v>36</v>
      </c>
      <c r="AG61" s="106" t="str">
        <f t="shared" si="67"/>
        <v>BAJO</v>
      </c>
      <c r="AH61" s="106" t="str">
        <f t="shared" si="68"/>
        <v>ACEPTABLE</v>
      </c>
    </row>
    <row r="62" spans="1:48" ht="15" thickBot="1" x14ac:dyDescent="0.25">
      <c r="F62" s="101"/>
    </row>
  </sheetData>
  <mergeCells count="69">
    <mergeCell ref="AG8:AG9"/>
    <mergeCell ref="AH8:AH9"/>
    <mergeCell ref="AG1:AH1"/>
    <mergeCell ref="AG2:AH2"/>
    <mergeCell ref="AG3:AH3"/>
    <mergeCell ref="AG4:AH4"/>
    <mergeCell ref="AF5:AG5"/>
    <mergeCell ref="A1:G4"/>
    <mergeCell ref="H1:AF4"/>
    <mergeCell ref="F7:G7"/>
    <mergeCell ref="H7:H9"/>
    <mergeCell ref="I7:K7"/>
    <mergeCell ref="L7:P7"/>
    <mergeCell ref="Q7:V7"/>
    <mergeCell ref="W7:AB7"/>
    <mergeCell ref="P8:P9"/>
    <mergeCell ref="Q8:Q9"/>
    <mergeCell ref="R8:R9"/>
    <mergeCell ref="S8:S9"/>
    <mergeCell ref="AC5:AE5"/>
    <mergeCell ref="Z8:Z9"/>
    <mergeCell ref="AA8:AA9"/>
    <mergeCell ref="AB8:AB9"/>
    <mergeCell ref="AK5:AV5"/>
    <mergeCell ref="BI5:BJ5"/>
    <mergeCell ref="A7:A9"/>
    <mergeCell ref="B7:B9"/>
    <mergeCell ref="C7:C9"/>
    <mergeCell ref="D7:D9"/>
    <mergeCell ref="E7:E9"/>
    <mergeCell ref="I5:R5"/>
    <mergeCell ref="S5:U5"/>
    <mergeCell ref="V5:W5"/>
    <mergeCell ref="X5:Y5"/>
    <mergeCell ref="Y8:Y9"/>
    <mergeCell ref="AC7:AH7"/>
    <mergeCell ref="F8:F9"/>
    <mergeCell ref="M8:M9"/>
    <mergeCell ref="N8:N9"/>
    <mergeCell ref="AC8:AC9"/>
    <mergeCell ref="AD8:AD9"/>
    <mergeCell ref="AE8:AE9"/>
    <mergeCell ref="A10:A61"/>
    <mergeCell ref="AF8:AF9"/>
    <mergeCell ref="T8:T9"/>
    <mergeCell ref="U8:U9"/>
    <mergeCell ref="V8:V9"/>
    <mergeCell ref="W8:W9"/>
    <mergeCell ref="X8:X9"/>
    <mergeCell ref="C10:C40"/>
    <mergeCell ref="G8:G9"/>
    <mergeCell ref="I8:I9"/>
    <mergeCell ref="J8:J9"/>
    <mergeCell ref="K8:K9"/>
    <mergeCell ref="L8:L9"/>
    <mergeCell ref="O8:O9"/>
    <mergeCell ref="B10:B40"/>
    <mergeCell ref="D10:D40"/>
    <mergeCell ref="B41:B61"/>
    <mergeCell ref="C41:C61"/>
    <mergeCell ref="D41:D61"/>
    <mergeCell ref="A5:F5"/>
    <mergeCell ref="A6:F6"/>
    <mergeCell ref="AG6:AH6"/>
    <mergeCell ref="AD6:AF6"/>
    <mergeCell ref="AA5:AB5"/>
    <mergeCell ref="I6:M6"/>
    <mergeCell ref="N6:P6"/>
    <mergeCell ref="Q6:U6"/>
  </mergeCells>
  <conditionalFormatting sqref="U57:V57 AG57:AH57 AG60:AH61 U60:V61 AG15:AH17 U15:V17 U25:V25 AG19:AH22 U19:V22 U27:V27 AG25:AH27">
    <cfRule type="cellIs" dxfId="625" priority="841" operator="equal">
      <formula>FALSE</formula>
    </cfRule>
    <cfRule type="cellIs" dxfId="624" priority="842" operator="equal">
      <formula>"IMPORTANTE"</formula>
    </cfRule>
    <cfRule type="cellIs" dxfId="623" priority="843" operator="equal">
      <formula>"MODERADO"</formula>
    </cfRule>
    <cfRule type="cellIs" dxfId="622" priority="844" operator="equal">
      <formula>"TOLERABLE"</formula>
    </cfRule>
    <cfRule type="cellIs" dxfId="621" priority="845" operator="equal">
      <formula>"TRIVIAL"</formula>
    </cfRule>
    <cfRule type="cellIs" dxfId="620" priority="846" operator="equal">
      <formula>"T'Sede AVIANCA'!"</formula>
    </cfRule>
    <cfRule type="cellIs" dxfId="619" priority="853" operator="equal">
      <formula>"MEDIANAMENTE ACEPTABLE"</formula>
    </cfRule>
    <cfRule type="cellIs" dxfId="618" priority="854" operator="equal">
      <formula>"ACEPTABLE"</formula>
    </cfRule>
    <cfRule type="cellIs" dxfId="617" priority="855" operator="equal">
      <formula>"NO ACEPTABLE"</formula>
    </cfRule>
    <cfRule type="cellIs" dxfId="616" priority="856" stopIfTrue="1" operator="equal">
      <formula>"BAJO"</formula>
    </cfRule>
    <cfRule type="cellIs" dxfId="615" priority="857" stopIfTrue="1" operator="equal">
      <formula>"MEDIO"</formula>
    </cfRule>
    <cfRule type="cellIs" dxfId="614" priority="858" stopIfTrue="1" operator="equal">
      <formula>"ALTO"</formula>
    </cfRule>
  </conditionalFormatting>
  <conditionalFormatting sqref="U57:V57 AG57:AH57 AG60:AH61 U60:V61 AG15:AH17 U15:V17 U25:V25 AG19:AH22 U19:V22 U27:V27 AG25:AH27">
    <cfRule type="cellIs" dxfId="613" priority="851" operator="equal">
      <formula>"MEDIO"</formula>
    </cfRule>
    <cfRule type="cellIs" dxfId="612" priority="852" operator="equal">
      <formula>"MEDIO"</formula>
    </cfRule>
  </conditionalFormatting>
  <conditionalFormatting sqref="U57:V57 AG57:AH57 AG60:AH61 U60:V61 AG15:AH17 U15:V17 U25:V25 AG19:AH22 U19:V22 U27:V27 AG25:AH27">
    <cfRule type="cellIs" dxfId="611" priority="849" operator="equal">
      <formula>"ALTO"</formula>
    </cfRule>
    <cfRule type="cellIs" dxfId="610" priority="850" operator="equal">
      <formula>"MEDIO"</formula>
    </cfRule>
  </conditionalFormatting>
  <conditionalFormatting sqref="U57:V57 AG57:AH57 AG60:AH61 U60:V61 AG15:AH17 U15:V17 U25:V25 AG19:AH22 U19:V22 U27:V27 AG25:AH27">
    <cfRule type="cellIs" dxfId="609" priority="848" operator="equal">
      <formula>"BAJO"</formula>
    </cfRule>
  </conditionalFormatting>
  <conditionalFormatting sqref="U57:V57 AG57:AH57 AG60:AH61 U60:V61 AG15:AH17 U15:V17 U25:V25 AG19:AH22 U19:V22 U27:V27 AG25:AH27">
    <cfRule type="cellIs" dxfId="608" priority="847" operator="equal">
      <formula>"MEDIO"</formula>
    </cfRule>
  </conditionalFormatting>
  <conditionalFormatting sqref="U57:V57 AG57:AH57 AG60:AH61 U60:V61 AG15:AH17 U15:V17 U25:V25 AG19:AH22 U19:V22 U27:V27 AG25:AH27">
    <cfRule type="cellIs" dxfId="607" priority="859" operator="equal">
      <formula>#REF!</formula>
    </cfRule>
  </conditionalFormatting>
  <conditionalFormatting sqref="T57 AF57 AF60:AF61 T60:T61 AF15:AF17 T15:T17 T25 AF19:AF22 T19:T22 T27 AF25:AF27">
    <cfRule type="cellIs" dxfId="606" priority="840" operator="equal">
      <formula>0</formula>
    </cfRule>
  </conditionalFormatting>
  <conditionalFormatting sqref="U18:V18 AG18:AH18">
    <cfRule type="cellIs" dxfId="605" priority="795" operator="equal">
      <formula>FALSE</formula>
    </cfRule>
    <cfRule type="cellIs" dxfId="604" priority="796" operator="equal">
      <formula>"IMPORTANTE"</formula>
    </cfRule>
    <cfRule type="cellIs" dxfId="603" priority="797" operator="equal">
      <formula>"MODERADO"</formula>
    </cfRule>
    <cfRule type="cellIs" dxfId="602" priority="798" operator="equal">
      <formula>"TOLERABLE"</formula>
    </cfRule>
    <cfRule type="cellIs" dxfId="601" priority="799" operator="equal">
      <formula>"TRIVIAL"</formula>
    </cfRule>
    <cfRule type="cellIs" dxfId="600" priority="800" operator="equal">
      <formula>"T'Sede AVIANCA'!"</formula>
    </cfRule>
    <cfRule type="cellIs" dxfId="599" priority="807" operator="equal">
      <formula>"MEDIANAMENTE ACEPTABLE"</formula>
    </cfRule>
    <cfRule type="cellIs" dxfId="598" priority="808" operator="equal">
      <formula>"ACEPTABLE"</formula>
    </cfRule>
    <cfRule type="cellIs" dxfId="597" priority="809" operator="equal">
      <formula>"NO ACEPTABLE"</formula>
    </cfRule>
    <cfRule type="cellIs" dxfId="596" priority="810" stopIfTrue="1" operator="equal">
      <formula>"BAJO"</formula>
    </cfRule>
    <cfRule type="cellIs" dxfId="595" priority="811" stopIfTrue="1" operator="equal">
      <formula>"MEDIO"</formula>
    </cfRule>
    <cfRule type="cellIs" dxfId="594" priority="812" stopIfTrue="1" operator="equal">
      <formula>"ALTO"</formula>
    </cfRule>
  </conditionalFormatting>
  <conditionalFormatting sqref="U18:V18 AG18:AH18">
    <cfRule type="cellIs" dxfId="593" priority="805" operator="equal">
      <formula>"MEDIO"</formula>
    </cfRule>
    <cfRule type="cellIs" dxfId="592" priority="806" operator="equal">
      <formula>"MEDIO"</formula>
    </cfRule>
  </conditionalFormatting>
  <conditionalFormatting sqref="U18:V18 AG18:AH18">
    <cfRule type="cellIs" dxfId="591" priority="803" operator="equal">
      <formula>"ALTO"</formula>
    </cfRule>
    <cfRule type="cellIs" dxfId="590" priority="804" operator="equal">
      <formula>"MEDIO"</formula>
    </cfRule>
  </conditionalFormatting>
  <conditionalFormatting sqref="U18:V18 AG18:AH18">
    <cfRule type="cellIs" dxfId="589" priority="802" operator="equal">
      <formula>"BAJO"</formula>
    </cfRule>
  </conditionalFormatting>
  <conditionalFormatting sqref="U18:V18 AG18:AH18">
    <cfRule type="cellIs" dxfId="588" priority="801" operator="equal">
      <formula>"MEDIO"</formula>
    </cfRule>
  </conditionalFormatting>
  <conditionalFormatting sqref="U18:V18 AG18:AH18">
    <cfRule type="cellIs" dxfId="587" priority="813" operator="equal">
      <formula>#REF!</formula>
    </cfRule>
  </conditionalFormatting>
  <conditionalFormatting sqref="T18 AF18">
    <cfRule type="cellIs" dxfId="586" priority="794" operator="equal">
      <formula>0</formula>
    </cfRule>
  </conditionalFormatting>
  <conditionalFormatting sqref="U18">
    <cfRule type="colorScale" priority="8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18:AH18">
    <cfRule type="colorScale" priority="8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18">
    <cfRule type="colorScale" priority="8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31:AH49 U31:V51">
    <cfRule type="cellIs" dxfId="585" priority="772" operator="equal">
      <formula>FALSE</formula>
    </cfRule>
    <cfRule type="cellIs" dxfId="584" priority="773" operator="equal">
      <formula>"IMPORTANTE"</formula>
    </cfRule>
    <cfRule type="cellIs" dxfId="583" priority="774" operator="equal">
      <formula>"MODERADO"</formula>
    </cfRule>
    <cfRule type="cellIs" dxfId="582" priority="775" operator="equal">
      <formula>"TOLERABLE"</formula>
    </cfRule>
    <cfRule type="cellIs" dxfId="581" priority="776" operator="equal">
      <formula>"TRIVIAL"</formula>
    </cfRule>
    <cfRule type="cellIs" dxfId="580" priority="777" operator="equal">
      <formula>"T'Sede AVIANCA'!"</formula>
    </cfRule>
    <cfRule type="cellIs" dxfId="579" priority="784" operator="equal">
      <formula>"MEDIANAMENTE ACEPTABLE"</formula>
    </cfRule>
    <cfRule type="cellIs" dxfId="578" priority="785" operator="equal">
      <formula>"ACEPTABLE"</formula>
    </cfRule>
    <cfRule type="cellIs" dxfId="577" priority="786" operator="equal">
      <formula>"NO ACEPTABLE"</formula>
    </cfRule>
    <cfRule type="cellIs" dxfId="576" priority="787" stopIfTrue="1" operator="equal">
      <formula>"BAJO"</formula>
    </cfRule>
    <cfRule type="cellIs" dxfId="575" priority="788" stopIfTrue="1" operator="equal">
      <formula>"MEDIO"</formula>
    </cfRule>
    <cfRule type="cellIs" dxfId="574" priority="789" stopIfTrue="1" operator="equal">
      <formula>"ALTO"</formula>
    </cfRule>
  </conditionalFormatting>
  <conditionalFormatting sqref="AG31:AH49 U31:V51">
    <cfRule type="cellIs" dxfId="573" priority="782" operator="equal">
      <formula>"MEDIO"</formula>
    </cfRule>
    <cfRule type="cellIs" dxfId="572" priority="783" operator="equal">
      <formula>"MEDIO"</formula>
    </cfRule>
  </conditionalFormatting>
  <conditionalFormatting sqref="AG31:AH49 U31:V51">
    <cfRule type="cellIs" dxfId="571" priority="780" operator="equal">
      <formula>"ALTO"</formula>
    </cfRule>
    <cfRule type="cellIs" dxfId="570" priority="781" operator="equal">
      <formula>"MEDIO"</formula>
    </cfRule>
  </conditionalFormatting>
  <conditionalFormatting sqref="AG31:AH49 U31:V51">
    <cfRule type="cellIs" dxfId="569" priority="779" operator="equal">
      <formula>"BAJO"</formula>
    </cfRule>
  </conditionalFormatting>
  <conditionalFormatting sqref="AG31:AH49 U31:V51">
    <cfRule type="cellIs" dxfId="568" priority="778" operator="equal">
      <formula>"MEDIO"</formula>
    </cfRule>
  </conditionalFormatting>
  <conditionalFormatting sqref="AG31:AH49 U31:V51">
    <cfRule type="cellIs" dxfId="567" priority="790" operator="equal">
      <formula>#REF!</formula>
    </cfRule>
  </conditionalFormatting>
  <conditionalFormatting sqref="T31:T51 AF31:AF51">
    <cfRule type="cellIs" dxfId="566" priority="771" operator="equal">
      <formula>0</formula>
    </cfRule>
  </conditionalFormatting>
  <conditionalFormatting sqref="G11 G57 G59:G61 G53:G55 G25:G27 G30:G51 G15:G22">
    <cfRule type="cellIs" dxfId="565" priority="770" operator="equal">
      <formula>FALSE</formula>
    </cfRule>
  </conditionalFormatting>
  <conditionalFormatting sqref="AG11:AH11 U11:V11">
    <cfRule type="cellIs" dxfId="564" priority="724" operator="equal">
      <formula>FALSE</formula>
    </cfRule>
    <cfRule type="cellIs" dxfId="563" priority="725" operator="equal">
      <formula>"IMPORTANTE"</formula>
    </cfRule>
    <cfRule type="cellIs" dxfId="562" priority="726" operator="equal">
      <formula>"MODERADO"</formula>
    </cfRule>
    <cfRule type="cellIs" dxfId="561" priority="727" operator="equal">
      <formula>"TOLERABLE"</formula>
    </cfRule>
    <cfRule type="cellIs" dxfId="560" priority="728" operator="equal">
      <formula>"TRIVIAL"</formula>
    </cfRule>
    <cfRule type="cellIs" dxfId="559" priority="729" operator="equal">
      <formula>"T'Sede AVIANCA'!"</formula>
    </cfRule>
    <cfRule type="cellIs" dxfId="558" priority="736" operator="equal">
      <formula>"MEDIANAMENTE ACEPTABLE"</formula>
    </cfRule>
    <cfRule type="cellIs" dxfId="557" priority="737" operator="equal">
      <formula>"ACEPTABLE"</formula>
    </cfRule>
    <cfRule type="cellIs" dxfId="556" priority="738" operator="equal">
      <formula>"NO ACEPTABLE"</formula>
    </cfRule>
    <cfRule type="cellIs" dxfId="555" priority="739" stopIfTrue="1" operator="equal">
      <formula>"BAJO"</formula>
    </cfRule>
    <cfRule type="cellIs" dxfId="554" priority="740" stopIfTrue="1" operator="equal">
      <formula>"MEDIO"</formula>
    </cfRule>
    <cfRule type="cellIs" dxfId="553" priority="741" stopIfTrue="1" operator="equal">
      <formula>"ALTO"</formula>
    </cfRule>
  </conditionalFormatting>
  <conditionalFormatting sqref="AG11:AH11 U11:V11">
    <cfRule type="cellIs" dxfId="552" priority="734" operator="equal">
      <formula>"MEDIO"</formula>
    </cfRule>
    <cfRule type="cellIs" dxfId="551" priority="735" operator="equal">
      <formula>"MEDIO"</formula>
    </cfRule>
  </conditionalFormatting>
  <conditionalFormatting sqref="AG11:AH11 U11:V11">
    <cfRule type="cellIs" dxfId="550" priority="732" operator="equal">
      <formula>"ALTO"</formula>
    </cfRule>
    <cfRule type="cellIs" dxfId="549" priority="733" operator="equal">
      <formula>"MEDIO"</formula>
    </cfRule>
  </conditionalFormatting>
  <conditionalFormatting sqref="AG11:AH11 U11:V11">
    <cfRule type="cellIs" dxfId="548" priority="731" operator="equal">
      <formula>"BAJO"</formula>
    </cfRule>
  </conditionalFormatting>
  <conditionalFormatting sqref="AG11:AH11 U11:V11">
    <cfRule type="cellIs" dxfId="547" priority="730" operator="equal">
      <formula>"MEDIO"</formula>
    </cfRule>
  </conditionalFormatting>
  <conditionalFormatting sqref="AG11:AH11 U11:V11">
    <cfRule type="cellIs" dxfId="546" priority="742" operator="equal">
      <formula>#REF!</formula>
    </cfRule>
  </conditionalFormatting>
  <conditionalFormatting sqref="AF11 T11">
    <cfRule type="cellIs" dxfId="545" priority="723" operator="equal">
      <formula>0</formula>
    </cfRule>
  </conditionalFormatting>
  <conditionalFormatting sqref="U11">
    <cfRule type="colorScale" priority="7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11:AH11">
    <cfRule type="colorScale" priority="7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11">
    <cfRule type="colorScale" priority="7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30:V30 AG30:AH30">
    <cfRule type="cellIs" dxfId="544" priority="700" operator="equal">
      <formula>FALSE</formula>
    </cfRule>
    <cfRule type="cellIs" dxfId="543" priority="701" operator="equal">
      <formula>"IMPORTANTE"</formula>
    </cfRule>
    <cfRule type="cellIs" dxfId="542" priority="702" operator="equal">
      <formula>"MODERADO"</formula>
    </cfRule>
    <cfRule type="cellIs" dxfId="541" priority="703" operator="equal">
      <formula>"TOLERABLE"</formula>
    </cfRule>
    <cfRule type="cellIs" dxfId="540" priority="704" operator="equal">
      <formula>"TRIVIAL"</formula>
    </cfRule>
    <cfRule type="cellIs" dxfId="539" priority="705" operator="equal">
      <formula>"T'Sede AVIANCA'!"</formula>
    </cfRule>
    <cfRule type="cellIs" dxfId="538" priority="712" operator="equal">
      <formula>"MEDIANAMENTE ACEPTABLE"</formula>
    </cfRule>
    <cfRule type="cellIs" dxfId="537" priority="713" operator="equal">
      <formula>"ACEPTABLE"</formula>
    </cfRule>
    <cfRule type="cellIs" dxfId="536" priority="714" operator="equal">
      <formula>"NO ACEPTABLE"</formula>
    </cfRule>
    <cfRule type="cellIs" dxfId="535" priority="715" stopIfTrue="1" operator="equal">
      <formula>"BAJO"</formula>
    </cfRule>
    <cfRule type="cellIs" dxfId="534" priority="716" stopIfTrue="1" operator="equal">
      <formula>"MEDIO"</formula>
    </cfRule>
    <cfRule type="cellIs" dxfId="533" priority="717" stopIfTrue="1" operator="equal">
      <formula>"ALTO"</formula>
    </cfRule>
  </conditionalFormatting>
  <conditionalFormatting sqref="U30:V30 AG30:AH30">
    <cfRule type="cellIs" dxfId="532" priority="710" operator="equal">
      <formula>"MEDIO"</formula>
    </cfRule>
    <cfRule type="cellIs" dxfId="531" priority="711" operator="equal">
      <formula>"MEDIO"</formula>
    </cfRule>
  </conditionalFormatting>
  <conditionalFormatting sqref="U30:V30 AG30:AH30">
    <cfRule type="cellIs" dxfId="530" priority="708" operator="equal">
      <formula>"ALTO"</formula>
    </cfRule>
    <cfRule type="cellIs" dxfId="529" priority="709" operator="equal">
      <formula>"MEDIO"</formula>
    </cfRule>
  </conditionalFormatting>
  <conditionalFormatting sqref="U30:V30 AG30:AH30">
    <cfRule type="cellIs" dxfId="528" priority="707" operator="equal">
      <formula>"BAJO"</formula>
    </cfRule>
  </conditionalFormatting>
  <conditionalFormatting sqref="U30:V30 AG30:AH30">
    <cfRule type="cellIs" dxfId="527" priority="706" operator="equal">
      <formula>"MEDIO"</formula>
    </cfRule>
  </conditionalFormatting>
  <conditionalFormatting sqref="U30:V30 AG30:AH30">
    <cfRule type="cellIs" dxfId="526" priority="718" operator="equal">
      <formula>#REF!</formula>
    </cfRule>
  </conditionalFormatting>
  <conditionalFormatting sqref="T30 AF30">
    <cfRule type="cellIs" dxfId="525" priority="699" operator="equal">
      <formula>0</formula>
    </cfRule>
  </conditionalFormatting>
  <conditionalFormatting sqref="U30">
    <cfRule type="colorScale" priority="7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30:AH30">
    <cfRule type="colorScale" priority="7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30">
    <cfRule type="colorScale" priority="7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15:U17">
    <cfRule type="colorScale" priority="26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15:AH17">
    <cfRule type="colorScale" priority="26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15:V17">
    <cfRule type="colorScale" priority="26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55">
    <cfRule type="cellIs" dxfId="524" priority="499" operator="equal">
      <formula>0</formula>
    </cfRule>
  </conditionalFormatting>
  <conditionalFormatting sqref="AG53:AH53">
    <cfRule type="cellIs" dxfId="523" priority="608" operator="equal">
      <formula>FALSE</formula>
    </cfRule>
    <cfRule type="cellIs" dxfId="522" priority="609" operator="equal">
      <formula>"IMPORTANTE"</formula>
    </cfRule>
    <cfRule type="cellIs" dxfId="521" priority="610" operator="equal">
      <formula>"MODERADO"</formula>
    </cfRule>
    <cfRule type="cellIs" dxfId="520" priority="611" operator="equal">
      <formula>"TOLERABLE"</formula>
    </cfRule>
    <cfRule type="cellIs" dxfId="519" priority="612" operator="equal">
      <formula>"TRIVIAL"</formula>
    </cfRule>
    <cfRule type="cellIs" dxfId="518" priority="613" operator="equal">
      <formula>"T'Sede AVIANCA'!"</formula>
    </cfRule>
    <cfRule type="cellIs" dxfId="517" priority="620" operator="equal">
      <formula>"MEDIANAMENTE ACEPTABLE"</formula>
    </cfRule>
    <cfRule type="cellIs" dxfId="516" priority="621" operator="equal">
      <formula>"ACEPTABLE"</formula>
    </cfRule>
    <cfRule type="cellIs" dxfId="515" priority="622" operator="equal">
      <formula>"NO ACEPTABLE"</formula>
    </cfRule>
    <cfRule type="cellIs" dxfId="514" priority="623" stopIfTrue="1" operator="equal">
      <formula>"BAJO"</formula>
    </cfRule>
    <cfRule type="cellIs" dxfId="513" priority="624" stopIfTrue="1" operator="equal">
      <formula>"MEDIO"</formula>
    </cfRule>
    <cfRule type="cellIs" dxfId="512" priority="625" stopIfTrue="1" operator="equal">
      <formula>"ALTO"</formula>
    </cfRule>
  </conditionalFormatting>
  <conditionalFormatting sqref="AG53:AH53">
    <cfRule type="cellIs" dxfId="511" priority="618" operator="equal">
      <formula>"MEDIO"</formula>
    </cfRule>
    <cfRule type="cellIs" dxfId="510" priority="619" operator="equal">
      <formula>"MEDIO"</formula>
    </cfRule>
  </conditionalFormatting>
  <conditionalFormatting sqref="AG53:AH53">
    <cfRule type="cellIs" dxfId="509" priority="616" operator="equal">
      <formula>"ALTO"</formula>
    </cfRule>
    <cfRule type="cellIs" dxfId="508" priority="617" operator="equal">
      <formula>"MEDIO"</formula>
    </cfRule>
  </conditionalFormatting>
  <conditionalFormatting sqref="AG53:AH53">
    <cfRule type="cellIs" dxfId="507" priority="615" operator="equal">
      <formula>"BAJO"</formula>
    </cfRule>
  </conditionalFormatting>
  <conditionalFormatting sqref="AG53:AH53">
    <cfRule type="cellIs" dxfId="506" priority="614" operator="equal">
      <formula>"MEDIO"</formula>
    </cfRule>
  </conditionalFormatting>
  <conditionalFormatting sqref="AG53:AH53">
    <cfRule type="cellIs" dxfId="505" priority="626" operator="equal">
      <formula>#REF!</formula>
    </cfRule>
  </conditionalFormatting>
  <conditionalFormatting sqref="AF53">
    <cfRule type="cellIs" dxfId="504" priority="607" operator="equal">
      <formula>0</formula>
    </cfRule>
  </conditionalFormatting>
  <conditionalFormatting sqref="AG53:AH53">
    <cfRule type="colorScale" priority="6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53:V53">
    <cfRule type="cellIs" dxfId="503" priority="586" operator="equal">
      <formula>FALSE</formula>
    </cfRule>
    <cfRule type="cellIs" dxfId="502" priority="587" operator="equal">
      <formula>"IMPORTANTE"</formula>
    </cfRule>
    <cfRule type="cellIs" dxfId="501" priority="588" operator="equal">
      <formula>"MODERADO"</formula>
    </cfRule>
    <cfRule type="cellIs" dxfId="500" priority="589" operator="equal">
      <formula>"TOLERABLE"</formula>
    </cfRule>
    <cfRule type="cellIs" dxfId="499" priority="590" operator="equal">
      <formula>"TRIVIAL"</formula>
    </cfRule>
    <cfRule type="cellIs" dxfId="498" priority="591" operator="equal">
      <formula>"T'Sede AVIANCA'!"</formula>
    </cfRule>
    <cfRule type="cellIs" dxfId="497" priority="598" operator="equal">
      <formula>"MEDIANAMENTE ACEPTABLE"</formula>
    </cfRule>
    <cfRule type="cellIs" dxfId="496" priority="599" operator="equal">
      <formula>"ACEPTABLE"</formula>
    </cfRule>
    <cfRule type="cellIs" dxfId="495" priority="600" operator="equal">
      <formula>"NO ACEPTABLE"</formula>
    </cfRule>
    <cfRule type="cellIs" dxfId="494" priority="601" stopIfTrue="1" operator="equal">
      <formula>"BAJO"</formula>
    </cfRule>
    <cfRule type="cellIs" dxfId="493" priority="602" stopIfTrue="1" operator="equal">
      <formula>"MEDIO"</formula>
    </cfRule>
    <cfRule type="cellIs" dxfId="492" priority="603" stopIfTrue="1" operator="equal">
      <formula>"ALTO"</formula>
    </cfRule>
  </conditionalFormatting>
  <conditionalFormatting sqref="U53:V53">
    <cfRule type="cellIs" dxfId="491" priority="596" operator="equal">
      <formula>"MEDIO"</formula>
    </cfRule>
    <cfRule type="cellIs" dxfId="490" priority="597" operator="equal">
      <formula>"MEDIO"</formula>
    </cfRule>
  </conditionalFormatting>
  <conditionalFormatting sqref="U53:V53">
    <cfRule type="cellIs" dxfId="489" priority="594" operator="equal">
      <formula>"ALTO"</formula>
    </cfRule>
    <cfRule type="cellIs" dxfId="488" priority="595" operator="equal">
      <formula>"MEDIO"</formula>
    </cfRule>
  </conditionalFormatting>
  <conditionalFormatting sqref="U53:V53">
    <cfRule type="cellIs" dxfId="487" priority="593" operator="equal">
      <formula>"BAJO"</formula>
    </cfRule>
  </conditionalFormatting>
  <conditionalFormatting sqref="U53:V53">
    <cfRule type="cellIs" dxfId="486" priority="592" operator="equal">
      <formula>"MEDIO"</formula>
    </cfRule>
  </conditionalFormatting>
  <conditionalFormatting sqref="U53:V53">
    <cfRule type="cellIs" dxfId="485" priority="604" operator="equal">
      <formula>#REF!</formula>
    </cfRule>
  </conditionalFormatting>
  <conditionalFormatting sqref="T53">
    <cfRule type="cellIs" dxfId="484" priority="585" operator="equal">
      <formula>0</formula>
    </cfRule>
  </conditionalFormatting>
  <conditionalFormatting sqref="U53">
    <cfRule type="colorScale" priority="6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53">
    <cfRule type="colorScale" priority="6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54:AH54">
    <cfRule type="cellIs" dxfId="483" priority="565" operator="equal">
      <formula>FALSE</formula>
    </cfRule>
    <cfRule type="cellIs" dxfId="482" priority="566" operator="equal">
      <formula>"IMPORTANTE"</formula>
    </cfRule>
    <cfRule type="cellIs" dxfId="481" priority="567" operator="equal">
      <formula>"MODERADO"</formula>
    </cfRule>
    <cfRule type="cellIs" dxfId="480" priority="568" operator="equal">
      <formula>"TOLERABLE"</formula>
    </cfRule>
    <cfRule type="cellIs" dxfId="479" priority="569" operator="equal">
      <formula>"TRIVIAL"</formula>
    </cfRule>
    <cfRule type="cellIs" dxfId="478" priority="570" operator="equal">
      <formula>"T'Sede AVIANCA'!"</formula>
    </cfRule>
    <cfRule type="cellIs" dxfId="477" priority="577" operator="equal">
      <formula>"MEDIANAMENTE ACEPTABLE"</formula>
    </cfRule>
    <cfRule type="cellIs" dxfId="476" priority="578" operator="equal">
      <formula>"ACEPTABLE"</formula>
    </cfRule>
    <cfRule type="cellIs" dxfId="475" priority="579" operator="equal">
      <formula>"NO ACEPTABLE"</formula>
    </cfRule>
    <cfRule type="cellIs" dxfId="474" priority="580" stopIfTrue="1" operator="equal">
      <formula>"BAJO"</formula>
    </cfRule>
    <cfRule type="cellIs" dxfId="473" priority="581" stopIfTrue="1" operator="equal">
      <formula>"MEDIO"</formula>
    </cfRule>
    <cfRule type="cellIs" dxfId="472" priority="582" stopIfTrue="1" operator="equal">
      <formula>"ALTO"</formula>
    </cfRule>
  </conditionalFormatting>
  <conditionalFormatting sqref="AG54:AH54">
    <cfRule type="cellIs" dxfId="471" priority="575" operator="equal">
      <formula>"MEDIO"</formula>
    </cfRule>
    <cfRule type="cellIs" dxfId="470" priority="576" operator="equal">
      <formula>"MEDIO"</formula>
    </cfRule>
  </conditionalFormatting>
  <conditionalFormatting sqref="AG54:AH54">
    <cfRule type="cellIs" dxfId="469" priority="573" operator="equal">
      <formula>"ALTO"</formula>
    </cfRule>
    <cfRule type="cellIs" dxfId="468" priority="574" operator="equal">
      <formula>"MEDIO"</formula>
    </cfRule>
  </conditionalFormatting>
  <conditionalFormatting sqref="AG54:AH54">
    <cfRule type="cellIs" dxfId="467" priority="572" operator="equal">
      <formula>"BAJO"</formula>
    </cfRule>
  </conditionalFormatting>
  <conditionalFormatting sqref="AG54:AH54">
    <cfRule type="cellIs" dxfId="466" priority="571" operator="equal">
      <formula>"MEDIO"</formula>
    </cfRule>
  </conditionalFormatting>
  <conditionalFormatting sqref="AG54:AH54">
    <cfRule type="cellIs" dxfId="465" priority="583" operator="equal">
      <formula>#REF!</formula>
    </cfRule>
  </conditionalFormatting>
  <conditionalFormatting sqref="AF54">
    <cfRule type="cellIs" dxfId="464" priority="564" operator="equal">
      <formula>0</formula>
    </cfRule>
  </conditionalFormatting>
  <conditionalFormatting sqref="AG54:AH54">
    <cfRule type="colorScale" priority="5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54:V54">
    <cfRule type="cellIs" dxfId="463" priority="543" operator="equal">
      <formula>FALSE</formula>
    </cfRule>
    <cfRule type="cellIs" dxfId="462" priority="544" operator="equal">
      <formula>"IMPORTANTE"</formula>
    </cfRule>
    <cfRule type="cellIs" dxfId="461" priority="545" operator="equal">
      <formula>"MODERADO"</formula>
    </cfRule>
    <cfRule type="cellIs" dxfId="460" priority="546" operator="equal">
      <formula>"TOLERABLE"</formula>
    </cfRule>
    <cfRule type="cellIs" dxfId="459" priority="547" operator="equal">
      <formula>"TRIVIAL"</formula>
    </cfRule>
    <cfRule type="cellIs" dxfId="458" priority="548" operator="equal">
      <formula>"T'Sede AVIANCA'!"</formula>
    </cfRule>
    <cfRule type="cellIs" dxfId="457" priority="555" operator="equal">
      <formula>"MEDIANAMENTE ACEPTABLE"</formula>
    </cfRule>
    <cfRule type="cellIs" dxfId="456" priority="556" operator="equal">
      <formula>"ACEPTABLE"</formula>
    </cfRule>
    <cfRule type="cellIs" dxfId="455" priority="557" operator="equal">
      <formula>"NO ACEPTABLE"</formula>
    </cfRule>
    <cfRule type="cellIs" dxfId="454" priority="558" stopIfTrue="1" operator="equal">
      <formula>"BAJO"</formula>
    </cfRule>
    <cfRule type="cellIs" dxfId="453" priority="559" stopIfTrue="1" operator="equal">
      <formula>"MEDIO"</formula>
    </cfRule>
    <cfRule type="cellIs" dxfId="452" priority="560" stopIfTrue="1" operator="equal">
      <formula>"ALTO"</formula>
    </cfRule>
  </conditionalFormatting>
  <conditionalFormatting sqref="U54:V54">
    <cfRule type="cellIs" dxfId="451" priority="553" operator="equal">
      <formula>"MEDIO"</formula>
    </cfRule>
    <cfRule type="cellIs" dxfId="450" priority="554" operator="equal">
      <formula>"MEDIO"</formula>
    </cfRule>
  </conditionalFormatting>
  <conditionalFormatting sqref="U54:V54">
    <cfRule type="cellIs" dxfId="449" priority="551" operator="equal">
      <formula>"ALTO"</formula>
    </cfRule>
    <cfRule type="cellIs" dxfId="448" priority="552" operator="equal">
      <formula>"MEDIO"</formula>
    </cfRule>
  </conditionalFormatting>
  <conditionalFormatting sqref="U54:V54">
    <cfRule type="cellIs" dxfId="447" priority="550" operator="equal">
      <formula>"BAJO"</formula>
    </cfRule>
  </conditionalFormatting>
  <conditionalFormatting sqref="U54:V54">
    <cfRule type="cellIs" dxfId="446" priority="549" operator="equal">
      <formula>"MEDIO"</formula>
    </cfRule>
  </conditionalFormatting>
  <conditionalFormatting sqref="U54:V54">
    <cfRule type="cellIs" dxfId="445" priority="561" operator="equal">
      <formula>#REF!</formula>
    </cfRule>
  </conditionalFormatting>
  <conditionalFormatting sqref="T54">
    <cfRule type="cellIs" dxfId="444" priority="542" operator="equal">
      <formula>0</formula>
    </cfRule>
  </conditionalFormatting>
  <conditionalFormatting sqref="U54">
    <cfRule type="colorScale" priority="5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54">
    <cfRule type="colorScale" priority="5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55:AH55">
    <cfRule type="cellIs" dxfId="443" priority="522" operator="equal">
      <formula>FALSE</formula>
    </cfRule>
    <cfRule type="cellIs" dxfId="442" priority="523" operator="equal">
      <formula>"IMPORTANTE"</formula>
    </cfRule>
    <cfRule type="cellIs" dxfId="441" priority="524" operator="equal">
      <formula>"MODERADO"</formula>
    </cfRule>
    <cfRule type="cellIs" dxfId="440" priority="525" operator="equal">
      <formula>"TOLERABLE"</formula>
    </cfRule>
    <cfRule type="cellIs" dxfId="439" priority="526" operator="equal">
      <formula>"TRIVIAL"</formula>
    </cfRule>
    <cfRule type="cellIs" dxfId="438" priority="527" operator="equal">
      <formula>"T'Sede AVIANCA'!"</formula>
    </cfRule>
    <cfRule type="cellIs" dxfId="437" priority="534" operator="equal">
      <formula>"MEDIANAMENTE ACEPTABLE"</formula>
    </cfRule>
    <cfRule type="cellIs" dxfId="436" priority="535" operator="equal">
      <formula>"ACEPTABLE"</formula>
    </cfRule>
    <cfRule type="cellIs" dxfId="435" priority="536" operator="equal">
      <formula>"NO ACEPTABLE"</formula>
    </cfRule>
    <cfRule type="cellIs" dxfId="434" priority="537" stopIfTrue="1" operator="equal">
      <formula>"BAJO"</formula>
    </cfRule>
    <cfRule type="cellIs" dxfId="433" priority="538" stopIfTrue="1" operator="equal">
      <formula>"MEDIO"</formula>
    </cfRule>
    <cfRule type="cellIs" dxfId="432" priority="539" stopIfTrue="1" operator="equal">
      <formula>"ALTO"</formula>
    </cfRule>
  </conditionalFormatting>
  <conditionalFormatting sqref="AG55:AH55">
    <cfRule type="cellIs" dxfId="431" priority="532" operator="equal">
      <formula>"MEDIO"</formula>
    </cfRule>
    <cfRule type="cellIs" dxfId="430" priority="533" operator="equal">
      <formula>"MEDIO"</formula>
    </cfRule>
  </conditionalFormatting>
  <conditionalFormatting sqref="AG55:AH55">
    <cfRule type="cellIs" dxfId="429" priority="530" operator="equal">
      <formula>"ALTO"</formula>
    </cfRule>
    <cfRule type="cellIs" dxfId="428" priority="531" operator="equal">
      <formula>"MEDIO"</formula>
    </cfRule>
  </conditionalFormatting>
  <conditionalFormatting sqref="AG55:AH55">
    <cfRule type="cellIs" dxfId="427" priority="529" operator="equal">
      <formula>"BAJO"</formula>
    </cfRule>
  </conditionalFormatting>
  <conditionalFormatting sqref="AG55:AH55">
    <cfRule type="cellIs" dxfId="426" priority="528" operator="equal">
      <formula>"MEDIO"</formula>
    </cfRule>
  </conditionalFormatting>
  <conditionalFormatting sqref="AG55:AH55">
    <cfRule type="cellIs" dxfId="425" priority="540" operator="equal">
      <formula>#REF!</formula>
    </cfRule>
  </conditionalFormatting>
  <conditionalFormatting sqref="AF55">
    <cfRule type="cellIs" dxfId="424" priority="521" operator="equal">
      <formula>0</formula>
    </cfRule>
  </conditionalFormatting>
  <conditionalFormatting sqref="AG55:AH55">
    <cfRule type="colorScale" priority="5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55:V55">
    <cfRule type="cellIs" dxfId="423" priority="500" operator="equal">
      <formula>FALSE</formula>
    </cfRule>
    <cfRule type="cellIs" dxfId="422" priority="501" operator="equal">
      <formula>"IMPORTANTE"</formula>
    </cfRule>
    <cfRule type="cellIs" dxfId="421" priority="502" operator="equal">
      <formula>"MODERADO"</formula>
    </cfRule>
    <cfRule type="cellIs" dxfId="420" priority="503" operator="equal">
      <formula>"TOLERABLE"</formula>
    </cfRule>
    <cfRule type="cellIs" dxfId="419" priority="504" operator="equal">
      <formula>"TRIVIAL"</formula>
    </cfRule>
    <cfRule type="cellIs" dxfId="418" priority="505" operator="equal">
      <formula>"T'Sede AVIANCA'!"</formula>
    </cfRule>
    <cfRule type="cellIs" dxfId="417" priority="512" operator="equal">
      <formula>"MEDIANAMENTE ACEPTABLE"</formula>
    </cfRule>
    <cfRule type="cellIs" dxfId="416" priority="513" operator="equal">
      <formula>"ACEPTABLE"</formula>
    </cfRule>
    <cfRule type="cellIs" dxfId="415" priority="514" operator="equal">
      <formula>"NO ACEPTABLE"</formula>
    </cfRule>
    <cfRule type="cellIs" dxfId="414" priority="515" stopIfTrue="1" operator="equal">
      <formula>"BAJO"</formula>
    </cfRule>
    <cfRule type="cellIs" dxfId="413" priority="516" stopIfTrue="1" operator="equal">
      <formula>"MEDIO"</formula>
    </cfRule>
    <cfRule type="cellIs" dxfId="412" priority="517" stopIfTrue="1" operator="equal">
      <formula>"ALTO"</formula>
    </cfRule>
  </conditionalFormatting>
  <conditionalFormatting sqref="U55:V55">
    <cfRule type="cellIs" dxfId="411" priority="510" operator="equal">
      <formula>"MEDIO"</formula>
    </cfRule>
    <cfRule type="cellIs" dxfId="410" priority="511" operator="equal">
      <formula>"MEDIO"</formula>
    </cfRule>
  </conditionalFormatting>
  <conditionalFormatting sqref="U55:V55">
    <cfRule type="cellIs" dxfId="409" priority="508" operator="equal">
      <formula>"ALTO"</formula>
    </cfRule>
    <cfRule type="cellIs" dxfId="408" priority="509" operator="equal">
      <formula>"MEDIO"</formula>
    </cfRule>
  </conditionalFormatting>
  <conditionalFormatting sqref="U55:V55">
    <cfRule type="cellIs" dxfId="407" priority="507" operator="equal">
      <formula>"BAJO"</formula>
    </cfRule>
  </conditionalFormatting>
  <conditionalFormatting sqref="U55:V55">
    <cfRule type="cellIs" dxfId="406" priority="506" operator="equal">
      <formula>"MEDIO"</formula>
    </cfRule>
  </conditionalFormatting>
  <conditionalFormatting sqref="U55:V55">
    <cfRule type="cellIs" dxfId="405" priority="518" operator="equal">
      <formula>#REF!</formula>
    </cfRule>
  </conditionalFormatting>
  <conditionalFormatting sqref="U55">
    <cfRule type="colorScale" priority="5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55">
    <cfRule type="colorScale" priority="5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60:U61 U57 U19:U22 U25 U31:U51 U27">
    <cfRule type="colorScale" priority="27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60:AH61 AG31:AH49 AG57:AH57 AG19:AH22 AG25:AH27">
    <cfRule type="colorScale" priority="27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60:V61 V57 V19:V22 V25 V31:V51 V27">
    <cfRule type="colorScale" priority="27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59:V59 AG59:AH59">
    <cfRule type="cellIs" dxfId="404" priority="477" operator="equal">
      <formula>FALSE</formula>
    </cfRule>
    <cfRule type="cellIs" dxfId="403" priority="478" operator="equal">
      <formula>"IMPORTANTE"</formula>
    </cfRule>
    <cfRule type="cellIs" dxfId="402" priority="479" operator="equal">
      <formula>"MODERADO"</formula>
    </cfRule>
    <cfRule type="cellIs" dxfId="401" priority="480" operator="equal">
      <formula>"TOLERABLE"</formula>
    </cfRule>
    <cfRule type="cellIs" dxfId="400" priority="481" operator="equal">
      <formula>"TRIVIAL"</formula>
    </cfRule>
    <cfRule type="cellIs" dxfId="399" priority="482" operator="equal">
      <formula>"T'Sede AVIANCA'!"</formula>
    </cfRule>
    <cfRule type="cellIs" dxfId="398" priority="489" operator="equal">
      <formula>"MEDIANAMENTE ACEPTABLE"</formula>
    </cfRule>
    <cfRule type="cellIs" dxfId="397" priority="490" operator="equal">
      <formula>"ACEPTABLE"</formula>
    </cfRule>
    <cfRule type="cellIs" dxfId="396" priority="491" operator="equal">
      <formula>"NO ACEPTABLE"</formula>
    </cfRule>
    <cfRule type="cellIs" dxfId="395" priority="492" stopIfTrue="1" operator="equal">
      <formula>"BAJO"</formula>
    </cfRule>
    <cfRule type="cellIs" dxfId="394" priority="493" stopIfTrue="1" operator="equal">
      <formula>"MEDIO"</formula>
    </cfRule>
    <cfRule type="cellIs" dxfId="393" priority="494" stopIfTrue="1" operator="equal">
      <formula>"ALTO"</formula>
    </cfRule>
  </conditionalFormatting>
  <conditionalFormatting sqref="U59:V59 AG59:AH59">
    <cfRule type="cellIs" dxfId="392" priority="487" operator="equal">
      <formula>"MEDIO"</formula>
    </cfRule>
    <cfRule type="cellIs" dxfId="391" priority="488" operator="equal">
      <formula>"MEDIO"</formula>
    </cfRule>
  </conditionalFormatting>
  <conditionalFormatting sqref="U59:V59 AG59:AH59">
    <cfRule type="cellIs" dxfId="390" priority="485" operator="equal">
      <formula>"ALTO"</formula>
    </cfRule>
    <cfRule type="cellIs" dxfId="389" priority="486" operator="equal">
      <formula>"MEDIO"</formula>
    </cfRule>
  </conditionalFormatting>
  <conditionalFormatting sqref="U59:V59 AG59:AH59">
    <cfRule type="cellIs" dxfId="388" priority="484" operator="equal">
      <formula>"BAJO"</formula>
    </cfRule>
  </conditionalFormatting>
  <conditionalFormatting sqref="U59:V59 AG59:AH59">
    <cfRule type="cellIs" dxfId="387" priority="483" operator="equal">
      <formula>"MEDIO"</formula>
    </cfRule>
  </conditionalFormatting>
  <conditionalFormatting sqref="U59:V59 AG59:AH59">
    <cfRule type="cellIs" dxfId="386" priority="495" operator="equal">
      <formula>#REF!</formula>
    </cfRule>
  </conditionalFormatting>
  <conditionalFormatting sqref="T59 AF59">
    <cfRule type="cellIs" dxfId="385" priority="476" operator="equal">
      <formula>0</formula>
    </cfRule>
  </conditionalFormatting>
  <conditionalFormatting sqref="U59">
    <cfRule type="colorScale" priority="4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59:AH59">
    <cfRule type="colorScale" priority="4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59">
    <cfRule type="colorScale" priority="4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14:V14 AG14:AH14">
    <cfRule type="cellIs" dxfId="384" priority="454" operator="equal">
      <formula>FALSE</formula>
    </cfRule>
    <cfRule type="cellIs" dxfId="383" priority="455" operator="equal">
      <formula>"IMPORTANTE"</formula>
    </cfRule>
    <cfRule type="cellIs" dxfId="382" priority="456" operator="equal">
      <formula>"MODERADO"</formula>
    </cfRule>
    <cfRule type="cellIs" dxfId="381" priority="457" operator="equal">
      <formula>"TOLERABLE"</formula>
    </cfRule>
    <cfRule type="cellIs" dxfId="380" priority="458" operator="equal">
      <formula>"TRIVIAL"</formula>
    </cfRule>
    <cfRule type="cellIs" dxfId="379" priority="459" operator="equal">
      <formula>"T'Sede AVIANCA'!"</formula>
    </cfRule>
    <cfRule type="cellIs" dxfId="378" priority="466" operator="equal">
      <formula>"MEDIANAMENTE ACEPTABLE"</formula>
    </cfRule>
    <cfRule type="cellIs" dxfId="377" priority="467" operator="equal">
      <formula>"ACEPTABLE"</formula>
    </cfRule>
    <cfRule type="cellIs" dxfId="376" priority="468" operator="equal">
      <formula>"NO ACEPTABLE"</formula>
    </cfRule>
    <cfRule type="cellIs" dxfId="375" priority="469" stopIfTrue="1" operator="equal">
      <formula>"BAJO"</formula>
    </cfRule>
    <cfRule type="cellIs" dxfId="374" priority="470" stopIfTrue="1" operator="equal">
      <formula>"MEDIO"</formula>
    </cfRule>
    <cfRule type="cellIs" dxfId="373" priority="471" stopIfTrue="1" operator="equal">
      <formula>"ALTO"</formula>
    </cfRule>
  </conditionalFormatting>
  <conditionalFormatting sqref="U14:V14 AG14:AH14">
    <cfRule type="cellIs" dxfId="372" priority="464" operator="equal">
      <formula>"MEDIO"</formula>
    </cfRule>
    <cfRule type="cellIs" dxfId="371" priority="465" operator="equal">
      <formula>"MEDIO"</formula>
    </cfRule>
  </conditionalFormatting>
  <conditionalFormatting sqref="U14:V14 AG14:AH14">
    <cfRule type="cellIs" dxfId="370" priority="462" operator="equal">
      <formula>"ALTO"</formula>
    </cfRule>
    <cfRule type="cellIs" dxfId="369" priority="463" operator="equal">
      <formula>"MEDIO"</formula>
    </cfRule>
  </conditionalFormatting>
  <conditionalFormatting sqref="U14:V14 AG14:AH14">
    <cfRule type="cellIs" dxfId="368" priority="461" operator="equal">
      <formula>"BAJO"</formula>
    </cfRule>
  </conditionalFormatting>
  <conditionalFormatting sqref="U14:V14 AG14:AH14">
    <cfRule type="cellIs" dxfId="367" priority="460" operator="equal">
      <formula>"MEDIO"</formula>
    </cfRule>
  </conditionalFormatting>
  <conditionalFormatting sqref="U14:V14 AG14:AH14">
    <cfRule type="cellIs" dxfId="366" priority="472" operator="equal">
      <formula>#REF!</formula>
    </cfRule>
  </conditionalFormatting>
  <conditionalFormatting sqref="T14 AF14">
    <cfRule type="cellIs" dxfId="365" priority="453" operator="equal">
      <formula>0</formula>
    </cfRule>
  </conditionalFormatting>
  <conditionalFormatting sqref="G14">
    <cfRule type="cellIs" dxfId="364" priority="452" operator="equal">
      <formula>FALSE</formula>
    </cfRule>
  </conditionalFormatting>
  <conditionalFormatting sqref="U14">
    <cfRule type="colorScale" priority="4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14:AH14">
    <cfRule type="colorScale" priority="4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14">
    <cfRule type="colorScale" priority="4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56:V56 AG56:AH56">
    <cfRule type="cellIs" dxfId="363" priority="430" operator="equal">
      <formula>FALSE</formula>
    </cfRule>
    <cfRule type="cellIs" dxfId="362" priority="431" operator="equal">
      <formula>"IMPORTANTE"</formula>
    </cfRule>
    <cfRule type="cellIs" dxfId="361" priority="432" operator="equal">
      <formula>"MODERADO"</formula>
    </cfRule>
    <cfRule type="cellIs" dxfId="360" priority="433" operator="equal">
      <formula>"TOLERABLE"</formula>
    </cfRule>
    <cfRule type="cellIs" dxfId="359" priority="434" operator="equal">
      <formula>"TRIVIAL"</formula>
    </cfRule>
    <cfRule type="cellIs" dxfId="358" priority="435" operator="equal">
      <formula>"T'Sede AVIANCA'!"</formula>
    </cfRule>
    <cfRule type="cellIs" dxfId="357" priority="442" operator="equal">
      <formula>"MEDIANAMENTE ACEPTABLE"</formula>
    </cfRule>
    <cfRule type="cellIs" dxfId="356" priority="443" operator="equal">
      <formula>"ACEPTABLE"</formula>
    </cfRule>
    <cfRule type="cellIs" dxfId="355" priority="444" operator="equal">
      <formula>"NO ACEPTABLE"</formula>
    </cfRule>
    <cfRule type="cellIs" dxfId="354" priority="445" stopIfTrue="1" operator="equal">
      <formula>"BAJO"</formula>
    </cfRule>
    <cfRule type="cellIs" dxfId="353" priority="446" stopIfTrue="1" operator="equal">
      <formula>"MEDIO"</formula>
    </cfRule>
    <cfRule type="cellIs" dxfId="352" priority="447" stopIfTrue="1" operator="equal">
      <formula>"ALTO"</formula>
    </cfRule>
  </conditionalFormatting>
  <conditionalFormatting sqref="U56:V56 AG56:AH56">
    <cfRule type="cellIs" dxfId="351" priority="440" operator="equal">
      <formula>"MEDIO"</formula>
    </cfRule>
    <cfRule type="cellIs" dxfId="350" priority="441" operator="equal">
      <formula>"MEDIO"</formula>
    </cfRule>
  </conditionalFormatting>
  <conditionalFormatting sqref="U56:V56 AG56:AH56">
    <cfRule type="cellIs" dxfId="349" priority="438" operator="equal">
      <formula>"ALTO"</formula>
    </cfRule>
    <cfRule type="cellIs" dxfId="348" priority="439" operator="equal">
      <formula>"MEDIO"</formula>
    </cfRule>
  </conditionalFormatting>
  <conditionalFormatting sqref="U56:V56 AG56:AH56">
    <cfRule type="cellIs" dxfId="347" priority="437" operator="equal">
      <formula>"BAJO"</formula>
    </cfRule>
  </conditionalFormatting>
  <conditionalFormatting sqref="U56:V56 AG56:AH56">
    <cfRule type="cellIs" dxfId="346" priority="436" operator="equal">
      <formula>"MEDIO"</formula>
    </cfRule>
  </conditionalFormatting>
  <conditionalFormatting sqref="U56:V56 AG56:AH56">
    <cfRule type="cellIs" dxfId="345" priority="448" operator="equal">
      <formula>#REF!</formula>
    </cfRule>
  </conditionalFormatting>
  <conditionalFormatting sqref="T56 AF56">
    <cfRule type="cellIs" dxfId="344" priority="429" operator="equal">
      <formula>0</formula>
    </cfRule>
  </conditionalFormatting>
  <conditionalFormatting sqref="G56">
    <cfRule type="cellIs" dxfId="343" priority="428" operator="equal">
      <formula>FALSE</formula>
    </cfRule>
  </conditionalFormatting>
  <conditionalFormatting sqref="U56">
    <cfRule type="colorScale" priority="4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56:AH56">
    <cfRule type="colorScale" priority="4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56">
    <cfRule type="colorScale" priority="4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58:V58 AG58:AH58">
    <cfRule type="cellIs" dxfId="342" priority="406" operator="equal">
      <formula>FALSE</formula>
    </cfRule>
    <cfRule type="cellIs" dxfId="341" priority="407" operator="equal">
      <formula>"IMPORTANTE"</formula>
    </cfRule>
    <cfRule type="cellIs" dxfId="340" priority="408" operator="equal">
      <formula>"MODERADO"</formula>
    </cfRule>
    <cfRule type="cellIs" dxfId="339" priority="409" operator="equal">
      <formula>"TOLERABLE"</formula>
    </cfRule>
    <cfRule type="cellIs" dxfId="338" priority="410" operator="equal">
      <formula>"TRIVIAL"</formula>
    </cfRule>
    <cfRule type="cellIs" dxfId="337" priority="411" operator="equal">
      <formula>"T'Sede AVIANCA'!"</formula>
    </cfRule>
    <cfRule type="cellIs" dxfId="336" priority="418" operator="equal">
      <formula>"MEDIANAMENTE ACEPTABLE"</formula>
    </cfRule>
    <cfRule type="cellIs" dxfId="335" priority="419" operator="equal">
      <formula>"ACEPTABLE"</formula>
    </cfRule>
    <cfRule type="cellIs" dxfId="334" priority="420" operator="equal">
      <formula>"NO ACEPTABLE"</formula>
    </cfRule>
    <cfRule type="cellIs" dxfId="333" priority="421" stopIfTrue="1" operator="equal">
      <formula>"BAJO"</formula>
    </cfRule>
    <cfRule type="cellIs" dxfId="332" priority="422" stopIfTrue="1" operator="equal">
      <formula>"MEDIO"</formula>
    </cfRule>
    <cfRule type="cellIs" dxfId="331" priority="423" stopIfTrue="1" operator="equal">
      <formula>"ALTO"</formula>
    </cfRule>
  </conditionalFormatting>
  <conditionalFormatting sqref="U58:V58 AG58:AH58">
    <cfRule type="cellIs" dxfId="330" priority="416" operator="equal">
      <formula>"MEDIO"</formula>
    </cfRule>
    <cfRule type="cellIs" dxfId="329" priority="417" operator="equal">
      <formula>"MEDIO"</formula>
    </cfRule>
  </conditionalFormatting>
  <conditionalFormatting sqref="U58:V58 AG58:AH58">
    <cfRule type="cellIs" dxfId="328" priority="414" operator="equal">
      <formula>"ALTO"</formula>
    </cfRule>
    <cfRule type="cellIs" dxfId="327" priority="415" operator="equal">
      <formula>"MEDIO"</formula>
    </cfRule>
  </conditionalFormatting>
  <conditionalFormatting sqref="U58:V58 AG58:AH58">
    <cfRule type="cellIs" dxfId="326" priority="413" operator="equal">
      <formula>"BAJO"</formula>
    </cfRule>
  </conditionalFormatting>
  <conditionalFormatting sqref="U58:V58 AG58:AH58">
    <cfRule type="cellIs" dxfId="325" priority="412" operator="equal">
      <formula>"MEDIO"</formula>
    </cfRule>
  </conditionalFormatting>
  <conditionalFormatting sqref="U58:V58 AG58:AH58">
    <cfRule type="cellIs" dxfId="324" priority="424" operator="equal">
      <formula>#REF!</formula>
    </cfRule>
  </conditionalFormatting>
  <conditionalFormatting sqref="T58 AF58">
    <cfRule type="cellIs" dxfId="323" priority="405" operator="equal">
      <formula>0</formula>
    </cfRule>
  </conditionalFormatting>
  <conditionalFormatting sqref="G58">
    <cfRule type="cellIs" dxfId="322" priority="404" operator="equal">
      <formula>FALSE</formula>
    </cfRule>
  </conditionalFormatting>
  <conditionalFormatting sqref="U58">
    <cfRule type="colorScale" priority="4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58:AH58">
    <cfRule type="colorScale" priority="4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58">
    <cfRule type="colorScale" priority="4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F10 T10">
    <cfRule type="cellIs" dxfId="321" priority="244" operator="equal">
      <formula>0</formula>
    </cfRule>
  </conditionalFormatting>
  <conditionalFormatting sqref="U52:V52">
    <cfRule type="cellIs" dxfId="320" priority="334" operator="equal">
      <formula>FALSE</formula>
    </cfRule>
    <cfRule type="cellIs" dxfId="319" priority="335" operator="equal">
      <formula>"IMPORTANTE"</formula>
    </cfRule>
    <cfRule type="cellIs" dxfId="318" priority="336" operator="equal">
      <formula>"MODERADO"</formula>
    </cfRule>
    <cfRule type="cellIs" dxfId="317" priority="337" operator="equal">
      <formula>"TOLERABLE"</formula>
    </cfRule>
    <cfRule type="cellIs" dxfId="316" priority="338" operator="equal">
      <formula>"TRIVIAL"</formula>
    </cfRule>
    <cfRule type="cellIs" dxfId="315" priority="339" operator="equal">
      <formula>"T'Sede AVIANCA'!"</formula>
    </cfRule>
    <cfRule type="cellIs" dxfId="314" priority="346" operator="equal">
      <formula>"MEDIANAMENTE ACEPTABLE"</formula>
    </cfRule>
    <cfRule type="cellIs" dxfId="313" priority="347" operator="equal">
      <formula>"ACEPTABLE"</formula>
    </cfRule>
    <cfRule type="cellIs" dxfId="312" priority="348" operator="equal">
      <formula>"NO ACEPTABLE"</formula>
    </cfRule>
    <cfRule type="cellIs" dxfId="311" priority="349" stopIfTrue="1" operator="equal">
      <formula>"BAJO"</formula>
    </cfRule>
    <cfRule type="cellIs" dxfId="310" priority="350" stopIfTrue="1" operator="equal">
      <formula>"MEDIO"</formula>
    </cfRule>
    <cfRule type="cellIs" dxfId="309" priority="351" stopIfTrue="1" operator="equal">
      <formula>"ALTO"</formula>
    </cfRule>
  </conditionalFormatting>
  <conditionalFormatting sqref="U52:V52">
    <cfRule type="cellIs" dxfId="308" priority="344" operator="equal">
      <formula>"MEDIO"</formula>
    </cfRule>
    <cfRule type="cellIs" dxfId="307" priority="345" operator="equal">
      <formula>"MEDIO"</formula>
    </cfRule>
  </conditionalFormatting>
  <conditionalFormatting sqref="U52:V52">
    <cfRule type="cellIs" dxfId="306" priority="342" operator="equal">
      <formula>"ALTO"</formula>
    </cfRule>
    <cfRule type="cellIs" dxfId="305" priority="343" operator="equal">
      <formula>"MEDIO"</formula>
    </cfRule>
  </conditionalFormatting>
  <conditionalFormatting sqref="U52:V52">
    <cfRule type="cellIs" dxfId="304" priority="341" operator="equal">
      <formula>"BAJO"</formula>
    </cfRule>
  </conditionalFormatting>
  <conditionalFormatting sqref="U52:V52">
    <cfRule type="cellIs" dxfId="303" priority="340" operator="equal">
      <formula>"MEDIO"</formula>
    </cfRule>
  </conditionalFormatting>
  <conditionalFormatting sqref="U52:V52">
    <cfRule type="cellIs" dxfId="302" priority="352" operator="equal">
      <formula>#REF!</formula>
    </cfRule>
  </conditionalFormatting>
  <conditionalFormatting sqref="T52 AF52">
    <cfRule type="cellIs" dxfId="301" priority="333" operator="equal">
      <formula>0</formula>
    </cfRule>
  </conditionalFormatting>
  <conditionalFormatting sqref="G52">
    <cfRule type="cellIs" dxfId="300" priority="332" operator="equal">
      <formula>FALSE</formula>
    </cfRule>
  </conditionalFormatting>
  <conditionalFormatting sqref="U52">
    <cfRule type="colorScale" priority="3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52">
    <cfRule type="colorScale" priority="3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H51">
    <cfRule type="cellIs" dxfId="299" priority="312" operator="equal">
      <formula>FALSE</formula>
    </cfRule>
    <cfRule type="cellIs" dxfId="298" priority="313" operator="equal">
      <formula>"IMPORTANTE"</formula>
    </cfRule>
    <cfRule type="cellIs" dxfId="297" priority="314" operator="equal">
      <formula>"MODERADO"</formula>
    </cfRule>
    <cfRule type="cellIs" dxfId="296" priority="315" operator="equal">
      <formula>"TOLERABLE"</formula>
    </cfRule>
    <cfRule type="cellIs" dxfId="295" priority="316" operator="equal">
      <formula>"TRIVIAL"</formula>
    </cfRule>
    <cfRule type="cellIs" dxfId="294" priority="317" operator="equal">
      <formula>"T'Sede AVIANCA'!"</formula>
    </cfRule>
    <cfRule type="cellIs" dxfId="293" priority="324" operator="equal">
      <formula>"MEDIANAMENTE ACEPTABLE"</formula>
    </cfRule>
    <cfRule type="cellIs" dxfId="292" priority="325" operator="equal">
      <formula>"ACEPTABLE"</formula>
    </cfRule>
    <cfRule type="cellIs" dxfId="291" priority="326" operator="equal">
      <formula>"NO ACEPTABLE"</formula>
    </cfRule>
    <cfRule type="cellIs" dxfId="290" priority="327" stopIfTrue="1" operator="equal">
      <formula>"BAJO"</formula>
    </cfRule>
    <cfRule type="cellIs" dxfId="289" priority="328" stopIfTrue="1" operator="equal">
      <formula>"MEDIO"</formula>
    </cfRule>
    <cfRule type="cellIs" dxfId="288" priority="329" stopIfTrue="1" operator="equal">
      <formula>"ALTO"</formula>
    </cfRule>
  </conditionalFormatting>
  <conditionalFormatting sqref="AH51">
    <cfRule type="cellIs" dxfId="287" priority="322" operator="equal">
      <formula>"MEDIO"</formula>
    </cfRule>
    <cfRule type="cellIs" dxfId="286" priority="323" operator="equal">
      <formula>"MEDIO"</formula>
    </cfRule>
  </conditionalFormatting>
  <conditionalFormatting sqref="AH51">
    <cfRule type="cellIs" dxfId="285" priority="320" operator="equal">
      <formula>"ALTO"</formula>
    </cfRule>
    <cfRule type="cellIs" dxfId="284" priority="321" operator="equal">
      <formula>"MEDIO"</formula>
    </cfRule>
  </conditionalFormatting>
  <conditionalFormatting sqref="AH51">
    <cfRule type="cellIs" dxfId="283" priority="319" operator="equal">
      <formula>"BAJO"</formula>
    </cfRule>
  </conditionalFormatting>
  <conditionalFormatting sqref="AH51">
    <cfRule type="cellIs" dxfId="282" priority="318" operator="equal">
      <formula>"MEDIO"</formula>
    </cfRule>
  </conditionalFormatting>
  <conditionalFormatting sqref="AH51">
    <cfRule type="cellIs" dxfId="281" priority="330" operator="equal">
      <formula>#REF!</formula>
    </cfRule>
  </conditionalFormatting>
  <conditionalFormatting sqref="AH51">
    <cfRule type="colorScale" priority="3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51">
    <cfRule type="cellIs" dxfId="280" priority="292" operator="equal">
      <formula>FALSE</formula>
    </cfRule>
    <cfRule type="cellIs" dxfId="279" priority="293" operator="equal">
      <formula>"IMPORTANTE"</formula>
    </cfRule>
    <cfRule type="cellIs" dxfId="278" priority="294" operator="equal">
      <formula>"MODERADO"</formula>
    </cfRule>
    <cfRule type="cellIs" dxfId="277" priority="295" operator="equal">
      <formula>"TOLERABLE"</formula>
    </cfRule>
    <cfRule type="cellIs" dxfId="276" priority="296" operator="equal">
      <formula>"TRIVIAL"</formula>
    </cfRule>
    <cfRule type="cellIs" dxfId="275" priority="297" operator="equal">
      <formula>"T'Sede AVIANCA'!"</formula>
    </cfRule>
    <cfRule type="cellIs" dxfId="274" priority="304" operator="equal">
      <formula>"MEDIANAMENTE ACEPTABLE"</formula>
    </cfRule>
    <cfRule type="cellIs" dxfId="273" priority="305" operator="equal">
      <formula>"ACEPTABLE"</formula>
    </cfRule>
    <cfRule type="cellIs" dxfId="272" priority="306" operator="equal">
      <formula>"NO ACEPTABLE"</formula>
    </cfRule>
    <cfRule type="cellIs" dxfId="271" priority="307" stopIfTrue="1" operator="equal">
      <formula>"BAJO"</formula>
    </cfRule>
    <cfRule type="cellIs" dxfId="270" priority="308" stopIfTrue="1" operator="equal">
      <formula>"MEDIO"</formula>
    </cfRule>
    <cfRule type="cellIs" dxfId="269" priority="309" stopIfTrue="1" operator="equal">
      <formula>"ALTO"</formula>
    </cfRule>
  </conditionalFormatting>
  <conditionalFormatting sqref="AG51">
    <cfRule type="cellIs" dxfId="268" priority="302" operator="equal">
      <formula>"MEDIO"</formula>
    </cfRule>
    <cfRule type="cellIs" dxfId="267" priority="303" operator="equal">
      <formula>"MEDIO"</formula>
    </cfRule>
  </conditionalFormatting>
  <conditionalFormatting sqref="AG51">
    <cfRule type="cellIs" dxfId="266" priority="300" operator="equal">
      <formula>"ALTO"</formula>
    </cfRule>
    <cfRule type="cellIs" dxfId="265" priority="301" operator="equal">
      <formula>"MEDIO"</formula>
    </cfRule>
  </conditionalFormatting>
  <conditionalFormatting sqref="AG51">
    <cfRule type="cellIs" dxfId="264" priority="299" operator="equal">
      <formula>"BAJO"</formula>
    </cfRule>
  </conditionalFormatting>
  <conditionalFormatting sqref="AG51">
    <cfRule type="cellIs" dxfId="263" priority="298" operator="equal">
      <formula>"MEDIO"</formula>
    </cfRule>
  </conditionalFormatting>
  <conditionalFormatting sqref="AG51">
    <cfRule type="cellIs" dxfId="262" priority="310" operator="equal">
      <formula>#REF!</formula>
    </cfRule>
  </conditionalFormatting>
  <conditionalFormatting sqref="AG51">
    <cfRule type="colorScale" priority="3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3">
    <cfRule type="cellIs" dxfId="261" priority="291" operator="equal">
      <formula>FALSE</formula>
    </cfRule>
  </conditionalFormatting>
  <conditionalFormatting sqref="AG13:AH13 U13:V13">
    <cfRule type="cellIs" dxfId="260" priority="269" operator="equal">
      <formula>FALSE</formula>
    </cfRule>
    <cfRule type="cellIs" dxfId="259" priority="270" operator="equal">
      <formula>"IMPORTANTE"</formula>
    </cfRule>
    <cfRule type="cellIs" dxfId="258" priority="271" operator="equal">
      <formula>"MODERADO"</formula>
    </cfRule>
    <cfRule type="cellIs" dxfId="257" priority="272" operator="equal">
      <formula>"TOLERABLE"</formula>
    </cfRule>
    <cfRule type="cellIs" dxfId="256" priority="273" operator="equal">
      <formula>"TRIVIAL"</formula>
    </cfRule>
    <cfRule type="cellIs" dxfId="255" priority="274" operator="equal">
      <formula>"T'Sede AVIANCA'!"</formula>
    </cfRule>
    <cfRule type="cellIs" dxfId="254" priority="281" operator="equal">
      <formula>"MEDIANAMENTE ACEPTABLE"</formula>
    </cfRule>
    <cfRule type="cellIs" dxfId="253" priority="282" operator="equal">
      <formula>"ACEPTABLE"</formula>
    </cfRule>
    <cfRule type="cellIs" dxfId="252" priority="283" operator="equal">
      <formula>"NO ACEPTABLE"</formula>
    </cfRule>
    <cfRule type="cellIs" dxfId="251" priority="284" stopIfTrue="1" operator="equal">
      <formula>"BAJO"</formula>
    </cfRule>
    <cfRule type="cellIs" dxfId="250" priority="285" stopIfTrue="1" operator="equal">
      <formula>"MEDIO"</formula>
    </cfRule>
    <cfRule type="cellIs" dxfId="249" priority="286" stopIfTrue="1" operator="equal">
      <formula>"ALTO"</formula>
    </cfRule>
  </conditionalFormatting>
  <conditionalFormatting sqref="AG13:AH13 U13:V13">
    <cfRule type="cellIs" dxfId="248" priority="279" operator="equal">
      <formula>"MEDIO"</formula>
    </cfRule>
    <cfRule type="cellIs" dxfId="247" priority="280" operator="equal">
      <formula>"MEDIO"</formula>
    </cfRule>
  </conditionalFormatting>
  <conditionalFormatting sqref="AG13:AH13 U13:V13">
    <cfRule type="cellIs" dxfId="246" priority="277" operator="equal">
      <formula>"ALTO"</formula>
    </cfRule>
    <cfRule type="cellIs" dxfId="245" priority="278" operator="equal">
      <formula>"MEDIO"</formula>
    </cfRule>
  </conditionalFormatting>
  <conditionalFormatting sqref="AG13:AH13 U13:V13">
    <cfRule type="cellIs" dxfId="244" priority="276" operator="equal">
      <formula>"BAJO"</formula>
    </cfRule>
  </conditionalFormatting>
  <conditionalFormatting sqref="AG13:AH13 U13:V13">
    <cfRule type="cellIs" dxfId="243" priority="275" operator="equal">
      <formula>"MEDIO"</formula>
    </cfRule>
  </conditionalFormatting>
  <conditionalFormatting sqref="AG13:AH13 U13:V13">
    <cfRule type="cellIs" dxfId="242" priority="287" operator="equal">
      <formula>#REF!</formula>
    </cfRule>
  </conditionalFormatting>
  <conditionalFormatting sqref="AF13 T13">
    <cfRule type="cellIs" dxfId="241" priority="268" operator="equal">
      <formula>0</formula>
    </cfRule>
  </conditionalFormatting>
  <conditionalFormatting sqref="U13">
    <cfRule type="colorScale" priority="2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13:AH13">
    <cfRule type="colorScale" priority="2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13">
    <cfRule type="colorScale" priority="2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0">
    <cfRule type="cellIs" dxfId="240" priority="267" operator="equal">
      <formula>FALSE</formula>
    </cfRule>
  </conditionalFormatting>
  <conditionalFormatting sqref="AG10:AH10 U10:V10">
    <cfRule type="cellIs" dxfId="239" priority="245" operator="equal">
      <formula>FALSE</formula>
    </cfRule>
    <cfRule type="cellIs" dxfId="238" priority="246" operator="equal">
      <formula>"IMPORTANTE"</formula>
    </cfRule>
    <cfRule type="cellIs" dxfId="237" priority="247" operator="equal">
      <formula>"MODERADO"</formula>
    </cfRule>
    <cfRule type="cellIs" dxfId="236" priority="248" operator="equal">
      <formula>"TOLERABLE"</formula>
    </cfRule>
    <cfRule type="cellIs" dxfId="235" priority="249" operator="equal">
      <formula>"TRIVIAL"</formula>
    </cfRule>
    <cfRule type="cellIs" dxfId="234" priority="250" operator="equal">
      <formula>"T'Sede AVIANCA'!"</formula>
    </cfRule>
    <cfRule type="cellIs" dxfId="233" priority="257" operator="equal">
      <formula>"MEDIANAMENTE ACEPTABLE"</formula>
    </cfRule>
    <cfRule type="cellIs" dxfId="232" priority="258" operator="equal">
      <formula>"ACEPTABLE"</formula>
    </cfRule>
    <cfRule type="cellIs" dxfId="231" priority="259" operator="equal">
      <formula>"NO ACEPTABLE"</formula>
    </cfRule>
    <cfRule type="cellIs" dxfId="230" priority="260" stopIfTrue="1" operator="equal">
      <formula>"BAJO"</formula>
    </cfRule>
    <cfRule type="cellIs" dxfId="229" priority="261" stopIfTrue="1" operator="equal">
      <formula>"MEDIO"</formula>
    </cfRule>
    <cfRule type="cellIs" dxfId="228" priority="262" stopIfTrue="1" operator="equal">
      <formula>"ALTO"</formula>
    </cfRule>
  </conditionalFormatting>
  <conditionalFormatting sqref="AG10:AH10 U10:V10">
    <cfRule type="cellIs" dxfId="227" priority="255" operator="equal">
      <formula>"MEDIO"</formula>
    </cfRule>
    <cfRule type="cellIs" dxfId="226" priority="256" operator="equal">
      <formula>"MEDIO"</formula>
    </cfRule>
  </conditionalFormatting>
  <conditionalFormatting sqref="AG10:AH10 U10:V10">
    <cfRule type="cellIs" dxfId="225" priority="253" operator="equal">
      <formula>"ALTO"</formula>
    </cfRule>
    <cfRule type="cellIs" dxfId="224" priority="254" operator="equal">
      <formula>"MEDIO"</formula>
    </cfRule>
  </conditionalFormatting>
  <conditionalFormatting sqref="AG10:AH10 U10:V10">
    <cfRule type="cellIs" dxfId="223" priority="252" operator="equal">
      <formula>"BAJO"</formula>
    </cfRule>
  </conditionalFormatting>
  <conditionalFormatting sqref="AG10:AH10 U10:V10">
    <cfRule type="cellIs" dxfId="222" priority="251" operator="equal">
      <formula>"MEDIO"</formula>
    </cfRule>
  </conditionalFormatting>
  <conditionalFormatting sqref="AG10:AH10 U10:V10">
    <cfRule type="cellIs" dxfId="221" priority="263" operator="equal">
      <formula>#REF!</formula>
    </cfRule>
  </conditionalFormatting>
  <conditionalFormatting sqref="U10">
    <cfRule type="colorScale" priority="2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10:AH10">
    <cfRule type="colorScale" priority="2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10">
    <cfRule type="colorScale" priority="2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23:V23 AG23:AH23">
    <cfRule type="cellIs" dxfId="220" priority="222" operator="equal">
      <formula>FALSE</formula>
    </cfRule>
    <cfRule type="cellIs" dxfId="219" priority="223" operator="equal">
      <formula>"IMPORTANTE"</formula>
    </cfRule>
    <cfRule type="cellIs" dxfId="218" priority="224" operator="equal">
      <formula>"MODERADO"</formula>
    </cfRule>
    <cfRule type="cellIs" dxfId="217" priority="225" operator="equal">
      <formula>"TOLERABLE"</formula>
    </cfRule>
    <cfRule type="cellIs" dxfId="216" priority="226" operator="equal">
      <formula>"TRIVIAL"</formula>
    </cfRule>
    <cfRule type="cellIs" dxfId="215" priority="227" operator="equal">
      <formula>"T'Sede AVIANCA'!"</formula>
    </cfRule>
    <cfRule type="cellIs" dxfId="214" priority="234" operator="equal">
      <formula>"MEDIANAMENTE ACEPTABLE"</formula>
    </cfRule>
    <cfRule type="cellIs" dxfId="213" priority="235" operator="equal">
      <formula>"ACEPTABLE"</formula>
    </cfRule>
    <cfRule type="cellIs" dxfId="212" priority="236" operator="equal">
      <formula>"NO ACEPTABLE"</formula>
    </cfRule>
    <cfRule type="cellIs" dxfId="211" priority="237" stopIfTrue="1" operator="equal">
      <formula>"BAJO"</formula>
    </cfRule>
    <cfRule type="cellIs" dxfId="210" priority="238" stopIfTrue="1" operator="equal">
      <formula>"MEDIO"</formula>
    </cfRule>
    <cfRule type="cellIs" dxfId="209" priority="239" stopIfTrue="1" operator="equal">
      <formula>"ALTO"</formula>
    </cfRule>
  </conditionalFormatting>
  <conditionalFormatting sqref="U23:V23 AG23:AH23">
    <cfRule type="cellIs" dxfId="208" priority="232" operator="equal">
      <formula>"MEDIO"</formula>
    </cfRule>
    <cfRule type="cellIs" dxfId="207" priority="233" operator="equal">
      <formula>"MEDIO"</formula>
    </cfRule>
  </conditionalFormatting>
  <conditionalFormatting sqref="U23:V23 AG23:AH23">
    <cfRule type="cellIs" dxfId="206" priority="230" operator="equal">
      <formula>"ALTO"</formula>
    </cfRule>
    <cfRule type="cellIs" dxfId="205" priority="231" operator="equal">
      <formula>"MEDIO"</formula>
    </cfRule>
  </conditionalFormatting>
  <conditionalFormatting sqref="U23:V23 AG23:AH23">
    <cfRule type="cellIs" dxfId="204" priority="229" operator="equal">
      <formula>"BAJO"</formula>
    </cfRule>
  </conditionalFormatting>
  <conditionalFormatting sqref="U23:V23 AG23:AH23">
    <cfRule type="cellIs" dxfId="203" priority="228" operator="equal">
      <formula>"MEDIO"</formula>
    </cfRule>
  </conditionalFormatting>
  <conditionalFormatting sqref="U23:V23 AG23:AH23">
    <cfRule type="cellIs" dxfId="202" priority="240" operator="equal">
      <formula>#REF!</formula>
    </cfRule>
  </conditionalFormatting>
  <conditionalFormatting sqref="T23 AF23">
    <cfRule type="cellIs" dxfId="201" priority="221" operator="equal">
      <formula>0</formula>
    </cfRule>
  </conditionalFormatting>
  <conditionalFormatting sqref="G23">
    <cfRule type="cellIs" dxfId="200" priority="220" operator="equal">
      <formula>FALSE</formula>
    </cfRule>
  </conditionalFormatting>
  <conditionalFormatting sqref="U23">
    <cfRule type="colorScale" priority="2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23:AH23">
    <cfRule type="colorScale" priority="2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23">
    <cfRule type="colorScale" priority="2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H50">
    <cfRule type="cellIs" dxfId="199" priority="200" operator="equal">
      <formula>FALSE</formula>
    </cfRule>
    <cfRule type="cellIs" dxfId="198" priority="201" operator="equal">
      <formula>"IMPORTANTE"</formula>
    </cfRule>
    <cfRule type="cellIs" dxfId="197" priority="202" operator="equal">
      <formula>"MODERADO"</formula>
    </cfRule>
    <cfRule type="cellIs" dxfId="196" priority="203" operator="equal">
      <formula>"TOLERABLE"</formula>
    </cfRule>
    <cfRule type="cellIs" dxfId="195" priority="204" operator="equal">
      <formula>"TRIVIAL"</formula>
    </cfRule>
    <cfRule type="cellIs" dxfId="194" priority="205" operator="equal">
      <formula>"T'Sede AVIANCA'!"</formula>
    </cfRule>
    <cfRule type="cellIs" dxfId="193" priority="212" operator="equal">
      <formula>"MEDIANAMENTE ACEPTABLE"</formula>
    </cfRule>
    <cfRule type="cellIs" dxfId="192" priority="213" operator="equal">
      <formula>"ACEPTABLE"</formula>
    </cfRule>
    <cfRule type="cellIs" dxfId="191" priority="214" operator="equal">
      <formula>"NO ACEPTABLE"</formula>
    </cfRule>
    <cfRule type="cellIs" dxfId="190" priority="215" stopIfTrue="1" operator="equal">
      <formula>"BAJO"</formula>
    </cfRule>
    <cfRule type="cellIs" dxfId="189" priority="216" stopIfTrue="1" operator="equal">
      <formula>"MEDIO"</formula>
    </cfRule>
    <cfRule type="cellIs" dxfId="188" priority="217" stopIfTrue="1" operator="equal">
      <formula>"ALTO"</formula>
    </cfRule>
  </conditionalFormatting>
  <conditionalFormatting sqref="AH50">
    <cfRule type="cellIs" dxfId="187" priority="210" operator="equal">
      <formula>"MEDIO"</formula>
    </cfRule>
    <cfRule type="cellIs" dxfId="186" priority="211" operator="equal">
      <formula>"MEDIO"</formula>
    </cfRule>
  </conditionalFormatting>
  <conditionalFormatting sqref="AH50">
    <cfRule type="cellIs" dxfId="185" priority="208" operator="equal">
      <formula>"ALTO"</formula>
    </cfRule>
    <cfRule type="cellIs" dxfId="184" priority="209" operator="equal">
      <formula>"MEDIO"</formula>
    </cfRule>
  </conditionalFormatting>
  <conditionalFormatting sqref="AH50">
    <cfRule type="cellIs" dxfId="183" priority="207" operator="equal">
      <formula>"BAJO"</formula>
    </cfRule>
  </conditionalFormatting>
  <conditionalFormatting sqref="AH50">
    <cfRule type="cellIs" dxfId="182" priority="206" operator="equal">
      <formula>"MEDIO"</formula>
    </cfRule>
  </conditionalFormatting>
  <conditionalFormatting sqref="AH50">
    <cfRule type="cellIs" dxfId="181" priority="218" operator="equal">
      <formula>#REF!</formula>
    </cfRule>
  </conditionalFormatting>
  <conditionalFormatting sqref="AH50">
    <cfRule type="colorScale" priority="2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50">
    <cfRule type="cellIs" dxfId="180" priority="180" operator="equal">
      <formula>FALSE</formula>
    </cfRule>
    <cfRule type="cellIs" dxfId="179" priority="181" operator="equal">
      <formula>"IMPORTANTE"</formula>
    </cfRule>
    <cfRule type="cellIs" dxfId="178" priority="182" operator="equal">
      <formula>"MODERADO"</formula>
    </cfRule>
    <cfRule type="cellIs" dxfId="177" priority="183" operator="equal">
      <formula>"TOLERABLE"</formula>
    </cfRule>
    <cfRule type="cellIs" dxfId="176" priority="184" operator="equal">
      <formula>"TRIVIAL"</formula>
    </cfRule>
    <cfRule type="cellIs" dxfId="175" priority="185" operator="equal">
      <formula>"T'Sede AVIANCA'!"</formula>
    </cfRule>
    <cfRule type="cellIs" dxfId="174" priority="192" operator="equal">
      <formula>"MEDIANAMENTE ACEPTABLE"</formula>
    </cfRule>
    <cfRule type="cellIs" dxfId="173" priority="193" operator="equal">
      <formula>"ACEPTABLE"</formula>
    </cfRule>
    <cfRule type="cellIs" dxfId="172" priority="194" operator="equal">
      <formula>"NO ACEPTABLE"</formula>
    </cfRule>
    <cfRule type="cellIs" dxfId="171" priority="195" stopIfTrue="1" operator="equal">
      <formula>"BAJO"</formula>
    </cfRule>
    <cfRule type="cellIs" dxfId="170" priority="196" stopIfTrue="1" operator="equal">
      <formula>"MEDIO"</formula>
    </cfRule>
    <cfRule type="cellIs" dxfId="169" priority="197" stopIfTrue="1" operator="equal">
      <formula>"ALTO"</formula>
    </cfRule>
  </conditionalFormatting>
  <conditionalFormatting sqref="AG50">
    <cfRule type="cellIs" dxfId="168" priority="190" operator="equal">
      <formula>"MEDIO"</formula>
    </cfRule>
    <cfRule type="cellIs" dxfId="167" priority="191" operator="equal">
      <formula>"MEDIO"</formula>
    </cfRule>
  </conditionalFormatting>
  <conditionalFormatting sqref="AG50">
    <cfRule type="cellIs" dxfId="166" priority="188" operator="equal">
      <formula>"ALTO"</formula>
    </cfRule>
    <cfRule type="cellIs" dxfId="165" priority="189" operator="equal">
      <formula>"MEDIO"</formula>
    </cfRule>
  </conditionalFormatting>
  <conditionalFormatting sqref="AG50">
    <cfRule type="cellIs" dxfId="164" priority="187" operator="equal">
      <formula>"BAJO"</formula>
    </cfRule>
  </conditionalFormatting>
  <conditionalFormatting sqref="AG50">
    <cfRule type="cellIs" dxfId="163" priority="186" operator="equal">
      <formula>"MEDIO"</formula>
    </cfRule>
  </conditionalFormatting>
  <conditionalFormatting sqref="AG50">
    <cfRule type="cellIs" dxfId="162" priority="198" operator="equal">
      <formula>#REF!</formula>
    </cfRule>
  </conditionalFormatting>
  <conditionalFormatting sqref="AG50">
    <cfRule type="colorScale" priority="1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H52">
    <cfRule type="cellIs" dxfId="161" priority="160" operator="equal">
      <formula>FALSE</formula>
    </cfRule>
    <cfRule type="cellIs" dxfId="160" priority="161" operator="equal">
      <formula>"IMPORTANTE"</formula>
    </cfRule>
    <cfRule type="cellIs" dxfId="159" priority="162" operator="equal">
      <formula>"MODERADO"</formula>
    </cfRule>
    <cfRule type="cellIs" dxfId="158" priority="163" operator="equal">
      <formula>"TOLERABLE"</formula>
    </cfRule>
    <cfRule type="cellIs" dxfId="157" priority="164" operator="equal">
      <formula>"TRIVIAL"</formula>
    </cfRule>
    <cfRule type="cellIs" dxfId="156" priority="165" operator="equal">
      <formula>"T'Sede AVIANCA'!"</formula>
    </cfRule>
    <cfRule type="cellIs" dxfId="155" priority="172" operator="equal">
      <formula>"MEDIANAMENTE ACEPTABLE"</formula>
    </cfRule>
    <cfRule type="cellIs" dxfId="154" priority="173" operator="equal">
      <formula>"ACEPTABLE"</formula>
    </cfRule>
    <cfRule type="cellIs" dxfId="153" priority="174" operator="equal">
      <formula>"NO ACEPTABLE"</formula>
    </cfRule>
    <cfRule type="cellIs" dxfId="152" priority="175" stopIfTrue="1" operator="equal">
      <formula>"BAJO"</formula>
    </cfRule>
    <cfRule type="cellIs" dxfId="151" priority="176" stopIfTrue="1" operator="equal">
      <formula>"MEDIO"</formula>
    </cfRule>
    <cfRule type="cellIs" dxfId="150" priority="177" stopIfTrue="1" operator="equal">
      <formula>"ALTO"</formula>
    </cfRule>
  </conditionalFormatting>
  <conditionalFormatting sqref="AH52">
    <cfRule type="cellIs" dxfId="149" priority="170" operator="equal">
      <formula>"MEDIO"</formula>
    </cfRule>
    <cfRule type="cellIs" dxfId="148" priority="171" operator="equal">
      <formula>"MEDIO"</formula>
    </cfRule>
  </conditionalFormatting>
  <conditionalFormatting sqref="AH52">
    <cfRule type="cellIs" dxfId="147" priority="168" operator="equal">
      <formula>"ALTO"</formula>
    </cfRule>
    <cfRule type="cellIs" dxfId="146" priority="169" operator="equal">
      <formula>"MEDIO"</formula>
    </cfRule>
  </conditionalFormatting>
  <conditionalFormatting sqref="AH52">
    <cfRule type="cellIs" dxfId="145" priority="167" operator="equal">
      <formula>"BAJO"</formula>
    </cfRule>
  </conditionalFormatting>
  <conditionalFormatting sqref="AH52">
    <cfRule type="cellIs" dxfId="144" priority="166" operator="equal">
      <formula>"MEDIO"</formula>
    </cfRule>
  </conditionalFormatting>
  <conditionalFormatting sqref="AH52">
    <cfRule type="cellIs" dxfId="143" priority="178" operator="equal">
      <formula>#REF!</formula>
    </cfRule>
  </conditionalFormatting>
  <conditionalFormatting sqref="AH52">
    <cfRule type="colorScale" priority="1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52">
    <cfRule type="cellIs" dxfId="142" priority="140" operator="equal">
      <formula>FALSE</formula>
    </cfRule>
    <cfRule type="cellIs" dxfId="141" priority="141" operator="equal">
      <formula>"IMPORTANTE"</formula>
    </cfRule>
    <cfRule type="cellIs" dxfId="140" priority="142" operator="equal">
      <formula>"MODERADO"</formula>
    </cfRule>
    <cfRule type="cellIs" dxfId="139" priority="143" operator="equal">
      <formula>"TOLERABLE"</formula>
    </cfRule>
    <cfRule type="cellIs" dxfId="138" priority="144" operator="equal">
      <formula>"TRIVIAL"</formula>
    </cfRule>
    <cfRule type="cellIs" dxfId="137" priority="145" operator="equal">
      <formula>"T'Sede AVIANCA'!"</formula>
    </cfRule>
    <cfRule type="cellIs" dxfId="136" priority="152" operator="equal">
      <formula>"MEDIANAMENTE ACEPTABLE"</formula>
    </cfRule>
    <cfRule type="cellIs" dxfId="135" priority="153" operator="equal">
      <formula>"ACEPTABLE"</formula>
    </cfRule>
    <cfRule type="cellIs" dxfId="134" priority="154" operator="equal">
      <formula>"NO ACEPTABLE"</formula>
    </cfRule>
    <cfRule type="cellIs" dxfId="133" priority="155" stopIfTrue="1" operator="equal">
      <formula>"BAJO"</formula>
    </cfRule>
    <cfRule type="cellIs" dxfId="132" priority="156" stopIfTrue="1" operator="equal">
      <formula>"MEDIO"</formula>
    </cfRule>
    <cfRule type="cellIs" dxfId="131" priority="157" stopIfTrue="1" operator="equal">
      <formula>"ALTO"</formula>
    </cfRule>
  </conditionalFormatting>
  <conditionalFormatting sqref="AG52">
    <cfRule type="cellIs" dxfId="130" priority="150" operator="equal">
      <formula>"MEDIO"</formula>
    </cfRule>
    <cfRule type="cellIs" dxfId="129" priority="151" operator="equal">
      <formula>"MEDIO"</formula>
    </cfRule>
  </conditionalFormatting>
  <conditionalFormatting sqref="AG52">
    <cfRule type="cellIs" dxfId="128" priority="148" operator="equal">
      <formula>"ALTO"</formula>
    </cfRule>
    <cfRule type="cellIs" dxfId="127" priority="149" operator="equal">
      <formula>"MEDIO"</formula>
    </cfRule>
  </conditionalFormatting>
  <conditionalFormatting sqref="AG52">
    <cfRule type="cellIs" dxfId="126" priority="147" operator="equal">
      <formula>"BAJO"</formula>
    </cfRule>
  </conditionalFormatting>
  <conditionalFormatting sqref="AG52">
    <cfRule type="cellIs" dxfId="125" priority="146" operator="equal">
      <formula>"MEDIO"</formula>
    </cfRule>
  </conditionalFormatting>
  <conditionalFormatting sqref="AG52">
    <cfRule type="cellIs" dxfId="124" priority="158" operator="equal">
      <formula>#REF!</formula>
    </cfRule>
  </conditionalFormatting>
  <conditionalFormatting sqref="AG52">
    <cfRule type="colorScale" priority="1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26:V26">
    <cfRule type="cellIs" dxfId="123" priority="119" operator="equal">
      <formula>FALSE</formula>
    </cfRule>
    <cfRule type="cellIs" dxfId="122" priority="120" operator="equal">
      <formula>"IMPORTANTE"</formula>
    </cfRule>
    <cfRule type="cellIs" dxfId="121" priority="121" operator="equal">
      <formula>"MODERADO"</formula>
    </cfRule>
    <cfRule type="cellIs" dxfId="120" priority="122" operator="equal">
      <formula>"TOLERABLE"</formula>
    </cfRule>
    <cfRule type="cellIs" dxfId="119" priority="123" operator="equal">
      <formula>"TRIVIAL"</formula>
    </cfRule>
    <cfRule type="cellIs" dxfId="118" priority="124" operator="equal">
      <formula>"T'Sede AVIANCA'!"</formula>
    </cfRule>
    <cfRule type="cellIs" dxfId="117" priority="131" operator="equal">
      <formula>"MEDIANAMENTE ACEPTABLE"</formula>
    </cfRule>
    <cfRule type="cellIs" dxfId="116" priority="132" operator="equal">
      <formula>"ACEPTABLE"</formula>
    </cfRule>
    <cfRule type="cellIs" dxfId="115" priority="133" operator="equal">
      <formula>"NO ACEPTABLE"</formula>
    </cfRule>
    <cfRule type="cellIs" dxfId="114" priority="134" stopIfTrue="1" operator="equal">
      <formula>"BAJO"</formula>
    </cfRule>
    <cfRule type="cellIs" dxfId="113" priority="135" stopIfTrue="1" operator="equal">
      <formula>"MEDIO"</formula>
    </cfRule>
    <cfRule type="cellIs" dxfId="112" priority="136" stopIfTrue="1" operator="equal">
      <formula>"ALTO"</formula>
    </cfRule>
  </conditionalFormatting>
  <conditionalFormatting sqref="U26:V26">
    <cfRule type="cellIs" dxfId="111" priority="129" operator="equal">
      <formula>"MEDIO"</formula>
    </cfRule>
    <cfRule type="cellIs" dxfId="110" priority="130" operator="equal">
      <formula>"MEDIO"</formula>
    </cfRule>
  </conditionalFormatting>
  <conditionalFormatting sqref="U26:V26">
    <cfRule type="cellIs" dxfId="109" priority="127" operator="equal">
      <formula>"ALTO"</formula>
    </cfRule>
    <cfRule type="cellIs" dxfId="108" priority="128" operator="equal">
      <formula>"MEDIO"</formula>
    </cfRule>
  </conditionalFormatting>
  <conditionalFormatting sqref="U26:V26">
    <cfRule type="cellIs" dxfId="107" priority="126" operator="equal">
      <formula>"BAJO"</formula>
    </cfRule>
  </conditionalFormatting>
  <conditionalFormatting sqref="U26:V26">
    <cfRule type="cellIs" dxfId="106" priority="125" operator="equal">
      <formula>"MEDIO"</formula>
    </cfRule>
  </conditionalFormatting>
  <conditionalFormatting sqref="U26:V26">
    <cfRule type="cellIs" dxfId="105" priority="137" operator="equal">
      <formula>#REF!</formula>
    </cfRule>
  </conditionalFormatting>
  <conditionalFormatting sqref="T26">
    <cfRule type="cellIs" dxfId="104" priority="118" operator="equal">
      <formula>0</formula>
    </cfRule>
  </conditionalFormatting>
  <conditionalFormatting sqref="U26">
    <cfRule type="colorScale" priority="1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26">
    <cfRule type="colorScale" priority="1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29:V29 AG29:AH29">
    <cfRule type="cellIs" dxfId="103" priority="96" operator="equal">
      <formula>FALSE</formula>
    </cfRule>
    <cfRule type="cellIs" dxfId="102" priority="97" operator="equal">
      <formula>"IMPORTANTE"</formula>
    </cfRule>
    <cfRule type="cellIs" dxfId="101" priority="98" operator="equal">
      <formula>"MODERADO"</formula>
    </cfRule>
    <cfRule type="cellIs" dxfId="100" priority="99" operator="equal">
      <formula>"TOLERABLE"</formula>
    </cfRule>
    <cfRule type="cellIs" dxfId="99" priority="100" operator="equal">
      <formula>"TRIVIAL"</formula>
    </cfRule>
    <cfRule type="cellIs" dxfId="98" priority="101" operator="equal">
      <formula>"T'Sede AVIANCA'!"</formula>
    </cfRule>
    <cfRule type="cellIs" dxfId="97" priority="108" operator="equal">
      <formula>"MEDIANAMENTE ACEPTABLE"</formula>
    </cfRule>
    <cfRule type="cellIs" dxfId="96" priority="109" operator="equal">
      <formula>"ACEPTABLE"</formula>
    </cfRule>
    <cfRule type="cellIs" dxfId="95" priority="110" operator="equal">
      <formula>"NO ACEPTABLE"</formula>
    </cfRule>
    <cfRule type="cellIs" dxfId="94" priority="111" stopIfTrue="1" operator="equal">
      <formula>"BAJO"</formula>
    </cfRule>
    <cfRule type="cellIs" dxfId="93" priority="112" stopIfTrue="1" operator="equal">
      <formula>"MEDIO"</formula>
    </cfRule>
    <cfRule type="cellIs" dxfId="92" priority="113" stopIfTrue="1" operator="equal">
      <formula>"ALTO"</formula>
    </cfRule>
  </conditionalFormatting>
  <conditionalFormatting sqref="U29:V29 AG29:AH29">
    <cfRule type="cellIs" dxfId="91" priority="106" operator="equal">
      <formula>"MEDIO"</formula>
    </cfRule>
    <cfRule type="cellIs" dxfId="90" priority="107" operator="equal">
      <formula>"MEDIO"</formula>
    </cfRule>
  </conditionalFormatting>
  <conditionalFormatting sqref="U29:V29 AG29:AH29">
    <cfRule type="cellIs" dxfId="89" priority="104" operator="equal">
      <formula>"ALTO"</formula>
    </cfRule>
    <cfRule type="cellIs" dxfId="88" priority="105" operator="equal">
      <formula>"MEDIO"</formula>
    </cfRule>
  </conditionalFormatting>
  <conditionalFormatting sqref="U29:V29 AG29:AH29">
    <cfRule type="cellIs" dxfId="87" priority="103" operator="equal">
      <formula>"BAJO"</formula>
    </cfRule>
  </conditionalFormatting>
  <conditionalFormatting sqref="U29:V29 AG29:AH29">
    <cfRule type="cellIs" dxfId="86" priority="102" operator="equal">
      <formula>"MEDIO"</formula>
    </cfRule>
  </conditionalFormatting>
  <conditionalFormatting sqref="U29:V29 AG29:AH29">
    <cfRule type="cellIs" dxfId="85" priority="114" operator="equal">
      <formula>#REF!</formula>
    </cfRule>
  </conditionalFormatting>
  <conditionalFormatting sqref="T29 AF29">
    <cfRule type="cellIs" dxfId="84" priority="95" operator="equal">
      <formula>0</formula>
    </cfRule>
  </conditionalFormatting>
  <conditionalFormatting sqref="G29">
    <cfRule type="cellIs" dxfId="83" priority="94" operator="equal">
      <formula>FALSE</formula>
    </cfRule>
  </conditionalFormatting>
  <conditionalFormatting sqref="U29">
    <cfRule type="colorScale" priority="1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29:AH29">
    <cfRule type="colorScale" priority="1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29">
    <cfRule type="colorScale" priority="1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24:AH24 U24:V24">
    <cfRule type="cellIs" dxfId="82" priority="72" operator="equal">
      <formula>FALSE</formula>
    </cfRule>
    <cfRule type="cellIs" dxfId="81" priority="73" operator="equal">
      <formula>"IMPORTANTE"</formula>
    </cfRule>
    <cfRule type="cellIs" dxfId="80" priority="74" operator="equal">
      <formula>"MODERADO"</formula>
    </cfRule>
    <cfRule type="cellIs" dxfId="79" priority="75" operator="equal">
      <formula>"TOLERABLE"</formula>
    </cfRule>
    <cfRule type="cellIs" dxfId="78" priority="76" operator="equal">
      <formula>"TRIVIAL"</formula>
    </cfRule>
    <cfRule type="cellIs" dxfId="77" priority="77" operator="equal">
      <formula>"T'Sede AVIANCA'!"</formula>
    </cfRule>
    <cfRule type="cellIs" dxfId="76" priority="84" operator="equal">
      <formula>"MEDIANAMENTE ACEPTABLE"</formula>
    </cfRule>
    <cfRule type="cellIs" dxfId="75" priority="85" operator="equal">
      <formula>"ACEPTABLE"</formula>
    </cfRule>
    <cfRule type="cellIs" dxfId="74" priority="86" operator="equal">
      <formula>"NO ACEPTABLE"</formula>
    </cfRule>
    <cfRule type="cellIs" dxfId="73" priority="87" stopIfTrue="1" operator="equal">
      <formula>"BAJO"</formula>
    </cfRule>
    <cfRule type="cellIs" dxfId="72" priority="88" stopIfTrue="1" operator="equal">
      <formula>"MEDIO"</formula>
    </cfRule>
    <cfRule type="cellIs" dxfId="71" priority="89" stopIfTrue="1" operator="equal">
      <formula>"ALTO"</formula>
    </cfRule>
  </conditionalFormatting>
  <conditionalFormatting sqref="AG24:AH24 U24:V24">
    <cfRule type="cellIs" dxfId="70" priority="82" operator="equal">
      <formula>"MEDIO"</formula>
    </cfRule>
    <cfRule type="cellIs" dxfId="69" priority="83" operator="equal">
      <formula>"MEDIO"</formula>
    </cfRule>
  </conditionalFormatting>
  <conditionalFormatting sqref="AG24:AH24 U24:V24">
    <cfRule type="cellIs" dxfId="68" priority="80" operator="equal">
      <formula>"ALTO"</formula>
    </cfRule>
    <cfRule type="cellIs" dxfId="67" priority="81" operator="equal">
      <formula>"MEDIO"</formula>
    </cfRule>
  </conditionalFormatting>
  <conditionalFormatting sqref="AG24:AH24 U24:V24">
    <cfRule type="cellIs" dxfId="66" priority="79" operator="equal">
      <formula>"BAJO"</formula>
    </cfRule>
  </conditionalFormatting>
  <conditionalFormatting sqref="AG24:AH24 U24:V24">
    <cfRule type="cellIs" dxfId="65" priority="78" operator="equal">
      <formula>"MEDIO"</formula>
    </cfRule>
  </conditionalFormatting>
  <conditionalFormatting sqref="AG24:AH24 U24:V24">
    <cfRule type="cellIs" dxfId="64" priority="90" operator="equal">
      <formula>#REF!</formula>
    </cfRule>
  </conditionalFormatting>
  <conditionalFormatting sqref="T24 AF24">
    <cfRule type="cellIs" dxfId="63" priority="71" operator="equal">
      <formula>0</formula>
    </cfRule>
  </conditionalFormatting>
  <conditionalFormatting sqref="G24">
    <cfRule type="cellIs" dxfId="62" priority="70" operator="equal">
      <formula>FALSE</formula>
    </cfRule>
  </conditionalFormatting>
  <conditionalFormatting sqref="U24"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24:AH24">
    <cfRule type="colorScale" priority="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24">
    <cfRule type="colorScale" priority="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8">
    <cfRule type="cellIs" dxfId="61" priority="69" operator="equal">
      <formula>FALSE</formula>
    </cfRule>
  </conditionalFormatting>
  <conditionalFormatting sqref="AG28:AH28">
    <cfRule type="cellIs" dxfId="60" priority="49" operator="equal">
      <formula>FALSE</formula>
    </cfRule>
    <cfRule type="cellIs" dxfId="59" priority="50" operator="equal">
      <formula>"IMPORTANTE"</formula>
    </cfRule>
    <cfRule type="cellIs" dxfId="58" priority="51" operator="equal">
      <formula>"MODERADO"</formula>
    </cfRule>
    <cfRule type="cellIs" dxfId="57" priority="52" operator="equal">
      <formula>"TOLERABLE"</formula>
    </cfRule>
    <cfRule type="cellIs" dxfId="56" priority="53" operator="equal">
      <formula>"TRIVIAL"</formula>
    </cfRule>
    <cfRule type="cellIs" dxfId="55" priority="54" operator="equal">
      <formula>"T'Sede AVIANCA'!"</formula>
    </cfRule>
    <cfRule type="cellIs" dxfId="54" priority="61" operator="equal">
      <formula>"MEDIANAMENTE ACEPTABLE"</formula>
    </cfRule>
    <cfRule type="cellIs" dxfId="53" priority="62" operator="equal">
      <formula>"ACEPTABLE"</formula>
    </cfRule>
    <cfRule type="cellIs" dxfId="52" priority="63" operator="equal">
      <formula>"NO ACEPTABLE"</formula>
    </cfRule>
    <cfRule type="cellIs" dxfId="51" priority="64" stopIfTrue="1" operator="equal">
      <formula>"BAJO"</formula>
    </cfRule>
    <cfRule type="cellIs" dxfId="50" priority="65" stopIfTrue="1" operator="equal">
      <formula>"MEDIO"</formula>
    </cfRule>
    <cfRule type="cellIs" dxfId="49" priority="66" stopIfTrue="1" operator="equal">
      <formula>"ALTO"</formula>
    </cfRule>
  </conditionalFormatting>
  <conditionalFormatting sqref="AG28:AH28">
    <cfRule type="cellIs" dxfId="48" priority="59" operator="equal">
      <formula>"MEDIO"</formula>
    </cfRule>
    <cfRule type="cellIs" dxfId="47" priority="60" operator="equal">
      <formula>"MEDIO"</formula>
    </cfRule>
  </conditionalFormatting>
  <conditionalFormatting sqref="AG28:AH28">
    <cfRule type="cellIs" dxfId="46" priority="57" operator="equal">
      <formula>"ALTO"</formula>
    </cfRule>
    <cfRule type="cellIs" dxfId="45" priority="58" operator="equal">
      <formula>"MEDIO"</formula>
    </cfRule>
  </conditionalFormatting>
  <conditionalFormatting sqref="AG28:AH28">
    <cfRule type="cellIs" dxfId="44" priority="56" operator="equal">
      <formula>"BAJO"</formula>
    </cfRule>
  </conditionalFormatting>
  <conditionalFormatting sqref="AG28:AH28">
    <cfRule type="cellIs" dxfId="43" priority="55" operator="equal">
      <formula>"MEDIO"</formula>
    </cfRule>
  </conditionalFormatting>
  <conditionalFormatting sqref="AG28:AH28">
    <cfRule type="cellIs" dxfId="42" priority="67" operator="equal">
      <formula>#REF!</formula>
    </cfRule>
  </conditionalFormatting>
  <conditionalFormatting sqref="AF28">
    <cfRule type="cellIs" dxfId="41" priority="48" operator="equal">
      <formula>0</formula>
    </cfRule>
  </conditionalFormatting>
  <conditionalFormatting sqref="AG28:AH28">
    <cfRule type="colorScale" priority="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28:V28">
    <cfRule type="cellIs" dxfId="40" priority="27" operator="equal">
      <formula>FALSE</formula>
    </cfRule>
    <cfRule type="cellIs" dxfId="39" priority="28" operator="equal">
      <formula>"IMPORTANTE"</formula>
    </cfRule>
    <cfRule type="cellIs" dxfId="38" priority="29" operator="equal">
      <formula>"MODERADO"</formula>
    </cfRule>
    <cfRule type="cellIs" dxfId="37" priority="30" operator="equal">
      <formula>"TOLERABLE"</formula>
    </cfRule>
    <cfRule type="cellIs" dxfId="36" priority="31" operator="equal">
      <formula>"TRIVIAL"</formula>
    </cfRule>
    <cfRule type="cellIs" dxfId="35" priority="32" operator="equal">
      <formula>"T'Sede AVIANCA'!"</formula>
    </cfRule>
    <cfRule type="cellIs" dxfId="34" priority="39" operator="equal">
      <formula>"MEDIANAMENTE ACEPTABLE"</formula>
    </cfRule>
    <cfRule type="cellIs" dxfId="33" priority="40" operator="equal">
      <formula>"ACEPTABLE"</formula>
    </cfRule>
    <cfRule type="cellIs" dxfId="32" priority="41" operator="equal">
      <formula>"NO ACEPTABLE"</formula>
    </cfRule>
    <cfRule type="cellIs" dxfId="31" priority="42" stopIfTrue="1" operator="equal">
      <formula>"BAJO"</formula>
    </cfRule>
    <cfRule type="cellIs" dxfId="30" priority="43" stopIfTrue="1" operator="equal">
      <formula>"MEDIO"</formula>
    </cfRule>
    <cfRule type="cellIs" dxfId="29" priority="44" stopIfTrue="1" operator="equal">
      <formula>"ALTO"</formula>
    </cfRule>
  </conditionalFormatting>
  <conditionalFormatting sqref="U28:V28">
    <cfRule type="cellIs" dxfId="28" priority="37" operator="equal">
      <formula>"MEDIO"</formula>
    </cfRule>
    <cfRule type="cellIs" dxfId="27" priority="38" operator="equal">
      <formula>"MEDIO"</formula>
    </cfRule>
  </conditionalFormatting>
  <conditionalFormatting sqref="U28:V28">
    <cfRule type="cellIs" dxfId="26" priority="35" operator="equal">
      <formula>"ALTO"</formula>
    </cfRule>
    <cfRule type="cellIs" dxfId="25" priority="36" operator="equal">
      <formula>"MEDIO"</formula>
    </cfRule>
  </conditionalFormatting>
  <conditionalFormatting sqref="U28:V28">
    <cfRule type="cellIs" dxfId="24" priority="34" operator="equal">
      <formula>"BAJO"</formula>
    </cfRule>
  </conditionalFormatting>
  <conditionalFormatting sqref="U28:V28">
    <cfRule type="cellIs" dxfId="23" priority="33" operator="equal">
      <formula>"MEDIO"</formula>
    </cfRule>
  </conditionalFormatting>
  <conditionalFormatting sqref="U28:V28">
    <cfRule type="cellIs" dxfId="22" priority="45" operator="equal">
      <formula>#REF!</formula>
    </cfRule>
  </conditionalFormatting>
  <conditionalFormatting sqref="T28">
    <cfRule type="cellIs" dxfId="21" priority="26" operator="equal">
      <formula>0</formula>
    </cfRule>
  </conditionalFormatting>
  <conditionalFormatting sqref="U28"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28"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12:AH12 U12:V12">
    <cfRule type="cellIs" dxfId="20" priority="3" operator="equal">
      <formula>FALSE</formula>
    </cfRule>
    <cfRule type="cellIs" dxfId="19" priority="4" operator="equal">
      <formula>"IMPORTANTE"</formula>
    </cfRule>
    <cfRule type="cellIs" dxfId="18" priority="5" operator="equal">
      <formula>"MODERADO"</formula>
    </cfRule>
    <cfRule type="cellIs" dxfId="17" priority="6" operator="equal">
      <formula>"TOLERABLE"</formula>
    </cfRule>
    <cfRule type="cellIs" dxfId="16" priority="7" operator="equal">
      <formula>"TRIVIAL"</formula>
    </cfRule>
    <cfRule type="cellIs" dxfId="15" priority="8" operator="equal">
      <formula>"T'Sede AVIANCA'!"</formula>
    </cfRule>
    <cfRule type="cellIs" dxfId="14" priority="15" operator="equal">
      <formula>"MEDIANAMENTE ACEPTABLE"</formula>
    </cfRule>
    <cfRule type="cellIs" dxfId="13" priority="16" operator="equal">
      <formula>"ACEPTABLE"</formula>
    </cfRule>
    <cfRule type="cellIs" dxfId="12" priority="17" operator="equal">
      <formula>"NO ACEPTABLE"</formula>
    </cfRule>
    <cfRule type="cellIs" dxfId="11" priority="18" stopIfTrue="1" operator="equal">
      <formula>"BAJO"</formula>
    </cfRule>
    <cfRule type="cellIs" dxfId="10" priority="19" stopIfTrue="1" operator="equal">
      <formula>"MEDIO"</formula>
    </cfRule>
    <cfRule type="cellIs" dxfId="9" priority="20" stopIfTrue="1" operator="equal">
      <formula>"ALTO"</formula>
    </cfRule>
  </conditionalFormatting>
  <conditionalFormatting sqref="AG12:AH12 U12:V12">
    <cfRule type="cellIs" dxfId="8" priority="13" operator="equal">
      <formula>"MEDIO"</formula>
    </cfRule>
    <cfRule type="cellIs" dxfId="7" priority="14" operator="equal">
      <formula>"MEDIO"</formula>
    </cfRule>
  </conditionalFormatting>
  <conditionalFormatting sqref="AG12:AH12 U12:V12">
    <cfRule type="cellIs" dxfId="6" priority="11" operator="equal">
      <formula>"ALTO"</formula>
    </cfRule>
    <cfRule type="cellIs" dxfId="5" priority="12" operator="equal">
      <formula>"MEDIO"</formula>
    </cfRule>
  </conditionalFormatting>
  <conditionalFormatting sqref="AG12:AH12 U12:V12">
    <cfRule type="cellIs" dxfId="4" priority="10" operator="equal">
      <formula>"BAJO"</formula>
    </cfRule>
  </conditionalFormatting>
  <conditionalFormatting sqref="AG12:AH12 U12:V12">
    <cfRule type="cellIs" dxfId="3" priority="9" operator="equal">
      <formula>"MEDIO"</formula>
    </cfRule>
  </conditionalFormatting>
  <conditionalFormatting sqref="AG12:AH12 U12:V12">
    <cfRule type="cellIs" dxfId="2" priority="21" operator="equal">
      <formula>#REF!</formula>
    </cfRule>
  </conditionalFormatting>
  <conditionalFormatting sqref="AF12 T12">
    <cfRule type="cellIs" dxfId="1" priority="2" operator="equal">
      <formula>0</formula>
    </cfRule>
  </conditionalFormatting>
  <conditionalFormatting sqref="U12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G12:AH12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12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2">
    <cfRule type="cellIs" dxfId="0" priority="1" operator="equal">
      <formula>FALSE</formula>
    </cfRule>
  </conditionalFormatting>
  <printOptions horizontalCentered="1"/>
  <pageMargins left="0.31496062992125984" right="0.31496062992125984" top="0.15748031496062992" bottom="0.35433070866141736" header="0.31496062992125984" footer="0.31496062992125984"/>
  <pageSetup paperSize="5" scale="38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100-000000000000}">
          <x14:formula1>
            <xm:f>Hoja1!$F$5:$F$67</xm:f>
          </x14:formula1>
          <xm:sqref>F27:F62 F10:F11 F13:F25</xm:sqref>
        </x14:dataValidation>
        <x14:dataValidation type="list" allowBlank="1" showInputMessage="1" showErrorMessage="1" xr:uid="{00000000-0002-0000-0100-000001000000}">
          <x14:formula1>
            <xm:f>Hoja1!$B$6:$B$9</xm:f>
          </x14:formula1>
          <xm:sqref>Q30:Q61 AC30:AC61 AC13:AC28 AC10:AC11 Q10:Q28</xm:sqref>
        </x14:dataValidation>
        <x14:dataValidation type="list" allowBlank="1" showInputMessage="1" showErrorMessage="1" xr:uid="{00000000-0002-0000-0100-000002000000}">
          <x14:formula1>
            <xm:f>Hoja1!$C$6:$C$9</xm:f>
          </x14:formula1>
          <xm:sqref>R30:R61 AD30:AD61 AD13:AD28 AD10:AD11 R10:R28</xm:sqref>
        </x14:dataValidation>
        <x14:dataValidation type="list" allowBlank="1" showInputMessage="1" showErrorMessage="1" xr:uid="{00000000-0002-0000-0100-000003000000}">
          <x14:formula1>
            <xm:f>Hoja1!$D$6:$D$9</xm:f>
          </x14:formula1>
          <xm:sqref>S30:S61 AE30:AE61 AE13:AE28 AE10:AE11 S10:S28</xm:sqref>
        </x14:dataValidation>
        <x14:dataValidation type="list" allowBlank="1" showInputMessage="1" showErrorMessage="1" xr:uid="{00000000-0002-0000-0100-000004000000}">
          <x14:formula1>
            <xm:f>Hoja1!$G$6:$G$7</xm:f>
          </x14:formula1>
          <xm:sqref>E30:E61 E10:E11 E13:E28</xm:sqref>
        </x14:dataValidation>
        <x14:dataValidation type="list" allowBlank="1" showInputMessage="1" showErrorMessage="1" xr:uid="{00000000-0002-0000-0100-000005000000}">
          <x14:formula1>
            <xm:f>'C:\Users\User\Desktop\Asesoria\Unidad de Victimas\Medellin\[Medellin MATRIZ.xlsx]Hoja1'!#REF!</xm:f>
          </x14:formula1>
          <xm:sqref>E29 Q29:S29 AC29:AE29</xm:sqref>
        </x14:dataValidation>
        <x14:dataValidation type="list" allowBlank="1" showInputMessage="1" showErrorMessage="1" xr:uid="{00000000-0002-0000-0100-000006000000}">
          <x14:formula1>
            <xm:f>'C:\Users\User\Downloads\[Medellin MATRIZ (1).xlsx]Hoja1'!#REF!</xm:f>
          </x14:formula1>
          <xm:sqref>AC12:AE12 E12:F12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00000"/>
  </sheetPr>
  <dimension ref="A1:Y65"/>
  <sheetViews>
    <sheetView showGridLines="0" topLeftCell="A69" zoomScale="80" zoomScaleNormal="80" workbookViewId="0">
      <selection activeCell="G53" sqref="G53"/>
    </sheetView>
  </sheetViews>
  <sheetFormatPr baseColWidth="10" defaultRowHeight="14.25" x14ac:dyDescent="0.2"/>
  <cols>
    <col min="1" max="1" width="25.5703125" style="8" bestFit="1" customWidth="1"/>
    <col min="2" max="2" width="31.28515625" style="8" customWidth="1"/>
    <col min="3" max="3" width="16.85546875" style="8" customWidth="1"/>
    <col min="4" max="4" width="13.85546875" style="8" customWidth="1"/>
    <col min="5" max="6" width="11.42578125" style="8"/>
    <col min="7" max="7" width="20.85546875" style="8" customWidth="1"/>
    <col min="8" max="8" width="22.7109375" style="8" bestFit="1" customWidth="1"/>
    <col min="9" max="15" width="11.42578125" style="8"/>
    <col min="16" max="16" width="72.5703125" style="8" bestFit="1" customWidth="1"/>
    <col min="17" max="19" width="50.7109375" style="8" customWidth="1"/>
    <col min="20" max="20" width="15.5703125" style="8" customWidth="1"/>
    <col min="21" max="21" width="16" style="8" customWidth="1"/>
    <col min="22" max="22" width="19.85546875" style="8" customWidth="1"/>
    <col min="23" max="23" width="11.42578125" style="8"/>
    <col min="24" max="24" width="49.85546875" style="8" bestFit="1" customWidth="1"/>
    <col min="25" max="25" width="22.7109375" style="8" bestFit="1" customWidth="1"/>
    <col min="26" max="16384" width="11.42578125" style="8"/>
  </cols>
  <sheetData>
    <row r="1" spans="1:25" ht="27.75" customHeight="1" x14ac:dyDescent="0.2"/>
    <row r="2" spans="1:25" ht="15.75" x14ac:dyDescent="0.25">
      <c r="A2" s="8" t="s">
        <v>47</v>
      </c>
      <c r="B2" s="8" t="s">
        <v>48</v>
      </c>
      <c r="C2" s="200" t="s">
        <v>49</v>
      </c>
      <c r="D2" s="200"/>
      <c r="E2" s="8" t="s">
        <v>50</v>
      </c>
      <c r="O2" s="199" t="s">
        <v>72</v>
      </c>
      <c r="P2" s="199"/>
      <c r="Q2" s="199"/>
      <c r="R2" s="199"/>
      <c r="S2" s="199"/>
      <c r="T2" s="199"/>
      <c r="U2" s="21"/>
    </row>
    <row r="3" spans="1:25" ht="15.75" x14ac:dyDescent="0.25">
      <c r="A3" s="9" t="s">
        <v>51</v>
      </c>
      <c r="B3" s="8" t="s">
        <v>52</v>
      </c>
      <c r="C3" s="8" t="s">
        <v>53</v>
      </c>
      <c r="O3" s="23"/>
      <c r="P3" s="23"/>
      <c r="Q3" s="24"/>
      <c r="R3" s="24"/>
      <c r="S3" s="24"/>
      <c r="T3" s="24"/>
      <c r="U3" s="21"/>
    </row>
    <row r="4" spans="1:25" ht="15" x14ac:dyDescent="0.2">
      <c r="A4" s="10" t="s">
        <v>54</v>
      </c>
      <c r="B4" s="8" t="s">
        <v>55</v>
      </c>
      <c r="C4" s="8" t="s">
        <v>56</v>
      </c>
      <c r="E4" s="8" t="s">
        <v>57</v>
      </c>
      <c r="H4" s="8" t="s">
        <v>58</v>
      </c>
      <c r="O4" s="199" t="s">
        <v>77</v>
      </c>
      <c r="P4" s="199"/>
      <c r="Q4" s="199"/>
      <c r="R4" s="199"/>
      <c r="S4" s="199"/>
      <c r="T4" s="199"/>
      <c r="U4" s="199"/>
    </row>
    <row r="5" spans="1:25" x14ac:dyDescent="0.2">
      <c r="A5" s="10"/>
      <c r="B5" s="10"/>
    </row>
    <row r="6" spans="1:25" x14ac:dyDescent="0.2">
      <c r="A6" s="8" t="s">
        <v>59</v>
      </c>
    </row>
    <row r="7" spans="1:25" ht="15" x14ac:dyDescent="0.25">
      <c r="A7" s="11" t="s">
        <v>60</v>
      </c>
      <c r="B7" s="11" t="s">
        <v>61</v>
      </c>
      <c r="C7" s="12" t="s">
        <v>62</v>
      </c>
      <c r="E7" s="11" t="s">
        <v>63</v>
      </c>
      <c r="G7" s="11"/>
    </row>
    <row r="8" spans="1:25" ht="15" x14ac:dyDescent="0.25">
      <c r="A8" s="11"/>
      <c r="B8" s="11"/>
      <c r="C8" s="11"/>
      <c r="D8" s="11"/>
      <c r="F8" s="11"/>
      <c r="G8" s="11"/>
    </row>
    <row r="9" spans="1:25" ht="15" x14ac:dyDescent="0.25">
      <c r="A9" s="11" t="s">
        <v>64</v>
      </c>
    </row>
    <row r="10" spans="1:25" ht="15" x14ac:dyDescent="0.25">
      <c r="A10" s="205" t="s">
        <v>65</v>
      </c>
      <c r="B10" s="205"/>
      <c r="C10" s="205" t="s">
        <v>66</v>
      </c>
      <c r="D10" s="205"/>
      <c r="E10" s="205" t="s">
        <v>67</v>
      </c>
      <c r="F10" s="205"/>
    </row>
    <row r="11" spans="1:25" x14ac:dyDescent="0.2">
      <c r="A11" s="206"/>
      <c r="B11" s="206"/>
      <c r="C11" s="207"/>
      <c r="D11" s="207"/>
      <c r="E11" s="208"/>
      <c r="F11" s="208"/>
    </row>
    <row r="12" spans="1:25" ht="15" customHeight="1" x14ac:dyDescent="0.25">
      <c r="A12" s="13">
        <v>1</v>
      </c>
      <c r="B12" s="13">
        <v>300</v>
      </c>
      <c r="C12" s="13">
        <v>301</v>
      </c>
      <c r="D12" s="13">
        <v>600</v>
      </c>
      <c r="E12" s="13">
        <v>601</v>
      </c>
      <c r="F12" s="14">
        <v>1000</v>
      </c>
      <c r="R12" s="15"/>
      <c r="S12" s="15"/>
      <c r="T12" s="15"/>
      <c r="U12" s="15"/>
      <c r="V12" s="15"/>
      <c r="W12" s="16"/>
      <c r="X12" s="16"/>
      <c r="Y12" s="16"/>
    </row>
    <row r="13" spans="1:25" ht="15" customHeight="1" x14ac:dyDescent="0.2">
      <c r="F13" s="203" t="s">
        <v>68</v>
      </c>
      <c r="G13" s="203"/>
      <c r="H13" s="203"/>
      <c r="I13" s="203"/>
      <c r="J13" s="203"/>
      <c r="K13" s="203"/>
      <c r="L13" s="203"/>
      <c r="M13" s="203"/>
      <c r="N13" s="203"/>
      <c r="R13" s="15"/>
      <c r="S13" s="15"/>
      <c r="T13" s="15"/>
      <c r="U13" s="15"/>
      <c r="V13" s="15"/>
      <c r="W13" s="16"/>
      <c r="X13" s="16"/>
      <c r="Y13" s="16"/>
    </row>
    <row r="14" spans="1:25" ht="15" customHeight="1" x14ac:dyDescent="0.2">
      <c r="F14" s="203"/>
      <c r="G14" s="203"/>
      <c r="H14" s="203"/>
      <c r="I14" s="203"/>
      <c r="J14" s="203"/>
      <c r="K14" s="203"/>
      <c r="L14" s="203"/>
      <c r="M14" s="203"/>
      <c r="N14" s="203"/>
      <c r="R14" s="15"/>
      <c r="S14" s="15"/>
      <c r="T14" s="15"/>
      <c r="U14" s="15"/>
      <c r="V14" s="15"/>
      <c r="W14" s="16"/>
      <c r="X14" s="16"/>
      <c r="Y14" s="16"/>
    </row>
    <row r="15" spans="1:25" ht="15" customHeight="1" x14ac:dyDescent="0.2">
      <c r="F15" s="203"/>
      <c r="G15" s="203"/>
      <c r="H15" s="203"/>
      <c r="I15" s="203"/>
      <c r="J15" s="203"/>
      <c r="K15" s="203"/>
      <c r="L15" s="203"/>
      <c r="M15" s="203"/>
      <c r="N15" s="203"/>
      <c r="R15" s="15"/>
      <c r="S15" s="15"/>
      <c r="T15" s="15"/>
      <c r="U15" s="15"/>
      <c r="V15" s="15"/>
      <c r="W15" s="16"/>
      <c r="X15" s="16"/>
      <c r="Y15" s="16"/>
    </row>
    <row r="16" spans="1:25" ht="19.5" customHeight="1" x14ac:dyDescent="0.25">
      <c r="A16" s="17" t="s">
        <v>4</v>
      </c>
      <c r="B16" s="18" t="s">
        <v>69</v>
      </c>
      <c r="C16" s="204"/>
      <c r="D16" s="204"/>
      <c r="F16" s="19"/>
      <c r="P16" s="196" t="s">
        <v>14</v>
      </c>
      <c r="Q16" s="196"/>
      <c r="R16" s="16"/>
      <c r="S16" s="16"/>
      <c r="T16" s="16"/>
      <c r="U16" s="16"/>
      <c r="V16" s="16"/>
      <c r="W16" s="16"/>
      <c r="X16" s="16"/>
      <c r="Y16" s="16"/>
    </row>
    <row r="17" spans="1:25" ht="26.25" x14ac:dyDescent="0.25">
      <c r="A17" s="209" t="s">
        <v>70</v>
      </c>
      <c r="B17" s="20" t="s">
        <v>71</v>
      </c>
      <c r="C17" s="201" t="s">
        <v>7</v>
      </c>
      <c r="D17" s="201"/>
      <c r="F17" s="19"/>
      <c r="Q17" s="199"/>
      <c r="R17" s="199"/>
      <c r="S17" s="199"/>
      <c r="T17" s="199"/>
      <c r="U17" s="199"/>
      <c r="V17" s="199"/>
      <c r="W17" s="21"/>
      <c r="X17" s="22"/>
      <c r="Y17" s="16"/>
    </row>
    <row r="18" spans="1:25" ht="18" x14ac:dyDescent="0.25">
      <c r="A18" s="210"/>
      <c r="B18" s="20" t="s">
        <v>73</v>
      </c>
      <c r="C18" s="201" t="s">
        <v>74</v>
      </c>
      <c r="D18" s="201"/>
      <c r="P18" s="70" t="s">
        <v>15</v>
      </c>
      <c r="Q18" s="71">
        <v>0.1</v>
      </c>
      <c r="R18" s="69"/>
      <c r="S18" s="69"/>
      <c r="T18" s="69"/>
      <c r="U18" s="69"/>
      <c r="V18" s="69"/>
      <c r="W18" s="69"/>
      <c r="X18" s="22"/>
      <c r="Y18" s="16"/>
    </row>
    <row r="19" spans="1:25" ht="18" x14ac:dyDescent="0.25">
      <c r="A19" s="210"/>
      <c r="B19" s="20" t="s">
        <v>75</v>
      </c>
      <c r="C19" s="201" t="s">
        <v>76</v>
      </c>
      <c r="D19" s="201"/>
      <c r="P19" s="70" t="s">
        <v>118</v>
      </c>
      <c r="Q19" s="71">
        <v>0.5</v>
      </c>
      <c r="R19" s="69"/>
      <c r="S19" s="69"/>
      <c r="T19" s="69"/>
      <c r="U19" s="69"/>
      <c r="V19" s="69"/>
      <c r="W19" s="69"/>
      <c r="X19" s="16"/>
      <c r="Y19" s="16"/>
    </row>
    <row r="20" spans="1:25" ht="14.25" customHeight="1" x14ac:dyDescent="0.25">
      <c r="A20" s="210"/>
      <c r="B20" s="25" t="s">
        <v>78</v>
      </c>
      <c r="C20" s="201" t="s">
        <v>79</v>
      </c>
      <c r="D20" s="201"/>
      <c r="P20" s="70" t="s">
        <v>119</v>
      </c>
      <c r="Q20" s="71">
        <v>0.8</v>
      </c>
      <c r="R20" s="69"/>
      <c r="S20" s="69"/>
      <c r="T20" s="69"/>
      <c r="U20" s="69"/>
      <c r="V20" s="69"/>
      <c r="W20" s="69"/>
      <c r="X20" s="26"/>
      <c r="Y20" s="26"/>
    </row>
    <row r="21" spans="1:25" ht="18" x14ac:dyDescent="0.25">
      <c r="A21" s="210"/>
      <c r="B21" s="25" t="s">
        <v>80</v>
      </c>
      <c r="C21" s="202"/>
      <c r="D21" s="202"/>
      <c r="P21" s="70" t="s">
        <v>120</v>
      </c>
      <c r="Q21" s="71">
        <v>1</v>
      </c>
      <c r="R21" s="69"/>
      <c r="S21" s="69"/>
      <c r="T21" s="69"/>
      <c r="U21" s="69"/>
      <c r="V21" s="69"/>
      <c r="W21" s="69"/>
      <c r="X21" s="26"/>
      <c r="Y21" s="26"/>
    </row>
    <row r="22" spans="1:25" ht="25.5" x14ac:dyDescent="0.25">
      <c r="A22" s="210"/>
      <c r="B22" s="25" t="s">
        <v>81</v>
      </c>
      <c r="C22" s="202"/>
      <c r="D22" s="202"/>
      <c r="Q22" s="54"/>
      <c r="R22" s="55"/>
      <c r="S22" s="55"/>
      <c r="T22" s="28"/>
      <c r="U22" s="28"/>
      <c r="V22" s="28"/>
      <c r="W22" s="26"/>
      <c r="X22" s="26"/>
      <c r="Y22" s="26"/>
    </row>
    <row r="23" spans="1:25" ht="15" customHeight="1" x14ac:dyDescent="0.25">
      <c r="A23" s="210"/>
      <c r="B23" s="25" t="s">
        <v>82</v>
      </c>
      <c r="C23" s="202"/>
      <c r="D23" s="202"/>
      <c r="P23" s="197" t="s">
        <v>121</v>
      </c>
      <c r="Q23" s="197"/>
      <c r="R23" s="27"/>
      <c r="S23" s="27"/>
      <c r="T23" s="28"/>
      <c r="U23" s="28"/>
      <c r="V23" s="28"/>
      <c r="W23" s="26"/>
      <c r="X23" s="26"/>
      <c r="Y23" s="26"/>
    </row>
    <row r="24" spans="1:25" ht="18" x14ac:dyDescent="0.25">
      <c r="A24" s="210"/>
      <c r="B24" s="25" t="s">
        <v>83</v>
      </c>
      <c r="C24" s="202"/>
      <c r="D24" s="202"/>
      <c r="P24" s="72"/>
      <c r="Q24" s="68"/>
      <c r="R24" s="29"/>
      <c r="S24" s="28"/>
      <c r="T24" s="30"/>
      <c r="U24" s="30"/>
      <c r="V24" s="30"/>
      <c r="W24" s="26"/>
      <c r="X24" s="26"/>
      <c r="Y24" s="26"/>
    </row>
    <row r="25" spans="1:25" ht="15" customHeight="1" x14ac:dyDescent="0.25">
      <c r="A25" s="210"/>
      <c r="B25" s="25" t="s">
        <v>84</v>
      </c>
      <c r="C25" s="202"/>
      <c r="D25" s="202"/>
      <c r="P25" s="197" t="s">
        <v>122</v>
      </c>
      <c r="Q25" s="197"/>
      <c r="R25" s="29"/>
      <c r="S25" s="28"/>
      <c r="T25" s="30"/>
      <c r="U25" s="30"/>
      <c r="V25" s="30"/>
      <c r="W25" s="26"/>
      <c r="X25" s="26"/>
      <c r="Y25" s="26"/>
    </row>
    <row r="26" spans="1:25" ht="26.25" x14ac:dyDescent="0.25">
      <c r="A26" s="211"/>
      <c r="B26" s="25" t="s">
        <v>85</v>
      </c>
      <c r="C26" s="202"/>
      <c r="D26" s="202"/>
      <c r="P26" s="56"/>
      <c r="R26" s="29"/>
      <c r="S26" s="28"/>
      <c r="T26" s="30"/>
      <c r="U26" s="30"/>
      <c r="V26" s="30"/>
      <c r="W26" s="26"/>
      <c r="X26" s="31"/>
      <c r="Y26" s="32"/>
    </row>
    <row r="27" spans="1:25" ht="25.5" customHeight="1" x14ac:dyDescent="0.4">
      <c r="A27" s="212" t="s">
        <v>86</v>
      </c>
      <c r="B27" s="25" t="s">
        <v>87</v>
      </c>
      <c r="C27" s="202"/>
      <c r="D27" s="202"/>
      <c r="R27" s="29"/>
      <c r="S27" s="28"/>
      <c r="T27" s="30"/>
      <c r="U27" s="30"/>
      <c r="V27" s="30"/>
      <c r="W27" s="26"/>
      <c r="X27" s="33"/>
      <c r="Y27" s="33"/>
    </row>
    <row r="28" spans="1:25" ht="26.25" x14ac:dyDescent="0.25">
      <c r="A28" s="212"/>
      <c r="B28" s="25" t="s">
        <v>88</v>
      </c>
      <c r="C28" s="202"/>
      <c r="D28" s="202"/>
      <c r="R28" s="29"/>
      <c r="S28" s="28"/>
      <c r="T28" s="30"/>
      <c r="U28" s="30"/>
      <c r="V28" s="30"/>
      <c r="W28" s="26"/>
      <c r="X28" s="34"/>
      <c r="Y28" s="35"/>
    </row>
    <row r="29" spans="1:25" ht="25.5" customHeight="1" x14ac:dyDescent="0.25">
      <c r="A29" s="212"/>
      <c r="B29" s="25" t="s">
        <v>87</v>
      </c>
      <c r="C29" s="202"/>
      <c r="D29" s="202"/>
      <c r="R29" s="29"/>
      <c r="S29" s="28"/>
      <c r="T29" s="30"/>
      <c r="U29" s="30"/>
      <c r="V29" s="30"/>
      <c r="W29" s="26"/>
      <c r="X29" s="36"/>
      <c r="Y29" s="35"/>
    </row>
    <row r="30" spans="1:25" ht="15" x14ac:dyDescent="0.25">
      <c r="A30" s="212"/>
      <c r="B30" s="25" t="s">
        <v>89</v>
      </c>
      <c r="C30" s="202"/>
      <c r="D30" s="202"/>
      <c r="R30" s="29"/>
      <c r="S30" s="37"/>
      <c r="T30" s="30"/>
      <c r="U30" s="30"/>
      <c r="V30" s="30"/>
      <c r="W30" s="26"/>
      <c r="X30" s="26"/>
      <c r="Y30" s="26"/>
    </row>
    <row r="31" spans="1:25" ht="15" x14ac:dyDescent="0.25">
      <c r="A31" s="212"/>
      <c r="B31" s="25" t="s">
        <v>90</v>
      </c>
      <c r="C31" s="202"/>
      <c r="D31" s="202"/>
      <c r="R31" s="29"/>
      <c r="S31" s="38"/>
      <c r="T31" s="39"/>
      <c r="U31" s="39"/>
      <c r="V31" s="39"/>
      <c r="W31" s="26"/>
      <c r="X31" s="26"/>
      <c r="Y31" s="26"/>
    </row>
    <row r="32" spans="1:25" ht="15" x14ac:dyDescent="0.25">
      <c r="A32" s="213" t="s">
        <v>91</v>
      </c>
      <c r="B32" s="25" t="s">
        <v>92</v>
      </c>
      <c r="C32" s="202"/>
      <c r="D32" s="202"/>
      <c r="R32" s="29"/>
      <c r="S32" s="16"/>
      <c r="T32" s="16"/>
      <c r="U32" s="16"/>
      <c r="V32" s="16"/>
      <c r="W32" s="26"/>
      <c r="X32" s="22"/>
      <c r="Y32" s="26"/>
    </row>
    <row r="33" spans="1:25" ht="51" x14ac:dyDescent="0.25">
      <c r="A33" s="214"/>
      <c r="B33" s="25" t="s">
        <v>93</v>
      </c>
      <c r="C33" s="202"/>
      <c r="D33" s="202"/>
      <c r="R33" s="40"/>
      <c r="S33" s="40"/>
      <c r="T33" s="40"/>
      <c r="U33" s="40"/>
      <c r="V33" s="40"/>
      <c r="W33" s="26"/>
      <c r="X33" s="41"/>
      <c r="Y33" s="16"/>
    </row>
    <row r="34" spans="1:25" ht="15" customHeight="1" x14ac:dyDescent="0.2">
      <c r="A34" s="215" t="s">
        <v>94</v>
      </c>
      <c r="B34" s="25" t="s">
        <v>95</v>
      </c>
      <c r="C34" s="202"/>
      <c r="D34" s="202"/>
      <c r="R34" s="27"/>
      <c r="S34" s="27"/>
      <c r="T34" s="27"/>
      <c r="U34" s="27"/>
      <c r="V34" s="27"/>
      <c r="W34" s="22"/>
      <c r="X34" s="41"/>
      <c r="Y34" s="16"/>
    </row>
    <row r="35" spans="1:25" x14ac:dyDescent="0.2">
      <c r="A35" s="216"/>
      <c r="B35" s="25" t="s">
        <v>96</v>
      </c>
      <c r="C35" s="202"/>
      <c r="D35" s="202"/>
      <c r="R35" s="40"/>
      <c r="S35" s="40"/>
      <c r="T35" s="40"/>
      <c r="U35" s="40"/>
      <c r="V35" s="40"/>
      <c r="W35" s="41"/>
      <c r="X35" s="41"/>
      <c r="Y35" s="16"/>
    </row>
    <row r="36" spans="1:25" ht="33.75" customHeight="1" x14ac:dyDescent="0.2">
      <c r="A36" s="216"/>
      <c r="B36" s="25" t="s">
        <v>88</v>
      </c>
      <c r="C36" s="202"/>
      <c r="D36" s="202"/>
      <c r="R36" s="40"/>
      <c r="S36" s="40"/>
      <c r="T36" s="40"/>
      <c r="U36" s="40"/>
      <c r="V36" s="40"/>
      <c r="W36" s="41"/>
      <c r="X36" s="41"/>
      <c r="Y36" s="16"/>
    </row>
    <row r="37" spans="1:25" ht="29.25" customHeight="1" x14ac:dyDescent="0.2">
      <c r="A37" s="216"/>
      <c r="B37" s="25" t="s">
        <v>87</v>
      </c>
      <c r="C37" s="202"/>
      <c r="D37" s="202"/>
      <c r="R37" s="42"/>
      <c r="S37" s="42"/>
      <c r="T37" s="42"/>
      <c r="U37" s="42"/>
      <c r="V37" s="42"/>
      <c r="W37" s="41"/>
      <c r="X37" s="41"/>
      <c r="Y37" s="16"/>
    </row>
    <row r="38" spans="1:25" ht="15.75" customHeight="1" x14ac:dyDescent="0.2">
      <c r="A38" s="216"/>
      <c r="B38" s="25" t="s">
        <v>97</v>
      </c>
      <c r="C38" s="202"/>
      <c r="D38" s="202"/>
      <c r="R38" s="42"/>
      <c r="S38" s="42"/>
      <c r="T38" s="42"/>
      <c r="U38" s="42"/>
      <c r="V38" s="42"/>
      <c r="W38" s="41"/>
      <c r="X38" s="41"/>
      <c r="Y38" s="16"/>
    </row>
    <row r="39" spans="1:25" x14ac:dyDescent="0.2">
      <c r="A39" s="25" t="s">
        <v>98</v>
      </c>
      <c r="B39" s="25" t="s">
        <v>99</v>
      </c>
      <c r="C39" s="202"/>
      <c r="D39" s="202"/>
      <c r="R39" s="42"/>
      <c r="S39" s="42"/>
      <c r="T39" s="42"/>
      <c r="U39" s="42"/>
      <c r="V39" s="42"/>
      <c r="W39" s="41"/>
      <c r="X39" s="41"/>
      <c r="Y39" s="16"/>
    </row>
    <row r="40" spans="1:25" x14ac:dyDescent="0.2">
      <c r="A40" s="25" t="s">
        <v>100</v>
      </c>
      <c r="B40" s="43"/>
      <c r="C40" s="202"/>
      <c r="D40" s="202"/>
      <c r="R40" s="42"/>
      <c r="S40" s="42"/>
      <c r="T40" s="42"/>
      <c r="U40" s="42"/>
      <c r="V40" s="42"/>
      <c r="W40" s="41"/>
      <c r="X40" s="41"/>
      <c r="Y40" s="16"/>
    </row>
    <row r="41" spans="1:25" x14ac:dyDescent="0.2">
      <c r="A41" s="202"/>
      <c r="B41" s="202"/>
      <c r="C41" s="202"/>
      <c r="D41" s="202"/>
      <c r="R41" s="42"/>
      <c r="S41" s="42"/>
      <c r="T41" s="42"/>
      <c r="U41" s="42"/>
      <c r="V41" s="42"/>
      <c r="W41" s="41"/>
      <c r="X41" s="41"/>
      <c r="Y41" s="16"/>
    </row>
    <row r="42" spans="1:25" x14ac:dyDescent="0.2">
      <c r="A42" s="202"/>
      <c r="B42" s="202"/>
      <c r="C42" s="202"/>
      <c r="D42" s="202"/>
      <c r="R42" s="42"/>
      <c r="S42" s="42"/>
      <c r="T42" s="42"/>
      <c r="U42" s="42"/>
      <c r="V42" s="42"/>
      <c r="W42" s="41"/>
      <c r="X42" s="41"/>
      <c r="Y42" s="16"/>
    </row>
    <row r="43" spans="1:25" x14ac:dyDescent="0.2">
      <c r="A43" s="202"/>
      <c r="B43" s="202"/>
      <c r="C43" s="202"/>
      <c r="D43" s="202"/>
      <c r="R43" s="42"/>
      <c r="S43" s="42"/>
      <c r="T43" s="42"/>
      <c r="U43" s="42"/>
      <c r="V43" s="42"/>
      <c r="W43" s="41"/>
      <c r="X43" s="41"/>
      <c r="Y43" s="16"/>
    </row>
    <row r="44" spans="1:25" x14ac:dyDescent="0.2">
      <c r="A44" s="202"/>
      <c r="B44" s="202"/>
      <c r="C44" s="202"/>
      <c r="D44" s="202"/>
      <c r="R44" s="42"/>
      <c r="S44" s="42"/>
      <c r="T44" s="42"/>
      <c r="U44" s="42"/>
      <c r="V44" s="42"/>
      <c r="W44" s="41"/>
      <c r="X44" s="41"/>
      <c r="Y44" s="16"/>
    </row>
    <row r="45" spans="1:25" x14ac:dyDescent="0.2">
      <c r="A45" s="202"/>
      <c r="B45" s="202"/>
      <c r="C45" s="202"/>
      <c r="D45" s="202"/>
      <c r="R45" s="42"/>
      <c r="S45" s="42"/>
      <c r="T45" s="42"/>
      <c r="U45" s="42"/>
      <c r="V45" s="42"/>
      <c r="W45" s="41"/>
      <c r="X45" s="41"/>
      <c r="Y45" s="16"/>
    </row>
    <row r="46" spans="1:25" x14ac:dyDescent="0.2">
      <c r="A46" s="220"/>
      <c r="B46" s="220"/>
      <c r="C46" s="220"/>
      <c r="D46" s="220"/>
      <c r="R46" s="42"/>
      <c r="S46" s="42"/>
      <c r="T46" s="42"/>
      <c r="U46" s="42"/>
      <c r="V46" s="42"/>
      <c r="W46" s="41"/>
      <c r="X46" s="41"/>
      <c r="Y46" s="16"/>
    </row>
    <row r="47" spans="1:25" ht="15.75" thickBot="1" x14ac:dyDescent="0.3">
      <c r="R47" s="42"/>
      <c r="S47" s="42"/>
      <c r="T47" s="42"/>
      <c r="U47" s="42"/>
      <c r="V47" s="42"/>
      <c r="W47" s="41"/>
      <c r="X47" s="26"/>
      <c r="Y47" s="16"/>
    </row>
    <row r="48" spans="1:25" ht="15.75" x14ac:dyDescent="0.25">
      <c r="P48" s="218" t="s">
        <v>101</v>
      </c>
      <c r="Q48" s="46">
        <v>1</v>
      </c>
      <c r="R48" s="46">
        <v>301</v>
      </c>
      <c r="S48" s="46">
        <v>601</v>
      </c>
      <c r="T48" s="42"/>
      <c r="U48" s="42"/>
      <c r="V48" s="42"/>
      <c r="W48" s="41"/>
      <c r="X48" s="26"/>
      <c r="Y48" s="16"/>
    </row>
    <row r="49" spans="1:25" ht="16.5" thickBot="1" x14ac:dyDescent="0.3">
      <c r="P49" s="219"/>
      <c r="Q49" s="47">
        <v>300</v>
      </c>
      <c r="R49" s="47">
        <v>600</v>
      </c>
      <c r="S49" s="47">
        <v>1000</v>
      </c>
      <c r="T49" s="42"/>
      <c r="U49" s="42"/>
      <c r="V49" s="42"/>
      <c r="W49" s="26"/>
      <c r="X49" s="26"/>
      <c r="Y49" s="16"/>
    </row>
    <row r="50" spans="1:25" ht="16.5" thickBot="1" x14ac:dyDescent="0.3">
      <c r="P50" s="48" t="s">
        <v>102</v>
      </c>
      <c r="Q50" s="49" t="s">
        <v>65</v>
      </c>
      <c r="R50" s="50" t="s">
        <v>66</v>
      </c>
      <c r="S50" s="51" t="s">
        <v>67</v>
      </c>
      <c r="T50" s="42"/>
      <c r="U50" s="42"/>
      <c r="V50" s="42"/>
      <c r="W50" s="26"/>
      <c r="X50" s="26"/>
      <c r="Y50" s="16"/>
    </row>
    <row r="51" spans="1:25" ht="130.5" customHeight="1" thickBot="1" x14ac:dyDescent="0.3">
      <c r="P51" s="52" t="s">
        <v>103</v>
      </c>
      <c r="Q51" s="82" t="s">
        <v>9</v>
      </c>
      <c r="R51" s="53" t="s">
        <v>10</v>
      </c>
      <c r="S51" s="53" t="s">
        <v>117</v>
      </c>
      <c r="T51" s="42"/>
      <c r="U51" s="42"/>
      <c r="V51" s="42"/>
      <c r="W51" s="26"/>
      <c r="X51" s="26"/>
      <c r="Y51" s="16"/>
    </row>
    <row r="52" spans="1:25" ht="15.75" x14ac:dyDescent="0.25">
      <c r="P52" s="217"/>
      <c r="Q52" s="78"/>
      <c r="R52" s="42"/>
      <c r="S52" s="42"/>
      <c r="T52" s="42"/>
      <c r="U52" s="42"/>
      <c r="V52" s="42"/>
      <c r="W52" s="26"/>
      <c r="X52" s="26"/>
      <c r="Y52" s="16"/>
    </row>
    <row r="53" spans="1:25" ht="15.75" x14ac:dyDescent="0.25">
      <c r="P53" s="217"/>
      <c r="Q53" s="78"/>
      <c r="R53" s="42"/>
      <c r="S53" s="42"/>
      <c r="T53" s="42"/>
      <c r="U53" s="42"/>
      <c r="V53" s="42"/>
      <c r="W53" s="26"/>
      <c r="X53" s="26"/>
      <c r="Y53" s="16"/>
    </row>
    <row r="54" spans="1:25" ht="15.75" x14ac:dyDescent="0.25">
      <c r="P54" s="78"/>
      <c r="Q54" s="79"/>
      <c r="R54" s="42"/>
      <c r="S54" s="42"/>
      <c r="T54" s="42"/>
      <c r="U54" s="42"/>
      <c r="V54" s="42"/>
      <c r="W54" s="26"/>
      <c r="X54" s="26"/>
      <c r="Y54" s="16"/>
    </row>
    <row r="55" spans="1:25" ht="15.75" x14ac:dyDescent="0.25">
      <c r="P55" s="80"/>
      <c r="Q55" s="81"/>
      <c r="R55" s="42"/>
      <c r="S55" s="42"/>
      <c r="T55" s="42"/>
      <c r="U55" s="42"/>
      <c r="V55" s="42"/>
      <c r="W55" s="26"/>
      <c r="X55" s="26"/>
      <c r="Y55" s="16"/>
    </row>
    <row r="56" spans="1:25" ht="15" x14ac:dyDescent="0.25">
      <c r="D56" s="198" t="s">
        <v>110</v>
      </c>
      <c r="E56" s="198"/>
      <c r="F56" s="198"/>
      <c r="G56" s="198"/>
      <c r="H56" s="198" t="s">
        <v>115</v>
      </c>
      <c r="I56" s="198"/>
      <c r="J56" s="198"/>
      <c r="K56" s="198"/>
      <c r="L56" s="198"/>
      <c r="M56" s="198"/>
      <c r="P56" s="16"/>
      <c r="Q56" s="16"/>
      <c r="R56" s="42"/>
      <c r="S56" s="42"/>
      <c r="T56" s="42"/>
      <c r="U56" s="42"/>
      <c r="V56" s="42"/>
      <c r="W56" s="26"/>
      <c r="X56" s="26"/>
      <c r="Y56" s="16"/>
    </row>
    <row r="57" spans="1:25" ht="15" x14ac:dyDescent="0.25">
      <c r="D57" s="198"/>
      <c r="E57" s="198"/>
      <c r="F57" s="198"/>
      <c r="G57" s="198"/>
      <c r="H57" s="198"/>
      <c r="I57" s="198"/>
      <c r="J57" s="198"/>
      <c r="K57" s="198"/>
      <c r="L57" s="198"/>
      <c r="M57" s="198"/>
      <c r="R57" s="42"/>
      <c r="S57" s="42"/>
      <c r="T57" s="42"/>
      <c r="U57" s="42"/>
      <c r="V57" s="42"/>
      <c r="W57" s="26"/>
      <c r="X57" s="26"/>
      <c r="Y57" s="16"/>
    </row>
    <row r="58" spans="1:25" ht="24.95" customHeight="1" x14ac:dyDescent="0.25">
      <c r="D58" s="60" t="s">
        <v>108</v>
      </c>
      <c r="E58" s="61" t="s">
        <v>66</v>
      </c>
      <c r="F58" s="61" t="s">
        <v>116</v>
      </c>
      <c r="G58" s="62" t="s">
        <v>109</v>
      </c>
      <c r="H58" s="198"/>
      <c r="I58" s="198"/>
      <c r="J58" s="198"/>
      <c r="K58" s="198"/>
      <c r="L58" s="198"/>
      <c r="M58" s="198"/>
      <c r="R58" s="42"/>
      <c r="S58" s="42"/>
      <c r="T58" s="42"/>
      <c r="U58" s="42"/>
      <c r="V58" s="42"/>
      <c r="W58" s="26"/>
      <c r="X58" s="26"/>
      <c r="Y58" s="16"/>
    </row>
    <row r="59" spans="1:25" ht="24.95" customHeight="1" x14ac:dyDescent="0.25">
      <c r="B59" s="54"/>
      <c r="D59" s="63">
        <v>1</v>
      </c>
      <c r="E59" s="63">
        <v>4</v>
      </c>
      <c r="F59" s="63">
        <v>6</v>
      </c>
      <c r="G59" s="63">
        <v>10</v>
      </c>
      <c r="H59" s="198"/>
      <c r="I59" s="198"/>
      <c r="J59" s="198"/>
      <c r="K59" s="198"/>
      <c r="L59" s="198"/>
      <c r="M59" s="198"/>
      <c r="R59" s="42"/>
      <c r="S59" s="42"/>
      <c r="T59" s="42"/>
      <c r="U59" s="42"/>
      <c r="V59" s="42"/>
      <c r="W59" s="26"/>
      <c r="X59" s="16"/>
      <c r="Y59" s="16"/>
    </row>
    <row r="60" spans="1:25" ht="24.95" customHeight="1" x14ac:dyDescent="0.25">
      <c r="A60" s="198" t="s">
        <v>8</v>
      </c>
      <c r="B60" s="64" t="s">
        <v>104</v>
      </c>
      <c r="C60" s="63">
        <v>1</v>
      </c>
      <c r="D60" s="66">
        <f>$C$60*D59</f>
        <v>1</v>
      </c>
      <c r="E60" s="66">
        <f>$C$60*E59</f>
        <v>4</v>
      </c>
      <c r="F60" s="66">
        <f>$C$60*F59</f>
        <v>6</v>
      </c>
      <c r="G60" s="66">
        <f>$C$60*G59</f>
        <v>10</v>
      </c>
      <c r="H60" s="60" t="s">
        <v>111</v>
      </c>
      <c r="I60" s="65">
        <v>1</v>
      </c>
      <c r="J60" s="57">
        <f>D60*$I$60</f>
        <v>1</v>
      </c>
      <c r="K60" s="57">
        <f>E60*$I$60</f>
        <v>4</v>
      </c>
      <c r="L60" s="57">
        <f>F60*$I$60</f>
        <v>6</v>
      </c>
      <c r="M60" s="57">
        <f>G60*$I$60</f>
        <v>10</v>
      </c>
      <c r="P60" s="9"/>
      <c r="Q60" s="9"/>
      <c r="R60" s="16"/>
      <c r="S60" s="16"/>
      <c r="T60" s="16"/>
      <c r="U60" s="16"/>
      <c r="V60" s="16"/>
      <c r="W60" s="26"/>
      <c r="X60" s="16"/>
      <c r="Y60" s="16"/>
    </row>
    <row r="61" spans="1:25" s="9" customFormat="1" ht="24.95" customHeight="1" x14ac:dyDescent="0.2">
      <c r="A61" s="198"/>
      <c r="B61" s="64" t="s">
        <v>105</v>
      </c>
      <c r="C61" s="63">
        <v>3</v>
      </c>
      <c r="D61" s="67">
        <f>$C$61*D59</f>
        <v>3</v>
      </c>
      <c r="E61" s="67">
        <f>$C$61*E59</f>
        <v>12</v>
      </c>
      <c r="F61" s="67">
        <f>$C$61*F59</f>
        <v>18</v>
      </c>
      <c r="G61" s="67">
        <f>$C$61*G59</f>
        <v>30</v>
      </c>
      <c r="H61" s="60" t="s">
        <v>112</v>
      </c>
      <c r="I61" s="65">
        <v>3</v>
      </c>
      <c r="J61" s="57">
        <f>D61*$I$61</f>
        <v>9</v>
      </c>
      <c r="K61" s="57">
        <f>E61*$I$61</f>
        <v>36</v>
      </c>
      <c r="L61" s="57">
        <f>F61*$I$61</f>
        <v>54</v>
      </c>
      <c r="M61" s="57">
        <f>G61*$I$61</f>
        <v>90</v>
      </c>
    </row>
    <row r="62" spans="1:25" s="9" customFormat="1" ht="24.95" customHeight="1" x14ac:dyDescent="0.2">
      <c r="A62" s="198"/>
      <c r="B62" s="64" t="s">
        <v>106</v>
      </c>
      <c r="C62" s="63">
        <v>6</v>
      </c>
      <c r="D62" s="67">
        <f>$C$62*D59</f>
        <v>6</v>
      </c>
      <c r="E62" s="67">
        <f>$C$62*E59</f>
        <v>24</v>
      </c>
      <c r="F62" s="67">
        <f>$C$62*F59</f>
        <v>36</v>
      </c>
      <c r="G62" s="67">
        <f>$C$62*G59</f>
        <v>60</v>
      </c>
      <c r="H62" s="60" t="s">
        <v>113</v>
      </c>
      <c r="I62" s="65">
        <v>6</v>
      </c>
      <c r="J62" s="57">
        <f>D62*$I$62</f>
        <v>36</v>
      </c>
      <c r="K62" s="57">
        <f>E62*$I$62</f>
        <v>144</v>
      </c>
      <c r="L62" s="57">
        <f>F62*$I$62</f>
        <v>216</v>
      </c>
      <c r="M62" s="58">
        <f>G62*$I$62</f>
        <v>360</v>
      </c>
    </row>
    <row r="63" spans="1:25" s="9" customFormat="1" ht="24.95" customHeight="1" x14ac:dyDescent="0.2">
      <c r="A63" s="198"/>
      <c r="B63" s="64" t="s">
        <v>107</v>
      </c>
      <c r="C63" s="63">
        <v>10</v>
      </c>
      <c r="D63" s="67">
        <f>$C$63*D59</f>
        <v>10</v>
      </c>
      <c r="E63" s="67">
        <f>$C$63*E59</f>
        <v>40</v>
      </c>
      <c r="F63" s="67">
        <f>$C$63*F59</f>
        <v>60</v>
      </c>
      <c r="G63" s="67">
        <f>$C$63*G59</f>
        <v>100</v>
      </c>
      <c r="H63" s="60" t="s">
        <v>114</v>
      </c>
      <c r="I63" s="65">
        <v>10</v>
      </c>
      <c r="J63" s="57">
        <f>D63*$I$63</f>
        <v>100</v>
      </c>
      <c r="K63" s="58">
        <f>E63*$I$63</f>
        <v>400</v>
      </c>
      <c r="L63" s="58">
        <f>F63*$I$63</f>
        <v>600</v>
      </c>
      <c r="M63" s="59">
        <f>G63*$I$63</f>
        <v>1000</v>
      </c>
      <c r="P63" s="8"/>
      <c r="Q63" s="8"/>
    </row>
    <row r="64" spans="1:25" ht="24.95" customHeight="1" x14ac:dyDescent="0.2">
      <c r="A64" s="56"/>
      <c r="D64" s="29"/>
      <c r="E64" s="28"/>
      <c r="F64" s="30"/>
    </row>
    <row r="65" ht="46.5" customHeight="1" x14ac:dyDescent="0.2"/>
  </sheetData>
  <mergeCells count="60">
    <mergeCell ref="P52:P53"/>
    <mergeCell ref="A60:A63"/>
    <mergeCell ref="A43:B43"/>
    <mergeCell ref="C43:D43"/>
    <mergeCell ref="A44:B44"/>
    <mergeCell ref="C44:D44"/>
    <mergeCell ref="A45:B45"/>
    <mergeCell ref="C45:D45"/>
    <mergeCell ref="P48:P49"/>
    <mergeCell ref="A46:B46"/>
    <mergeCell ref="C46:D46"/>
    <mergeCell ref="C39:D39"/>
    <mergeCell ref="C40:D40"/>
    <mergeCell ref="A41:B41"/>
    <mergeCell ref="A42:B42"/>
    <mergeCell ref="C42:D42"/>
    <mergeCell ref="C36:D36"/>
    <mergeCell ref="C37:D37"/>
    <mergeCell ref="C38:D38"/>
    <mergeCell ref="C41:D41"/>
    <mergeCell ref="A10:B10"/>
    <mergeCell ref="C10:D10"/>
    <mergeCell ref="C31:D31"/>
    <mergeCell ref="A27:A31"/>
    <mergeCell ref="C27:D27"/>
    <mergeCell ref="C28:D28"/>
    <mergeCell ref="A32:A33"/>
    <mergeCell ref="C32:D32"/>
    <mergeCell ref="C33:D33"/>
    <mergeCell ref="A34:A38"/>
    <mergeCell ref="C34:D34"/>
    <mergeCell ref="C35:D35"/>
    <mergeCell ref="E10:F10"/>
    <mergeCell ref="A11:B11"/>
    <mergeCell ref="C11:D11"/>
    <mergeCell ref="E11:F11"/>
    <mergeCell ref="A17:A26"/>
    <mergeCell ref="C17:D17"/>
    <mergeCell ref="C21:D21"/>
    <mergeCell ref="C22:D22"/>
    <mergeCell ref="C23:D23"/>
    <mergeCell ref="C24:D24"/>
    <mergeCell ref="C25:D25"/>
    <mergeCell ref="C26:D26"/>
    <mergeCell ref="P16:Q16"/>
    <mergeCell ref="P23:Q23"/>
    <mergeCell ref="P25:Q25"/>
    <mergeCell ref="D56:G57"/>
    <mergeCell ref="O2:T2"/>
    <mergeCell ref="O4:U4"/>
    <mergeCell ref="H56:M59"/>
    <mergeCell ref="C2:D2"/>
    <mergeCell ref="Q17:V17"/>
    <mergeCell ref="C18:D18"/>
    <mergeCell ref="C19:D19"/>
    <mergeCell ref="C20:D20"/>
    <mergeCell ref="C29:D29"/>
    <mergeCell ref="C30:D30"/>
    <mergeCell ref="F13:N15"/>
    <mergeCell ref="C16:D16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7"/>
  <sheetViews>
    <sheetView workbookViewId="0">
      <selection activeCell="E4" sqref="E4"/>
    </sheetView>
  </sheetViews>
  <sheetFormatPr baseColWidth="10" defaultRowHeight="12.75" x14ac:dyDescent="0.2"/>
  <cols>
    <col min="3" max="3" width="45.42578125" customWidth="1"/>
  </cols>
  <sheetData>
    <row r="1" spans="1:3" ht="39.950000000000003" customHeight="1" x14ac:dyDescent="0.2">
      <c r="A1" s="221" t="s">
        <v>347</v>
      </c>
      <c r="B1" s="221" t="s">
        <v>348</v>
      </c>
      <c r="C1" s="221" t="s">
        <v>349</v>
      </c>
    </row>
    <row r="2" spans="1:3" ht="39.950000000000003" customHeight="1" x14ac:dyDescent="0.2">
      <c r="A2" s="221"/>
      <c r="B2" s="221"/>
      <c r="C2" s="221"/>
    </row>
    <row r="3" spans="1:3" ht="39.950000000000003" customHeight="1" x14ac:dyDescent="0.2">
      <c r="A3" s="138">
        <v>1</v>
      </c>
      <c r="B3" s="139">
        <v>42271</v>
      </c>
      <c r="C3" s="138" t="s">
        <v>350</v>
      </c>
    </row>
    <row r="4" spans="1:3" ht="85.5" customHeight="1" x14ac:dyDescent="0.2">
      <c r="A4" s="138">
        <v>2</v>
      </c>
      <c r="B4" s="140">
        <v>43636</v>
      </c>
      <c r="C4" s="141" t="s">
        <v>351</v>
      </c>
    </row>
    <row r="5" spans="1:3" ht="21" customHeight="1" x14ac:dyDescent="0.2">
      <c r="A5" s="142">
        <v>3</v>
      </c>
      <c r="B5" s="140">
        <v>44032</v>
      </c>
      <c r="C5" s="141" t="s">
        <v>352</v>
      </c>
    </row>
    <row r="7" spans="1:3" x14ac:dyDescent="0.2">
      <c r="A7" s="143" t="s">
        <v>353</v>
      </c>
      <c r="B7" s="144"/>
      <c r="C7" s="144"/>
    </row>
  </sheetData>
  <mergeCells count="3">
    <mergeCell ref="A1:A2"/>
    <mergeCell ref="B1:B2"/>
    <mergeCell ref="C1:C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Hoja1</vt:lpstr>
      <vt:lpstr>Sincelejo</vt:lpstr>
      <vt:lpstr>Referencias</vt:lpstr>
      <vt:lpstr>Control de Cambios</vt:lpstr>
      <vt:lpstr>Sincelejo!Área_de_impresión</vt:lpstr>
    </vt:vector>
  </TitlesOfParts>
  <Company>sofasa s.a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sofasa s.a</dc:creator>
  <cp:lastModifiedBy>UnidadV</cp:lastModifiedBy>
  <cp:lastPrinted>2014-11-10T17:32:32Z</cp:lastPrinted>
  <dcterms:created xsi:type="dcterms:W3CDTF">2000-07-29T14:19:46Z</dcterms:created>
  <dcterms:modified xsi:type="dcterms:W3CDTF">2020-08-27T21:02:44Z</dcterms:modified>
</cp:coreProperties>
</file>