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omar_bedoya_unidadvictimas_gov_co1/Documents/PROCEDIMIENTOS/PLANES EMERGENCIA SST/MATRIZ IDENTIFICACION PELIGROS/"/>
    </mc:Choice>
  </mc:AlternateContent>
  <xr:revisionPtr revIDLastSave="7" documentId="114_{5B47F39C-92A4-455D-8485-1ADE25125AFA}" xr6:coauthVersionLast="45" xr6:coauthVersionMax="45" xr10:uidLastSave="{C3DCFB5D-3DD3-4D11-ACE1-46D1ADCBED4B}"/>
  <bookViews>
    <workbookView xWindow="-120" yWindow="-120" windowWidth="20730" windowHeight="11160" tabRatio="463" firstSheet="1" activeTab="1" xr2:uid="{00000000-000D-0000-FFFF-FFFF00000000}"/>
  </bookViews>
  <sheets>
    <sheet name="Hoja1" sheetId="39" state="hidden" r:id="rId1"/>
    <sheet name="MATRIZ" sheetId="41" r:id="rId2"/>
    <sheet name="Referencias" sheetId="38" r:id="rId3"/>
    <sheet name="Control de Cambios" sheetId="42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MATRIZ!$W$8:$AB$60</definedName>
    <definedName name="Actividad" localSheetId="2">[1]Hoja1!$E$5:$E$7</definedName>
    <definedName name="Actividad">[2]Hoja1!$E$5:$E$7</definedName>
    <definedName name="Actividad.">[3]Hoja4!$D$7:$D$9</definedName>
    <definedName name="_xlnm.Print_Area" localSheetId="1">MATRIZ!$A$1:$AF$60</definedName>
    <definedName name="Incidencia" localSheetId="2">[1]Hoja1!$F$5:$F$7</definedName>
    <definedName name="Incidencia">[2]Hoja1!$F$5:$F$7</definedName>
    <definedName name="Incidencia.">[3]Hoja4!$E$7:$E$9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41" l="1"/>
  <c r="AF27" i="41" l="1"/>
  <c r="AG27" i="41" s="1"/>
  <c r="AH27" i="41" s="1"/>
  <c r="T27" i="41"/>
  <c r="U27" i="41" s="1"/>
  <c r="V27" i="41" s="1"/>
  <c r="G27" i="41"/>
  <c r="AF23" i="41" l="1"/>
  <c r="AG23" i="41" s="1"/>
  <c r="AH23" i="41" s="1"/>
  <c r="T23" i="41"/>
  <c r="U23" i="41" s="1"/>
  <c r="V23" i="41" s="1"/>
  <c r="G23" i="41"/>
  <c r="AF28" i="41" l="1"/>
  <c r="AG28" i="41" s="1"/>
  <c r="AH28" i="41" s="1"/>
  <c r="T28" i="41"/>
  <c r="U28" i="41" s="1"/>
  <c r="V28" i="41" s="1"/>
  <c r="AF25" i="41" l="1"/>
  <c r="AG25" i="41" s="1"/>
  <c r="AH25" i="41" s="1"/>
  <c r="T25" i="41"/>
  <c r="U25" i="41" s="1"/>
  <c r="V25" i="41" s="1"/>
  <c r="T10" i="41" l="1"/>
  <c r="U10" i="41" s="1"/>
  <c r="V10" i="41" s="1"/>
  <c r="AF10" i="41"/>
  <c r="AG10" i="41" s="1"/>
  <c r="AH10" i="41" s="1"/>
  <c r="G24" i="41"/>
  <c r="AG51" i="41" l="1"/>
  <c r="AH51" i="41" s="1"/>
  <c r="AG49" i="41"/>
  <c r="AH49" i="41" s="1"/>
  <c r="U49" i="41"/>
  <c r="V49" i="41" s="1"/>
  <c r="G11" i="41" l="1"/>
  <c r="T11" i="41"/>
  <c r="U11" i="41" s="1"/>
  <c r="V11" i="41" s="1"/>
  <c r="AF11" i="41"/>
  <c r="AG11" i="41"/>
  <c r="AH11" i="41" s="1"/>
  <c r="AF22" i="41"/>
  <c r="AG22" i="41" s="1"/>
  <c r="AH22" i="41" s="1"/>
  <c r="T22" i="41"/>
  <c r="U22" i="41" s="1"/>
  <c r="V22" i="41" s="1"/>
  <c r="G22" i="41"/>
  <c r="T12" i="41"/>
  <c r="U12" i="41" s="1"/>
  <c r="V12" i="41" s="1"/>
  <c r="AF12" i="41"/>
  <c r="AG12" i="41" s="1"/>
  <c r="AH12" i="41" s="1"/>
  <c r="AG50" i="41"/>
  <c r="AH50" i="41" s="1"/>
  <c r="U51" i="41"/>
  <c r="V51" i="41" s="1"/>
  <c r="U50" i="41" l="1"/>
  <c r="V50" i="41" s="1"/>
  <c r="G15" i="41" l="1"/>
  <c r="AF57" i="41" l="1"/>
  <c r="AG57" i="41" s="1"/>
  <c r="AH57" i="41" s="1"/>
  <c r="T57" i="41"/>
  <c r="U57" i="41" s="1"/>
  <c r="V57" i="41" s="1"/>
  <c r="G57" i="41"/>
  <c r="AF55" i="41"/>
  <c r="AG55" i="41" s="1"/>
  <c r="AH55" i="41" s="1"/>
  <c r="T55" i="41"/>
  <c r="U55" i="41" s="1"/>
  <c r="V55" i="41" s="1"/>
  <c r="G55" i="41"/>
  <c r="AF13" i="41"/>
  <c r="AG13" i="41" s="1"/>
  <c r="AH13" i="41" s="1"/>
  <c r="T13" i="41"/>
  <c r="U13" i="41" s="1"/>
  <c r="V13" i="41" s="1"/>
  <c r="G13" i="41"/>
  <c r="AC6" i="41" l="1"/>
  <c r="G14" i="41" l="1"/>
  <c r="G16" i="41"/>
  <c r="G17" i="41"/>
  <c r="G18" i="41"/>
  <c r="G19" i="41"/>
  <c r="G20" i="41"/>
  <c r="G21" i="41"/>
  <c r="G26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45" i="41"/>
  <c r="G46" i="41"/>
  <c r="G47" i="41"/>
  <c r="G48" i="41"/>
  <c r="G52" i="41"/>
  <c r="G53" i="41"/>
  <c r="G54" i="41"/>
  <c r="G56" i="41"/>
  <c r="G58" i="41"/>
  <c r="G59" i="41"/>
  <c r="G60" i="41"/>
  <c r="AF58" i="41"/>
  <c r="AG58" i="41" s="1"/>
  <c r="AH58" i="41" s="1"/>
  <c r="T58" i="41"/>
  <c r="U58" i="41" s="1"/>
  <c r="V58" i="41" s="1"/>
  <c r="AF54" i="41"/>
  <c r="AG54" i="41" s="1"/>
  <c r="AH54" i="41" s="1"/>
  <c r="T54" i="41"/>
  <c r="U54" i="41" s="1"/>
  <c r="V54" i="41" s="1"/>
  <c r="AF53" i="41"/>
  <c r="AG53" i="41" s="1"/>
  <c r="AH53" i="41" s="1"/>
  <c r="T53" i="41"/>
  <c r="U53" i="41" s="1"/>
  <c r="V53" i="41" s="1"/>
  <c r="AF52" i="41"/>
  <c r="T52" i="41"/>
  <c r="U52" i="41" s="1"/>
  <c r="V52" i="41" s="1"/>
  <c r="AG52" i="41" l="1"/>
  <c r="AH52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46" i="41"/>
  <c r="AG46" i="41" s="1"/>
  <c r="AH46" i="41" s="1"/>
  <c r="AF47" i="41"/>
  <c r="AG47" i="41" s="1"/>
  <c r="AH47" i="41" s="1"/>
  <c r="AF48" i="41"/>
  <c r="AG48" i="41" s="1"/>
  <c r="AH48" i="41" s="1"/>
  <c r="AF56" i="41"/>
  <c r="AG56" i="41" s="1"/>
  <c r="AH56" i="41" s="1"/>
  <c r="AF59" i="41"/>
  <c r="AG59" i="41" s="1"/>
  <c r="AH59" i="41" s="1"/>
  <c r="AF60" i="41"/>
  <c r="AG60" i="41" s="1"/>
  <c r="AH60" i="41" s="1"/>
  <c r="AF40" i="41"/>
  <c r="AG40" i="41" s="1"/>
  <c r="AH40" i="41" s="1"/>
  <c r="T42" i="41"/>
  <c r="U42" i="41" s="1"/>
  <c r="V42" i="41" s="1"/>
  <c r="T43" i="41"/>
  <c r="U43" i="41" s="1"/>
  <c r="V43" i="41" s="1"/>
  <c r="T44" i="41"/>
  <c r="U44" i="41" s="1"/>
  <c r="V44" i="41" s="1"/>
  <c r="T45" i="41"/>
  <c r="U45" i="41" s="1"/>
  <c r="V45" i="41" s="1"/>
  <c r="T46" i="41"/>
  <c r="U46" i="41" s="1"/>
  <c r="V46" i="41" s="1"/>
  <c r="T47" i="41"/>
  <c r="U47" i="41" s="1"/>
  <c r="V47" i="41" s="1"/>
  <c r="T48" i="41"/>
  <c r="U48" i="41" s="1"/>
  <c r="V48" i="41" s="1"/>
  <c r="T56" i="41"/>
  <c r="U56" i="41" s="1"/>
  <c r="V56" i="41" s="1"/>
  <c r="T59" i="41"/>
  <c r="U59" i="41" s="1"/>
  <c r="V59" i="41" s="1"/>
  <c r="T60" i="41"/>
  <c r="U60" i="41" s="1"/>
  <c r="V60" i="41" s="1"/>
  <c r="T41" i="41"/>
  <c r="U41" i="41" s="1"/>
  <c r="V41" i="41" s="1"/>
  <c r="T40" i="41"/>
  <c r="U40" i="41" s="1"/>
  <c r="V40" i="41" s="1"/>
  <c r="AF29" i="41" l="1"/>
  <c r="AG29" i="41" s="1"/>
  <c r="AH29" i="41" s="1"/>
  <c r="T29" i="41"/>
  <c r="U29" i="41" s="1"/>
  <c r="V29" i="41" s="1"/>
  <c r="AF32" i="41" l="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37" i="41"/>
  <c r="AG37" i="41" s="1"/>
  <c r="AH37" i="41" s="1"/>
  <c r="AF38" i="41"/>
  <c r="AG38" i="41" s="1"/>
  <c r="AH38" i="41" s="1"/>
  <c r="AF39" i="41"/>
  <c r="AG39" i="41" s="1"/>
  <c r="AH39" i="41" s="1"/>
  <c r="T33" i="41"/>
  <c r="U33" i="41" s="1"/>
  <c r="V33" i="41" s="1"/>
  <c r="T34" i="41"/>
  <c r="U34" i="41" s="1"/>
  <c r="V34" i="41" s="1"/>
  <c r="T35" i="41"/>
  <c r="U35" i="41" s="1"/>
  <c r="V35" i="41" s="1"/>
  <c r="T36" i="41"/>
  <c r="U36" i="41" s="1"/>
  <c r="V36" i="41" s="1"/>
  <c r="T37" i="41"/>
  <c r="U37" i="41" s="1"/>
  <c r="V37" i="41" s="1"/>
  <c r="T38" i="41"/>
  <c r="U38" i="41" s="1"/>
  <c r="V38" i="41" s="1"/>
  <c r="T39" i="41"/>
  <c r="U39" i="41" s="1"/>
  <c r="V39" i="41" s="1"/>
  <c r="AF21" i="41" l="1"/>
  <c r="AG21" i="41" s="1"/>
  <c r="AH21" i="41" s="1"/>
  <c r="AF24" i="41"/>
  <c r="AG24" i="41" s="1"/>
  <c r="AH24" i="41" s="1"/>
  <c r="AF26" i="41"/>
  <c r="AG26" i="41" s="1"/>
  <c r="AH26" i="41" s="1"/>
  <c r="AF30" i="41"/>
  <c r="AG30" i="41" s="1"/>
  <c r="AH30" i="41" s="1"/>
  <c r="AF31" i="41"/>
  <c r="AG31" i="41" s="1"/>
  <c r="AH31" i="41" s="1"/>
  <c r="T21" i="41"/>
  <c r="U21" i="41" s="1"/>
  <c r="V21" i="41" s="1"/>
  <c r="T24" i="41"/>
  <c r="U24" i="41" s="1"/>
  <c r="V24" i="41" s="1"/>
  <c r="T26" i="41"/>
  <c r="U26" i="41" s="1"/>
  <c r="V26" i="41" s="1"/>
  <c r="T30" i="41"/>
  <c r="U30" i="41" s="1"/>
  <c r="V30" i="41" s="1"/>
  <c r="T31" i="41"/>
  <c r="U31" i="41" s="1"/>
  <c r="V31" i="41" s="1"/>
  <c r="T32" i="41"/>
  <c r="U32" i="41" s="1"/>
  <c r="V32" i="41" s="1"/>
  <c r="T19" i="41" l="1"/>
  <c r="U19" i="41" s="1"/>
  <c r="V19" i="41" s="1"/>
  <c r="T20" i="41"/>
  <c r="U20" i="41" s="1"/>
  <c r="V20" i="41" s="1"/>
  <c r="AF19" i="41"/>
  <c r="AG19" i="41" s="1"/>
  <c r="AH19" i="41" s="1"/>
  <c r="AF20" i="41"/>
  <c r="AG20" i="41" s="1"/>
  <c r="AH20" i="41" s="1"/>
  <c r="AF18" i="41" l="1"/>
  <c r="AG18" i="41" s="1"/>
  <c r="AH18" i="41" s="1"/>
  <c r="T18" i="41"/>
  <c r="U18" i="41" s="1"/>
  <c r="V18" i="41" s="1"/>
  <c r="AF17" i="41" l="1"/>
  <c r="AG17" i="41" s="1"/>
  <c r="AH17" i="41" s="1"/>
  <c r="T17" i="41"/>
  <c r="U17" i="41" s="1"/>
  <c r="V17" i="41" s="1"/>
  <c r="AF16" i="41" l="1"/>
  <c r="AG16" i="41" s="1"/>
  <c r="AH16" i="41" s="1"/>
  <c r="T16" i="41"/>
  <c r="U16" i="41" s="1"/>
  <c r="V16" i="41" s="1"/>
  <c r="AF15" i="41"/>
  <c r="AG15" i="41" s="1"/>
  <c r="AH15" i="41" s="1"/>
  <c r="T15" i="41"/>
  <c r="U15" i="41" s="1"/>
  <c r="V15" i="41" s="1"/>
  <c r="AF14" i="41"/>
  <c r="AG14" i="41" s="1"/>
  <c r="AH14" i="41" s="1"/>
  <c r="T14" i="41"/>
  <c r="U14" i="41" s="1"/>
  <c r="V14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Q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<sst xmlns="http://schemas.openxmlformats.org/spreadsheetml/2006/main" count="801" uniqueCount="351">
  <si>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</si>
  <si>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</si>
  <si>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</si>
  <si>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</si>
  <si>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</si>
  <si>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</si>
  <si>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</si>
  <si>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</si>
  <si>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</si>
  <si>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</si>
  <si>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</si>
  <si>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</si>
  <si>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</si>
  <si>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</si>
  <si>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</si>
  <si>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</si>
  <si>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</si>
  <si>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</si>
  <si>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</si>
  <si>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</si>
  <si>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</si>
  <si>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</si>
  <si>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</si>
  <si>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</si>
  <si>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</si>
  <si>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</si>
  <si>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</si>
  <si>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</si>
  <si>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</si>
  <si>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</si>
  <si>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</si>
  <si>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</si>
  <si>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</si>
  <si>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</si>
  <si>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</si>
  <si>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</si>
  <si>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</si>
  <si>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</si>
  <si>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</si>
  <si>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</si>
  <si>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</si>
  <si>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</si>
  <si>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</si>
  <si>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</si>
  <si>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</si>
  <si>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</si>
  <si>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</si>
  <si>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</si>
  <si>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</si>
  <si>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</si>
  <si>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</si>
  <si>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</si>
  <si>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</si>
  <si>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</si>
  <si>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</si>
  <si>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</si>
  <si>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</si>
  <si>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</si>
  <si>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</si>
  <si>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</si>
  <si>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</si>
  <si>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</si>
  <si>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</si>
  <si>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</si>
  <si>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</si>
  <si>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</si>
  <si>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</si>
  <si>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</si>
  <si>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</si>
  <si>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</si>
  <si>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</si>
  <si>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</si>
  <si>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</si>
  <si>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</si>
  <si>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</si>
  <si>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</si>
  <si>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</si>
  <si>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</si>
  <si>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</si>
  <si>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</si>
  <si>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</si>
  <si>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</si>
  <si>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</si>
  <si>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</si>
  <si>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</si>
  <si>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</si>
  <si>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</si>
  <si>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</si>
  <si>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</si>
  <si>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</si>
  <si>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</si>
  <si>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</si>
  <si>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</si>
  <si>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</si>
  <si>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</si>
  <si>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</si>
  <si>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</si>
  <si>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</si>
  <si>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</si>
  <si>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</si>
  <si>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</si>
  <si>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</si>
  <si>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</si>
  <si>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</si>
  <si>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</si>
  <si>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</si>
  <si>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</si>
  <si>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</si>
  <si>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</si>
  <si>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</si>
  <si>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</si>
  <si>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</si>
  <si>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</si>
  <si>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</si>
  <si>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</si>
  <si>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</si>
  <si>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</si>
  <si>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</si>
  <si>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</si>
  <si>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</si>
  <si>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</si>
  <si>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</si>
  <si>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</si>
  <si>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</si>
  <si>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</si>
  <si>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</si>
  <si>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</si>
  <si>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</si>
  <si>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</si>
  <si>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</si>
  <si>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</si>
  <si>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</si>
  <si>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</si>
  <si>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</si>
  <si>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</si>
  <si>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</si>
  <si>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</si>
  <si>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</si>
  <si>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</si>
  <si>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</si>
  <si>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</si>
  <si>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</si>
  <si>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</si>
  <si>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</si>
  <si>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</si>
  <si>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</si>
  <si>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</si>
  <si>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</si>
  <si>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</si>
  <si>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</si>
  <si>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</si>
  <si>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</si>
  <si>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</si>
  <si>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</si>
  <si>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</si>
  <si>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</si>
  <si>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Se cuenta con señalización de sistemas de extinción y extintores</t>
  </si>
  <si>
    <t>Divulgación de plan de emergencia</t>
  </si>
  <si>
    <t>DIRECCIÓN TERRITORIAL:</t>
  </si>
  <si>
    <t>Misional y administrativo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</si>
  <si>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</si>
  <si>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</si>
  <si>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</si>
  <si>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</si>
  <si>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</si>
  <si>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</si>
  <si>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</si>
  <si>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</si>
  <si>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</si>
  <si>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</si>
  <si>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</si>
  <si>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</si>
  <si>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</si>
  <si>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Administrativas - oficinas</t>
  </si>
  <si>
    <t>La Unidad cuenta con el COMR, quienes permanentemente informan la situación de orden público</t>
  </si>
  <si>
    <t>Informar cualquier situación de amenaza al COMR y a SST</t>
  </si>
  <si>
    <t>Eliminar los elementos que no se utilicen y ordenar aquellos de uso continuo en puestos de trabajo y bodegas</t>
  </si>
  <si>
    <t>Autodisciplina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</si>
  <si>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</si>
  <si>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</si>
  <si>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</si>
  <si>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</si>
  <si>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Gestión organizaciona</t>
    </r>
    <r>
      <rPr>
        <sz val="9"/>
        <rFont val="Arial"/>
        <family val="2"/>
      </rPr>
      <t>l: Estilo de mando, pago, contratación, participación, inducción y capacitación, bienestar social, evaluación del desempeño y manejo de cambios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</si>
  <si>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</si>
  <si>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</si>
  <si>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</si>
  <si>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</si>
  <si>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</si>
  <si>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</si>
  <si>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Se solicita a la OTI, la necesidad de canalizar todo el cableado de los puestos de trabajo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</si>
  <si>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</si>
  <si>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</si>
  <si>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</si>
  <si>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</si>
  <si>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</si>
  <si>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</si>
  <si>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</si>
  <si>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</si>
  <si>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</si>
  <si>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</si>
  <si>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</si>
  <si>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</si>
  <si>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</si>
  <si>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</si>
  <si>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</si>
  <si>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de servicios generales, realización de capacitación, inventario y disponibilidad de hojas de seguridad (MSDS)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</si>
  <si>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</si>
  <si>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</si>
  <si>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</si>
  <si>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</si>
  <si>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</si>
  <si>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</si>
  <si>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</si>
  <si>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</si>
  <si>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</si>
  <si>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</si>
  <si>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</si>
  <si>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</si>
  <si>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</si>
  <si>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</si>
  <si>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</si>
  <si>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autocuidado - no proporcionar la oportunidad para el ladrón y reporte de situaciones adversas de orden público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</si>
  <si>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</si>
  <si>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</si>
  <si>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</si>
  <si>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</si>
  <si>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</si>
  <si>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</si>
  <si>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</si>
  <si>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</si>
  <si>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</si>
  <si>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</si>
  <si>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</si>
  <si>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</si>
  <si>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</si>
  <si>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</si>
  <si>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</si>
  <si>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</si>
  <si>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</si>
  <si>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</si>
  <si>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</si>
  <si>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</si>
  <si>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</si>
  <si>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Quemaduras leves, lesiones de tejidos blandos. Por contacto con grecas y alimentos.</t>
  </si>
  <si>
    <t>Señalizar elementos generadores de calor como grecas, estufas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</si>
  <si>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</si>
  <si>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</si>
  <si>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mando de los jefes.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</si>
  <si>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</si>
  <si>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</si>
  <si>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</si>
  <si>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</si>
  <si>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</si>
  <si>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</si>
  <si>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</si>
  <si>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</si>
  <si>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</si>
  <si>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</si>
  <si>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</si>
  <si>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</si>
  <si>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Elaborar, actualizar, socializar y/o publicar documentos según requerimientos legales, técnicos y operativos, reuniones internas, atención al público y labores propias de los cargos.</t>
  </si>
  <si>
    <t>Visitantes:</t>
  </si>
  <si>
    <t>FISICOS</t>
  </si>
  <si>
    <t>QUIMICOS</t>
  </si>
  <si>
    <t>Fomentar el no uso de celular mientras se camina (subir o bajar escaleras)</t>
  </si>
  <si>
    <t>Señalización de áreas con desnivel y antideslizantes</t>
  </si>
  <si>
    <t>Conservar el calzado amarrado y prestar atención al bajar escaleras</t>
  </si>
  <si>
    <t>Herramientas manuales de oficina en mal estado</t>
  </si>
  <si>
    <t>Cambios en la vía acústica, cefalea, dificultad de concentración, estrés, emociones, irritabilidad, sensaciones (zumbidos, tinitus). Generado por condiciones propias del área de trabajo (teléfonos, personal dentro de las áreas, voces).</t>
  </si>
  <si>
    <t>Iluminación (luz visible por exceso o deficiencia)</t>
  </si>
  <si>
    <t>ASESORIA ARL POSITIVA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</si>
  <si>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</si>
  <si>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</si>
  <si>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Prestar atención al usar las herramientas de oficina y notificar las que estén en mal estado</t>
  </si>
  <si>
    <t>Implementar programa de orden y aseo en todas las áreas. Asegurar la limpieza y el orden de las áreas comunes</t>
  </si>
  <si>
    <t>Campañas de sensibilización para el ajuste de volumen en teléfonos fijos y celulares</t>
  </si>
  <si>
    <t>Controles médicos periódicos</t>
  </si>
  <si>
    <t>* Tapabocas
* Guantes quirúrgicos</t>
  </si>
  <si>
    <t>Fatiga, dolor abdominal, dolor en oídos, asfixia, hipoxia, aumento de estrés. Generado por traslado a ciudades en avión.</t>
  </si>
  <si>
    <t>Enfermedades respiratorias, alergias, Sinositus, Rinitis, Asma, Neumoconiosis. Generado por dispersión de partículas sólidas suspendidas en el aire (hollín, polen, moho).</t>
  </si>
  <si>
    <t>Desarrollo de enfermedades infecciosas o
zoonosis generados por mordedura de caninos, ofidios u otros animales.</t>
  </si>
  <si>
    <t>PUTUMAYO</t>
  </si>
  <si>
    <t>Mocoa</t>
  </si>
  <si>
    <t>Carrera 7 No. 6 – 13 Piso 3</t>
  </si>
  <si>
    <t xml:space="preserve">Charlas de prevención para evitar choques de calor, mantener hidratación </t>
  </si>
  <si>
    <t>Aire acondicionado</t>
  </si>
  <si>
    <t>Uso de chaqueta al interior de la entidad</t>
  </si>
  <si>
    <t>Sede administrativa - Carrera 7 No. 6 – 13 Piso 3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</si>
  <si>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</si>
  <si>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Mantenimientos periódicos a sistemas de ventilación</t>
  </si>
  <si>
    <t>Fumigación al interior de la sede, instalación de angeo en ventanas</t>
  </si>
  <si>
    <t>Charlas y capacitaciones sobre riesgo biológico.</t>
  </si>
  <si>
    <t>Cambio de elementos de bajo costo</t>
  </si>
  <si>
    <t xml:space="preserve">Seguimiento al cumplimiento del programa de orden y aseo, inducción y reinducción en SST. </t>
  </si>
  <si>
    <t>Lesiones osteomusculares, crisis emocional. Generado por robos o atracos dentro y fuera de las instalaciones.</t>
  </si>
  <si>
    <t>Mediciones ambientales, adecuaciones locativas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</si>
  <si>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</si>
  <si>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</si>
  <si>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Enfermedades respiratorias leves o agudas. Generadas por partículas en el ambiente como polvo, humo, gases de exostos.</t>
  </si>
  <si>
    <t>Lesiones en tejidos blandos o incluso la muerte de trabajadores</t>
  </si>
  <si>
    <t>Lesiones en tejidos blandos e incluso la muerte en trabajadores</t>
  </si>
  <si>
    <t>Charlas preventivas sobre riesgos químicos y seguridad vial por material particulado</t>
  </si>
  <si>
    <t>Mantenimiento y anclaje de estanterías</t>
  </si>
  <si>
    <t xml:space="preserve">Charlas de seguridad acerca del riesgo mecánico, Métodos de almacenaje y orden y aseo </t>
  </si>
  <si>
    <t>Coordinación de actividades de prevención con la ARL; Exámenes médicos ocupacionales con énfasis osteomuscular de preingreso, periódicos y egreso a funcionarios de la entidad</t>
  </si>
  <si>
    <t>Caídas, lesiones de tejidos blandos y osteomusculares, contaminación visual. Generado por la falta de canalización de cables, orden y aseo en áreas de trabajo como oficinas, almacenes y archivo.</t>
  </si>
  <si>
    <t xml:space="preserve">Adecuación de estanterías 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</si>
  <si>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</si>
  <si>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</si>
  <si>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Programa de mantenimiento a herramientas eléctricas</t>
  </si>
  <si>
    <t>Quemaduras de diferente complejidad, lesiones osteomusculares, muerte. Generado por incendios.</t>
  </si>
  <si>
    <t>Sensibilizar a los colaboradores acerca del buen uso y cuidado para la manipulación del microondas</t>
  </si>
  <si>
    <t>Cambio de bombillas que no generen adecuada iluminación</t>
  </si>
  <si>
    <t xml:space="preserve">Exámenes médicos ocupacionales de preingreso periódicos y retiro a funcionarios 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</si>
  <si>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</si>
  <si>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</si>
  <si>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</si>
  <si>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Lesiones tejidos blandos especialmente en miembros superiores. Generado por actividades realizadas en archivo.</t>
  </si>
  <si>
    <t>Publicaciones de prevención de enfermedades músculo esqueléticas por SUMA</t>
  </si>
  <si>
    <t>Desordenes músculo-esqueléticos ocasionados por los movimientos de objetos en el área de archivo y almacén.</t>
  </si>
  <si>
    <t>Heridas, Golpes, Contusiones, Caídas al mismo nivel. Generado por recorridos en oficinas, ascenso y descenso por escaleras de forma regular, superficies lisas e irregulares.</t>
  </si>
  <si>
    <t>Lesiones osteomusculares. Generadas por caída de objetos o caídas a misma nivel debido a un inadecuado apilamiento de cajas,  especialmente en áreas de archivo y almacén.</t>
  </si>
  <si>
    <t>Quemaduras, electrocución o muerte por choque o arco eléctrico, ocasionado por sobrecargas en tomas, manipulación y mantenimiento a equipos eléctricos.</t>
  </si>
  <si>
    <t>Elementos de protección individual, suministrados por el contratista, capacitación en el manejo de productos químicos</t>
  </si>
  <si>
    <t>Lesión de tejidos blandos e intoxicación. Generado por derrame de productos químicos.</t>
  </si>
  <si>
    <t>Trastornos oculares, Cefaleas, Fatiga, Falta de concentración, baja atención, ocasionados por deslumbramientos o baja iluminación.</t>
  </si>
  <si>
    <t>Desarrollo de enfermedades infectocontagiosas ocasionadas por patógenos tales como virus, bacterias, hongos y parásitos. Por contacto con personas contaminadas en atención al público.</t>
  </si>
  <si>
    <t xml:space="preserve">Desarrollo de enfermedades  infecciosas y/o de origen parasitario, zoonosis, u otras infecciones caudas por picaduras de insectos, debido a cercanía a un río que permite el aumento y presencia de especies. 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</si>
  <si>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</si>
  <si>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</si>
  <si>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Fiebre alta, tos, dificultad para respirar, fatiga, secreciones nasales, malestar general, infección respiratoria aguda,  muerte. Generado por contagio del virus COVID-19.</t>
  </si>
  <si>
    <t>Desarrollo de enfermedades infectocontagiosas por posibles contactos de superficies en baños sin adecuada limpieza.</t>
  </si>
  <si>
    <t>Golpes, lesiones, fracturas, contusiones, muerte. Generados por el uso de transporte público terrestre o fluvial.</t>
  </si>
  <si>
    <t>Desarrollo de enfermedades de origen parasitario generadas por el consumo de alimentos o agua contaminados especialmente en zonas rurales.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</si>
  <si>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</si>
  <si>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Lesiones en tejidos blandos o incluso la muerte de trabajadores y daños a la salud, al ambiente, infraestructura y equipos.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</si>
  <si>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</si>
  <si>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</si>
  <si>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</si>
  <si>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</si>
  <si>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</si>
  <si>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Edward Vicente Ramírez Amaya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</si>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</sst>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2" fillId="0" borderId="0"/>
  </cellStyleXfs>
  <cellXfs count="234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9" fillId="0" borderId="0" xfId="6" applyFont="1"/>
    <xf numFmtId="0" fontId="28" fillId="0" borderId="0" xfId="6" applyFont="1"/>
    <xf numFmtId="0" fontId="28" fillId="0" borderId="1" xfId="7" applyFont="1" applyBorder="1" applyAlignment="1">
      <alignment horizontal="center" vertical="center"/>
    </xf>
    <xf numFmtId="14" fontId="28" fillId="0" borderId="1" xfId="7" applyNumberFormat="1" applyFont="1" applyBorder="1" applyAlignment="1">
      <alignment horizontal="center" vertical="center"/>
    </xf>
    <xf numFmtId="14" fontId="28" fillId="7" borderId="1" xfId="7" applyNumberFormat="1" applyFont="1" applyFill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7" fillId="18" borderId="23" xfId="0" applyFont="1" applyFill="1" applyBorder="1" applyAlignment="1">
      <alignment horizontal="center" vertical="center" wrapText="1"/>
    </xf>
    <xf numFmtId="0" fontId="27" fillId="18" borderId="24" xfId="0" applyFont="1" applyFill="1" applyBorder="1" applyAlignment="1">
      <alignment horizontal="center" vertical="center" wrapText="1"/>
    </xf>
    <xf numFmtId="0" fontId="27" fillId="18" borderId="16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17" fontId="3" fillId="0" borderId="1" xfId="0" applyNumberFormat="1" applyFont="1" applyBorder="1" applyAlignment="1">
      <alignment horizontal="center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27" fillId="18" borderId="1" xfId="7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15" borderId="1" xfId="2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0" borderId="1" xfId="2" applyFont="1" applyBorder="1" applyAlignment="1">
      <alignment horizontal="center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</cellXfs>
  <cellStyles count="8">
    <cellStyle name="Millares 2" xfId="1" xr:uid="{00000000-0005-0000-0000-000000000000}"/>
    <cellStyle name="Normal" xfId="0" builtinId="0"/>
    <cellStyle name="Normal 10" xfId="5" xr:uid="{00000000-0005-0000-0000-000002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6" xr:uid="{00000000-0005-0000-0000-000006000000}"/>
    <cellStyle name="Normal 5 2" xfId="7" xr:uid="{F0DD4935-FD0C-4360-9D87-2ACD1F9EC84D}"/>
  </cellStyles>
  <dxfs count="605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id="{8261FC4D-BDA3-401E-8001-1049AB65E3D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514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Medellin%20M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ucaramanga"/>
      <sheetName val="Referenci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190</v>
      </c>
      <c r="G9" s="83"/>
    </row>
    <row r="10" spans="1:7" ht="25.5" x14ac:dyDescent="0.2">
      <c r="A10" s="83" t="s">
        <v>127</v>
      </c>
      <c r="F10" s="87" t="s">
        <v>196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200</v>
      </c>
      <c r="G14" s="83"/>
    </row>
    <row r="15" spans="1:7" ht="76.5" x14ac:dyDescent="0.2">
      <c r="F15" s="2" t="s">
        <v>198</v>
      </c>
      <c r="G15" s="2"/>
    </row>
    <row r="16" spans="1:7" ht="38.25" x14ac:dyDescent="0.2">
      <c r="F16" s="2" t="s">
        <v>204</v>
      </c>
      <c r="G16" s="2"/>
    </row>
    <row r="17" spans="6:7" ht="51" x14ac:dyDescent="0.2">
      <c r="F17" s="2" t="s">
        <v>199</v>
      </c>
      <c r="G17" s="2"/>
    </row>
    <row r="18" spans="6:7" ht="25.5" x14ac:dyDescent="0.2">
      <c r="F18" s="87" t="s">
        <v>203</v>
      </c>
      <c r="G18" s="83"/>
    </row>
    <row r="19" spans="6:7" x14ac:dyDescent="0.2">
      <c r="F19" s="2" t="s">
        <v>170</v>
      </c>
      <c r="G19" s="83"/>
    </row>
    <row r="20" spans="6:7" ht="25.5" x14ac:dyDescent="0.2">
      <c r="F20" s="87" t="s">
        <v>197</v>
      </c>
      <c r="G20" s="83"/>
    </row>
    <row r="21" spans="6:7" ht="25.5" x14ac:dyDescent="0.2">
      <c r="F21" s="2" t="s">
        <v>202</v>
      </c>
    </row>
    <row r="22" spans="6:7" ht="25.5" x14ac:dyDescent="0.2">
      <c r="F22" s="87" t="s">
        <v>232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191</v>
      </c>
    </row>
    <row r="29" spans="6:7" ht="25.5" x14ac:dyDescent="0.2">
      <c r="F29" s="87" t="s">
        <v>192</v>
      </c>
    </row>
    <row r="30" spans="6:7" x14ac:dyDescent="0.2">
      <c r="F30" s="87" t="s">
        <v>193</v>
      </c>
    </row>
    <row r="31" spans="6:7" x14ac:dyDescent="0.2">
      <c r="F31" s="87" t="s">
        <v>194</v>
      </c>
    </row>
    <row r="32" spans="6:7" x14ac:dyDescent="0.2">
      <c r="F32" s="87" t="s">
        <v>195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180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169</v>
      </c>
    </row>
    <row r="57" spans="6:6" ht="51" x14ac:dyDescent="0.2">
      <c r="F57" s="2" t="s">
        <v>164</v>
      </c>
    </row>
    <row r="58" spans="6:6" ht="38.25" x14ac:dyDescent="0.2">
      <c r="F58" s="2" t="s">
        <v>165</v>
      </c>
    </row>
    <row r="59" spans="6:6" ht="51" x14ac:dyDescent="0.2">
      <c r="F59" s="2" t="s">
        <v>166</v>
      </c>
    </row>
    <row r="60" spans="6:6" ht="76.5" x14ac:dyDescent="0.2">
      <c r="F60" s="2" t="s">
        <v>167</v>
      </c>
    </row>
    <row r="61" spans="6:6" ht="38.25" x14ac:dyDescent="0.2">
      <c r="F61" s="2" t="s">
        <v>168</v>
      </c>
    </row>
    <row r="63" spans="6:6" x14ac:dyDescent="0.2">
      <c r="F63" s="88" t="s">
        <v>213</v>
      </c>
    </row>
    <row r="65" spans="6:6" ht="25.5" x14ac:dyDescent="0.2">
      <c r="F65" s="87" t="s">
        <v>208</v>
      </c>
    </row>
    <row r="66" spans="6:6" ht="38.25" x14ac:dyDescent="0.2">
      <c r="F66" s="87" t="s">
        <v>210</v>
      </c>
    </row>
    <row r="67" spans="6:6" ht="25.5" x14ac:dyDescent="0.2">
      <c r="F67" s="87" t="s">
        <v>209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T61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H1" sqref="H1:AB1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24.5703125" style="87" customWidth="1"/>
    <col min="36" max="48" width="11.5703125" style="3"/>
    <col min="49" max="16384" width="11.5703125" style="1"/>
  </cols>
  <sheetData>
    <row r="1" spans="1:72" ht="12.75" customHeight="1" thickBot="1" x14ac:dyDescent="0.25">
      <c r="A1" s="166"/>
      <c r="B1" s="167"/>
      <c r="C1" s="167"/>
      <c r="D1" s="167"/>
      <c r="E1" s="167"/>
      <c r="F1" s="167"/>
      <c r="G1" s="168"/>
      <c r="H1" s="146" t="s">
        <v>342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C1" s="149" t="s">
        <v>343</v>
      </c>
      <c r="AD1" s="150"/>
      <c r="AE1" s="150"/>
      <c r="AF1" s="150"/>
      <c r="AG1" s="150"/>
      <c r="AH1" s="151"/>
    </row>
    <row r="2" spans="1:72" ht="12.75" customHeight="1" thickBot="1" x14ac:dyDescent="0.25">
      <c r="A2" s="169"/>
      <c r="B2" s="170"/>
      <c r="C2" s="170"/>
      <c r="D2" s="170"/>
      <c r="E2" s="170"/>
      <c r="F2" s="170"/>
      <c r="G2" s="171"/>
      <c r="H2" s="152" t="s">
        <v>344</v>
      </c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4"/>
      <c r="AC2" s="149" t="s">
        <v>345</v>
      </c>
      <c r="AD2" s="150"/>
      <c r="AE2" s="150"/>
      <c r="AF2" s="150"/>
      <c r="AG2" s="150"/>
      <c r="AH2" s="151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169"/>
      <c r="B3" s="170"/>
      <c r="C3" s="170"/>
      <c r="D3" s="170"/>
      <c r="E3" s="170"/>
      <c r="F3" s="170"/>
      <c r="G3" s="171"/>
      <c r="H3" s="155" t="s">
        <v>346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7"/>
      <c r="AC3" s="149" t="s">
        <v>347</v>
      </c>
      <c r="AD3" s="150"/>
      <c r="AE3" s="150"/>
      <c r="AF3" s="150"/>
      <c r="AG3" s="150"/>
      <c r="AH3" s="151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172"/>
      <c r="B4" s="173"/>
      <c r="C4" s="173"/>
      <c r="D4" s="173"/>
      <c r="E4" s="173"/>
      <c r="F4" s="173"/>
      <c r="G4" s="174"/>
      <c r="H4" s="158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60"/>
      <c r="AC4" s="149" t="s">
        <v>348</v>
      </c>
      <c r="AD4" s="150"/>
      <c r="AE4" s="150"/>
      <c r="AF4" s="150"/>
      <c r="AG4" s="150"/>
      <c r="AH4" s="151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201" t="s">
        <v>119</v>
      </c>
      <c r="B5" s="202"/>
      <c r="C5" s="202"/>
      <c r="D5" s="202"/>
      <c r="E5" s="202"/>
      <c r="F5" s="203"/>
      <c r="G5" s="114">
        <v>18</v>
      </c>
      <c r="H5" s="115" t="s">
        <v>120</v>
      </c>
      <c r="I5" s="190" t="s">
        <v>121</v>
      </c>
      <c r="J5" s="191"/>
      <c r="K5" s="191"/>
      <c r="L5" s="191"/>
      <c r="M5" s="191"/>
      <c r="N5" s="191"/>
      <c r="O5" s="191"/>
      <c r="P5" s="191"/>
      <c r="Q5" s="191"/>
      <c r="R5" s="192"/>
      <c r="S5" s="165" t="s">
        <v>18</v>
      </c>
      <c r="T5" s="165"/>
      <c r="U5" s="165"/>
      <c r="V5" s="193" t="s">
        <v>341</v>
      </c>
      <c r="W5" s="193"/>
      <c r="X5" s="165" t="s">
        <v>19</v>
      </c>
      <c r="Y5" s="165"/>
      <c r="Z5" s="116">
        <v>42277</v>
      </c>
      <c r="AA5" s="201" t="s">
        <v>20</v>
      </c>
      <c r="AB5" s="203"/>
      <c r="AC5" s="185">
        <v>43929</v>
      </c>
      <c r="AD5" s="170"/>
      <c r="AE5" s="170"/>
      <c r="AF5" s="165" t="s">
        <v>21</v>
      </c>
      <c r="AG5" s="165"/>
      <c r="AH5" s="123">
        <v>5</v>
      </c>
      <c r="AJ5" s="73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188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89"/>
      <c r="BJ5" s="189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201" t="s">
        <v>158</v>
      </c>
      <c r="B6" s="202"/>
      <c r="C6" s="202"/>
      <c r="D6" s="202"/>
      <c r="E6" s="202"/>
      <c r="F6" s="203"/>
      <c r="G6" s="91" t="s">
        <v>281</v>
      </c>
      <c r="H6" s="117" t="s">
        <v>233</v>
      </c>
      <c r="I6" s="204" t="s">
        <v>282</v>
      </c>
      <c r="J6" s="204"/>
      <c r="K6" s="204"/>
      <c r="L6" s="204"/>
      <c r="M6" s="204"/>
      <c r="N6" s="205" t="s">
        <v>234</v>
      </c>
      <c r="O6" s="206"/>
      <c r="P6" s="207"/>
      <c r="Q6" s="190" t="s">
        <v>283</v>
      </c>
      <c r="R6" s="191"/>
      <c r="S6" s="191"/>
      <c r="T6" s="191"/>
      <c r="U6" s="192"/>
      <c r="V6" s="119" t="s">
        <v>238</v>
      </c>
      <c r="W6" s="121">
        <v>17</v>
      </c>
      <c r="X6" s="119" t="s">
        <v>240</v>
      </c>
      <c r="Y6" s="120">
        <v>10</v>
      </c>
      <c r="Z6" s="119" t="s">
        <v>261</v>
      </c>
      <c r="AA6" s="118">
        <v>36</v>
      </c>
      <c r="AB6" s="120" t="s">
        <v>241</v>
      </c>
      <c r="AC6" s="122">
        <f>SUM(W6,Y6,AA6)</f>
        <v>63</v>
      </c>
      <c r="AD6" s="201" t="s">
        <v>239</v>
      </c>
      <c r="AE6" s="202"/>
      <c r="AF6" s="203"/>
      <c r="AG6" s="190" t="s">
        <v>270</v>
      </c>
      <c r="AH6" s="192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81" t="s">
        <v>25</v>
      </c>
      <c r="B7" s="181" t="s">
        <v>26</v>
      </c>
      <c r="C7" s="181" t="s">
        <v>27</v>
      </c>
      <c r="D7" s="181" t="s">
        <v>28</v>
      </c>
      <c r="E7" s="181" t="s">
        <v>29</v>
      </c>
      <c r="F7" s="175" t="s">
        <v>3</v>
      </c>
      <c r="G7" s="175"/>
      <c r="H7" s="175" t="s">
        <v>237</v>
      </c>
      <c r="I7" s="177" t="s">
        <v>30</v>
      </c>
      <c r="J7" s="177"/>
      <c r="K7" s="177"/>
      <c r="L7" s="178" t="s">
        <v>4</v>
      </c>
      <c r="M7" s="178"/>
      <c r="N7" s="178"/>
      <c r="O7" s="178"/>
      <c r="P7" s="178"/>
      <c r="Q7" s="179" t="s">
        <v>40</v>
      </c>
      <c r="R7" s="179"/>
      <c r="S7" s="179"/>
      <c r="T7" s="179"/>
      <c r="U7" s="179"/>
      <c r="V7" s="179"/>
      <c r="W7" s="180" t="s">
        <v>1</v>
      </c>
      <c r="X7" s="180"/>
      <c r="Y7" s="180"/>
      <c r="Z7" s="180"/>
      <c r="AA7" s="180"/>
      <c r="AB7" s="180"/>
      <c r="AC7" s="179" t="s">
        <v>2</v>
      </c>
      <c r="AD7" s="179"/>
      <c r="AE7" s="179"/>
      <c r="AF7" s="179"/>
      <c r="AG7" s="179"/>
      <c r="AH7" s="179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81"/>
      <c r="B8" s="181"/>
      <c r="C8" s="181"/>
      <c r="D8" s="181"/>
      <c r="E8" s="181"/>
      <c r="F8" s="194" t="s">
        <v>23</v>
      </c>
      <c r="G8" s="181" t="s">
        <v>24</v>
      </c>
      <c r="H8" s="175"/>
      <c r="I8" s="199" t="s">
        <v>31</v>
      </c>
      <c r="J8" s="199" t="s">
        <v>32</v>
      </c>
      <c r="K8" s="199" t="s">
        <v>33</v>
      </c>
      <c r="L8" s="181" t="s">
        <v>34</v>
      </c>
      <c r="M8" s="181" t="s">
        <v>35</v>
      </c>
      <c r="N8" s="181" t="s">
        <v>36</v>
      </c>
      <c r="O8" s="181" t="s">
        <v>17</v>
      </c>
      <c r="P8" s="181" t="s">
        <v>37</v>
      </c>
      <c r="Q8" s="183" t="s">
        <v>38</v>
      </c>
      <c r="R8" s="183" t="s">
        <v>39</v>
      </c>
      <c r="S8" s="183" t="s">
        <v>42</v>
      </c>
      <c r="T8" s="183" t="s">
        <v>41</v>
      </c>
      <c r="U8" s="161" t="s">
        <v>5</v>
      </c>
      <c r="V8" s="163" t="s">
        <v>236</v>
      </c>
      <c r="W8" s="186" t="s">
        <v>11</v>
      </c>
      <c r="X8" s="186" t="s">
        <v>13</v>
      </c>
      <c r="Y8" s="186" t="s">
        <v>6</v>
      </c>
      <c r="Z8" s="186" t="s">
        <v>22</v>
      </c>
      <c r="AA8" s="186" t="s">
        <v>16</v>
      </c>
      <c r="AB8" s="186" t="s">
        <v>12</v>
      </c>
      <c r="AC8" s="183" t="s">
        <v>38</v>
      </c>
      <c r="AD8" s="183" t="s">
        <v>39</v>
      </c>
      <c r="AE8" s="183" t="s">
        <v>42</v>
      </c>
      <c r="AF8" s="183" t="s">
        <v>41</v>
      </c>
      <c r="AG8" s="161" t="s">
        <v>5</v>
      </c>
      <c r="AH8" s="163" t="s">
        <v>236</v>
      </c>
      <c r="AI8" s="136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s="4" customFormat="1" ht="45" customHeight="1" thickBot="1" x14ac:dyDescent="0.25">
      <c r="A9" s="182"/>
      <c r="B9" s="182"/>
      <c r="C9" s="182"/>
      <c r="D9" s="182"/>
      <c r="E9" s="182"/>
      <c r="F9" s="195"/>
      <c r="G9" s="182"/>
      <c r="H9" s="176"/>
      <c r="I9" s="200"/>
      <c r="J9" s="200"/>
      <c r="K9" s="200"/>
      <c r="L9" s="182"/>
      <c r="M9" s="182"/>
      <c r="N9" s="182"/>
      <c r="O9" s="182"/>
      <c r="P9" s="182"/>
      <c r="Q9" s="184"/>
      <c r="R9" s="184"/>
      <c r="S9" s="184"/>
      <c r="T9" s="184"/>
      <c r="U9" s="162"/>
      <c r="V9" s="164"/>
      <c r="W9" s="187"/>
      <c r="X9" s="187"/>
      <c r="Y9" s="187"/>
      <c r="Z9" s="187"/>
      <c r="AA9" s="187"/>
      <c r="AB9" s="187"/>
      <c r="AC9" s="184"/>
      <c r="AD9" s="184"/>
      <c r="AE9" s="184"/>
      <c r="AF9" s="184"/>
      <c r="AG9" s="162"/>
      <c r="AH9" s="164"/>
      <c r="AI9" s="136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</row>
    <row r="10" spans="1:72" s="128" customFormat="1" ht="84" x14ac:dyDescent="0.2">
      <c r="A10" s="196" t="s">
        <v>159</v>
      </c>
      <c r="B10" s="196" t="s">
        <v>287</v>
      </c>
      <c r="C10" s="196" t="s">
        <v>173</v>
      </c>
      <c r="D10" s="196" t="s">
        <v>260</v>
      </c>
      <c r="E10" s="77" t="s">
        <v>122</v>
      </c>
      <c r="F10" s="76" t="s">
        <v>200</v>
      </c>
      <c r="G10" s="77" t="s">
        <v>84</v>
      </c>
      <c r="H10" s="76" t="s">
        <v>317</v>
      </c>
      <c r="I10" s="125"/>
      <c r="J10" s="125"/>
      <c r="K10" s="125" t="s">
        <v>0</v>
      </c>
      <c r="L10" s="125" t="s">
        <v>0</v>
      </c>
      <c r="M10" s="125"/>
      <c r="N10" s="125"/>
      <c r="O10" s="125"/>
      <c r="P10" s="125"/>
      <c r="Q10" s="126">
        <v>3</v>
      </c>
      <c r="R10" s="126">
        <v>1</v>
      </c>
      <c r="S10" s="127">
        <v>6</v>
      </c>
      <c r="T10" s="126">
        <f>(Q10*R10*S10)</f>
        <v>18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7" t="s">
        <v>267</v>
      </c>
      <c r="X10" s="77" t="s">
        <v>131</v>
      </c>
      <c r="Y10" s="77" t="s">
        <v>302</v>
      </c>
      <c r="Z10" s="77" t="s">
        <v>303</v>
      </c>
      <c r="AA10" s="77" t="s">
        <v>131</v>
      </c>
      <c r="AB10" s="77" t="s">
        <v>273</v>
      </c>
      <c r="AC10" s="126">
        <v>1</v>
      </c>
      <c r="AD10" s="126">
        <v>1</v>
      </c>
      <c r="AE10" s="127">
        <v>6</v>
      </c>
      <c r="AF10" s="126">
        <f>(AC10*AD10*AE10)</f>
        <v>6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  <c r="AI10" s="137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</row>
    <row r="11" spans="1:72" ht="72" x14ac:dyDescent="0.2">
      <c r="A11" s="197"/>
      <c r="B11" s="197"/>
      <c r="C11" s="197"/>
      <c r="D11" s="197"/>
      <c r="E11" s="77" t="s">
        <v>122</v>
      </c>
      <c r="F11" s="76" t="s">
        <v>130</v>
      </c>
      <c r="G11" s="77" t="str">
        <f t="shared" ref="G11:G60" si="0">IF(F11="Manipulación manual de cargas","BIOMECÁNICO",IF(F11="Movimientos repetitivos","BIOMECÁNICO",IF(F11="Esfuerzo","BIOMECÁNICO",IF(F11="Postura (prolongada mantenida, forzada,
antigravitacional)","BIOMECÁNICO",IF(F11="Mecánico (elementos o partes de máquinas, herramientas, equipos, piezas a trabajar, materiales proyectados sólidos o fluidos, superficies calientes)","CONDICIONES DE SEGURIDAD",IF(F11="Locativo (sistemas y medios de almacenamiento,  arrumes elevados sin estibas, muebles mal anclados en el piso o en la pared, almacenamientos inadecuados, condiciones de la estructura de trabajo)","CONDICIONES DE SEGURIDAD",IF(F11="Superficies de trabajo (irregulares, deslizantes, con diferencia del nivel, calientes)","CONDICIONES DE SEGURIDAD",IF(F11="Condiciones de orden y aseo, (caída de objetos, caída al mismo nivel o a un plano inferior, desorden en puestos de trabajo y bodegas)","CONDICIONES DE SEGURIDAD",IF(F11="Tecnológico (explosión, fuga, derrame de sustancias químicas, incendio)","CONDICIONES DE SEGURIDAD",IF(F11="Accidentes de tránsito - atropellamiento","CONDICIONES DE SEGURIDAD",IF(F11="Públicos (robos, atracos, asaltos, atentados, de orden público, etc.)","CONDICIONES DE SEGURIDAD",IF(F11="Eléctrico - (alta, media y baja tensión, estática por contacto indirecto)","CONDICIONES DE SEGURIDAD",IF(F11="Eléctrico - canalización inadecuada de cables eléctricos y de computo","CONDICIONES DE SEGURIDAD",IF(F11="Trabajo en alturas","CONDICIONES DE SEGURIDAD",IF(F11="Espacios confinados","CONDICIONES DE SEGURIDAD",IF(F11="Ruido de impacto, intermitente o continuo","FÍSICOS",IF(F11="Iluminación - luz visible por exceso o por deficiencia","FÍSICOS",IF(F11="Vibración cuerpo entero, segmentaria","FÍSICOS",IF(F11="Temperaturas extremas (calor y frío)","FÍSICOS",IF(F11="Ventilación (natural o artificial)","FÍSICOS",IF(F11="Presión admosférica (normal y ajustada)","FÍSICOS",IF(F11="Radiaciones ionizantes (rayos x, gama. beta y alfa)","FÍSICOS",IF(F11="Radiaciones no ionizantes (láser, ultravioleta, infrarroja, radiofrecuencia, microondas)","FÍSICOS",IF(F11="Gérmenes","BIOLÓGICOS",IF(F11="Parásitos","BIOLÓGICOS",IF(F11="Picaduras","BIOLÓGICOS",IF(F11="Mordeduras","BIOLÓGICOS",IF(F11="Fluidos o excrementos","BIOLÓGICOS",IF(F11="Polvos orgánicos inorgánicos","QUÍMICOS",IF(F11="Fibras","QUÍMICOS",IF(F11="Líquidos (nieblas y rocíos)","QUÍMICOS",IF(F11="Gases y vapores","QUÍMICOS",IF(F11="Humos metálicos, no metálicos","QUÍMICOS",IF(F11="Material particulado","QUÍMICOS",IF(F11="Gestión organizacional: Estilo de mando, pago, contratación, participación, inducción y capacitación, bienestar social, evaluación del desempeño y manejo de cambios","PSICOSOCIAL",IF(F11="Características de la organización del trabajo: Comunicación, tecnología, organización del trabajo y demandas cualitativas y cuantitativas de la labor","PSICOSOCIAL",IF(F11="Características del grupo social de trabajo: Relaciones, cohesión, calidad de interacciones y trabajo en equipo","PSICOSOCIAL",IF(F11="Condiciones de la tarea: Carga mental, contenido de la tarea, demandas emocionales, sistemas de control, definición de roles y monotonía","PSICOSOCIAL",IF(F11="Interface persona - tarea: Conocimientos, habilidades en relación con la demanda de la tarea, Iniciativa, autonomía y reconocimiento, identificación de la persona con la tarea y la organización","PSICOSOCIAL",IF(F11="Jornada de trabajo: Pausas, Trabajo nocturno, rotación, horas extras y descansos","PSICOSOCIAL",IF(F11="Antrópicos (inundaciones, deslizamientos, incendios forestales, sequías, aludes)","FENÓMENO NATURAL",IF(F11="Geofísicos (terremotos, volcanes, subsidencias, colapsos, inestabilidad del terreno)","FENÓMENO NATURAL",IF(F11="Meteorológicos (huracanes, tornados, granizadas, tormenta eléctrica)","FENÓMENO NATURAL")))))))))))))))))))))))))))))))))))))))))))</f>
        <v>BIOMECÁNICO</v>
      </c>
      <c r="H11" s="6" t="s">
        <v>319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24">
        <v>6</v>
      </c>
      <c r="R11" s="124">
        <v>4</v>
      </c>
      <c r="S11" s="45">
        <v>10</v>
      </c>
      <c r="T11" s="124">
        <f>(Q11*R11*S11)</f>
        <v>240</v>
      </c>
      <c r="U11" s="44" t="str">
        <f>IF(AND(T11&gt;=1,T11&lt;=300),"BAJO",IF(AND(T11&gt;=301,T11&lt;=600),"MEDIO",IF(AND(T11&gt;=601,T11&lt;=1000),"ALTO")))</f>
        <v>BAJO</v>
      </c>
      <c r="V11" s="44" t="str">
        <f>IF(U11= "BAJO","ACEPTABLE",IF(U11="MEDIO","NO ACEPTABLE",IF(U11="ALTO","NO ACEPTABLE")))</f>
        <v>ACEPTABLE</v>
      </c>
      <c r="W11" s="7" t="s">
        <v>131</v>
      </c>
      <c r="X11" s="7" t="s">
        <v>131</v>
      </c>
      <c r="Y11" s="7" t="s">
        <v>131</v>
      </c>
      <c r="Z11" s="7" t="s">
        <v>304</v>
      </c>
      <c r="AA11" s="7" t="s">
        <v>132</v>
      </c>
      <c r="AB11" s="7" t="s">
        <v>318</v>
      </c>
      <c r="AC11" s="124">
        <v>3</v>
      </c>
      <c r="AD11" s="124">
        <v>4</v>
      </c>
      <c r="AE11" s="45">
        <v>10</v>
      </c>
      <c r="AF11" s="124">
        <f>(AC11*AD11*AE11)</f>
        <v>120</v>
      </c>
      <c r="AG11" s="44" t="str">
        <f>IF(AND(AF11&gt;=1,AF11&lt;=300),"BAJO",IF(AND(AF11&gt;=301,AF11&lt;=600),"MEDIO",IF(AND(AF11&gt;=601,AF11&lt;=1000),"ALTO")))</f>
        <v>BAJO</v>
      </c>
      <c r="AH11" s="44" t="str">
        <f>IF(AG11= "BAJO","ACEPTABLE",IF(AG11="MEDIO","NO ACEPTABLE",IF(AG11="ALTO","NO ACEPTABLE")))</f>
        <v>ACEPTABLE</v>
      </c>
    </row>
    <row r="12" spans="1:72" s="128" customFormat="1" ht="75.75" customHeight="1" x14ac:dyDescent="0.2">
      <c r="A12" s="197"/>
      <c r="B12" s="197"/>
      <c r="C12" s="197"/>
      <c r="D12" s="197"/>
      <c r="E12" s="77" t="s">
        <v>122</v>
      </c>
      <c r="F12" s="76" t="s">
        <v>204</v>
      </c>
      <c r="G12" s="77" t="s">
        <v>81</v>
      </c>
      <c r="H12" s="134" t="s">
        <v>320</v>
      </c>
      <c r="I12" s="125"/>
      <c r="J12" s="125"/>
      <c r="K12" s="125" t="s">
        <v>0</v>
      </c>
      <c r="L12" s="125" t="s">
        <v>0</v>
      </c>
      <c r="M12" s="125"/>
      <c r="N12" s="125"/>
      <c r="O12" s="125" t="s">
        <v>0</v>
      </c>
      <c r="P12" s="125"/>
      <c r="Q12" s="126">
        <v>6</v>
      </c>
      <c r="R12" s="126">
        <v>4</v>
      </c>
      <c r="S12" s="127">
        <v>10</v>
      </c>
      <c r="T12" s="126">
        <f>(Q12*R12*S12)</f>
        <v>240</v>
      </c>
      <c r="U12" s="44" t="str">
        <f>IF(AND(T12&gt;=1,T12&lt;=300),"BAJO",IF(AND(T12&gt;=301,T12&lt;=600),"MEDIO",IF(AND(T12&gt;=601,T12&lt;=1000),"ALTO")))</f>
        <v>BAJO</v>
      </c>
      <c r="V12" s="44" t="str">
        <f>IF(U12= "BAJO","ACEPTABLE",IF(U12="MEDIO","NO ACEPTABLE",IF(U12="ALTO","NO ACEPTABLE")))</f>
        <v>ACEPTABLE</v>
      </c>
      <c r="W12" s="77" t="s">
        <v>131</v>
      </c>
      <c r="X12" s="77" t="s">
        <v>131</v>
      </c>
      <c r="Y12" s="77" t="s">
        <v>274</v>
      </c>
      <c r="Z12" s="77" t="s">
        <v>265</v>
      </c>
      <c r="AA12" s="77" t="s">
        <v>266</v>
      </c>
      <c r="AB12" s="77" t="s">
        <v>264</v>
      </c>
      <c r="AC12" s="126">
        <v>3</v>
      </c>
      <c r="AD12" s="126">
        <v>4</v>
      </c>
      <c r="AE12" s="127">
        <v>10</v>
      </c>
      <c r="AF12" s="126">
        <f>(AC12*AD12*AE12)</f>
        <v>120</v>
      </c>
      <c r="AG12" s="44" t="str">
        <f>IF(AND(AF12&gt;=1,AF12&lt;=300),"BAJO",IF(AND(AF12&gt;=301,AF12&lt;=600),"MEDIO",IF(AND(AF12&gt;=601,AF12&lt;=1000),"ALTO")))</f>
        <v>BAJO</v>
      </c>
      <c r="AH12" s="44" t="str">
        <f>IF(AG12= "BAJO","ACEPTABLE",IF(AG12="MEDIO","NO ACEPTABLE",IF(AG12="ALTO","NO ACEPTABLE")))</f>
        <v>ACEPTABLE</v>
      </c>
      <c r="AI12" s="137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</row>
    <row r="13" spans="1:72" ht="87.75" customHeight="1" x14ac:dyDescent="0.2">
      <c r="A13" s="197"/>
      <c r="B13" s="197"/>
      <c r="C13" s="197"/>
      <c r="D13" s="197"/>
      <c r="E13" s="77" t="s">
        <v>122</v>
      </c>
      <c r="F13" s="76" t="s">
        <v>199</v>
      </c>
      <c r="G13" s="77" t="str">
        <f t="shared" ref="G13" si="1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305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4">
        <v>10</v>
      </c>
      <c r="R13" s="124">
        <v>4</v>
      </c>
      <c r="S13" s="45">
        <v>6</v>
      </c>
      <c r="T13" s="124">
        <f t="shared" ref="T13:T16" si="2">(Q13*R13*S13)</f>
        <v>240</v>
      </c>
      <c r="U13" s="44" t="str">
        <f t="shared" ref="U13:U16" si="3">IF(AND(T13&gt;=1,T13&lt;=300),"BAJO",IF(AND(T13&gt;=301,T13&lt;=600),"MEDIO",IF(AND(T13&gt;=601,T13&lt;=1000),"ALTO")))</f>
        <v>BAJO</v>
      </c>
      <c r="V13" s="44" t="str">
        <f t="shared" ref="V13:V16" si="4">IF(U13= "BAJO","ACEPTABLE",IF(U13="MEDIO","NO ACEPTABLE",IF(U13="ALTO","NO ACEPTABLE")))</f>
        <v>ACEPTABLE</v>
      </c>
      <c r="W13" s="7" t="s">
        <v>176</v>
      </c>
      <c r="X13" s="7" t="s">
        <v>131</v>
      </c>
      <c r="Y13" s="7" t="s">
        <v>189</v>
      </c>
      <c r="Z13" s="7" t="s">
        <v>293</v>
      </c>
      <c r="AA13" s="7" t="s">
        <v>131</v>
      </c>
      <c r="AB13" s="7" t="s">
        <v>177</v>
      </c>
      <c r="AC13" s="124">
        <v>1</v>
      </c>
      <c r="AD13" s="124">
        <v>1</v>
      </c>
      <c r="AE13" s="45">
        <v>3</v>
      </c>
      <c r="AF13" s="124">
        <f t="shared" ref="AF13:AF16" si="5">(AC13*AD13*AE13)</f>
        <v>3</v>
      </c>
      <c r="AG13" s="44" t="str">
        <f t="shared" ref="AG13:AG16" si="6">IF(AND(AF13&gt;=1,AF13&lt;=300),"BAJO",IF(AND(AF13&gt;=301,AF13&lt;=600),"MEDIO",IF(AND(AF13&gt;=601,AF13&lt;=1000),"ALTO")))</f>
        <v>BAJO</v>
      </c>
      <c r="AH13" s="44" t="str">
        <f t="shared" ref="AH13:AH16" si="7">IF(AG13= "BAJO","ACEPTABLE",IF(AG13="MEDIO","NO ACEPTABLE",IF(AG13="ALTO","NO ACEPTABLE")))</f>
        <v>ACEPTABLE</v>
      </c>
    </row>
    <row r="14" spans="1:72" ht="108" x14ac:dyDescent="0.2">
      <c r="A14" s="197"/>
      <c r="B14" s="197"/>
      <c r="C14" s="197"/>
      <c r="D14" s="197"/>
      <c r="E14" s="77" t="s">
        <v>122</v>
      </c>
      <c r="F14" s="76" t="s">
        <v>198</v>
      </c>
      <c r="G14" s="77" t="str">
        <f t="shared" si="0"/>
        <v>CONDICIONES DE SEGURIDAD</v>
      </c>
      <c r="H14" s="6" t="s">
        <v>321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4">
        <v>6</v>
      </c>
      <c r="R14" s="124">
        <v>4</v>
      </c>
      <c r="S14" s="45">
        <v>6</v>
      </c>
      <c r="T14" s="124">
        <f t="shared" si="2"/>
        <v>144</v>
      </c>
      <c r="U14" s="44" t="str">
        <f t="shared" si="3"/>
        <v>BAJO</v>
      </c>
      <c r="V14" s="44" t="str">
        <f t="shared" si="4"/>
        <v>ACEPTABLE</v>
      </c>
      <c r="W14" s="7" t="s">
        <v>131</v>
      </c>
      <c r="X14" s="7" t="s">
        <v>131</v>
      </c>
      <c r="Y14" s="7" t="s">
        <v>306</v>
      </c>
      <c r="Z14" s="7" t="s">
        <v>307</v>
      </c>
      <c r="AA14" s="7" t="s">
        <v>131</v>
      </c>
      <c r="AB14" s="7" t="s">
        <v>155</v>
      </c>
      <c r="AC14" s="124">
        <v>3</v>
      </c>
      <c r="AD14" s="124">
        <v>6</v>
      </c>
      <c r="AE14" s="45">
        <v>3</v>
      </c>
      <c r="AF14" s="124">
        <f t="shared" si="5"/>
        <v>54</v>
      </c>
      <c r="AG14" s="44" t="str">
        <f t="shared" si="6"/>
        <v>BAJO</v>
      </c>
      <c r="AH14" s="44" t="str">
        <f t="shared" si="7"/>
        <v>ACEPTABLE</v>
      </c>
    </row>
    <row r="15" spans="1:72" ht="84" x14ac:dyDescent="0.2">
      <c r="A15" s="197"/>
      <c r="B15" s="197"/>
      <c r="C15" s="197"/>
      <c r="D15" s="197"/>
      <c r="E15" s="77" t="s">
        <v>122</v>
      </c>
      <c r="F15" s="76" t="s">
        <v>200</v>
      </c>
      <c r="G15" s="77" t="str">
        <f>IF(F15="Manipulación manual de cargas","BIOMECÁNICO",IF(F15="Movimientos repetitivos","BIOMECÁNICO",IF(F15="Esfuerzo","BIOMECÁNICO",IF(F15="Postura (prolongada mantenida, forzada,
antigravitacional)","BIOMECÁNICO",IF(F15="Mecánico (elementos o partes de máquinas, herramientas, equipos, piezas a trabajar, materiales proyectados sólidos o fluidos, superficies calientes)","CONDICIONES DE SEGURIDAD",IF(F15="Locativo (sistemas y medios de almacenamiento,  arrumes elevados sin estibas, muebles mal anclados en el piso o en la pared, almacenamientos inadecuados, condiciones de la estructura de trabajo)","CONDICIONES DE SEGURIDAD",IF(F15="Superficies de trabajo (irregulares, deslizantes, con diferencia del nivel, calientes)","CONDICIONES DE SEGURIDAD",IF(F15="Condiciones de orden y aseo, (caída de objetos, caída al mismo nivel o a un plano inferior, desorden en puestos de trabajo y bodegas)","CONDICIONES DE SEGURIDAD",IF(F15="Tecnológico (explosión, fuga, derrame de sustancias químicas, incendio)","CONDICIONES DE SEGURIDAD",IF(F15="Accidentes de tránsito - atropellamiento","CONDICIONES DE SEGURIDAD",IF(F15="Públicos (robos, atracos, asaltos, atentados, de orden público, etc.)","CONDICIONES DE SEGURIDAD",IF(F15="Eléctrico - (alta, media y baja tensión, estática por contacto indirecto)","CONDICIONES DE SEGURIDAD",IF(F15="Eléctrico - canalización inadecuada de cables eléctricos y de computo","CONDICIONES DE SEGURIDAD",IF(F15="Trabajo en alturas","CONDICIONES DE SEGURIDAD",IF(F15="Espacios confinados","CONDICIONES DE SEGURIDAD",IF(F15="Ruido de impacto, intermitente o continuo","FÍSICOS",IF(F15="Iluminación - luz visible por exceso o por deficiencia","FÍSICOS",IF(F15="Vibración cuerpo entero, segmentaria","FÍSICOS",IF(F15="Temperaturas extremas (calor y frío)","FÍSICOS",IF(F15="Ventilación (natural o artificial)","FÍSICOS",IF(F15="Presión admosférica (normal y ajustada)","FÍSICOS",IF(F15="Radiaciones ionizantes (rayos x, gama. beta y alfa)","FÍSICOS",IF(F15="Radiaciones no ionizantes (láser, ultravioleta, infrarroja, radiofrecuencia, microondas)","FÍSICOS",IF(F15="Gérmenes","BIOLÓGICOS",IF(F15="Parásitos","BIOLÓGICOS",IF(F15="Picaduras","BIOLÓGICOS",IF(F15="Mordeduras","BIOLÓGICOS",IF(F15="Fluidos o excrementos","BIOLÓGICOS",IF(F15="Polvos orgánicos inorgánicos","QUÍMICOS",IF(F15="Fibras","QUÍMICOS",IF(F15="Líquidos (nieblas y rocíos)","QUÍMICOS",IF(F15="Gases y vapores","QUÍMICOS",IF(F15="Humos metálicos, no metálicos","QUÍMICOS",IF(F15="Material particulado","QUÍMICOS",IF(F15="Gestión organizacional: Estilo de mando, pago, contratación, participación, inducción y capacitación, bienestar social, evaluación del desempeño y manejo de cambios","PSICOSOCIAL",IF(F15="Características de la organización del trabajo: Comunicación, tecnología, organización del trabajo y demandas cualitativas y cuantitativas de la labor","PSICOSOCIAL",IF(F15="Características del grupo social de trabajo: Relaciones, cohesión, calidad de interacciones y trabajo en equipo","PSICOSOCIAL",IF(F15="Condiciones de la tarea: Carga mental, contenido de la tarea, demandas emocionales, sistemas de control, definición de roles y monotonía","PSICOSOCIAL",IF(F15="Interface persona - tarea: Conocimientos, habilidades en relación con la demanda de la tarea, Iniciativa, autonomía y reconocimiento, identificación de la persona con la tarea y la organización","PSICOSOCIAL",IF(F15="Jornada de trabajo: Pausas, Trabajo nocturno, rotación, horas extras y descansos","PSICOSOCIAL",IF(F15="Antrópicos (inundaciones, deslizamientos, incendios forestales, sequías, aludes)","FENÓMENO NATURAL",IF(F15="Geofísicos (terremotos, volcanes, subsidencias, colapsos, inestabilidad del terreno)","FENÓMENO NATURAL",IF(F15="Meteorológicos (huracanes, tornados, granizadas, tormenta eléctrica)","FENÓMENO NATURAL")))))))))))))))))))))))))))))))))))))))))))</f>
        <v>CONDICIONES DE SEGURIDAD</v>
      </c>
      <c r="H15" s="6" t="s">
        <v>308</v>
      </c>
      <c r="I15" s="5"/>
      <c r="J15" s="5"/>
      <c r="K15" s="5" t="s">
        <v>0</v>
      </c>
      <c r="L15" s="5"/>
      <c r="M15" s="5" t="s">
        <v>0</v>
      </c>
      <c r="N15" s="5"/>
      <c r="O15" s="5"/>
      <c r="P15" s="5"/>
      <c r="Q15" s="124">
        <v>6</v>
      </c>
      <c r="R15" s="124">
        <v>1</v>
      </c>
      <c r="S15" s="45">
        <v>10</v>
      </c>
      <c r="T15" s="124">
        <f t="shared" si="2"/>
        <v>60</v>
      </c>
      <c r="U15" s="44" t="str">
        <f t="shared" si="3"/>
        <v>BAJO</v>
      </c>
      <c r="V15" s="44" t="str">
        <f t="shared" si="4"/>
        <v>ACEPTABLE</v>
      </c>
      <c r="W15" s="7" t="s">
        <v>292</v>
      </c>
      <c r="X15" s="7" t="s">
        <v>131</v>
      </c>
      <c r="Y15" s="7" t="s">
        <v>309</v>
      </c>
      <c r="Z15" s="7" t="s">
        <v>201</v>
      </c>
      <c r="AA15" s="7" t="s">
        <v>131</v>
      </c>
      <c r="AB15" s="7" t="s">
        <v>155</v>
      </c>
      <c r="AC15" s="124">
        <v>3</v>
      </c>
      <c r="AD15" s="124">
        <v>1</v>
      </c>
      <c r="AE15" s="45">
        <v>10</v>
      </c>
      <c r="AF15" s="124">
        <f t="shared" si="5"/>
        <v>30</v>
      </c>
      <c r="AG15" s="44" t="str">
        <f t="shared" si="6"/>
        <v>BAJO</v>
      </c>
      <c r="AH15" s="44" t="str">
        <f t="shared" si="7"/>
        <v>ACEPTABLE</v>
      </c>
    </row>
    <row r="16" spans="1:72" ht="75.75" customHeight="1" x14ac:dyDescent="0.2">
      <c r="A16" s="197"/>
      <c r="B16" s="197"/>
      <c r="C16" s="197"/>
      <c r="D16" s="197"/>
      <c r="E16" s="77" t="s">
        <v>122</v>
      </c>
      <c r="F16" s="76" t="s">
        <v>202</v>
      </c>
      <c r="G16" s="77" t="str">
        <f t="shared" si="0"/>
        <v>CONDICIONES DE SEGURIDAD</v>
      </c>
      <c r="H16" s="6" t="s">
        <v>322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24">
        <v>3</v>
      </c>
      <c r="R16" s="124">
        <v>4</v>
      </c>
      <c r="S16" s="45">
        <v>3</v>
      </c>
      <c r="T16" s="124">
        <f t="shared" si="2"/>
        <v>36</v>
      </c>
      <c r="U16" s="44" t="str">
        <f t="shared" si="3"/>
        <v>BAJO</v>
      </c>
      <c r="V16" s="44" t="str">
        <f t="shared" si="4"/>
        <v>ACEPTABLE</v>
      </c>
      <c r="W16" s="7" t="s">
        <v>131</v>
      </c>
      <c r="X16" s="7" t="s">
        <v>131</v>
      </c>
      <c r="Y16" s="7" t="s">
        <v>226</v>
      </c>
      <c r="Z16" s="7" t="s">
        <v>160</v>
      </c>
      <c r="AA16" s="7" t="s">
        <v>131</v>
      </c>
      <c r="AB16" s="7" t="s">
        <v>155</v>
      </c>
      <c r="AC16" s="124">
        <v>1</v>
      </c>
      <c r="AD16" s="124">
        <v>6</v>
      </c>
      <c r="AE16" s="45">
        <v>3</v>
      </c>
      <c r="AF16" s="124">
        <f t="shared" si="5"/>
        <v>18</v>
      </c>
      <c r="AG16" s="44" t="str">
        <f t="shared" si="6"/>
        <v>BAJO</v>
      </c>
      <c r="AH16" s="44" t="str">
        <f t="shared" si="7"/>
        <v>ACEPTABLE</v>
      </c>
    </row>
    <row r="17" spans="1:48" ht="82.5" customHeight="1" x14ac:dyDescent="0.2">
      <c r="A17" s="197"/>
      <c r="B17" s="197"/>
      <c r="C17" s="197"/>
      <c r="D17" s="197"/>
      <c r="E17" s="77" t="s">
        <v>122</v>
      </c>
      <c r="F17" s="76" t="s">
        <v>203</v>
      </c>
      <c r="G17" s="77" t="str">
        <f t="shared" si="0"/>
        <v>CONDICIONES DE SEGURIDAD</v>
      </c>
      <c r="H17" s="76" t="s">
        <v>324</v>
      </c>
      <c r="I17" s="5" t="s">
        <v>0</v>
      </c>
      <c r="J17" s="5"/>
      <c r="K17" s="5" t="s">
        <v>0</v>
      </c>
      <c r="L17" s="5" t="s">
        <v>0</v>
      </c>
      <c r="M17" s="5"/>
      <c r="N17" s="5"/>
      <c r="O17" s="5"/>
      <c r="P17" s="5"/>
      <c r="Q17" s="124">
        <v>3</v>
      </c>
      <c r="R17" s="124">
        <v>1</v>
      </c>
      <c r="S17" s="45">
        <v>6</v>
      </c>
      <c r="T17" s="124">
        <f t="shared" ref="T17:T18" si="8">(Q17*R17*S17)</f>
        <v>18</v>
      </c>
      <c r="U17" s="44" t="str">
        <f t="shared" ref="U17:U18" si="9">IF(AND(T17&gt;=1,T17&lt;=300),"BAJO",IF(AND(T17&gt;=301,T17&lt;=600),"MEDIO",IF(AND(T17&gt;=601,T17&lt;=1000),"ALTO")))</f>
        <v>BAJO</v>
      </c>
      <c r="V17" s="44" t="str">
        <f t="shared" ref="V17:V18" si="10">IF(U17= "BAJO","ACEPTABLE",IF(U17="MEDIO","NO ACEPTABLE",IF(U17="ALTO","NO ACEPTABLE")))</f>
        <v>ACEPTABLE</v>
      </c>
      <c r="W17" s="7" t="s">
        <v>131</v>
      </c>
      <c r="X17" s="7" t="s">
        <v>131</v>
      </c>
      <c r="Y17" s="7" t="s">
        <v>161</v>
      </c>
      <c r="Z17" s="7" t="s">
        <v>162</v>
      </c>
      <c r="AA17" s="7" t="s">
        <v>323</v>
      </c>
      <c r="AB17" s="7" t="s">
        <v>163</v>
      </c>
      <c r="AC17" s="124">
        <v>1</v>
      </c>
      <c r="AD17" s="124">
        <v>1</v>
      </c>
      <c r="AE17" s="45">
        <v>6</v>
      </c>
      <c r="AF17" s="124">
        <f t="shared" ref="AF17:AF18" si="11">(AC17*AD17*AE17)</f>
        <v>6</v>
      </c>
      <c r="AG17" s="44" t="str">
        <f t="shared" ref="AG17:AG18" si="12">IF(AND(AF17&gt;=1,AF17&lt;=300),"BAJO",IF(AND(AF17&gt;=301,AF17&lt;=600),"MEDIO",IF(AND(AF17&gt;=601,AF17&lt;=1000),"ALTO")))</f>
        <v>BAJO</v>
      </c>
      <c r="AH17" s="44" t="str">
        <f t="shared" ref="AH17:AH18" si="13">IF(AG17= "BAJO","ACEPTABLE",IF(AG17="MEDIO","NO ACEPTABLE",IF(AG17="ALTO","NO ACEPTABLE")))</f>
        <v>ACEPTABLE</v>
      </c>
    </row>
    <row r="18" spans="1:48" ht="48" x14ac:dyDescent="0.2">
      <c r="A18" s="197"/>
      <c r="B18" s="197"/>
      <c r="C18" s="197"/>
      <c r="D18" s="197"/>
      <c r="E18" s="77" t="s">
        <v>122</v>
      </c>
      <c r="F18" s="76" t="s">
        <v>203</v>
      </c>
      <c r="G18" s="77" t="str">
        <f t="shared" si="0"/>
        <v>CONDICIONES DE SEGURIDAD</v>
      </c>
      <c r="H18" s="6" t="s">
        <v>310</v>
      </c>
      <c r="I18" s="5" t="s">
        <v>0</v>
      </c>
      <c r="J18" s="5" t="s">
        <v>0</v>
      </c>
      <c r="K18" s="5"/>
      <c r="L18" s="5" t="s">
        <v>0</v>
      </c>
      <c r="M18" s="5"/>
      <c r="N18" s="5"/>
      <c r="O18" s="5"/>
      <c r="P18" s="5"/>
      <c r="Q18" s="124">
        <v>3</v>
      </c>
      <c r="R18" s="124">
        <v>10</v>
      </c>
      <c r="S18" s="45">
        <v>1</v>
      </c>
      <c r="T18" s="124">
        <f t="shared" si="8"/>
        <v>30</v>
      </c>
      <c r="U18" s="44" t="str">
        <f t="shared" si="9"/>
        <v>BAJO</v>
      </c>
      <c r="V18" s="44" t="str">
        <f t="shared" si="10"/>
        <v>ACEPTABLE</v>
      </c>
      <c r="W18" s="7" t="s">
        <v>131</v>
      </c>
      <c r="X18" s="7" t="s">
        <v>131</v>
      </c>
      <c r="Y18" s="7" t="s">
        <v>131</v>
      </c>
      <c r="Z18" s="7" t="s">
        <v>156</v>
      </c>
      <c r="AA18" s="7" t="s">
        <v>131</v>
      </c>
      <c r="AB18" s="7" t="s">
        <v>157</v>
      </c>
      <c r="AC18" s="124">
        <v>1</v>
      </c>
      <c r="AD18" s="124">
        <v>6</v>
      </c>
      <c r="AE18" s="45">
        <v>1</v>
      </c>
      <c r="AF18" s="124">
        <f t="shared" si="11"/>
        <v>6</v>
      </c>
      <c r="AG18" s="44" t="str">
        <f t="shared" si="12"/>
        <v>BAJO</v>
      </c>
      <c r="AH18" s="44" t="str">
        <f t="shared" si="13"/>
        <v>ACEPTABLE</v>
      </c>
    </row>
    <row r="19" spans="1:48" ht="36" x14ac:dyDescent="0.2">
      <c r="A19" s="197"/>
      <c r="B19" s="197"/>
      <c r="C19" s="197"/>
      <c r="D19" s="197"/>
      <c r="E19" s="77" t="s">
        <v>122</v>
      </c>
      <c r="F19" s="76" t="s">
        <v>197</v>
      </c>
      <c r="G19" s="77" t="str">
        <f t="shared" si="0"/>
        <v>CONDICIONES DE SEGURIDAD</v>
      </c>
      <c r="H19" s="6" t="s">
        <v>242</v>
      </c>
      <c r="I19" s="5"/>
      <c r="J19" s="5" t="s">
        <v>0</v>
      </c>
      <c r="K19" s="5"/>
      <c r="L19" s="5" t="s">
        <v>0</v>
      </c>
      <c r="M19" s="5"/>
      <c r="N19" s="5"/>
      <c r="O19" s="5"/>
      <c r="P19" s="5"/>
      <c r="Q19" s="124">
        <v>3</v>
      </c>
      <c r="R19" s="124">
        <v>4</v>
      </c>
      <c r="S19" s="45">
        <v>3</v>
      </c>
      <c r="T19" s="124">
        <f t="shared" ref="T19:T20" si="14">(Q19*R19*S19)</f>
        <v>36</v>
      </c>
      <c r="U19" s="44" t="str">
        <f t="shared" ref="U19:U20" si="15">IF(AND(T19&gt;=1,T19&lt;=300),"BAJO",IF(AND(T19&gt;=301,T19&lt;=600),"MEDIO",IF(AND(T19&gt;=601,T19&lt;=1000),"ALTO")))</f>
        <v>BAJO</v>
      </c>
      <c r="V19" s="44" t="str">
        <f t="shared" ref="V19:V20" si="16">IF(U19= "BAJO","ACEPTABLE",IF(U19="MEDIO","NO ACEPTABLE",IF(U19="ALTO","NO ACEPTABLE")))</f>
        <v>ACEPTABLE</v>
      </c>
      <c r="W19" s="7" t="s">
        <v>131</v>
      </c>
      <c r="X19" s="7" t="s">
        <v>131</v>
      </c>
      <c r="Y19" s="7" t="s">
        <v>131</v>
      </c>
      <c r="Z19" s="7" t="s">
        <v>172</v>
      </c>
      <c r="AA19" s="7" t="s">
        <v>131</v>
      </c>
      <c r="AB19" s="7" t="s">
        <v>227</v>
      </c>
      <c r="AC19" s="124">
        <v>1</v>
      </c>
      <c r="AD19" s="124">
        <v>4</v>
      </c>
      <c r="AE19" s="45">
        <v>3</v>
      </c>
      <c r="AF19" s="124">
        <f t="shared" ref="AF19:AF20" si="17">(AC19*AD19*AE19)</f>
        <v>12</v>
      </c>
      <c r="AG19" s="44" t="str">
        <f t="shared" ref="AG19:AG20" si="18">IF(AND(AF19&gt;=1,AF19&lt;=300),"BAJO",IF(AND(AF19&gt;=301,AF19&lt;=600),"MEDIO",IF(AND(AF19&gt;=601,AF19&lt;=1000),"ALTO")))</f>
        <v>BAJO</v>
      </c>
      <c r="AH19" s="44" t="str">
        <f t="shared" ref="AH19:AH20" si="19">IF(AG19= "BAJO","ACEPTABLE",IF(AG19="MEDIO","NO ACEPTABLE",IF(AG19="ALTO","NO ACEPTABLE")))</f>
        <v>ACEPTABLE</v>
      </c>
    </row>
    <row r="20" spans="1:48" ht="48" x14ac:dyDescent="0.2">
      <c r="A20" s="197"/>
      <c r="B20" s="197"/>
      <c r="C20" s="197"/>
      <c r="D20" s="197"/>
      <c r="E20" s="77" t="s">
        <v>122</v>
      </c>
      <c r="F20" s="76" t="s">
        <v>197</v>
      </c>
      <c r="G20" s="77" t="str">
        <f t="shared" si="0"/>
        <v>CONDICIONES DE SEGURIDAD</v>
      </c>
      <c r="H20" s="76" t="s">
        <v>294</v>
      </c>
      <c r="I20" s="5"/>
      <c r="J20" s="5" t="s">
        <v>0</v>
      </c>
      <c r="K20" s="5" t="s">
        <v>0</v>
      </c>
      <c r="L20" s="5" t="s">
        <v>0</v>
      </c>
      <c r="M20" s="5"/>
      <c r="N20" s="5"/>
      <c r="O20" s="5"/>
      <c r="P20" s="5"/>
      <c r="Q20" s="124">
        <v>3</v>
      </c>
      <c r="R20" s="124">
        <v>4</v>
      </c>
      <c r="S20" s="45">
        <v>1</v>
      </c>
      <c r="T20" s="124">
        <f t="shared" si="14"/>
        <v>12</v>
      </c>
      <c r="U20" s="44" t="str">
        <f t="shared" si="15"/>
        <v>BAJO</v>
      </c>
      <c r="V20" s="44" t="str">
        <f t="shared" si="16"/>
        <v>ACEPTABLE</v>
      </c>
      <c r="W20" s="7" t="s">
        <v>131</v>
      </c>
      <c r="X20" s="7" t="s">
        <v>131</v>
      </c>
      <c r="Y20" s="7" t="s">
        <v>131</v>
      </c>
      <c r="Z20" s="7" t="s">
        <v>174</v>
      </c>
      <c r="AA20" s="7" t="s">
        <v>131</v>
      </c>
      <c r="AB20" s="7" t="s">
        <v>175</v>
      </c>
      <c r="AC20" s="124">
        <v>3</v>
      </c>
      <c r="AD20" s="124">
        <v>4</v>
      </c>
      <c r="AE20" s="45">
        <v>1</v>
      </c>
      <c r="AF20" s="124">
        <f t="shared" si="17"/>
        <v>12</v>
      </c>
      <c r="AG20" s="44" t="str">
        <f t="shared" si="18"/>
        <v>BAJO</v>
      </c>
      <c r="AH20" s="44" t="str">
        <f t="shared" si="19"/>
        <v>ACEPTABLE</v>
      </c>
    </row>
    <row r="21" spans="1:48" ht="84" x14ac:dyDescent="0.2">
      <c r="A21" s="197"/>
      <c r="B21" s="197"/>
      <c r="C21" s="197"/>
      <c r="D21" s="197"/>
      <c r="E21" s="77" t="s">
        <v>122</v>
      </c>
      <c r="F21" s="76" t="s">
        <v>200</v>
      </c>
      <c r="G21" s="77" t="str">
        <f t="shared" si="0"/>
        <v>CONDICIONES DE SEGURIDAD</v>
      </c>
      <c r="H21" s="6" t="s">
        <v>243</v>
      </c>
      <c r="I21" s="5"/>
      <c r="J21" s="5"/>
      <c r="K21" s="5"/>
      <c r="L21" s="5" t="s">
        <v>0</v>
      </c>
      <c r="M21" s="5"/>
      <c r="N21" s="5"/>
      <c r="O21" s="5"/>
      <c r="P21" s="5"/>
      <c r="Q21" s="124">
        <v>3</v>
      </c>
      <c r="R21" s="124">
        <v>4</v>
      </c>
      <c r="S21" s="45">
        <v>6</v>
      </c>
      <c r="T21" s="124">
        <f t="shared" ref="T21:T32" si="20">(Q21*R21*S21)</f>
        <v>72</v>
      </c>
      <c r="U21" s="44" t="str">
        <f t="shared" ref="U21:U32" si="21">IF(AND(T21&gt;=1,T21&lt;=300),"BAJO",IF(AND(T21&gt;=301,T21&lt;=600),"MEDIO",IF(AND(T21&gt;=601,T21&lt;=1000),"ALTO")))</f>
        <v>BAJO</v>
      </c>
      <c r="V21" s="44" t="str">
        <f t="shared" ref="V21:V32" si="22">IF(U21= "BAJO","ACEPTABLE",IF(U21="MEDIO","NO ACEPTABLE",IF(U21="ALTO","NO ACEPTABLE")))</f>
        <v>ACEPTABLE</v>
      </c>
      <c r="W21" s="7" t="s">
        <v>131</v>
      </c>
      <c r="X21" s="7" t="s">
        <v>131</v>
      </c>
      <c r="Y21" s="7" t="s">
        <v>309</v>
      </c>
      <c r="Z21" s="7" t="s">
        <v>244</v>
      </c>
      <c r="AA21" s="7" t="s">
        <v>131</v>
      </c>
      <c r="AB21" s="7" t="s">
        <v>178</v>
      </c>
      <c r="AC21" s="124">
        <v>1</v>
      </c>
      <c r="AD21" s="124">
        <v>4</v>
      </c>
      <c r="AE21" s="45">
        <v>6</v>
      </c>
      <c r="AF21" s="124">
        <f t="shared" ref="AF21:AF31" si="23">(AC21*AD21*AE21)</f>
        <v>24</v>
      </c>
      <c r="AG21" s="44" t="str">
        <f t="shared" ref="AG21:AG31" si="24">IF(AND(AF21&gt;=1,AF21&lt;=300),"BAJO",IF(AND(AF21&gt;=301,AF21&lt;=600),"MEDIO",IF(AND(AF21&gt;=601,AF21&lt;=1000),"ALTO")))</f>
        <v>BAJO</v>
      </c>
      <c r="AH21" s="44" t="str">
        <f t="shared" ref="AH21:AH31" si="25">IF(AG21= "BAJO","ACEPTABLE",IF(AG21="MEDIO","NO ACEPTABLE",IF(AG21="ALTO","NO ACEPTABLE")))</f>
        <v>ACEPTABLE</v>
      </c>
    </row>
    <row r="22" spans="1:48" ht="72" x14ac:dyDescent="0.2">
      <c r="A22" s="197"/>
      <c r="B22" s="197"/>
      <c r="C22" s="197"/>
      <c r="D22" s="197"/>
      <c r="E22" s="77" t="s">
        <v>122</v>
      </c>
      <c r="F22" s="76" t="s">
        <v>139</v>
      </c>
      <c r="G22" s="77" t="str">
        <f t="shared" ref="G22:G23" si="26">IF(F22="Manipulación manual de cargas","BIOMECÁNICO",IF(F22="Movimientos repetitivos","BIOMECÁNICO",IF(F22="Esfuerzo","BIOMECÁNICO",IF(F22="Postura (prolongada mantenida, forzada,
antigravitacional)","BIOMECÁNICO",IF(F22="Mecánico (elementos o partes de máquinas, herramientas, equipos, piezas a trabajar, materiales proyectados sólidos o fluidos, superficies calientes)","CONDICIONES DE SEGURIDAD",IF(F22="Locativo (sistemas y medios de almacenamiento,  arrumes elevados sin estibas, muebles mal anclados en el piso o en la pared, almacenamientos inadecuados, condiciones de la estructura de trabajo)","CONDICIONES DE SEGURIDAD",IF(F22="Superficies de trabajo (irregulares, deslizantes, con diferencia del nivel, calientes)","CONDICIONES DE SEGURIDAD",IF(F22="Condiciones de orden y aseo, (caída de objetos, caída al mismo nivel o a un plano inferior, desorden en puestos de trabajo y bodegas)","CONDICIONES DE SEGURIDAD",IF(F22="Tecnológico (explosión, fuga, derrame de sustancias químicas, incendio)","CONDICIONES DE SEGURIDAD",IF(F22="Accidentes de tránsito - atropellamiento","CONDICIONES DE SEGURIDAD",IF(F22="Públicos (robos, atracos, asaltos, atentados, de orden público, etc.)","CONDICIONES DE SEGURIDAD",IF(F22="Eléctrico - (alta, media y baja tensión, estática por contacto indirecto)","CONDICIONES DE SEGURIDAD",IF(F22="Eléctrico - canalización inadecuada de cables eléctricos y de computo","CONDICIONES DE SEGURIDAD",IF(F22="Trabajo en alturas","CONDICIONES DE SEGURIDAD",IF(F22="Espacios confinados","CONDICIONES DE SEGURIDAD",IF(F22="Ruido de impacto, intermitente o continuo","FÍSICOS",IF(F22="Iluminación - luz visible por exceso o por deficiencia","FÍSICOS",IF(F22="Vibración cuerpo entero, segmentaria","FÍSICOS",IF(F22="Temperaturas extremas (calor y frío)","FÍSICOS",IF(F22="Ventilación (natural o artificial)","FÍSICOS",IF(F22="Presión admosférica (normal y ajustada)","FÍSICOS",IF(F22="Radiaciones ionizantes (rayos x, gama. beta y alfa)","FÍSICOS",IF(F22="Radiaciones no ionizantes (láser, ultravioleta, infrarroja, radiofrecuencia, microondas)","FÍSICOS",IF(F22="Gérmenes","BIOLÓGICOS",IF(F22="Parásitos","BIOLÓGICOS",IF(F22="Picaduras","BIOLÓGICOS",IF(F22="Mordeduras","BIOLÓGICOS",IF(F22="Fluidos o excrementos","BIOLÓGICOS",IF(F22="Polvos orgánicos inorgánicos","QUÍMICOS",IF(F22="Fibras","QUÍMICOS",IF(F22="Líquidos (nieblas y rocíos)","QUÍMICOS",IF(F22="Gases y vapores","QUÍMICOS",IF(F22="Humos metálicos, no metálicos","QUÍMICOS",IF(F22="Material particulado","QUÍMICOS",IF(F22="Gestión organizacional: Estilo de mando, pago, contratación, participación, inducción y capacitación, bienestar social, evaluación del desempeño y manejo de cambios","PSICOSOCIAL",IF(F22="Características de la organización del trabajo: Comunicación, tecnología, organización del trabajo y demandas cualitativas y cuantitativas de la labor","PSICOSOCIAL",IF(F22="Características del grupo social de trabajo: Relaciones, cohesión, calidad de interacciones y trabajo en equipo","PSICOSOCIAL",IF(F22="Condiciones de la tarea: Carga mental, contenido de la tarea, demandas emocionales, sistemas de control, definición de roles y monotonía","PSICOSOCIAL",IF(F22="Interface persona - tarea: Conocimientos, habilidades en relación con la demanda de la tarea, Iniciativa, autonomía y reconocimiento, identificación de la persona con la tarea y la organización","PSICOSOCIAL",IF(F22="Jornada de trabajo: Pausas, Trabajo nocturno, rotación, horas extras y descansos","PSICOSOCIAL",IF(F22="Antrópicos (inundaciones, deslizamientos, incendios forestales, sequías, aludes)","FENÓMENO NATURAL",IF(F22="Geofísicos (terremotos, volcanes, subsidencias, colapsos, inestabilidad del terreno)","FENÓMENO NATURAL",IF(F22="Meteorológicos (huracanes, tornados, granizadas, tormenta eléctrica)","FENÓMENO NATURAL")))))))))))))))))))))))))))))))))))))))))))</f>
        <v>FÍSICOS</v>
      </c>
      <c r="H22" s="6" t="s">
        <v>245</v>
      </c>
      <c r="I22" s="5"/>
      <c r="J22" s="5"/>
      <c r="K22" s="5"/>
      <c r="L22" s="5" t="s">
        <v>0</v>
      </c>
      <c r="M22" s="5"/>
      <c r="N22" s="5"/>
      <c r="O22" s="5"/>
      <c r="P22" s="5"/>
      <c r="Q22" s="124">
        <v>1</v>
      </c>
      <c r="R22" s="124">
        <v>4</v>
      </c>
      <c r="S22" s="45">
        <v>10</v>
      </c>
      <c r="T22" s="124">
        <f t="shared" ref="T22:T23" si="27">(Q22*R22*S22)</f>
        <v>40</v>
      </c>
      <c r="U22" s="44" t="str">
        <f t="shared" ref="U22:U23" si="28">IF(AND(T22&gt;=1,T22&lt;=300),"BAJO",IF(AND(T22&gt;=301,T22&lt;=600),"MEDIO",IF(AND(T22&gt;=601,T22&lt;=1000),"ALTO")))</f>
        <v>BAJO</v>
      </c>
      <c r="V22" s="44" t="str">
        <f t="shared" ref="V22:V23" si="29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131</v>
      </c>
      <c r="Z22" s="7" t="s">
        <v>311</v>
      </c>
      <c r="AA22" s="7" t="s">
        <v>131</v>
      </c>
      <c r="AB22" s="7" t="s">
        <v>179</v>
      </c>
      <c r="AC22" s="124">
        <v>1</v>
      </c>
      <c r="AD22" s="124">
        <v>1</v>
      </c>
      <c r="AE22" s="45">
        <v>6</v>
      </c>
      <c r="AF22" s="124">
        <f t="shared" ref="AF22:AF23" si="30">(AC22*AD22*AE22)</f>
        <v>6</v>
      </c>
      <c r="AG22" s="44" t="str">
        <f t="shared" ref="AG22:AG23" si="31">IF(AND(AF22&gt;=1,AF22&lt;=300),"BAJO",IF(AND(AF22&gt;=301,AF22&lt;=600),"MEDIO",IF(AND(AF22&gt;=601,AF22&lt;=1000),"ALTO")))</f>
        <v>BAJO</v>
      </c>
      <c r="AH22" s="44" t="str">
        <f t="shared" ref="AH22:AH23" si="32">IF(AG22= "BAJO","ACEPTABLE",IF(AG22="MEDIO","NO ACEPTABLE",IF(AG22="ALTO","NO ACEPTABLE")))</f>
        <v>ACEPTABLE</v>
      </c>
    </row>
    <row r="23" spans="1:48" ht="138" customHeight="1" x14ac:dyDescent="0.2">
      <c r="A23" s="197"/>
      <c r="B23" s="197"/>
      <c r="C23" s="197"/>
      <c r="D23" s="197"/>
      <c r="E23" s="77" t="s">
        <v>122</v>
      </c>
      <c r="F23" s="76" t="s">
        <v>194</v>
      </c>
      <c r="G23" s="77" t="str">
        <f t="shared" si="26"/>
        <v>FÍSICOS</v>
      </c>
      <c r="H23" s="6" t="s">
        <v>288</v>
      </c>
      <c r="I23" s="5"/>
      <c r="J23" s="5"/>
      <c r="K23" s="5" t="s">
        <v>0</v>
      </c>
      <c r="L23" s="5" t="s">
        <v>0</v>
      </c>
      <c r="M23" s="5"/>
      <c r="N23" s="5"/>
      <c r="O23" s="5"/>
      <c r="P23" s="5"/>
      <c r="Q23" s="133">
        <v>3</v>
      </c>
      <c r="R23" s="133">
        <v>4</v>
      </c>
      <c r="S23" s="45">
        <v>10</v>
      </c>
      <c r="T23" s="96">
        <f t="shared" si="27"/>
        <v>120</v>
      </c>
      <c r="U23" s="98" t="str">
        <f t="shared" si="28"/>
        <v>BAJO</v>
      </c>
      <c r="V23" s="98" t="str">
        <f t="shared" si="29"/>
        <v>ACEPTABLE</v>
      </c>
      <c r="W23" s="7" t="s">
        <v>131</v>
      </c>
      <c r="X23" s="7" t="s">
        <v>285</v>
      </c>
      <c r="Y23" s="7" t="s">
        <v>289</v>
      </c>
      <c r="Z23" s="7" t="s">
        <v>284</v>
      </c>
      <c r="AA23" s="7" t="s">
        <v>286</v>
      </c>
      <c r="AB23" s="7" t="s">
        <v>171</v>
      </c>
      <c r="AC23" s="133">
        <v>1</v>
      </c>
      <c r="AD23" s="133">
        <v>1</v>
      </c>
      <c r="AE23" s="45">
        <v>3</v>
      </c>
      <c r="AF23" s="133">
        <f t="shared" si="30"/>
        <v>3</v>
      </c>
      <c r="AG23" s="44" t="str">
        <f t="shared" si="31"/>
        <v>BAJO</v>
      </c>
      <c r="AH23" s="44" t="str">
        <f t="shared" si="32"/>
        <v>ACEPTABLE</v>
      </c>
    </row>
    <row r="24" spans="1:48" s="128" customFormat="1" ht="108" x14ac:dyDescent="0.2">
      <c r="A24" s="197"/>
      <c r="B24" s="197"/>
      <c r="C24" s="197"/>
      <c r="D24" s="197"/>
      <c r="E24" s="77" t="s">
        <v>122</v>
      </c>
      <c r="F24" s="76" t="s">
        <v>191</v>
      </c>
      <c r="G24" s="77" t="str">
        <f>IF(F24="Manipulación manual de cargas","BIOMECÁNICO",IF(F24="Movimientos repetitivos","BIOMECÁNICO",IF(F24="Esfuerzo","BIOMECÁNICO",IF(F24="Postura (prolongada mantenida, forzada,
antigravitacional)","BIOMECÁNICO",IF(F24="Mecánico (elementos o partes de máquinas, herramientas, equipos, piezas a trabajar, materiales proyectados sólidos o fluidos, superficies calientes)","CONDICIONES DE SEGURIDAD",IF(F24="Locativo (sistemas y medios de almacenamiento,  arrumes elevados sin estibas, muebles mal anclados en el piso o en la pared, almacenamientos inadecuados, condiciones de la estructura de trabajo)","CONDICIONES DE SEGURIDAD",IF(F24="Superficies de trabajo (irregulares, deslizantes, con diferencia del nivel, calientes)","CONDICIONES DE SEGURIDAD",IF(F24="Condiciones de orden y aseo, (caída de objetos, caída al mismo nivel o a un plano inferior, desorden en puestos de trabajo y bodegas)","CONDICIONES DE SEGURIDAD",IF(F24="Tecnológico (explosión, fuga, derrame de sustancias químicas, incendio)","CONDICIONES DE SEGURIDAD",IF(F24="Accidentes de tránsito - atropellamiento","CONDICIONES DE SEGURIDAD",IF(F24="Públicos (robos, atracos, asaltos, atentados, de orden público, etc.)","CONDICIONES DE SEGURIDAD",IF(F24="Eléctrico - (alta, media y baja tensión, estática por contacto indirecto)","CONDICIONES DE SEGURIDAD",IF(F24="Eléctrico - canalización inadecuada de cables eléctricos y de computo","CONDICIONES DE SEGURIDAD",IF(F24="Trabajo en alturas","CONDICIONES DE SEGURIDAD",IF(F24="Espacios confinados","CONDICIONES DE SEGURIDAD",IF(F24="Ruido de impacto, intermitente o continuo","FÍSICOS",IF(F24="Iluminación - luz visible por exceso o por deficiencia","FÍSICOS",IF(F24="Vibración cuerpo entero, segmentaria","FÍSICOS",IF(F24="Temperaturas extremas (calor y frío)","FÍSICOS",IF(F24="Ventilación (natural o H26artificial)","FÍSICOS",IF(F24="Presión F29, rotación, horas extras y descansos","PSICOSOCIAL",IF(F24="Antrópicos (inundaciones, deslizamientos, incendios forestales, sequías, aludes)","FENÓMENO NATURAL",IF(F24="Geofísicos (terremotos, volcanes, subsidencias, colapsos, inestabilidad del terreno)","FENÓMENO NATURAL",IF(F24="Meteorológicos (huracanes, tornados, granizadas, tormenta eléctrica)","FENÓMENO NATURAL"))))))))))))))))))))))))</f>
        <v>FÍSICOS</v>
      </c>
      <c r="H24" s="76" t="s">
        <v>268</v>
      </c>
      <c r="I24" s="125"/>
      <c r="J24" s="125" t="s">
        <v>0</v>
      </c>
      <c r="K24" s="125"/>
      <c r="L24" s="125"/>
      <c r="M24" s="125"/>
      <c r="N24" s="125"/>
      <c r="O24" s="125"/>
      <c r="P24" s="125"/>
      <c r="Q24" s="126">
        <v>1</v>
      </c>
      <c r="R24" s="126">
        <v>4</v>
      </c>
      <c r="S24" s="127">
        <v>6</v>
      </c>
      <c r="T24" s="126">
        <f t="shared" si="20"/>
        <v>24</v>
      </c>
      <c r="U24" s="44" t="str">
        <f t="shared" si="21"/>
        <v>BAJO</v>
      </c>
      <c r="V24" s="44" t="str">
        <f t="shared" si="22"/>
        <v>ACEPTABLE</v>
      </c>
      <c r="W24" s="77" t="s">
        <v>131</v>
      </c>
      <c r="X24" s="77" t="s">
        <v>131</v>
      </c>
      <c r="Y24" s="77" t="s">
        <v>131</v>
      </c>
      <c r="Z24" s="77" t="s">
        <v>275</v>
      </c>
      <c r="AA24" s="77" t="s">
        <v>131</v>
      </c>
      <c r="AB24" s="77" t="s">
        <v>171</v>
      </c>
      <c r="AC24" s="126">
        <v>1</v>
      </c>
      <c r="AD24" s="126">
        <v>1</v>
      </c>
      <c r="AE24" s="127">
        <v>6</v>
      </c>
      <c r="AF24" s="126">
        <f t="shared" si="23"/>
        <v>6</v>
      </c>
      <c r="AG24" s="44" t="str">
        <f t="shared" si="24"/>
        <v>BAJO</v>
      </c>
      <c r="AH24" s="44" t="str">
        <f t="shared" si="25"/>
        <v>ACEPTABLE</v>
      </c>
      <c r="AI24" s="137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</row>
    <row r="25" spans="1:48" s="128" customFormat="1" ht="60" x14ac:dyDescent="0.2">
      <c r="A25" s="197"/>
      <c r="B25" s="197"/>
      <c r="C25" s="197"/>
      <c r="D25" s="197"/>
      <c r="E25" s="77" t="s">
        <v>122</v>
      </c>
      <c r="F25" s="135" t="s">
        <v>269</v>
      </c>
      <c r="G25" s="77" t="s">
        <v>262</v>
      </c>
      <c r="H25" s="76" t="s">
        <v>325</v>
      </c>
      <c r="I25" s="125" t="s">
        <v>0</v>
      </c>
      <c r="J25" s="125"/>
      <c r="K25" s="125"/>
      <c r="L25" s="125" t="s">
        <v>0</v>
      </c>
      <c r="M25" s="125"/>
      <c r="N25" s="125"/>
      <c r="O25" s="125"/>
      <c r="P25" s="125"/>
      <c r="Q25" s="126">
        <v>3</v>
      </c>
      <c r="R25" s="126">
        <v>4</v>
      </c>
      <c r="S25" s="127">
        <v>10</v>
      </c>
      <c r="T25" s="126">
        <f t="shared" ref="T25" si="33">(Q25*R25*S25)</f>
        <v>120</v>
      </c>
      <c r="U25" s="44" t="str">
        <f t="shared" ref="U25" si="34">IF(AND(T25&gt;=1,T25&lt;=300),"BAJO",IF(AND(T25&gt;=301,T25&lt;=600),"MEDIO",IF(AND(T25&gt;=601,T25&lt;=1000),"ALTO")))</f>
        <v>BAJO</v>
      </c>
      <c r="V25" s="44" t="str">
        <f t="shared" ref="V25" si="35">IF(U25= "BAJO","ACEPTABLE",IF(U25="MEDIO","NO ACEPTABLE",IF(U25="ALTO","NO ACEPTABLE")))</f>
        <v>ACEPTABLE</v>
      </c>
      <c r="W25" s="77" t="s">
        <v>312</v>
      </c>
      <c r="X25" s="77" t="s">
        <v>131</v>
      </c>
      <c r="Y25" s="77" t="s">
        <v>295</v>
      </c>
      <c r="Z25" s="77" t="s">
        <v>313</v>
      </c>
      <c r="AA25" s="77" t="s">
        <v>131</v>
      </c>
      <c r="AB25" s="77" t="s">
        <v>276</v>
      </c>
      <c r="AC25" s="126">
        <v>3</v>
      </c>
      <c r="AD25" s="126">
        <v>4</v>
      </c>
      <c r="AE25" s="127">
        <v>3</v>
      </c>
      <c r="AF25" s="126">
        <f t="shared" si="23"/>
        <v>36</v>
      </c>
      <c r="AG25" s="44" t="str">
        <f t="shared" ref="AG25" si="36">IF(AND(AF25&gt;=1,AF25&lt;=300),"BAJO",IF(AND(AF25&gt;=301,AF25&lt;=600),"MEDIO",IF(AND(AF25&gt;=601,AF25&lt;=1000),"ALTO")))</f>
        <v>BAJO</v>
      </c>
      <c r="AH25" s="44" t="str">
        <f t="shared" ref="AH25" si="37">IF(AG25= "BAJO","ACEPTABLE",IF(AG25="MEDIO","NO ACEPTABLE",IF(AG25="ALTO","NO ACEPTABLE")))</f>
        <v>ACEPTABLE</v>
      </c>
      <c r="AI25" s="137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</row>
    <row r="26" spans="1:48" ht="96" x14ac:dyDescent="0.2">
      <c r="A26" s="197"/>
      <c r="B26" s="197"/>
      <c r="C26" s="197"/>
      <c r="D26" s="197"/>
      <c r="E26" s="77" t="s">
        <v>122</v>
      </c>
      <c r="F26" s="76" t="s">
        <v>180</v>
      </c>
      <c r="G26" s="77" t="str">
        <f t="shared" si="0"/>
        <v>BIOLÓGICOS</v>
      </c>
      <c r="H26" s="6" t="s">
        <v>326</v>
      </c>
      <c r="I26" s="5"/>
      <c r="J26" s="5" t="s">
        <v>0</v>
      </c>
      <c r="K26" s="5"/>
      <c r="L26" s="5" t="s">
        <v>0</v>
      </c>
      <c r="M26" s="5"/>
      <c r="N26" s="5"/>
      <c r="O26" s="5"/>
      <c r="P26" s="5"/>
      <c r="Q26" s="124">
        <v>6</v>
      </c>
      <c r="R26" s="124">
        <v>4</v>
      </c>
      <c r="S26" s="45">
        <v>10</v>
      </c>
      <c r="T26" s="124">
        <f t="shared" si="20"/>
        <v>240</v>
      </c>
      <c r="U26" s="44" t="str">
        <f t="shared" si="21"/>
        <v>BAJO</v>
      </c>
      <c r="V26" s="44" t="str">
        <f t="shared" si="22"/>
        <v>ACEPTABLE</v>
      </c>
      <c r="W26" s="7" t="s">
        <v>181</v>
      </c>
      <c r="X26" s="7" t="s">
        <v>131</v>
      </c>
      <c r="Y26" s="7" t="s">
        <v>131</v>
      </c>
      <c r="Z26" s="7" t="s">
        <v>183</v>
      </c>
      <c r="AA26" s="7" t="s">
        <v>131</v>
      </c>
      <c r="AB26" s="7" t="s">
        <v>171</v>
      </c>
      <c r="AC26" s="124">
        <v>3</v>
      </c>
      <c r="AD26" s="124">
        <v>4</v>
      </c>
      <c r="AE26" s="45">
        <v>3</v>
      </c>
      <c r="AF26" s="124">
        <f t="shared" si="23"/>
        <v>36</v>
      </c>
      <c r="AG26" s="44" t="str">
        <f t="shared" si="24"/>
        <v>BAJO</v>
      </c>
      <c r="AH26" s="44" t="str">
        <f t="shared" si="25"/>
        <v>ACEPTABLE</v>
      </c>
    </row>
    <row r="27" spans="1:48" ht="96" x14ac:dyDescent="0.2">
      <c r="A27" s="197"/>
      <c r="B27" s="197"/>
      <c r="C27" s="197"/>
      <c r="D27" s="197"/>
      <c r="E27" s="77" t="s">
        <v>122</v>
      </c>
      <c r="F27" s="76" t="s">
        <v>142</v>
      </c>
      <c r="G27" s="77" t="str">
        <f t="shared" ref="G27" si="38">IF(F27="Manipulación manual de cargas","BIOMECÁNICO",IF(F27="Movimientos repetitivos","BIOMECÁNICO",IF(F27="Esfuerzo","BIOMECÁNICO",IF(F27="Postura (prolongada mantenida, forzada,
antigravitacional)","BIOMECÁNICO",IF(F27="Mecánico (elementos o partes de máquinas, herramientas, equipos, piezas a trabajar, materiales proyectados sólidos o fluidos, superficies calientes)","CONDICIONES DE SEGURIDAD",IF(F27="Locativo (sistemas y medios de almacenamiento,  arrumes elevados sin estibas, muebles mal anclados en el piso o en la pared, almacenamientos inadecuados, condiciones de la estructura de trabajo)","CONDICIONES DE SEGURIDAD",IF(F27="Superficies de trabajo (irregulares, deslizantes, con diferencia del nivel, calientes)","CONDICIONES DE SEGURIDAD",IF(F27="Condiciones de orden y aseo, (caída de objetos, caída al mismo nivel o a un plano inferior, desorden en puestos de trabajo y bodegas)","CONDICIONES DE SEGURIDAD",IF(F27="Tecnológico (explosión, fuga, derrame de sustancias químicas, incendio)","CONDICIONES DE SEGURIDAD",IF(F27="Accidentes de tránsito - atropellamiento","CONDICIONES DE SEGURIDAD",IF(F27="Públicos (robos, atracos, asaltos, atentados, de orden público, etc.)","CONDICIONES DE SEGURIDAD",IF(F27="Eléctrico - (alta, media y baja tensión, estática por contacto indirecto)","CONDICIONES DE SEGURIDAD",IF(F27="Eléctrico - canalización inadecuada de cables eléctricos y de computo","CONDICIONES DE SEGURIDAD",IF(F27="Trabajo en alturas","CONDICIONES DE SEGURIDAD",IF(F27="Espacios confinados","CONDICIONES DE SEGURIDAD",IF(F27="Ruido de impacto, intermitente o continuo","FÍSICOS",IF(F27="Iluminación - luz visible por exceso o por deficiencia","FÍSICOS",IF(F27="Vibración cuerpo entero, segmentaria","FÍSICOS",IF(F27="Temperaturas extremas (calor y frío)","FÍSICOS",IF(F27="Ventilación (natural o artificial)","FÍSICOS",IF(F27="Presión admosférica (normal y ajustada)","FÍSICOS",IF(F27="Radiaciones ionizantes (rayos x, gama. beta y alfa)","FÍSICOS",IF(F27="Radiaciones no ionizantes (láser, ultravioleta, infrarroja, radiofrecuencia, microondas)","FÍSICOS",IF(F27="Gérmenes","BIOLÓGICOS",IF(F27="Parásitos","BIOLÓGICOS",IF(F27="Picaduras","BIOLÓGICOS",IF(F27="Mordeduras","BIOLÓGICOS",IF(F27="Fluidos o excrementos","BIOLÓGICOS",IF(F27="Polvos orgánicos inorgánicos","QUÍMICOS",IF(F27="Fibras","QUÍMICOS",IF(F27="Líquidos (nieblas y rocíos)","QUÍMICOS",IF(F27="Gases y vapores","QUÍMICOS",IF(F27="Humos metálicos, no metálicos","QUÍMICOS",IF(F27="Material particulado","QUÍMICOS",IF(F27="Gestión organizacional: Estilo de mando, pago, contratación, participación, inducción y capacitación, bienestar social, evaluación del desempeño y manejo de cambios","PSICOSOCIAL",IF(F27="Características de la organización del trabajo: Comunicación, tecnología, organización del trabajo y demandas cualitativas y cuantitativas de la labor","PSICOSOCIAL",IF(F27="Características del grupo social de trabajo: Relaciones, cohesión, calidad de interacciones y trabajo en equipo","PSICOSOCIAL",IF(F27="Condiciones de la tarea: Carga mental, contenido de la tarea, demandas emocionales, sistemas de control, definición de roles y monotonía","PSICOSOCIAL",IF(F27="Interface persona - tarea: Conocimientos, habilidades en relación con la demanda de la tarea, Iniciativa, autonomía y reconocimiento, identificación de la persona con la tarea y la organización","PSICOSOCIAL",IF(F27="Jornada de trabajo: Pausas, Trabajo nocturno, rotación, horas extras y descansos","PSICOSOCIAL",IF(F27="Antrópicos (inundaciones, deslizamientos, incendios forestales, sequías, aludes)","FENÓMENO NATURAL",IF(F27="Geofísicos (terremotos, volcanes, subsidencias, colapsos, inestabilidad del terreno)","FENÓMENO NATURAL",IF(F27="Meteorológicos (huracanes, tornados, granizadas, tormenta eléctrica)","FENÓMENO NATURAL")))))))))))))))))))))))))))))))))))))))))))</f>
        <v>BIOLÓGICOS</v>
      </c>
      <c r="H27" s="6" t="s">
        <v>327</v>
      </c>
      <c r="I27" s="5"/>
      <c r="J27" s="5"/>
      <c r="K27" s="5" t="s">
        <v>0</v>
      </c>
      <c r="L27" s="5" t="s">
        <v>0</v>
      </c>
      <c r="M27" s="5"/>
      <c r="N27" s="5"/>
      <c r="O27" s="5"/>
      <c r="P27" s="5"/>
      <c r="Q27" s="133">
        <v>6</v>
      </c>
      <c r="R27" s="133">
        <v>4</v>
      </c>
      <c r="S27" s="45">
        <v>10</v>
      </c>
      <c r="T27" s="133">
        <f t="shared" si="20"/>
        <v>240</v>
      </c>
      <c r="U27" s="44" t="str">
        <f t="shared" si="21"/>
        <v>BAJO</v>
      </c>
      <c r="V27" s="44" t="str">
        <f t="shared" si="22"/>
        <v>ACEPTABLE</v>
      </c>
      <c r="W27" s="7" t="s">
        <v>131</v>
      </c>
      <c r="X27" s="7" t="s">
        <v>131</v>
      </c>
      <c r="Y27" s="7" t="s">
        <v>290</v>
      </c>
      <c r="Z27" s="7" t="s">
        <v>291</v>
      </c>
      <c r="AA27" s="7" t="s">
        <v>131</v>
      </c>
      <c r="AB27" s="7" t="s">
        <v>171</v>
      </c>
      <c r="AC27" s="133">
        <v>3</v>
      </c>
      <c r="AD27" s="133">
        <v>4</v>
      </c>
      <c r="AE27" s="45">
        <v>10</v>
      </c>
      <c r="AF27" s="133">
        <f t="shared" si="23"/>
        <v>120</v>
      </c>
      <c r="AG27" s="44" t="str">
        <f t="shared" si="24"/>
        <v>BAJO</v>
      </c>
      <c r="AH27" s="44" t="str">
        <f t="shared" si="25"/>
        <v>ACEPTABLE</v>
      </c>
    </row>
    <row r="28" spans="1:48" ht="228" x14ac:dyDescent="0.2">
      <c r="A28" s="197"/>
      <c r="B28" s="197"/>
      <c r="C28" s="197"/>
      <c r="D28" s="197"/>
      <c r="E28" s="77" t="s">
        <v>122</v>
      </c>
      <c r="F28" s="76" t="s">
        <v>180</v>
      </c>
      <c r="G28" s="77" t="str">
        <f>IF(F28="Manipulación manual de cargas","BIOMECÁNICO",IF(F28="Movimientos repetitivos","BIOMECÁNICO",IF(F28="Esfuerzo","BIOMECÁNICO",IF(F28="Postura (prolongada mantenida, forzada,
antigravitacional)","BIOMECÁNICO",IF(F28="Mecánico (elementos o partes de máquinas, herramientas, equipos, piezas a trabajar, materiales proyectados sólidos o fluidos, superficies calientes)","CONDICIONES DE SEGURIDAD",IF(F28="Locativo (sistemas y medios de almacenamiento,  arrumes elevados sin estibas, muebles mal anclados en el piso o en la pared, almacenamientos inadecuados, condiciones de la estructura de trabajo)","CONDICIONES DE SEGURIDAD",IF(F28="Superficies de trabajo (irregulares, deslizantes, con diferencia del nivel, calientes)","CONDICIONES DE SEGURIDAD",IF(F28="Condiciones de orden y aseo, (caída de objetos, caída al mismo nivel o a un plano inferior, desorden en puestos de trabajo y bodegas)","CONDICIONES DE SEGURIDAD",IF(F28="Tecnológico (explosión, fuga, derrame de sustancias químicas, incendio)","CONDICIONES DE SEGURIDAD",IF(F28="Accidentes de tránsito - atropellamiento","CONDICIONES DE SEGURIDAD",IF(F28="Públicos (robos, atracos, asaltos, atentados, de orden público, etc.)","CONDICIONES DE SEGURIDAD",IF(F28="Eléctrico - (alta, media y baja tensión, estática por contacto indirecto)","CONDICIONES DE SEGURIDAD",IF(F28="Eléctrico - canalización inadecuada de cables eléctricos y de computo","CONDICIONES DE SEGURIDAD",IF(F28="Trabajo en alturas","CONDICIONES DE SEGURIDAD",IF(F28="Espacios confinados","CONDICIONES DE SEGURIDAD",IF(F28="Ruido de impacto, intermitente o continuo","FÍSICOS",IF(F28="Iluminación - luz visible por exceso o por deficiencia","FÍSICOS",IF(F28="Vibración cuerpo entero, segmentaria","FÍSICOS",IF(F28="Temperaturas extremas (calor y frío)","FÍSICOS",IF(F28="Ventilación (natural o artificial)","FÍSICOS",IF(F28="Presión admosférica (normal y ajustada)","FÍSICOS",IF(F28="Radiaciones ionizantes (rayos x, gama. beta y alfa)","FÍSICOS",IF(F28="Radiaciones no ionizantes (láser, ultravioleta, infrarroja, radiofrecuencia, microondas)","FÍSICOS",IF(F28="Gérmenes","BIOLÓGICOS",IF(F28="Parásitos","BIOLÓGICOS",IF(F28="Picaduras","BIOLÓGICOS",IF(F28="Mordeduras","BIOLÓGICOS",IF(F28="Fluidos o excrementos","BIOLÓGICOS",IF(F28="Polvos orgánicos inorgánicos","QUÍMICOS",IF(F28="Fibras","QUÍMICOS",IF(F28="Líquidos (nieblas y rocíos)","QUÍMICOS",IF(F28="Gases y vapores","QUÍMICOS",IF(F28="Humos metálicos, no metálicos","QUÍMICOS",IF(F28="Material particulado","QUÍMICOS",IF(F28="Gestión organizacional: Estilo de mando, pago, contratación, participación, inducción y capacitación, bienestar social, evaluación del desempeño y manejo de cambios","PSICOSOCIAL",IF(F28="Características de la organización del trabajo: Comunicación, tecnología, organización del trabajo y demandas cualitativas y cuantitativas de la labor","PSICOSOCIAL",IF(F28="Características del grupo social de trabajo: Relaciones, cohesión, calidad de interacciones y trabajo en equipo","PSICOSOCIAL",IF(F28="Condiciones de la tarea: Carga mental, contenido de la tarea, demandas emocionales, sistemas de control, definición de roles y monotonía","PSICOSOCIAL",IF(F28="Interface persona - tarea: Conocimientos, habilidades en relación con la demanda de la tarea, Iniciativa, autonomía y reconocimiento, identificación de la persona con la tarea y la organización","PSICOSOCIAL",IF(F28="Jornada de trabajo: Pausas, Trabajo nocturno, rotación, horas extras y descansos","PSICOSOCIAL",IF(F28="Antrópicos (inundaciones, deslizamientos, incendios forestales, sequías, aludes)","FENÓMENO NATURAL",IF(F28="Geofísicos (terremotos, volcanes, subsidencias, colapsos, inestabilidad del terreno)","FENÓMENO NATURAL",IF(F28="Meteorológicos (huracanes, tornados, granizadas, tormenta eléctrica)","FENÓMENO NATURAL")))))))))))))))))))))))))))))))))))))))))))</f>
        <v>BIOLÓGICOS</v>
      </c>
      <c r="H28" s="6" t="s">
        <v>330</v>
      </c>
      <c r="I28" s="5"/>
      <c r="J28" s="5"/>
      <c r="K28" s="5" t="s">
        <v>0</v>
      </c>
      <c r="L28" s="5" t="s">
        <v>0</v>
      </c>
      <c r="M28" s="5"/>
      <c r="N28" s="5"/>
      <c r="O28" s="5"/>
      <c r="P28" s="5"/>
      <c r="Q28" s="132">
        <v>6</v>
      </c>
      <c r="R28" s="132">
        <v>10</v>
      </c>
      <c r="S28" s="45">
        <v>10</v>
      </c>
      <c r="T28" s="132">
        <f t="shared" si="20"/>
        <v>600</v>
      </c>
      <c r="U28" s="44" t="str">
        <f t="shared" si="21"/>
        <v>MEDIO</v>
      </c>
      <c r="V28" s="44" t="str">
        <f t="shared" si="22"/>
        <v>NO ACEPTABLE</v>
      </c>
      <c r="W28" s="76" t="s">
        <v>271</v>
      </c>
      <c r="X28" s="7" t="s">
        <v>131</v>
      </c>
      <c r="Y28" s="6" t="s">
        <v>272</v>
      </c>
      <c r="Z28" s="6" t="s">
        <v>329</v>
      </c>
      <c r="AA28" s="6" t="s">
        <v>277</v>
      </c>
      <c r="AB28" s="6" t="s">
        <v>328</v>
      </c>
      <c r="AC28" s="132">
        <v>3</v>
      </c>
      <c r="AD28" s="132">
        <v>10</v>
      </c>
      <c r="AE28" s="45">
        <v>3</v>
      </c>
      <c r="AF28" s="132">
        <f t="shared" si="23"/>
        <v>90</v>
      </c>
      <c r="AG28" s="44" t="str">
        <f>IF(AND(AF28&gt;=1,AF28&lt;=300),"BAJO",IF(AND(AF28&gt;=301,AF28&lt;=600),"MEDIO",IF(AND(AF28&gt;=601,AF28&lt;=1000),"ALTO")))</f>
        <v>BAJO</v>
      </c>
      <c r="AH28" s="44" t="str">
        <f t="shared" si="25"/>
        <v>ACEPTABLE</v>
      </c>
    </row>
    <row r="29" spans="1:48" ht="61.5" customHeight="1" x14ac:dyDescent="0.2">
      <c r="A29" s="197"/>
      <c r="B29" s="197"/>
      <c r="C29" s="197"/>
      <c r="D29" s="197"/>
      <c r="E29" s="77" t="s">
        <v>122</v>
      </c>
      <c r="F29" s="76" t="s">
        <v>144</v>
      </c>
      <c r="G29" s="77" t="str">
        <f t="shared" si="0"/>
        <v>BIOLÓGICOS</v>
      </c>
      <c r="H29" s="6" t="s">
        <v>331</v>
      </c>
      <c r="I29" s="5"/>
      <c r="J29" s="5" t="s">
        <v>0</v>
      </c>
      <c r="K29" s="5"/>
      <c r="L29" s="5" t="s">
        <v>0</v>
      </c>
      <c r="M29" s="5"/>
      <c r="N29" s="5"/>
      <c r="O29" s="5"/>
      <c r="P29" s="5"/>
      <c r="Q29" s="124">
        <v>6</v>
      </c>
      <c r="R29" s="124">
        <v>4</v>
      </c>
      <c r="S29" s="45">
        <v>6</v>
      </c>
      <c r="T29" s="124">
        <f t="shared" ref="T29" si="39">(Q29*R29*S29)</f>
        <v>144</v>
      </c>
      <c r="U29" s="44" t="str">
        <f t="shared" ref="U29" si="40">IF(AND(T29&gt;=1,T29&lt;=300),"BAJO",IF(AND(T29&gt;=301,T29&lt;=600),"MEDIO",IF(AND(T29&gt;=601,T29&lt;=1000),"ALTO")))</f>
        <v>BAJO</v>
      </c>
      <c r="V29" s="44" t="str">
        <f t="shared" ref="V29" si="41">IF(U29= "BAJO","ACEPTABLE",IF(U29="MEDIO","NO ACEPTABLE",IF(U29="ALTO","NO ACEPTABLE")))</f>
        <v>ACEPTABLE</v>
      </c>
      <c r="W29" s="7" t="s">
        <v>181</v>
      </c>
      <c r="X29" s="7" t="s">
        <v>131</v>
      </c>
      <c r="Y29" s="7" t="s">
        <v>131</v>
      </c>
      <c r="Z29" s="7" t="s">
        <v>183</v>
      </c>
      <c r="AA29" s="7" t="s">
        <v>131</v>
      </c>
      <c r="AB29" s="7" t="s">
        <v>171</v>
      </c>
      <c r="AC29" s="124">
        <v>3</v>
      </c>
      <c r="AD29" s="124">
        <v>4</v>
      </c>
      <c r="AE29" s="45">
        <v>6</v>
      </c>
      <c r="AF29" s="124">
        <f t="shared" ref="AF29" si="42">(AC29*AD29*AE29)</f>
        <v>72</v>
      </c>
      <c r="AG29" s="44" t="str">
        <f t="shared" ref="AG29" si="43">IF(AND(AF29&gt;=1,AF29&lt;=300),"BAJO",IF(AND(AF29&gt;=301,AF29&lt;=600),"MEDIO",IF(AND(AF29&gt;=601,AF29&lt;=1000),"ALTO")))</f>
        <v>BAJO</v>
      </c>
      <c r="AH29" s="44" t="str">
        <f t="shared" ref="AH29" si="44">IF(AG29= "BAJO","ACEPTABLE",IF(AG29="MEDIO","NO ACEPTABLE",IF(AG29="ALTO","NO ACEPTABLE")))</f>
        <v>ACEPTABLE</v>
      </c>
    </row>
    <row r="30" spans="1:48" ht="108" x14ac:dyDescent="0.2">
      <c r="A30" s="197"/>
      <c r="B30" s="197"/>
      <c r="C30" s="197"/>
      <c r="D30" s="197"/>
      <c r="E30" s="77" t="s">
        <v>122</v>
      </c>
      <c r="F30" s="76" t="s">
        <v>148</v>
      </c>
      <c r="G30" s="77" t="str">
        <f t="shared" si="0"/>
        <v>QUÍMICOS</v>
      </c>
      <c r="H30" s="6" t="s">
        <v>246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4">
        <v>6</v>
      </c>
      <c r="R30" s="124">
        <v>4</v>
      </c>
      <c r="S30" s="45">
        <v>6</v>
      </c>
      <c r="T30" s="124">
        <f t="shared" si="20"/>
        <v>144</v>
      </c>
      <c r="U30" s="44" t="str">
        <f t="shared" si="21"/>
        <v>BAJO</v>
      </c>
      <c r="V30" s="44" t="str">
        <f t="shared" si="22"/>
        <v>ACEPTABLE</v>
      </c>
      <c r="W30" s="7" t="s">
        <v>131</v>
      </c>
      <c r="X30" s="7" t="s">
        <v>131</v>
      </c>
      <c r="Y30" s="7" t="s">
        <v>131</v>
      </c>
      <c r="Z30" s="7" t="s">
        <v>205</v>
      </c>
      <c r="AA30" s="7" t="s">
        <v>206</v>
      </c>
      <c r="AB30" s="7" t="s">
        <v>171</v>
      </c>
      <c r="AC30" s="124">
        <v>3</v>
      </c>
      <c r="AD30" s="124">
        <v>4</v>
      </c>
      <c r="AE30" s="45">
        <v>6</v>
      </c>
      <c r="AF30" s="124">
        <f t="shared" si="23"/>
        <v>72</v>
      </c>
      <c r="AG30" s="44" t="str">
        <f t="shared" si="24"/>
        <v>BAJO</v>
      </c>
      <c r="AH30" s="44" t="str">
        <f t="shared" si="25"/>
        <v>ACEPTABLE</v>
      </c>
    </row>
    <row r="31" spans="1:48" ht="108" x14ac:dyDescent="0.2">
      <c r="A31" s="197"/>
      <c r="B31" s="197"/>
      <c r="C31" s="197"/>
      <c r="D31" s="197"/>
      <c r="E31" s="77" t="s">
        <v>122</v>
      </c>
      <c r="F31" s="76" t="s">
        <v>149</v>
      </c>
      <c r="G31" s="77" t="str">
        <f t="shared" si="0"/>
        <v>QUÍMICOS</v>
      </c>
      <c r="H31" s="6" t="s">
        <v>246</v>
      </c>
      <c r="I31" s="5"/>
      <c r="J31" s="5"/>
      <c r="K31" s="5" t="s">
        <v>0</v>
      </c>
      <c r="L31" s="5" t="s">
        <v>0</v>
      </c>
      <c r="M31" s="5"/>
      <c r="N31" s="5"/>
      <c r="O31" s="5"/>
      <c r="P31" s="5"/>
      <c r="Q31" s="124">
        <v>6</v>
      </c>
      <c r="R31" s="124">
        <v>4</v>
      </c>
      <c r="S31" s="45">
        <v>6</v>
      </c>
      <c r="T31" s="124">
        <f t="shared" si="20"/>
        <v>144</v>
      </c>
      <c r="U31" s="44" t="str">
        <f t="shared" si="21"/>
        <v>BAJO</v>
      </c>
      <c r="V31" s="44" t="str">
        <f t="shared" si="22"/>
        <v>ACEPTABLE</v>
      </c>
      <c r="W31" s="7" t="s">
        <v>131</v>
      </c>
      <c r="X31" s="7" t="s">
        <v>131</v>
      </c>
      <c r="Y31" s="7" t="s">
        <v>131</v>
      </c>
      <c r="Z31" s="7" t="s">
        <v>207</v>
      </c>
      <c r="AA31" s="7" t="s">
        <v>206</v>
      </c>
      <c r="AB31" s="7" t="s">
        <v>171</v>
      </c>
      <c r="AC31" s="124">
        <v>3</v>
      </c>
      <c r="AD31" s="124">
        <v>4</v>
      </c>
      <c r="AE31" s="45">
        <v>6</v>
      </c>
      <c r="AF31" s="124">
        <f t="shared" si="23"/>
        <v>72</v>
      </c>
      <c r="AG31" s="44" t="str">
        <f t="shared" si="24"/>
        <v>BAJO</v>
      </c>
      <c r="AH31" s="44" t="str">
        <f t="shared" si="25"/>
        <v>ACEPTABLE</v>
      </c>
    </row>
    <row r="32" spans="1:48" ht="108" x14ac:dyDescent="0.2">
      <c r="A32" s="197"/>
      <c r="B32" s="197"/>
      <c r="C32" s="197"/>
      <c r="D32" s="197"/>
      <c r="E32" s="77" t="s">
        <v>122</v>
      </c>
      <c r="F32" s="76" t="s">
        <v>182</v>
      </c>
      <c r="G32" s="77" t="str">
        <f t="shared" si="0"/>
        <v>PSICOSOCIAL</v>
      </c>
      <c r="H32" s="6" t="s">
        <v>247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10</v>
      </c>
      <c r="R32" s="124">
        <v>4</v>
      </c>
      <c r="S32" s="45">
        <v>10</v>
      </c>
      <c r="T32" s="124">
        <f t="shared" si="20"/>
        <v>400</v>
      </c>
      <c r="U32" s="44" t="str">
        <f t="shared" si="21"/>
        <v>MEDIO</v>
      </c>
      <c r="V32" s="44" t="str">
        <f t="shared" si="22"/>
        <v>NO ACEPTABLE</v>
      </c>
      <c r="W32" s="7" t="s">
        <v>131</v>
      </c>
      <c r="X32" s="7" t="s">
        <v>131</v>
      </c>
      <c r="Y32" s="7" t="s">
        <v>131</v>
      </c>
      <c r="Z32" s="7" t="s">
        <v>188</v>
      </c>
      <c r="AA32" s="7" t="s">
        <v>131</v>
      </c>
      <c r="AB32" s="7" t="s">
        <v>171</v>
      </c>
      <c r="AC32" s="124">
        <v>3</v>
      </c>
      <c r="AD32" s="124">
        <v>4</v>
      </c>
      <c r="AE32" s="45">
        <v>10</v>
      </c>
      <c r="AF32" s="124">
        <f t="shared" ref="AF32:AF39" si="45">(AC32*AD32*AE32)</f>
        <v>120</v>
      </c>
      <c r="AG32" s="44" t="str">
        <f t="shared" ref="AG32:AG39" si="46">IF(AND(AF32&gt;=1,AF32&lt;=300),"BAJO",IF(AND(AF32&gt;=301,AF32&lt;=600),"MEDIO",IF(AND(AF32&gt;=601,AF32&lt;=1000),"ALTO")))</f>
        <v>BAJO</v>
      </c>
      <c r="AH32" s="44" t="str">
        <f t="shared" ref="AH32:AH39" si="47">IF(AG32= "BAJO","ACEPTABLE",IF(AG32="MEDIO","NO ACEPTABLE",IF(AG32="ALTO","NO ACEPTABLE")))</f>
        <v>ACEPTABLE</v>
      </c>
    </row>
    <row r="33" spans="1:35" ht="108" x14ac:dyDescent="0.2">
      <c r="A33" s="197"/>
      <c r="B33" s="197"/>
      <c r="C33" s="197"/>
      <c r="D33" s="197"/>
      <c r="E33" s="77" t="s">
        <v>122</v>
      </c>
      <c r="F33" s="76" t="s">
        <v>184</v>
      </c>
      <c r="G33" s="77" t="str">
        <f t="shared" si="0"/>
        <v>PSICOSOCIAL</v>
      </c>
      <c r="H33" s="6" t="s">
        <v>248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10</v>
      </c>
      <c r="R33" s="124">
        <v>4</v>
      </c>
      <c r="S33" s="45">
        <v>10</v>
      </c>
      <c r="T33" s="124">
        <f t="shared" ref="T33:T39" si="48">(Q33*R33*S33)</f>
        <v>400</v>
      </c>
      <c r="U33" s="44" t="str">
        <f t="shared" ref="U33:U39" si="49">IF(AND(T33&gt;=1,T33&lt;=300),"BAJO",IF(AND(T33&gt;=301,T33&lt;=600),"MEDIO",IF(AND(T33&gt;=601,T33&lt;=1000),"ALTO")))</f>
        <v>MEDIO</v>
      </c>
      <c r="V33" s="44" t="str">
        <f t="shared" ref="V33:V39" si="50">IF(U33= "BAJO","ACEPTABLE",IF(U33="MEDIO","NO ACEPTABLE",IF(U33="ALTO","NO ACEPTABLE")))</f>
        <v>NO ACEPTABLE</v>
      </c>
      <c r="W33" s="7" t="s">
        <v>131</v>
      </c>
      <c r="X33" s="7" t="s">
        <v>131</v>
      </c>
      <c r="Y33" s="7" t="s">
        <v>131</v>
      </c>
      <c r="Z33" s="7" t="s">
        <v>188</v>
      </c>
      <c r="AA33" s="7" t="s">
        <v>131</v>
      </c>
      <c r="AB33" s="7" t="s">
        <v>171</v>
      </c>
      <c r="AC33" s="124">
        <v>3</v>
      </c>
      <c r="AD33" s="124">
        <v>4</v>
      </c>
      <c r="AE33" s="45">
        <v>10</v>
      </c>
      <c r="AF33" s="124">
        <f t="shared" si="45"/>
        <v>120</v>
      </c>
      <c r="AG33" s="44" t="str">
        <f t="shared" si="46"/>
        <v>BAJO</v>
      </c>
      <c r="AH33" s="44" t="str">
        <f t="shared" si="47"/>
        <v>ACEPTABLE</v>
      </c>
    </row>
    <row r="34" spans="1:35" ht="132" x14ac:dyDescent="0.2">
      <c r="A34" s="197"/>
      <c r="B34" s="197"/>
      <c r="C34" s="197"/>
      <c r="D34" s="197"/>
      <c r="E34" s="77" t="s">
        <v>122</v>
      </c>
      <c r="F34" s="76" t="s">
        <v>185</v>
      </c>
      <c r="G34" s="77" t="str">
        <f t="shared" si="0"/>
        <v>PSICOSOCIAL</v>
      </c>
      <c r="H34" s="6" t="s">
        <v>258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10</v>
      </c>
      <c r="R34" s="124">
        <v>4</v>
      </c>
      <c r="S34" s="45">
        <v>10</v>
      </c>
      <c r="T34" s="124">
        <f t="shared" si="48"/>
        <v>400</v>
      </c>
      <c r="U34" s="44" t="str">
        <f t="shared" si="49"/>
        <v>MEDIO</v>
      </c>
      <c r="V34" s="44" t="str">
        <f t="shared" si="50"/>
        <v>NO ACEPTABLE</v>
      </c>
      <c r="W34" s="7" t="s">
        <v>131</v>
      </c>
      <c r="X34" s="7" t="s">
        <v>131</v>
      </c>
      <c r="Y34" s="7" t="s">
        <v>131</v>
      </c>
      <c r="Z34" s="7" t="s">
        <v>188</v>
      </c>
      <c r="AA34" s="7" t="s">
        <v>131</v>
      </c>
      <c r="AB34" s="7" t="s">
        <v>171</v>
      </c>
      <c r="AC34" s="124">
        <v>3</v>
      </c>
      <c r="AD34" s="124">
        <v>4</v>
      </c>
      <c r="AE34" s="45">
        <v>10</v>
      </c>
      <c r="AF34" s="124">
        <f t="shared" si="45"/>
        <v>120</v>
      </c>
      <c r="AG34" s="44" t="str">
        <f t="shared" si="46"/>
        <v>BAJO</v>
      </c>
      <c r="AH34" s="44" t="str">
        <f t="shared" si="47"/>
        <v>ACEPTABLE</v>
      </c>
    </row>
    <row r="35" spans="1:35" ht="113.25" customHeight="1" x14ac:dyDescent="0.2">
      <c r="A35" s="197"/>
      <c r="B35" s="197"/>
      <c r="C35" s="197"/>
      <c r="D35" s="197"/>
      <c r="E35" s="77" t="s">
        <v>122</v>
      </c>
      <c r="F35" s="76" t="s">
        <v>257</v>
      </c>
      <c r="G35" s="77" t="str">
        <f t="shared" si="0"/>
        <v>PSICOSOCIAL</v>
      </c>
      <c r="H35" s="6" t="s">
        <v>249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4">
        <v>10</v>
      </c>
      <c r="R35" s="124">
        <v>4</v>
      </c>
      <c r="S35" s="45">
        <v>10</v>
      </c>
      <c r="T35" s="124">
        <f t="shared" si="48"/>
        <v>400</v>
      </c>
      <c r="U35" s="44" t="str">
        <f t="shared" si="49"/>
        <v>MEDIO</v>
      </c>
      <c r="V35" s="44" t="str">
        <f t="shared" si="50"/>
        <v>NO ACEPTABLE</v>
      </c>
      <c r="W35" s="7" t="s">
        <v>131</v>
      </c>
      <c r="X35" s="7" t="s">
        <v>131</v>
      </c>
      <c r="Y35" s="7" t="s">
        <v>131</v>
      </c>
      <c r="Z35" s="7" t="s">
        <v>188</v>
      </c>
      <c r="AA35" s="7" t="s">
        <v>131</v>
      </c>
      <c r="AB35" s="7" t="s">
        <v>171</v>
      </c>
      <c r="AC35" s="124">
        <v>3</v>
      </c>
      <c r="AD35" s="124">
        <v>4</v>
      </c>
      <c r="AE35" s="45">
        <v>10</v>
      </c>
      <c r="AF35" s="124">
        <f t="shared" si="45"/>
        <v>120</v>
      </c>
      <c r="AG35" s="44" t="str">
        <f t="shared" si="46"/>
        <v>BAJO</v>
      </c>
      <c r="AH35" s="44" t="str">
        <f t="shared" si="47"/>
        <v>ACEPTABLE</v>
      </c>
    </row>
    <row r="36" spans="1:35" ht="126.75" customHeight="1" x14ac:dyDescent="0.2">
      <c r="A36" s="197"/>
      <c r="B36" s="197"/>
      <c r="C36" s="197"/>
      <c r="D36" s="197"/>
      <c r="E36" s="77" t="s">
        <v>122</v>
      </c>
      <c r="F36" s="76" t="s">
        <v>186</v>
      </c>
      <c r="G36" s="77" t="str">
        <f t="shared" si="0"/>
        <v>PSICOSOCIAL</v>
      </c>
      <c r="H36" s="6" t="s">
        <v>250</v>
      </c>
      <c r="I36" s="5"/>
      <c r="J36" s="5"/>
      <c r="K36" s="5" t="s">
        <v>0</v>
      </c>
      <c r="L36" s="5" t="s">
        <v>0</v>
      </c>
      <c r="M36" s="5"/>
      <c r="N36" s="5"/>
      <c r="O36" s="5"/>
      <c r="P36" s="5"/>
      <c r="Q36" s="124">
        <v>10</v>
      </c>
      <c r="R36" s="124">
        <v>4</v>
      </c>
      <c r="S36" s="45">
        <v>10</v>
      </c>
      <c r="T36" s="124">
        <f t="shared" si="48"/>
        <v>400</v>
      </c>
      <c r="U36" s="44" t="str">
        <f t="shared" si="49"/>
        <v>MEDIO</v>
      </c>
      <c r="V36" s="44" t="str">
        <f t="shared" si="50"/>
        <v>NO ACEPTABLE</v>
      </c>
      <c r="W36" s="7" t="s">
        <v>131</v>
      </c>
      <c r="X36" s="7" t="s">
        <v>131</v>
      </c>
      <c r="Y36" s="7" t="s">
        <v>131</v>
      </c>
      <c r="Z36" s="7" t="s">
        <v>188</v>
      </c>
      <c r="AA36" s="7" t="s">
        <v>131</v>
      </c>
      <c r="AB36" s="7" t="s">
        <v>171</v>
      </c>
      <c r="AC36" s="124">
        <v>3</v>
      </c>
      <c r="AD36" s="124">
        <v>4</v>
      </c>
      <c r="AE36" s="45">
        <v>10</v>
      </c>
      <c r="AF36" s="124">
        <f t="shared" si="45"/>
        <v>120</v>
      </c>
      <c r="AG36" s="44" t="str">
        <f t="shared" si="46"/>
        <v>BAJO</v>
      </c>
      <c r="AH36" s="44" t="str">
        <f t="shared" si="47"/>
        <v>ACEPTABLE</v>
      </c>
    </row>
    <row r="37" spans="1:35" ht="126.75" customHeight="1" x14ac:dyDescent="0.2">
      <c r="A37" s="197"/>
      <c r="B37" s="197"/>
      <c r="C37" s="197"/>
      <c r="D37" s="197"/>
      <c r="E37" s="77" t="s">
        <v>122</v>
      </c>
      <c r="F37" s="76" t="s">
        <v>187</v>
      </c>
      <c r="G37" s="77" t="str">
        <f t="shared" si="0"/>
        <v>PSICOSOCIAL</v>
      </c>
      <c r="H37" s="6" t="s">
        <v>251</v>
      </c>
      <c r="I37" s="5"/>
      <c r="J37" s="5"/>
      <c r="K37" s="5" t="s">
        <v>0</v>
      </c>
      <c r="L37" s="5" t="s">
        <v>0</v>
      </c>
      <c r="M37" s="5"/>
      <c r="N37" s="5"/>
      <c r="O37" s="5"/>
      <c r="P37" s="5"/>
      <c r="Q37" s="124">
        <v>3</v>
      </c>
      <c r="R37" s="124">
        <v>4</v>
      </c>
      <c r="S37" s="45">
        <v>6</v>
      </c>
      <c r="T37" s="124">
        <f t="shared" si="48"/>
        <v>72</v>
      </c>
      <c r="U37" s="44" t="str">
        <f t="shared" si="49"/>
        <v>BAJO</v>
      </c>
      <c r="V37" s="44" t="str">
        <f t="shared" si="50"/>
        <v>ACEPTABLE</v>
      </c>
      <c r="W37" s="7" t="s">
        <v>131</v>
      </c>
      <c r="X37" s="7" t="s">
        <v>131</v>
      </c>
      <c r="Y37" s="7" t="s">
        <v>131</v>
      </c>
      <c r="Z37" s="7" t="s">
        <v>188</v>
      </c>
      <c r="AA37" s="7" t="s">
        <v>131</v>
      </c>
      <c r="AB37" s="7" t="s">
        <v>171</v>
      </c>
      <c r="AC37" s="124">
        <v>3</v>
      </c>
      <c r="AD37" s="124">
        <v>1</v>
      </c>
      <c r="AE37" s="45">
        <v>6</v>
      </c>
      <c r="AF37" s="124">
        <f t="shared" si="45"/>
        <v>18</v>
      </c>
      <c r="AG37" s="44" t="str">
        <f t="shared" si="46"/>
        <v>BAJO</v>
      </c>
      <c r="AH37" s="44" t="str">
        <f t="shared" si="47"/>
        <v>ACEPTABLE</v>
      </c>
      <c r="AI37" s="136"/>
    </row>
    <row r="38" spans="1:35" ht="64.5" customHeight="1" x14ac:dyDescent="0.2">
      <c r="A38" s="197"/>
      <c r="B38" s="197"/>
      <c r="C38" s="197"/>
      <c r="D38" s="197"/>
      <c r="E38" s="77" t="s">
        <v>154</v>
      </c>
      <c r="F38" s="76" t="s">
        <v>210</v>
      </c>
      <c r="G38" s="77" t="str">
        <f t="shared" si="0"/>
        <v>FENÓMENO NATURAL</v>
      </c>
      <c r="H38" s="6" t="s">
        <v>228</v>
      </c>
      <c r="I38" s="5"/>
      <c r="J38" s="5"/>
      <c r="K38" s="5" t="s">
        <v>0</v>
      </c>
      <c r="L38" s="5" t="s">
        <v>0</v>
      </c>
      <c r="M38" s="5"/>
      <c r="N38" s="5"/>
      <c r="O38" s="5"/>
      <c r="P38" s="5"/>
      <c r="Q38" s="124">
        <v>3</v>
      </c>
      <c r="R38" s="124">
        <v>4</v>
      </c>
      <c r="S38" s="45">
        <v>3</v>
      </c>
      <c r="T38" s="124">
        <f t="shared" si="48"/>
        <v>36</v>
      </c>
      <c r="U38" s="44" t="str">
        <f t="shared" si="49"/>
        <v>BAJO</v>
      </c>
      <c r="V38" s="44" t="str">
        <f t="shared" si="50"/>
        <v>ACEPTABLE</v>
      </c>
      <c r="W38" s="7" t="s">
        <v>131</v>
      </c>
      <c r="X38" s="7" t="s">
        <v>131</v>
      </c>
      <c r="Y38" s="7" t="s">
        <v>131</v>
      </c>
      <c r="Z38" s="7" t="s">
        <v>211</v>
      </c>
      <c r="AA38" s="7" t="s">
        <v>212</v>
      </c>
      <c r="AB38" s="7" t="s">
        <v>229</v>
      </c>
      <c r="AC38" s="124">
        <v>3</v>
      </c>
      <c r="AD38" s="124">
        <v>4</v>
      </c>
      <c r="AE38" s="45">
        <v>1</v>
      </c>
      <c r="AF38" s="124">
        <f t="shared" si="45"/>
        <v>12</v>
      </c>
      <c r="AG38" s="44" t="str">
        <f t="shared" si="46"/>
        <v>BAJO</v>
      </c>
      <c r="AH38" s="44" t="str">
        <f t="shared" si="47"/>
        <v>ACEPTABLE</v>
      </c>
    </row>
    <row r="39" spans="1:35" ht="48.75" thickBot="1" x14ac:dyDescent="0.25">
      <c r="A39" s="197"/>
      <c r="B39" s="198"/>
      <c r="C39" s="198"/>
      <c r="D39" s="198"/>
      <c r="E39" s="100" t="s">
        <v>154</v>
      </c>
      <c r="F39" s="101" t="s">
        <v>209</v>
      </c>
      <c r="G39" s="100" t="str">
        <f t="shared" si="0"/>
        <v>FENÓMENO NATURAL</v>
      </c>
      <c r="H39" s="102" t="s">
        <v>314</v>
      </c>
      <c r="I39" s="103"/>
      <c r="J39" s="103"/>
      <c r="K39" s="103" t="s">
        <v>0</v>
      </c>
      <c r="L39" s="103" t="s">
        <v>0</v>
      </c>
      <c r="M39" s="103"/>
      <c r="N39" s="103"/>
      <c r="O39" s="103"/>
      <c r="P39" s="103"/>
      <c r="Q39" s="104">
        <v>3</v>
      </c>
      <c r="R39" s="104">
        <v>6</v>
      </c>
      <c r="S39" s="105">
        <v>1</v>
      </c>
      <c r="T39" s="104">
        <f t="shared" si="48"/>
        <v>18</v>
      </c>
      <c r="U39" s="106" t="str">
        <f t="shared" si="49"/>
        <v>BAJO</v>
      </c>
      <c r="V39" s="106" t="str">
        <f t="shared" si="50"/>
        <v>ACEPTABLE</v>
      </c>
      <c r="W39" s="107" t="s">
        <v>131</v>
      </c>
      <c r="X39" s="107" t="s">
        <v>131</v>
      </c>
      <c r="Y39" s="107" t="s">
        <v>131</v>
      </c>
      <c r="Z39" s="107" t="s">
        <v>211</v>
      </c>
      <c r="AA39" s="107" t="s">
        <v>212</v>
      </c>
      <c r="AB39" s="107" t="s">
        <v>229</v>
      </c>
      <c r="AC39" s="104">
        <v>3</v>
      </c>
      <c r="AD39" s="104">
        <v>1</v>
      </c>
      <c r="AE39" s="105">
        <v>1</v>
      </c>
      <c r="AF39" s="104">
        <f t="shared" si="45"/>
        <v>3</v>
      </c>
      <c r="AG39" s="106" t="str">
        <f t="shared" si="46"/>
        <v>BAJO</v>
      </c>
      <c r="AH39" s="106" t="str">
        <f t="shared" si="47"/>
        <v>ACEPTABLE</v>
      </c>
    </row>
    <row r="40" spans="1:35" ht="84" x14ac:dyDescent="0.2">
      <c r="A40" s="197"/>
      <c r="B40" s="196" t="s">
        <v>215</v>
      </c>
      <c r="C40" s="196" t="s">
        <v>259</v>
      </c>
      <c r="D40" s="196" t="s">
        <v>214</v>
      </c>
      <c r="E40" s="92" t="s">
        <v>122</v>
      </c>
      <c r="F40" s="93" t="s">
        <v>190</v>
      </c>
      <c r="G40" s="92" t="str">
        <f t="shared" si="0"/>
        <v>BIOMECÁNICO</v>
      </c>
      <c r="H40" s="94" t="s">
        <v>252</v>
      </c>
      <c r="I40" s="95"/>
      <c r="J40" s="95"/>
      <c r="K40" s="95" t="s">
        <v>0</v>
      </c>
      <c r="L40" s="95" t="s">
        <v>0</v>
      </c>
      <c r="M40" s="95"/>
      <c r="N40" s="95"/>
      <c r="O40" s="95"/>
      <c r="P40" s="95"/>
      <c r="Q40" s="96">
        <v>3</v>
      </c>
      <c r="R40" s="96">
        <v>4</v>
      </c>
      <c r="S40" s="97">
        <v>3</v>
      </c>
      <c r="T40" s="108">
        <f t="shared" ref="T40" si="51">(Q40*R40*S40)</f>
        <v>36</v>
      </c>
      <c r="U40" s="109" t="str">
        <f t="shared" ref="U40" si="52">IF(AND(T40&gt;=1,T40&lt;=300),"BAJO",IF(AND(T40&gt;=301,T40&lt;=600),"MEDIO",IF(AND(T40&gt;=601,T40&lt;=1000),"ALTO")))</f>
        <v>BAJO</v>
      </c>
      <c r="V40" s="109" t="str">
        <f t="shared" ref="V40" si="53">IF(U40= "BAJO","ACEPTABLE",IF(U40="MEDIO","NO ACEPTABLE",IF(U40="ALTO","NO ACEPTABLE")))</f>
        <v>ACEPTABLE</v>
      </c>
      <c r="W40" s="99" t="s">
        <v>131</v>
      </c>
      <c r="X40" s="99" t="s">
        <v>131</v>
      </c>
      <c r="Y40" s="99" t="s">
        <v>131</v>
      </c>
      <c r="Z40" s="99" t="s">
        <v>315</v>
      </c>
      <c r="AA40" s="99" t="s">
        <v>131</v>
      </c>
      <c r="AB40" s="99" t="s">
        <v>216</v>
      </c>
      <c r="AC40" s="96">
        <v>1</v>
      </c>
      <c r="AD40" s="96">
        <v>1</v>
      </c>
      <c r="AE40" s="97">
        <v>3</v>
      </c>
      <c r="AF40" s="108">
        <f t="shared" ref="AF40" si="54">(AC40*AD40*AE40)</f>
        <v>3</v>
      </c>
      <c r="AG40" s="109" t="str">
        <f t="shared" ref="AG40" si="55">IF(AND(AF40&gt;=1,AF40&lt;=300),"BAJO",IF(AND(AF40&gt;=301,AF40&lt;=600),"MEDIO",IF(AND(AF40&gt;=601,AF40&lt;=1000),"ALTO")))</f>
        <v>BAJO</v>
      </c>
      <c r="AH40" s="109" t="str">
        <f t="shared" ref="AH40" si="56">IF(AG40= "BAJO","ACEPTABLE",IF(AG40="MEDIO","NO ACEPTABLE",IF(AG40="ALTO","NO ACEPTABLE")))</f>
        <v>ACEPTABLE</v>
      </c>
    </row>
    <row r="41" spans="1:35" ht="84" x14ac:dyDescent="0.2">
      <c r="A41" s="197"/>
      <c r="B41" s="197"/>
      <c r="C41" s="197"/>
      <c r="D41" s="197"/>
      <c r="E41" s="77" t="s">
        <v>122</v>
      </c>
      <c r="F41" s="76" t="s">
        <v>200</v>
      </c>
      <c r="G41" s="77" t="str">
        <f t="shared" si="0"/>
        <v>CONDICIONES DE SEGURIDAD</v>
      </c>
      <c r="H41" s="6" t="s">
        <v>253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4">
        <v>3</v>
      </c>
      <c r="R41" s="124">
        <v>1</v>
      </c>
      <c r="S41" s="45">
        <v>6</v>
      </c>
      <c r="T41" s="124">
        <f t="shared" ref="T41" si="57">(Q41*R41*S41)</f>
        <v>18</v>
      </c>
      <c r="U41" s="44" t="str">
        <f t="shared" ref="U41" si="58">IF(AND(T41&gt;=1,T41&lt;=300),"BAJO",IF(AND(T41&gt;=301,T41&lt;=600),"MEDIO",IF(AND(T41&gt;=601,T41&lt;=1000),"ALTO")))</f>
        <v>BAJO</v>
      </c>
      <c r="V41" s="44" t="str">
        <f t="shared" ref="V41" si="59">IF(U41= "BAJO","ACEPTABLE",IF(U41="MEDIO","NO ACEPTABLE",IF(U41="ALTO","NO ACEPTABLE")))</f>
        <v>ACEPTABLE</v>
      </c>
      <c r="W41" s="7" t="s">
        <v>292</v>
      </c>
      <c r="X41" s="7" t="s">
        <v>131</v>
      </c>
      <c r="Y41" s="7" t="s">
        <v>131</v>
      </c>
      <c r="Z41" s="7" t="s">
        <v>201</v>
      </c>
      <c r="AA41" s="7" t="s">
        <v>131</v>
      </c>
      <c r="AB41" s="7" t="s">
        <v>155</v>
      </c>
      <c r="AC41" s="124">
        <v>1</v>
      </c>
      <c r="AD41" s="124">
        <v>1</v>
      </c>
      <c r="AE41" s="45">
        <v>6</v>
      </c>
      <c r="AF41" s="124">
        <f t="shared" ref="AF41:AF60" si="60">(AC41*AD41*AE41)</f>
        <v>6</v>
      </c>
      <c r="AG41" s="44" t="str">
        <f t="shared" ref="AG41:AG60" si="61">IF(AND(AF41&gt;=1,AF41&lt;=300),"BAJO",IF(AND(AF41&gt;=301,AF41&lt;=600),"MEDIO",IF(AND(AF41&gt;=601,AF41&lt;=1000),"ALTO")))</f>
        <v>BAJO</v>
      </c>
      <c r="AH41" s="44" t="str">
        <f t="shared" ref="AH41:AH60" si="62">IF(AG41= "BAJO","ACEPTABLE",IF(AG41="MEDIO","NO ACEPTABLE",IF(AG41="ALTO","NO ACEPTABLE")))</f>
        <v>ACEPTABLE</v>
      </c>
    </row>
    <row r="42" spans="1:35" ht="119.25" customHeight="1" x14ac:dyDescent="0.2">
      <c r="A42" s="197"/>
      <c r="B42" s="197"/>
      <c r="C42" s="197"/>
      <c r="D42" s="197"/>
      <c r="E42" s="77" t="s">
        <v>122</v>
      </c>
      <c r="F42" s="76" t="s">
        <v>198</v>
      </c>
      <c r="G42" s="77" t="str">
        <f t="shared" si="0"/>
        <v>CONDICIONES DE SEGURIDAD</v>
      </c>
      <c r="H42" s="6" t="s">
        <v>316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6</v>
      </c>
      <c r="R42" s="124">
        <v>4</v>
      </c>
      <c r="S42" s="45">
        <v>3</v>
      </c>
      <c r="T42" s="96">
        <f t="shared" ref="T42:T60" si="63">(Q42*R42*S42)</f>
        <v>72</v>
      </c>
      <c r="U42" s="98" t="str">
        <f t="shared" ref="U42:U60" si="64">IF(AND(T42&gt;=1,T42&lt;=300),"BAJO",IF(AND(T42&gt;=301,T42&lt;=600),"MEDIO",IF(AND(T42&gt;=601,T42&lt;=1000),"ALTO")))</f>
        <v>BAJO</v>
      </c>
      <c r="V42" s="98" t="str">
        <f t="shared" ref="V42:V60" si="65">IF(U42= "BAJO","ACEPTABLE",IF(U42="MEDIO","NO ACEPTABLE",IF(U42="ALTO","NO ACEPTABLE")))</f>
        <v>ACEPTABLE</v>
      </c>
      <c r="W42" s="7" t="s">
        <v>131</v>
      </c>
      <c r="X42" s="7" t="s">
        <v>131</v>
      </c>
      <c r="Y42" s="7" t="s">
        <v>131</v>
      </c>
      <c r="Z42" s="7" t="s">
        <v>217</v>
      </c>
      <c r="AA42" s="7" t="s">
        <v>131</v>
      </c>
      <c r="AB42" s="7" t="s">
        <v>171</v>
      </c>
      <c r="AC42" s="124">
        <v>3</v>
      </c>
      <c r="AD42" s="124">
        <v>4</v>
      </c>
      <c r="AE42" s="45">
        <v>3</v>
      </c>
      <c r="AF42" s="124">
        <f t="shared" si="60"/>
        <v>36</v>
      </c>
      <c r="AG42" s="44" t="str">
        <f t="shared" si="61"/>
        <v>BAJO</v>
      </c>
      <c r="AH42" s="44" t="str">
        <f t="shared" si="62"/>
        <v>ACEPTABLE</v>
      </c>
    </row>
    <row r="43" spans="1:35" ht="60" x14ac:dyDescent="0.2">
      <c r="A43" s="197"/>
      <c r="B43" s="197"/>
      <c r="C43" s="197"/>
      <c r="D43" s="197"/>
      <c r="E43" s="77" t="s">
        <v>122</v>
      </c>
      <c r="F43" s="76" t="s">
        <v>204</v>
      </c>
      <c r="G43" s="77" t="str">
        <f t="shared" si="0"/>
        <v>CONDICIONES DE SEGURIDAD</v>
      </c>
      <c r="H43" s="6" t="s">
        <v>254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6</v>
      </c>
      <c r="R43" s="124">
        <v>6</v>
      </c>
      <c r="S43" s="45">
        <v>3</v>
      </c>
      <c r="T43" s="96">
        <f t="shared" si="63"/>
        <v>108</v>
      </c>
      <c r="U43" s="98" t="str">
        <f t="shared" si="64"/>
        <v>BAJO</v>
      </c>
      <c r="V43" s="98" t="str">
        <f t="shared" si="65"/>
        <v>ACEPTABLE</v>
      </c>
      <c r="W43" s="7" t="s">
        <v>131</v>
      </c>
      <c r="X43" s="7" t="s">
        <v>131</v>
      </c>
      <c r="Y43" s="7" t="s">
        <v>131</v>
      </c>
      <c r="Z43" s="7" t="s">
        <v>218</v>
      </c>
      <c r="AA43" s="7" t="s">
        <v>131</v>
      </c>
      <c r="AB43" s="7" t="s">
        <v>171</v>
      </c>
      <c r="AC43" s="124">
        <v>3</v>
      </c>
      <c r="AD43" s="124">
        <v>6</v>
      </c>
      <c r="AE43" s="45">
        <v>3</v>
      </c>
      <c r="AF43" s="124">
        <f t="shared" si="60"/>
        <v>54</v>
      </c>
      <c r="AG43" s="44" t="str">
        <f t="shared" si="61"/>
        <v>BAJO</v>
      </c>
      <c r="AH43" s="44" t="str">
        <f t="shared" si="62"/>
        <v>ACEPTABLE</v>
      </c>
    </row>
    <row r="44" spans="1:35" ht="72" x14ac:dyDescent="0.2">
      <c r="A44" s="197"/>
      <c r="B44" s="197"/>
      <c r="C44" s="197"/>
      <c r="D44" s="197"/>
      <c r="E44" s="77" t="s">
        <v>122</v>
      </c>
      <c r="F44" s="76" t="s">
        <v>199</v>
      </c>
      <c r="G44" s="77" t="str">
        <f t="shared" si="0"/>
        <v>CONDICIONES DE SEGURIDAD</v>
      </c>
      <c r="H44" s="6" t="s">
        <v>296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3</v>
      </c>
      <c r="R44" s="124">
        <v>1</v>
      </c>
      <c r="S44" s="45">
        <v>3</v>
      </c>
      <c r="T44" s="96">
        <f t="shared" si="63"/>
        <v>9</v>
      </c>
      <c r="U44" s="98" t="str">
        <f t="shared" si="64"/>
        <v>BAJO</v>
      </c>
      <c r="V44" s="98" t="str">
        <f t="shared" si="65"/>
        <v>ACEPTABLE</v>
      </c>
      <c r="W44" s="7" t="s">
        <v>131</v>
      </c>
      <c r="X44" s="7" t="s">
        <v>131</v>
      </c>
      <c r="Y44" s="7" t="s">
        <v>131</v>
      </c>
      <c r="Z44" s="7" t="s">
        <v>218</v>
      </c>
      <c r="AA44" s="7" t="s">
        <v>131</v>
      </c>
      <c r="AB44" s="7" t="s">
        <v>171</v>
      </c>
      <c r="AC44" s="124">
        <v>1</v>
      </c>
      <c r="AD44" s="124">
        <v>1</v>
      </c>
      <c r="AE44" s="45">
        <v>3</v>
      </c>
      <c r="AF44" s="124">
        <f t="shared" si="60"/>
        <v>3</v>
      </c>
      <c r="AG44" s="44" t="str">
        <f t="shared" si="61"/>
        <v>BAJO</v>
      </c>
      <c r="AH44" s="44" t="str">
        <f t="shared" si="62"/>
        <v>ACEPTABLE</v>
      </c>
    </row>
    <row r="45" spans="1:35" ht="60" x14ac:dyDescent="0.2">
      <c r="A45" s="197"/>
      <c r="B45" s="197"/>
      <c r="C45" s="197"/>
      <c r="D45" s="197"/>
      <c r="E45" s="77" t="s">
        <v>122</v>
      </c>
      <c r="F45" s="76" t="s">
        <v>170</v>
      </c>
      <c r="G45" s="77" t="str">
        <f t="shared" si="0"/>
        <v>CONDICIONES DE SEGURIDAD</v>
      </c>
      <c r="H45" s="6" t="s">
        <v>332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4">
        <v>6</v>
      </c>
      <c r="R45" s="124">
        <v>10</v>
      </c>
      <c r="S45" s="45">
        <v>3</v>
      </c>
      <c r="T45" s="96">
        <f t="shared" si="63"/>
        <v>180</v>
      </c>
      <c r="U45" s="98" t="str">
        <f t="shared" si="64"/>
        <v>BAJO</v>
      </c>
      <c r="V45" s="98" t="str">
        <f t="shared" si="65"/>
        <v>ACEPTABLE</v>
      </c>
      <c r="W45" s="7" t="s">
        <v>131</v>
      </c>
      <c r="X45" s="7" t="s">
        <v>131</v>
      </c>
      <c r="Y45" s="7" t="s">
        <v>131</v>
      </c>
      <c r="Z45" s="7" t="s">
        <v>219</v>
      </c>
      <c r="AA45" s="7" t="s">
        <v>131</v>
      </c>
      <c r="AB45" s="7" t="s">
        <v>171</v>
      </c>
      <c r="AC45" s="124">
        <v>3</v>
      </c>
      <c r="AD45" s="124">
        <v>6</v>
      </c>
      <c r="AE45" s="45">
        <v>3</v>
      </c>
      <c r="AF45" s="124">
        <f t="shared" si="60"/>
        <v>54</v>
      </c>
      <c r="AG45" s="44" t="str">
        <f t="shared" si="61"/>
        <v>BAJO</v>
      </c>
      <c r="AH45" s="44" t="str">
        <f t="shared" si="62"/>
        <v>ACEPTABLE</v>
      </c>
    </row>
    <row r="46" spans="1:35" ht="72" x14ac:dyDescent="0.2">
      <c r="A46" s="197"/>
      <c r="B46" s="197"/>
      <c r="C46" s="197"/>
      <c r="D46" s="197"/>
      <c r="E46" s="77" t="s">
        <v>122</v>
      </c>
      <c r="F46" s="76" t="s">
        <v>197</v>
      </c>
      <c r="G46" s="77" t="str">
        <f t="shared" si="0"/>
        <v>CONDICIONES DE SEGURIDAD</v>
      </c>
      <c r="H46" s="6" t="s">
        <v>297</v>
      </c>
      <c r="I46" s="5"/>
      <c r="J46" s="5"/>
      <c r="K46" s="5" t="s">
        <v>0</v>
      </c>
      <c r="L46" s="5" t="s">
        <v>0</v>
      </c>
      <c r="M46" s="5"/>
      <c r="N46" s="5"/>
      <c r="O46" s="5"/>
      <c r="P46" s="5"/>
      <c r="Q46" s="124">
        <v>3</v>
      </c>
      <c r="R46" s="124">
        <v>4</v>
      </c>
      <c r="S46" s="45">
        <v>3</v>
      </c>
      <c r="T46" s="96">
        <f t="shared" si="63"/>
        <v>36</v>
      </c>
      <c r="U46" s="98" t="str">
        <f t="shared" si="64"/>
        <v>BAJO</v>
      </c>
      <c r="V46" s="98" t="str">
        <f t="shared" si="65"/>
        <v>ACEPTABLE</v>
      </c>
      <c r="W46" s="7" t="s">
        <v>131</v>
      </c>
      <c r="X46" s="7" t="s">
        <v>131</v>
      </c>
      <c r="Y46" s="7" t="s">
        <v>131</v>
      </c>
      <c r="Z46" s="7" t="s">
        <v>220</v>
      </c>
      <c r="AA46" s="7" t="s">
        <v>131</v>
      </c>
      <c r="AB46" s="7" t="s">
        <v>221</v>
      </c>
      <c r="AC46" s="124">
        <v>1</v>
      </c>
      <c r="AD46" s="124">
        <v>1</v>
      </c>
      <c r="AE46" s="45">
        <v>3</v>
      </c>
      <c r="AF46" s="124">
        <f t="shared" si="60"/>
        <v>3</v>
      </c>
      <c r="AG46" s="44" t="str">
        <f t="shared" si="61"/>
        <v>BAJO</v>
      </c>
      <c r="AH46" s="44" t="str">
        <f t="shared" si="62"/>
        <v>ACEPTABLE</v>
      </c>
    </row>
    <row r="47" spans="1:35" ht="84" x14ac:dyDescent="0.2">
      <c r="A47" s="197"/>
      <c r="B47" s="197"/>
      <c r="C47" s="197"/>
      <c r="D47" s="197"/>
      <c r="E47" s="77" t="s">
        <v>122</v>
      </c>
      <c r="F47" s="76" t="s">
        <v>191</v>
      </c>
      <c r="G47" s="77" t="str">
        <f t="shared" si="0"/>
        <v>FÍSICOS</v>
      </c>
      <c r="H47" s="6" t="s">
        <v>255</v>
      </c>
      <c r="I47" s="5"/>
      <c r="J47" s="5"/>
      <c r="K47" s="5" t="s">
        <v>0</v>
      </c>
      <c r="L47" s="5" t="s">
        <v>0</v>
      </c>
      <c r="M47" s="5"/>
      <c r="N47" s="5"/>
      <c r="O47" s="5"/>
      <c r="P47" s="5"/>
      <c r="Q47" s="124">
        <v>6</v>
      </c>
      <c r="R47" s="124">
        <v>1</v>
      </c>
      <c r="S47" s="45">
        <v>3</v>
      </c>
      <c r="T47" s="96">
        <f t="shared" si="63"/>
        <v>18</v>
      </c>
      <c r="U47" s="98" t="str">
        <f t="shared" si="64"/>
        <v>BAJO</v>
      </c>
      <c r="V47" s="98" t="str">
        <f t="shared" si="65"/>
        <v>ACEPTABLE</v>
      </c>
      <c r="W47" s="7" t="s">
        <v>131</v>
      </c>
      <c r="X47" s="7" t="s">
        <v>131</v>
      </c>
      <c r="Y47" s="7" t="s">
        <v>131</v>
      </c>
      <c r="Z47" s="7" t="s">
        <v>222</v>
      </c>
      <c r="AA47" s="7" t="s">
        <v>131</v>
      </c>
      <c r="AB47" s="7" t="s">
        <v>171</v>
      </c>
      <c r="AC47" s="124">
        <v>3</v>
      </c>
      <c r="AD47" s="124">
        <v>1</v>
      </c>
      <c r="AE47" s="45">
        <v>3</v>
      </c>
      <c r="AF47" s="124">
        <f t="shared" si="60"/>
        <v>9</v>
      </c>
      <c r="AG47" s="44" t="str">
        <f t="shared" si="61"/>
        <v>BAJO</v>
      </c>
      <c r="AH47" s="44" t="str">
        <f t="shared" si="62"/>
        <v>ACEPTABLE</v>
      </c>
    </row>
    <row r="48" spans="1:35" ht="124.5" customHeight="1" x14ac:dyDescent="0.2">
      <c r="A48" s="197"/>
      <c r="B48" s="197"/>
      <c r="C48" s="197"/>
      <c r="D48" s="197"/>
      <c r="E48" s="77" t="s">
        <v>122</v>
      </c>
      <c r="F48" s="76" t="s">
        <v>194</v>
      </c>
      <c r="G48" s="77" t="str">
        <f t="shared" si="0"/>
        <v>FÍSICOS</v>
      </c>
      <c r="H48" s="6" t="s">
        <v>256</v>
      </c>
      <c r="I48" s="5"/>
      <c r="J48" s="5"/>
      <c r="K48" s="5" t="s">
        <v>0</v>
      </c>
      <c r="L48" s="5" t="s">
        <v>0</v>
      </c>
      <c r="M48" s="5"/>
      <c r="N48" s="5"/>
      <c r="O48" s="5"/>
      <c r="P48" s="5"/>
      <c r="Q48" s="124">
        <v>3</v>
      </c>
      <c r="R48" s="124">
        <v>4</v>
      </c>
      <c r="S48" s="45">
        <v>6</v>
      </c>
      <c r="T48" s="96">
        <f t="shared" si="63"/>
        <v>72</v>
      </c>
      <c r="U48" s="98" t="str">
        <f t="shared" si="64"/>
        <v>BAJO</v>
      </c>
      <c r="V48" s="98" t="str">
        <f t="shared" si="65"/>
        <v>ACEPTABLE</v>
      </c>
      <c r="W48" s="7" t="s">
        <v>131</v>
      </c>
      <c r="X48" s="7" t="s">
        <v>131</v>
      </c>
      <c r="Y48" s="7" t="s">
        <v>131</v>
      </c>
      <c r="Z48" s="7" t="s">
        <v>235</v>
      </c>
      <c r="AA48" s="7" t="s">
        <v>230</v>
      </c>
      <c r="AB48" s="7" t="s">
        <v>171</v>
      </c>
      <c r="AC48" s="124">
        <v>1</v>
      </c>
      <c r="AD48" s="124">
        <v>1</v>
      </c>
      <c r="AE48" s="45">
        <v>3</v>
      </c>
      <c r="AF48" s="124">
        <f t="shared" si="60"/>
        <v>3</v>
      </c>
      <c r="AG48" s="44" t="str">
        <f t="shared" si="61"/>
        <v>BAJO</v>
      </c>
      <c r="AH48" s="44" t="str">
        <f t="shared" si="62"/>
        <v>ACEPTABLE</v>
      </c>
      <c r="AI48" s="3"/>
    </row>
    <row r="49" spans="1:48" s="128" customFormat="1" ht="74.25" customHeight="1" x14ac:dyDescent="0.2">
      <c r="A49" s="197"/>
      <c r="B49" s="197"/>
      <c r="C49" s="197"/>
      <c r="D49" s="197"/>
      <c r="E49" s="77" t="s">
        <v>122</v>
      </c>
      <c r="F49" s="76" t="s">
        <v>146</v>
      </c>
      <c r="G49" s="77" t="s">
        <v>263</v>
      </c>
      <c r="H49" s="76" t="s">
        <v>279</v>
      </c>
      <c r="I49" s="125"/>
      <c r="J49" s="125"/>
      <c r="K49" s="125" t="s">
        <v>0</v>
      </c>
      <c r="L49" s="125"/>
      <c r="M49" s="125"/>
      <c r="N49" s="125"/>
      <c r="O49" s="125"/>
      <c r="P49" s="125"/>
      <c r="Q49" s="126">
        <v>3</v>
      </c>
      <c r="R49" s="126">
        <v>4</v>
      </c>
      <c r="S49" s="127">
        <v>6</v>
      </c>
      <c r="T49" s="130">
        <v>72</v>
      </c>
      <c r="U49" s="98" t="str">
        <f t="shared" si="64"/>
        <v>BAJO</v>
      </c>
      <c r="V49" s="98" t="str">
        <f t="shared" si="65"/>
        <v>ACEPTABLE</v>
      </c>
      <c r="W49" s="77" t="s">
        <v>131</v>
      </c>
      <c r="X49" s="77" t="s">
        <v>131</v>
      </c>
      <c r="Y49" s="77" t="s">
        <v>131</v>
      </c>
      <c r="Z49" s="77" t="s">
        <v>131</v>
      </c>
      <c r="AA49" s="77" t="s">
        <v>131</v>
      </c>
      <c r="AB49" s="77" t="s">
        <v>171</v>
      </c>
      <c r="AC49" s="126">
        <v>3</v>
      </c>
      <c r="AD49" s="126">
        <v>4</v>
      </c>
      <c r="AE49" s="127">
        <v>3</v>
      </c>
      <c r="AF49" s="126">
        <v>36</v>
      </c>
      <c r="AG49" s="44" t="str">
        <f t="shared" ref="AG49" si="66">IF(AND(AF49&gt;=1,AF49&lt;=300),"BAJO",IF(AND(AF49&gt;=301,AF49&lt;=600),"MEDIO",IF(AND(AF49&gt;=601,AF49&lt;=1000),"ALTO")))</f>
        <v>BAJO</v>
      </c>
      <c r="AH49" s="44" t="str">
        <f t="shared" ref="AH49" si="67">IF(AG49= "BAJO","ACEPTABLE",IF(AG49="MEDIO","NO ACEPTABLE",IF(AG49="ALTO","NO ACEPTABLE")))</f>
        <v>ACEPTABLE</v>
      </c>
      <c r="AI49" s="137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</row>
    <row r="50" spans="1:48" s="128" customFormat="1" ht="54" customHeight="1" x14ac:dyDescent="0.2">
      <c r="A50" s="197"/>
      <c r="B50" s="197"/>
      <c r="C50" s="197"/>
      <c r="D50" s="197"/>
      <c r="E50" s="77" t="s">
        <v>122</v>
      </c>
      <c r="F50" s="76" t="s">
        <v>151</v>
      </c>
      <c r="G50" s="77" t="s">
        <v>263</v>
      </c>
      <c r="H50" s="76" t="s">
        <v>298</v>
      </c>
      <c r="I50" s="125"/>
      <c r="J50" s="125"/>
      <c r="K50" s="125" t="s">
        <v>0</v>
      </c>
      <c r="L50" s="125"/>
      <c r="M50" s="125"/>
      <c r="N50" s="125"/>
      <c r="O50" s="125"/>
      <c r="P50" s="125"/>
      <c r="Q50" s="126">
        <v>6</v>
      </c>
      <c r="R50" s="126">
        <v>4</v>
      </c>
      <c r="S50" s="127">
        <v>10</v>
      </c>
      <c r="T50" s="130">
        <v>240</v>
      </c>
      <c r="U50" s="98" t="str">
        <f t="shared" si="64"/>
        <v>BAJO</v>
      </c>
      <c r="V50" s="98" t="str">
        <f t="shared" si="65"/>
        <v>ACEPTABLE</v>
      </c>
      <c r="W50" s="77" t="s">
        <v>131</v>
      </c>
      <c r="X50" s="77" t="s">
        <v>131</v>
      </c>
      <c r="Y50" s="77" t="s">
        <v>131</v>
      </c>
      <c r="Z50" s="77" t="s">
        <v>301</v>
      </c>
      <c r="AA50" s="77" t="s">
        <v>131</v>
      </c>
      <c r="AB50" s="77" t="s">
        <v>131</v>
      </c>
      <c r="AC50" s="126">
        <v>3</v>
      </c>
      <c r="AD50" s="126">
        <v>4</v>
      </c>
      <c r="AE50" s="127">
        <v>10</v>
      </c>
      <c r="AF50" s="126">
        <v>120</v>
      </c>
      <c r="AG50" s="44" t="str">
        <f t="shared" si="61"/>
        <v>BAJO</v>
      </c>
      <c r="AH50" s="44" t="str">
        <f t="shared" si="62"/>
        <v>ACEPTABLE</v>
      </c>
      <c r="AI50" s="137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</row>
    <row r="51" spans="1:48" s="128" customFormat="1" ht="60" x14ac:dyDescent="0.2">
      <c r="A51" s="197"/>
      <c r="B51" s="197"/>
      <c r="C51" s="197"/>
      <c r="D51" s="197"/>
      <c r="E51" s="77" t="s">
        <v>122</v>
      </c>
      <c r="F51" s="76" t="s">
        <v>137</v>
      </c>
      <c r="G51" s="77" t="s">
        <v>262</v>
      </c>
      <c r="H51" s="131" t="s">
        <v>278</v>
      </c>
      <c r="I51" s="125"/>
      <c r="J51" s="125"/>
      <c r="K51" s="125" t="s">
        <v>0</v>
      </c>
      <c r="L51" s="125"/>
      <c r="M51" s="125"/>
      <c r="N51" s="125"/>
      <c r="O51" s="125"/>
      <c r="P51" s="125"/>
      <c r="Q51" s="126">
        <v>6</v>
      </c>
      <c r="R51" s="126">
        <v>4</v>
      </c>
      <c r="S51" s="127">
        <v>3</v>
      </c>
      <c r="T51" s="130">
        <v>72</v>
      </c>
      <c r="U51" s="98" t="str">
        <f t="shared" ref="U51" si="68">IF(AND(T51&gt;=1,T51&lt;=300),"BAJO",IF(AND(T51&gt;=301,T51&lt;=600),"MEDIO",IF(AND(T51&gt;=601,T51&lt;=1000),"ALTO")))</f>
        <v>BAJO</v>
      </c>
      <c r="V51" s="98" t="str">
        <f t="shared" ref="V51" si="69">IF(U51= "BAJO","ACEPTABLE",IF(U51="MEDIO","NO ACEPTABLE",IF(U51="ALTO","NO ACEPTABLE")))</f>
        <v>ACEPTABLE</v>
      </c>
      <c r="W51" s="77" t="s">
        <v>131</v>
      </c>
      <c r="X51" s="77" t="s">
        <v>131</v>
      </c>
      <c r="Y51" s="77" t="s">
        <v>131</v>
      </c>
      <c r="Z51" s="77" t="s">
        <v>222</v>
      </c>
      <c r="AA51" s="77" t="s">
        <v>131</v>
      </c>
      <c r="AB51" s="77" t="s">
        <v>131</v>
      </c>
      <c r="AC51" s="126">
        <v>3</v>
      </c>
      <c r="AD51" s="126">
        <v>6</v>
      </c>
      <c r="AE51" s="127">
        <v>3</v>
      </c>
      <c r="AF51" s="126">
        <v>54</v>
      </c>
      <c r="AG51" s="44" t="str">
        <f t="shared" ref="AG51" si="70">IF(AND(AF51&gt;=1,AF51&lt;=300),"BAJO",IF(AND(AF51&gt;=301,AF51&lt;=600),"MEDIO",IF(AND(AF51&gt;=601,AF51&lt;=1000),"ALTO")))</f>
        <v>BAJO</v>
      </c>
      <c r="AH51" s="44" t="str">
        <f t="shared" ref="AH51" si="71">IF(AG51= "BAJO","ACEPTABLE",IF(AG51="MEDIO","NO ACEPTABLE",IF(AG51="ALTO","NO ACEPTABLE")))</f>
        <v>ACEPTABLE</v>
      </c>
      <c r="AI51" s="137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</row>
    <row r="52" spans="1:48" s="128" customFormat="1" ht="67.5" customHeight="1" x14ac:dyDescent="0.2">
      <c r="A52" s="197"/>
      <c r="B52" s="197"/>
      <c r="C52" s="197"/>
      <c r="D52" s="197"/>
      <c r="E52" s="77" t="s">
        <v>122</v>
      </c>
      <c r="F52" s="76" t="s">
        <v>141</v>
      </c>
      <c r="G52" s="77" t="str">
        <f t="shared" si="0"/>
        <v>BIOLÓGICOS</v>
      </c>
      <c r="H52" s="76" t="s">
        <v>333</v>
      </c>
      <c r="I52" s="125"/>
      <c r="J52" s="125"/>
      <c r="K52" s="125" t="s">
        <v>0</v>
      </c>
      <c r="L52" s="125" t="s">
        <v>0</v>
      </c>
      <c r="M52" s="125"/>
      <c r="N52" s="125"/>
      <c r="O52" s="125"/>
      <c r="P52" s="125"/>
      <c r="Q52" s="126">
        <v>6</v>
      </c>
      <c r="R52" s="126">
        <v>4</v>
      </c>
      <c r="S52" s="127">
        <v>10</v>
      </c>
      <c r="T52" s="126">
        <f t="shared" ref="T52" si="72">(Q52*R52*S52)</f>
        <v>240</v>
      </c>
      <c r="U52" s="44" t="str">
        <f t="shared" ref="U52" si="73">IF(AND(T52&gt;=1,T52&lt;=300),"BAJO",IF(AND(T52&gt;=301,T52&lt;=600),"MEDIO",IF(AND(T52&gt;=601,T52&lt;=1000),"ALTO")))</f>
        <v>BAJO</v>
      </c>
      <c r="V52" s="44" t="str">
        <f t="shared" ref="V52" si="74">IF(U52= "BAJO","ACEPTABLE",IF(U52="MEDIO","NO ACEPTABLE",IF(U52="ALTO","NO ACEPTABLE")))</f>
        <v>ACEPTABLE</v>
      </c>
      <c r="W52" s="77" t="s">
        <v>131</v>
      </c>
      <c r="X52" s="77" t="s">
        <v>131</v>
      </c>
      <c r="Y52" s="77" t="s">
        <v>131</v>
      </c>
      <c r="Z52" s="77" t="s">
        <v>231</v>
      </c>
      <c r="AA52" s="77" t="s">
        <v>131</v>
      </c>
      <c r="AB52" s="77" t="s">
        <v>171</v>
      </c>
      <c r="AC52" s="126">
        <v>3</v>
      </c>
      <c r="AD52" s="126">
        <v>4</v>
      </c>
      <c r="AE52" s="127">
        <v>10</v>
      </c>
      <c r="AF52" s="126">
        <f t="shared" ref="AF52" si="75">(AC52*AD52*AE52)</f>
        <v>120</v>
      </c>
      <c r="AG52" s="44" t="str">
        <f>IF(AND(AF52&gt;=1,AF52&lt;=300),"BAJO",IF(AND(AF52&gt;=301,AF52&lt;=600),"MEDIO",IF(AND(AF52&gt;AI49AF49&lt;=1000),"ALTO")))</f>
        <v>BAJO</v>
      </c>
      <c r="AH52" s="44" t="str">
        <f t="shared" ref="AH52" si="76">IF(AG52= "BAJO","ACEPTABLE",IF(AG52="MEDIO","NO ACEPTABLE",IF(AG52="ALTO","NO ACEPTABLE")))</f>
        <v>ACEPTABLE</v>
      </c>
      <c r="AI52" s="137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</row>
    <row r="53" spans="1:48" ht="120" x14ac:dyDescent="0.2">
      <c r="A53" s="197"/>
      <c r="B53" s="197"/>
      <c r="C53" s="197"/>
      <c r="D53" s="197"/>
      <c r="E53" s="77" t="s">
        <v>122</v>
      </c>
      <c r="F53" s="76" t="s">
        <v>142</v>
      </c>
      <c r="G53" s="77" t="str">
        <f t="shared" si="0"/>
        <v>BIOLÓGICOS</v>
      </c>
      <c r="H53" s="6" t="s">
        <v>334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4">
        <v>6</v>
      </c>
      <c r="R53" s="124">
        <v>4</v>
      </c>
      <c r="S53" s="45">
        <v>10</v>
      </c>
      <c r="T53" s="124">
        <f t="shared" ref="T53" si="77">(Q53*R53*S53)</f>
        <v>240</v>
      </c>
      <c r="U53" s="44" t="str">
        <f t="shared" ref="U53" si="78">IF(AND(T53&gt;=1,T53&lt;=300),"BAJO",IF(AND(T53&gt;=301,T53&lt;=600),"MEDIO",IF(AND(T53&gt;=601,T53&lt;=1000),"ALTO")))</f>
        <v>BAJO</v>
      </c>
      <c r="V53" s="44" t="str">
        <f t="shared" ref="V53" si="79">IF(U53= "BAJO","ACEPTABLE",IF(U53="MEDIO","NO ACEPTABLE",IF(U53="ALTO","NO ACEPTABLE")))</f>
        <v>ACEPTABLE</v>
      </c>
      <c r="W53" s="7" t="s">
        <v>131</v>
      </c>
      <c r="X53" s="7" t="s">
        <v>131</v>
      </c>
      <c r="Y53" s="7" t="s">
        <v>131</v>
      </c>
      <c r="Z53" s="7" t="s">
        <v>223</v>
      </c>
      <c r="AA53" s="7" t="s">
        <v>131</v>
      </c>
      <c r="AB53" s="7" t="s">
        <v>171</v>
      </c>
      <c r="AC53" s="124">
        <v>3</v>
      </c>
      <c r="AD53" s="124">
        <v>4</v>
      </c>
      <c r="AE53" s="45">
        <v>10</v>
      </c>
      <c r="AF53" s="124">
        <f t="shared" ref="AF53" si="80">(AC53*AD53*AE53)</f>
        <v>120</v>
      </c>
      <c r="AG53" s="44" t="str">
        <f t="shared" ref="AG53" si="81">IF(AND(AF53&gt;=1,AF53&lt;=300),"BAJO",IF(AND(AF53&gt;=301,AF53&lt;=600),"MEDIO",IF(AND(AF53&gt;=601,AF53&lt;=1000),"ALTO")))</f>
        <v>BAJO</v>
      </c>
      <c r="AH53" s="44" t="str">
        <f t="shared" ref="AH53" si="82">IF(AG53= "BAJO","ACEPTABLE",IF(AG53="MEDIO","NO ACEPTABLE",IF(AG53="ALTO","NO ACEPTABLE")))</f>
        <v>ACEPTABLE</v>
      </c>
    </row>
    <row r="54" spans="1:48" ht="60" x14ac:dyDescent="0.2">
      <c r="A54" s="197"/>
      <c r="B54" s="197"/>
      <c r="C54" s="197"/>
      <c r="D54" s="197"/>
      <c r="E54" s="77" t="s">
        <v>122</v>
      </c>
      <c r="F54" s="76" t="s">
        <v>143</v>
      </c>
      <c r="G54" s="77" t="str">
        <f t="shared" si="0"/>
        <v>BIOLÓGICOS</v>
      </c>
      <c r="H54" s="6" t="s">
        <v>280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6</v>
      </c>
      <c r="R54" s="124">
        <v>4</v>
      </c>
      <c r="S54" s="45">
        <v>10</v>
      </c>
      <c r="T54" s="124">
        <f t="shared" ref="T54:T55" si="83">(Q54*R54*S54)</f>
        <v>240</v>
      </c>
      <c r="U54" s="44" t="str">
        <f t="shared" ref="U54:U55" si="84">IF(AND(T54&gt;=1,T54&lt;=300),"BAJO",IF(AND(T54&gt;=301,T54&lt;=600),"MEDIO",IF(AND(T54&gt;=601,T54&lt;=1000),"ALTO")))</f>
        <v>BAJO</v>
      </c>
      <c r="V54" s="44" t="str">
        <f t="shared" ref="V54:V55" si="85">IF(U54= "BAJO","ACEPTABLE",IF(U54="MEDIO","NO ACEPTABLE",IF(U54="ALTO","NO ACEPTABLE")))</f>
        <v>ACEPTABLE</v>
      </c>
      <c r="W54" s="7" t="s">
        <v>131</v>
      </c>
      <c r="X54" s="7" t="s">
        <v>131</v>
      </c>
      <c r="Y54" s="7" t="s">
        <v>131</v>
      </c>
      <c r="Z54" s="7" t="s">
        <v>224</v>
      </c>
      <c r="AA54" s="7" t="s">
        <v>131</v>
      </c>
      <c r="AB54" s="7" t="s">
        <v>171</v>
      </c>
      <c r="AC54" s="124">
        <v>3</v>
      </c>
      <c r="AD54" s="124">
        <v>4</v>
      </c>
      <c r="AE54" s="45">
        <v>10</v>
      </c>
      <c r="AF54" s="124">
        <f t="shared" ref="AF54:AF55" si="86">(AC54*AD54*AE54)</f>
        <v>120</v>
      </c>
      <c r="AG54" s="44" t="str">
        <f t="shared" ref="AG54:AG55" si="87">IF(AND(AF54&gt;=1,AF54&lt;=300),"BAJO",IF(AND(AF54&gt;=301,AF54&lt;=600),"MEDIO",IF(AND(AF54&gt;=601,AF54&lt;=1000),"ALTO")))</f>
        <v>BAJO</v>
      </c>
      <c r="AH54" s="44" t="str">
        <f t="shared" ref="AH54:AH55" si="88">IF(AG54= "BAJO","ACEPTABLE",IF(AG54="MEDIO","NO ACEPTABLE",IF(AG54="ALTO","NO ACEPTABLE")))</f>
        <v>ACEPTABLE</v>
      </c>
    </row>
    <row r="55" spans="1:48" ht="112.5" customHeight="1" x14ac:dyDescent="0.2">
      <c r="A55" s="197"/>
      <c r="B55" s="197"/>
      <c r="C55" s="197"/>
      <c r="D55" s="197"/>
      <c r="E55" s="77" t="s">
        <v>122</v>
      </c>
      <c r="F55" s="76" t="s">
        <v>257</v>
      </c>
      <c r="G55" s="77" t="str">
        <f t="shared" ref="G55" si="89">IF(F55="Manipulación manual de cargas","BIOMECÁNICO",IF(F55="Movimientos repetitivos","BIOMECÁNICO",IF(F55="Esfuerzo","BIOMECÁNICO",IF(F55="Postura (prolongada mantenida, forzada,
antigravitacional)","BIOMECÁNICO",IF(F55="Mecánico (elementos o partes de máquinas, herramientas, equipos, piezas a trabajar, materiales proyectados sólidos o fluidos, superficies calientes)","CONDICIONES DE SEGURIDAD",IF(F55="Locativo (sistemas y medios de almacenamiento,  arrumes elevados sin estibas, muebles mal anclados en el piso o en la pared, almacenamientos inadecuados, condiciones de la estructura de trabajo)","CONDICIONES DE SEGURIDAD",IF(F55="Superficies de trabajo (irregulares, deslizantes, con diferencia del nivel, calientes)","CONDICIONES DE SEGURIDAD",IF(F55="Condiciones de orden y aseo, (caída de objetos, caída al mismo nivel o a un plano inferior, desorden en puestos de trabajo y bodegas)","CONDICIONES DE SEGURIDAD",IF(F55="Tecnológico (explosión, fuga, derrame de sustancias químicas, incendio)","CONDICIONES DE SEGURIDAD",IF(F55="Accidentes de tránsito - atropellamiento","CONDICIONES DE SEGURIDAD",IF(F55="Públicos (robos, atracos, asaltos, atentados, de orden público, etc.)","CONDICIONES DE SEGURIDAD",IF(F55="Eléctrico - (alta, media y baja tensión, estática por contacto indirecto)","CONDICIONES DE SEGURIDAD",IF(F55="Eléctrico - canalización inadecuada de cables eléctricos y de computo","CONDICIONES DE SEGURIDAD",IF(F55="Trabajo en alturas","CONDICIONES DE SEGURIDAD",IF(F55="Espacios confinados","CONDICIONES DE SEGURIDAD",IF(F55="Ruido de impacto, intermitente o continuo","FÍSICOS",IF(F55="Iluminación - luz visible por exceso o por deficiencia","FÍSICOS",IF(F55="Vibración cuerpo entero, segmentaria","FÍSICOS",IF(F55="Temperaturas extremas (calor y frío)","FÍSICOS",IF(F55="Ventilación (natural o artificial)","FÍSICOS",IF(F55="Presión admosférica (normal y ajustada)","FÍSICOS",IF(F55="Radiaciones ionizantes (rayos x, gama. beta y alfa)","FÍSICOS",IF(F55="Radiaciones no ionizantes (láser, ultravioleta, infrarroja, radiofrecuencia, microondas)","FÍSICOS",IF(F55="Gérmenes","BIOLÓGICOS",IF(F55="Parásitos","BIOLÓGICOS",IF(F55="Picaduras","BIOLÓGICOS",IF(F55="Mordeduras","BIOLÓGICOS",IF(F55="Fluidos o excrementos","BIOLÓGICOS",IF(F55="Polvos orgánicos inorgánicos","QUÍMICOS",IF(F55="Fibras","QUÍMICOS",IF(F55="Líquidos (nieblas y rocíos)","QUÍMICOS",IF(F55="Gases y vapores","QUÍMICOS",IF(F55="Humos metálicos, no metálicos","QUÍMICOS",IF(F55="Material particulado","QUÍMICOS",IF(F55="Gestión organizacional: Estilo de mando, pago, contratación, participación, inducción y capacitación, bienestar social, evaluación del desempeño y manejo de cambios","PSICOSOCIAL",IF(F55="Características de la organización del trabajo: Comunicación, tecnología, organización del trabajo y demandas cualitativas y cuantitativas de la labor","PSICOSOCIAL",IF(F55="Características del grupo social de trabajo: Relaciones, cohesión, calidad de interacciones y trabajo en equipo","PSICOSOCIAL",IF(F55="Condiciones de la tarea: Carga mental, contenido de la tarea, demandas emocionales, sistemas de control, definición de roles y monotonía","PSICOSOCIAL",IF(F55="Interface persona - tarea: Conocimientos, habilidades en relación con la demanda de la tarea, Iniciativa, autonomía y reconocimiento, identificación de la persona con la tarea y la organización","PSICOSOCIAL",IF(F55="Jornada de trabajo: Pausas, Trabajo nocturno, rotación, horas extras y descansos","PSICOSOCIAL",IF(F55="Antrópicos (inundaciones, deslizamientos, incendios forestales, sequías, aludes)","FENÓMENO NATURAL",IF(F55="Geofísicos (terremotos, volcanes, subsidencias, colapsos, inestabilidad del terreno)","FENÓMENO NATURAL",IF(F55="Meteorológicos (huracanes, tornados, granizadas, tormenta eléctrica)","FENÓMENO NATURAL")))))))))))))))))))))))))))))))))))))))))))</f>
        <v>PSICOSOCIAL</v>
      </c>
      <c r="H55" s="6" t="s">
        <v>249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10</v>
      </c>
      <c r="R55" s="124">
        <v>4</v>
      </c>
      <c r="S55" s="45">
        <v>10</v>
      </c>
      <c r="T55" s="124">
        <f t="shared" si="83"/>
        <v>400</v>
      </c>
      <c r="U55" s="44" t="str">
        <f t="shared" si="84"/>
        <v>MEDIO</v>
      </c>
      <c r="V55" s="44" t="str">
        <f t="shared" si="85"/>
        <v>NO ACEPTABLE</v>
      </c>
      <c r="W55" s="7" t="s">
        <v>131</v>
      </c>
      <c r="X55" s="7" t="s">
        <v>131</v>
      </c>
      <c r="Y55" s="7" t="s">
        <v>131</v>
      </c>
      <c r="Z55" s="7" t="s">
        <v>188</v>
      </c>
      <c r="AA55" s="7" t="s">
        <v>131</v>
      </c>
      <c r="AB55" s="7" t="s">
        <v>171</v>
      </c>
      <c r="AC55" s="124">
        <v>3</v>
      </c>
      <c r="AD55" s="124">
        <v>4</v>
      </c>
      <c r="AE55" s="45">
        <v>10</v>
      </c>
      <c r="AF55" s="124">
        <f t="shared" si="86"/>
        <v>120</v>
      </c>
      <c r="AG55" s="44" t="str">
        <f t="shared" si="87"/>
        <v>BAJO</v>
      </c>
      <c r="AH55" s="44" t="str">
        <f t="shared" si="88"/>
        <v>ACEPTABLE</v>
      </c>
    </row>
    <row r="56" spans="1:48" ht="111" customHeight="1" x14ac:dyDescent="0.2">
      <c r="A56" s="197"/>
      <c r="B56" s="197"/>
      <c r="C56" s="197"/>
      <c r="D56" s="197"/>
      <c r="E56" s="77" t="s">
        <v>122</v>
      </c>
      <c r="F56" s="76" t="s">
        <v>184</v>
      </c>
      <c r="G56" s="77" t="str">
        <f t="shared" si="0"/>
        <v>PSICOSOCIAL</v>
      </c>
      <c r="H56" s="6" t="s">
        <v>248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4">
        <v>10</v>
      </c>
      <c r="R56" s="124">
        <v>4</v>
      </c>
      <c r="S56" s="45">
        <v>10</v>
      </c>
      <c r="T56" s="96">
        <f t="shared" si="63"/>
        <v>400</v>
      </c>
      <c r="U56" s="98" t="str">
        <f t="shared" si="64"/>
        <v>MEDIO</v>
      </c>
      <c r="V56" s="98" t="str">
        <f t="shared" si="65"/>
        <v>NO ACEPTABLE</v>
      </c>
      <c r="W56" s="7" t="s">
        <v>131</v>
      </c>
      <c r="X56" s="7" t="s">
        <v>131</v>
      </c>
      <c r="Y56" s="7" t="s">
        <v>131</v>
      </c>
      <c r="Z56" s="7" t="s">
        <v>188</v>
      </c>
      <c r="AA56" s="7" t="s">
        <v>131</v>
      </c>
      <c r="AB56" s="7" t="s">
        <v>171</v>
      </c>
      <c r="AC56" s="124">
        <v>3</v>
      </c>
      <c r="AD56" s="124">
        <v>4</v>
      </c>
      <c r="AE56" s="45">
        <v>10</v>
      </c>
      <c r="AF56" s="124">
        <f t="shared" si="60"/>
        <v>120</v>
      </c>
      <c r="AG56" s="44" t="str">
        <f t="shared" si="61"/>
        <v>BAJO</v>
      </c>
      <c r="AH56" s="44" t="str">
        <f t="shared" si="62"/>
        <v>ACEPTABLE</v>
      </c>
    </row>
    <row r="57" spans="1:48" ht="132" x14ac:dyDescent="0.2">
      <c r="A57" s="197"/>
      <c r="B57" s="197"/>
      <c r="C57" s="197"/>
      <c r="D57" s="197"/>
      <c r="E57" s="77" t="s">
        <v>122</v>
      </c>
      <c r="F57" s="76" t="s">
        <v>185</v>
      </c>
      <c r="G57" s="77" t="str">
        <f t="shared" ref="G57" si="90">IF(F57="Manipulación manual de cargas","BIOMECÁNICO",IF(F57="Movimientos repetitivos","BIOMECÁNICO",IF(F57="Esfuerzo","BIOMECÁNICO",IF(F57="Postura (prolongada mantenida, forzada,
antigravitacional)","BIOMECÁNICO",IF(F57="Mecánico (elementos o partes de máquinas, herramientas, equipos, piezas a trabajar, materiales proyectados sólidos o fluidos, superficies calientes)","CONDICIONES DE SEGURIDAD",IF(F57="Locativo (sistemas y medios de almacenamiento,  arrumes elevados sin estibas, muebles mal anclados en el piso o en la pared, almacenamientos inadecuados, condiciones de la estructura de trabajo)","CONDICIONES DE SEGURIDAD",IF(F57="Superficies de trabajo (irregulares, deslizantes, con diferencia del nivel, calientes)","CONDICIONES DE SEGURIDAD",IF(F57="Condiciones de orden y aseo, (caída de objetos, caída al mismo nivel o a un plano inferior, desorden en puestos de trabajo y bodegas)","CONDICIONES DE SEGURIDAD",IF(F57="Tecnológico (explosión, fuga, derrame de sustancias químicas, incendio)","CONDICIONES DE SEGURIDAD",IF(F57="Accidentes de tránsito - atropellamiento","CONDICIONES DE SEGURIDAD",IF(F57="Públicos (robos, atracos, asaltos, atentados, de orden público, etc.)","CONDICIONES DE SEGURIDAD",IF(F57="Eléctrico - (alta, media y baja tensión, estática por contacto indirecto)","CONDICIONES DE SEGURIDAD",IF(F57="Eléctrico - canalización inadecuada de cables eléctricos y de computo","CONDICIONES DE SEGURIDAD",IF(F57="Trabajo en alturas","CONDICIONES DE SEGURIDAD",IF(F57="Espacios confinados","CONDICIONES DE SEGURIDAD",IF(F57="Ruido de impacto, intermitente o continuo","FÍSICOS",IF(F57="Iluminación - luz visible por exceso o por deficiencia","FÍSICOS",IF(F57="Vibración cuerpo entero, segmentaria","FÍSICOS",IF(F57="Temperaturas extremas (calor y frío)","FÍSICOS",IF(F57="Ventilación (natural o artificial)","FÍSICOS",IF(F57="Presión admosférica (normal y ajustada)","FÍSICOS",IF(F57="Radiaciones ionizantes (rayos x, gama. beta y alfa)","FÍSICOS",IF(F57="Radiaciones no ionizantes (láser, ultravioleta, infrarroja, radiofrecuencia, microondas)","FÍSICOS",IF(F57="Gérmenes","BIOLÓGICOS",IF(F57="Parásitos","BIOLÓGICOS",IF(F57="Picaduras","BIOLÓGICOS",IF(F57="Mordeduras","BIOLÓGICOS",IF(F57="Fluidos o excrementos","BIOLÓGICOS",IF(F57="Polvos orgánicos inorgánicos","QUÍMICOS",IF(F57="Fibras","QUÍMICOS",IF(F57="Líquidos (nieblas y rocíos)","QUÍMICOS",IF(F57="Gases y vapores","QUÍMICOS",IF(F57="Humos metálicos, no metálicos","QUÍMICOS",IF(F57="Material particulado","QUÍMICOS",IF(F57="Gestión organizacional: Estilo de mando, pago, contratación, participación, inducción y capacitación, bienestar social, evaluación del desempeño y manejo de cambios","PSICOSOCIAL",IF(F57="Características de la organización del trabajo: Comunicación, tecnología, organización del trabajo y demandas cualitativas y cuantitativas de la labor","PSICOSOCIAL",IF(F57="Características del grupo social de trabajo: Relaciones, cohesión, calidad de interacciones y trabajo en equipo","PSICOSOCIAL",IF(F57="Condiciones de la tarea: Carga mental, contenido de la tarea, demandas emocionales, sistemas de control, definición de roles y monotonía","PSICOSOCIAL",IF(F57="Interface persona - tarea: Conocimientos, habilidades en relación con la demanda de la tarea, Iniciativa, autonomía y reconocimiento, identificación de la persona con la tarea y la organización","PSICOSOCIAL",IF(F57="Jornada de trabajo: Pausas, Trabajo nocturno, rotación, horas extras y descansos","PSICOSOCIAL",IF(F57="Antrópicos (inundaciones, deslizamientos, incendios forestales, sequías, aludes)","FENÓMENO NATURAL",IF(F57="Geofísicos (terremotos, volcanes, subsidencias, colapsos, inestabilidad del terreno)","FENÓMENO NATURAL",IF(F57="Meteorológicos (huracanes, tornados, granizadas, tormenta eléctrica)","FENÓMENO NATURAL")))))))))))))))))))))))))))))))))))))))))))</f>
        <v>PSICOSOCIAL</v>
      </c>
      <c r="H57" s="6" t="s">
        <v>258</v>
      </c>
      <c r="I57" s="5"/>
      <c r="J57" s="5"/>
      <c r="K57" s="5" t="s">
        <v>0</v>
      </c>
      <c r="L57" s="5" t="s">
        <v>0</v>
      </c>
      <c r="M57" s="5"/>
      <c r="N57" s="5"/>
      <c r="O57" s="5"/>
      <c r="P57" s="5"/>
      <c r="Q57" s="124">
        <v>10</v>
      </c>
      <c r="R57" s="124">
        <v>4</v>
      </c>
      <c r="S57" s="45">
        <v>10</v>
      </c>
      <c r="T57" s="124">
        <f t="shared" si="63"/>
        <v>400</v>
      </c>
      <c r="U57" s="44" t="str">
        <f t="shared" si="64"/>
        <v>MEDIO</v>
      </c>
      <c r="V57" s="44" t="str">
        <f t="shared" si="65"/>
        <v>NO ACEPTABLE</v>
      </c>
      <c r="W57" s="7" t="s">
        <v>131</v>
      </c>
      <c r="X57" s="7" t="s">
        <v>131</v>
      </c>
      <c r="Y57" s="7" t="s">
        <v>131</v>
      </c>
      <c r="Z57" s="7" t="s">
        <v>188</v>
      </c>
      <c r="AA57" s="7" t="s">
        <v>131</v>
      </c>
      <c r="AB57" s="7" t="s">
        <v>171</v>
      </c>
      <c r="AC57" s="124">
        <v>3</v>
      </c>
      <c r="AD57" s="124">
        <v>4</v>
      </c>
      <c r="AE57" s="45">
        <v>10</v>
      </c>
      <c r="AF57" s="124">
        <f t="shared" si="60"/>
        <v>120</v>
      </c>
      <c r="AG57" s="44" t="str">
        <f t="shared" si="61"/>
        <v>BAJO</v>
      </c>
      <c r="AH57" s="44" t="str">
        <f t="shared" si="62"/>
        <v>ACEPTABLE</v>
      </c>
    </row>
    <row r="58" spans="1:48" ht="48" x14ac:dyDescent="0.2">
      <c r="A58" s="197"/>
      <c r="B58" s="197"/>
      <c r="C58" s="197"/>
      <c r="D58" s="197"/>
      <c r="E58" s="77" t="s">
        <v>154</v>
      </c>
      <c r="F58" s="76" t="s">
        <v>208</v>
      </c>
      <c r="G58" s="77" t="str">
        <f t="shared" si="0"/>
        <v>FENÓMENO NATURAL</v>
      </c>
      <c r="H58" s="6" t="s">
        <v>299</v>
      </c>
      <c r="I58" s="5"/>
      <c r="J58" s="5"/>
      <c r="K58" s="5" t="s">
        <v>0</v>
      </c>
      <c r="L58" s="5" t="s">
        <v>0</v>
      </c>
      <c r="M58" s="5"/>
      <c r="N58" s="5"/>
      <c r="O58" s="5"/>
      <c r="P58" s="5"/>
      <c r="Q58" s="124">
        <v>3</v>
      </c>
      <c r="R58" s="124">
        <v>6</v>
      </c>
      <c r="S58" s="45">
        <v>1</v>
      </c>
      <c r="T58" s="124">
        <f t="shared" si="63"/>
        <v>18</v>
      </c>
      <c r="U58" s="44" t="str">
        <f t="shared" si="64"/>
        <v>BAJO</v>
      </c>
      <c r="V58" s="44" t="str">
        <f t="shared" si="65"/>
        <v>ACEPTABLE</v>
      </c>
      <c r="W58" s="7" t="s">
        <v>131</v>
      </c>
      <c r="X58" s="7" t="s">
        <v>131</v>
      </c>
      <c r="Y58" s="7" t="s">
        <v>131</v>
      </c>
      <c r="Z58" s="7" t="s">
        <v>225</v>
      </c>
      <c r="AA58" s="7" t="s">
        <v>131</v>
      </c>
      <c r="AB58" s="7" t="s">
        <v>171</v>
      </c>
      <c r="AC58" s="124">
        <v>3</v>
      </c>
      <c r="AD58" s="124">
        <v>4</v>
      </c>
      <c r="AE58" s="45">
        <v>1</v>
      </c>
      <c r="AF58" s="124">
        <f t="shared" si="60"/>
        <v>12</v>
      </c>
      <c r="AG58" s="44" t="str">
        <f t="shared" si="61"/>
        <v>BAJO</v>
      </c>
      <c r="AH58" s="44" t="str">
        <f t="shared" si="62"/>
        <v>ACEPTABLE</v>
      </c>
    </row>
    <row r="59" spans="1:48" ht="60" x14ac:dyDescent="0.2">
      <c r="A59" s="197"/>
      <c r="B59" s="197"/>
      <c r="C59" s="197"/>
      <c r="D59" s="197"/>
      <c r="E59" s="77" t="s">
        <v>154</v>
      </c>
      <c r="F59" s="76" t="s">
        <v>210</v>
      </c>
      <c r="G59" s="77" t="str">
        <f t="shared" si="0"/>
        <v>FENÓMENO NATURAL</v>
      </c>
      <c r="H59" s="6" t="s">
        <v>335</v>
      </c>
      <c r="I59" s="5"/>
      <c r="J59" s="5"/>
      <c r="K59" s="5" t="s">
        <v>0</v>
      </c>
      <c r="L59" s="5" t="s">
        <v>0</v>
      </c>
      <c r="M59" s="5"/>
      <c r="N59" s="5"/>
      <c r="O59" s="5"/>
      <c r="P59" s="5"/>
      <c r="Q59" s="124">
        <v>3</v>
      </c>
      <c r="R59" s="124">
        <v>6</v>
      </c>
      <c r="S59" s="45">
        <v>1</v>
      </c>
      <c r="T59" s="96">
        <f t="shared" si="63"/>
        <v>18</v>
      </c>
      <c r="U59" s="98" t="str">
        <f t="shared" si="64"/>
        <v>BAJO</v>
      </c>
      <c r="V59" s="98" t="str">
        <f t="shared" si="65"/>
        <v>ACEPTABLE</v>
      </c>
      <c r="W59" s="7" t="s">
        <v>131</v>
      </c>
      <c r="X59" s="7" t="s">
        <v>131</v>
      </c>
      <c r="Y59" s="7" t="s">
        <v>131</v>
      </c>
      <c r="Z59" s="7" t="s">
        <v>211</v>
      </c>
      <c r="AA59" s="7" t="s">
        <v>212</v>
      </c>
      <c r="AB59" s="7" t="s">
        <v>229</v>
      </c>
      <c r="AC59" s="124">
        <v>3</v>
      </c>
      <c r="AD59" s="124">
        <v>4</v>
      </c>
      <c r="AE59" s="45">
        <v>1</v>
      </c>
      <c r="AF59" s="124">
        <f t="shared" si="60"/>
        <v>12</v>
      </c>
      <c r="AG59" s="44" t="str">
        <f t="shared" si="61"/>
        <v>BAJO</v>
      </c>
      <c r="AH59" s="44" t="str">
        <f t="shared" si="62"/>
        <v>ACEPTABLE</v>
      </c>
    </row>
    <row r="60" spans="1:48" ht="48.75" thickBot="1" x14ac:dyDescent="0.25">
      <c r="A60" s="198"/>
      <c r="B60" s="198"/>
      <c r="C60" s="198"/>
      <c r="D60" s="198"/>
      <c r="E60" s="100" t="s">
        <v>154</v>
      </c>
      <c r="F60" s="101" t="s">
        <v>209</v>
      </c>
      <c r="G60" s="100" t="str">
        <f t="shared" si="0"/>
        <v>FENÓMENO NATURAL</v>
      </c>
      <c r="H60" s="102" t="s">
        <v>300</v>
      </c>
      <c r="I60" s="103"/>
      <c r="J60" s="103"/>
      <c r="K60" s="103" t="s">
        <v>0</v>
      </c>
      <c r="L60" s="103" t="s">
        <v>0</v>
      </c>
      <c r="M60" s="103"/>
      <c r="N60" s="103"/>
      <c r="O60" s="103"/>
      <c r="P60" s="103"/>
      <c r="Q60" s="104">
        <v>6</v>
      </c>
      <c r="R60" s="104">
        <v>4</v>
      </c>
      <c r="S60" s="105">
        <v>6</v>
      </c>
      <c r="T60" s="110">
        <f t="shared" si="63"/>
        <v>144</v>
      </c>
      <c r="U60" s="111" t="str">
        <f t="shared" si="64"/>
        <v>BAJO</v>
      </c>
      <c r="V60" s="111" t="str">
        <f t="shared" si="65"/>
        <v>ACEPTABLE</v>
      </c>
      <c r="W60" s="107" t="s">
        <v>131</v>
      </c>
      <c r="X60" s="107" t="s">
        <v>131</v>
      </c>
      <c r="Y60" s="107" t="s">
        <v>131</v>
      </c>
      <c r="Z60" s="107" t="s">
        <v>211</v>
      </c>
      <c r="AA60" s="107" t="s">
        <v>212</v>
      </c>
      <c r="AB60" s="107" t="s">
        <v>229</v>
      </c>
      <c r="AC60" s="104">
        <v>6</v>
      </c>
      <c r="AD60" s="104">
        <v>1</v>
      </c>
      <c r="AE60" s="105">
        <v>6</v>
      </c>
      <c r="AF60" s="104">
        <f t="shared" si="60"/>
        <v>36</v>
      </c>
      <c r="AG60" s="106" t="str">
        <f t="shared" si="61"/>
        <v>BAJO</v>
      </c>
      <c r="AH60" s="106" t="str">
        <f t="shared" si="62"/>
        <v>ACEPTABLE</v>
      </c>
    </row>
    <row r="61" spans="1:48" ht="15" thickBot="1" x14ac:dyDescent="0.25">
      <c r="F61" s="101"/>
    </row>
  </sheetData>
  <protectedRanges>
    <protectedRange sqref="A1:AH4" name="Rango3"/>
  </protectedRanges>
  <mergeCells count="71">
    <mergeCell ref="AG6:AH6"/>
    <mergeCell ref="AD6:AF6"/>
    <mergeCell ref="AA5:AB5"/>
    <mergeCell ref="I6:M6"/>
    <mergeCell ref="N6:P6"/>
    <mergeCell ref="Q6:U6"/>
    <mergeCell ref="B40:B60"/>
    <mergeCell ref="C40:C60"/>
    <mergeCell ref="D40:D60"/>
    <mergeCell ref="A5:F5"/>
    <mergeCell ref="A6:F6"/>
    <mergeCell ref="A10:A60"/>
    <mergeCell ref="AF8:AF9"/>
    <mergeCell ref="T8:T9"/>
    <mergeCell ref="U8:U9"/>
    <mergeCell ref="V8:V9"/>
    <mergeCell ref="W8:W9"/>
    <mergeCell ref="X8:X9"/>
    <mergeCell ref="C10:C39"/>
    <mergeCell ref="G8:G9"/>
    <mergeCell ref="I8:I9"/>
    <mergeCell ref="J8:J9"/>
    <mergeCell ref="K8:K9"/>
    <mergeCell ref="L8:L9"/>
    <mergeCell ref="O8:O9"/>
    <mergeCell ref="B10:B39"/>
    <mergeCell ref="D10:D39"/>
    <mergeCell ref="M8:M9"/>
    <mergeCell ref="N8:N9"/>
    <mergeCell ref="AC8:AC9"/>
    <mergeCell ref="AD8:AD9"/>
    <mergeCell ref="AE8:AE9"/>
    <mergeCell ref="AA8:AA9"/>
    <mergeCell ref="AB8:AB9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AG8:AG9"/>
    <mergeCell ref="AH8:AH9"/>
    <mergeCell ref="AF5:AG5"/>
    <mergeCell ref="A1:G4"/>
    <mergeCell ref="F7:G7"/>
    <mergeCell ref="H7:H9"/>
    <mergeCell ref="I7:K7"/>
    <mergeCell ref="L7:P7"/>
    <mergeCell ref="Q7:V7"/>
    <mergeCell ref="W7:AB7"/>
    <mergeCell ref="P8:P9"/>
    <mergeCell ref="Q8:Q9"/>
    <mergeCell ref="R8:R9"/>
    <mergeCell ref="S8:S9"/>
    <mergeCell ref="AC5:AE5"/>
    <mergeCell ref="Z8:Z9"/>
    <mergeCell ref="H1:AB1"/>
    <mergeCell ref="AC1:AH1"/>
    <mergeCell ref="H2:AB2"/>
    <mergeCell ref="AC2:AH2"/>
    <mergeCell ref="H3:AB4"/>
    <mergeCell ref="AC3:AH3"/>
    <mergeCell ref="AC4:AH4"/>
  </mergeCells>
  <conditionalFormatting sqref="U56:V56 AG56:AH56 AG59:AH60 U59:V60 AG14:AH16 U14:V16 U24:V24 AG18:AH21 U18:V21 U26:V26 AG24:AH26">
    <cfRule type="cellIs" dxfId="604" priority="816" operator="equal">
      <formula>FALSE</formula>
    </cfRule>
    <cfRule type="cellIs" dxfId="603" priority="817" operator="equal">
      <formula>"IMPORTANTE"</formula>
    </cfRule>
    <cfRule type="cellIs" dxfId="602" priority="818" operator="equal">
      <formula>"MODERADO"</formula>
    </cfRule>
    <cfRule type="cellIs" dxfId="601" priority="819" operator="equal">
      <formula>"TOLERABLE"</formula>
    </cfRule>
    <cfRule type="cellIs" dxfId="600" priority="820" operator="equal">
      <formula>"TRIVIAL"</formula>
    </cfRule>
    <cfRule type="cellIs" dxfId="599" priority="821" operator="equal">
      <formula>"T'Sede AVIANCA'!"</formula>
    </cfRule>
    <cfRule type="cellIs" dxfId="598" priority="828" operator="equal">
      <formula>"MEDIANAMENTE ACEPTABLE"</formula>
    </cfRule>
    <cfRule type="cellIs" dxfId="597" priority="829" operator="equal">
      <formula>"ACEPTABLE"</formula>
    </cfRule>
    <cfRule type="cellIs" dxfId="596" priority="830" operator="equal">
      <formula>"NO ACEPTABLE"</formula>
    </cfRule>
    <cfRule type="cellIs" dxfId="595" priority="831" stopIfTrue="1" operator="equal">
      <formula>"BAJO"</formula>
    </cfRule>
    <cfRule type="cellIs" dxfId="594" priority="832" stopIfTrue="1" operator="equal">
      <formula>"MEDIO"</formula>
    </cfRule>
    <cfRule type="cellIs" dxfId="593" priority="833" stopIfTrue="1" operator="equal">
      <formula>"ALTO"</formula>
    </cfRule>
  </conditionalFormatting>
  <conditionalFormatting sqref="U56:V56 AG56:AH56 AG59:AH60 U59:V60 AG14:AH16 U14:V16 U24:V24 AG18:AH21 U18:V21 U26:V26 AG24:AH26">
    <cfRule type="cellIs" dxfId="592" priority="826" operator="equal">
      <formula>"MEDIO"</formula>
    </cfRule>
    <cfRule type="cellIs" dxfId="591" priority="827" operator="equal">
      <formula>"MEDIO"</formula>
    </cfRule>
  </conditionalFormatting>
  <conditionalFormatting sqref="U56:V56 AG56:AH56 AG59:AH60 U59:V60 AG14:AH16 U14:V16 U24:V24 AG18:AH21 U18:V21 U26:V26 AG24:AH26">
    <cfRule type="cellIs" dxfId="590" priority="824" operator="equal">
      <formula>"ALTO"</formula>
    </cfRule>
    <cfRule type="cellIs" dxfId="589" priority="825" operator="equal">
      <formula>"MEDIO"</formula>
    </cfRule>
  </conditionalFormatting>
  <conditionalFormatting sqref="U56:V56 AG56:AH56 AG59:AH60 U59:V60 AG14:AH16 U14:V16 U24:V24 AG18:AH21 U18:V21 U26:V26 AG24:AH26">
    <cfRule type="cellIs" dxfId="588" priority="823" operator="equal">
      <formula>"BAJO"</formula>
    </cfRule>
  </conditionalFormatting>
  <conditionalFormatting sqref="U56:V56 AG56:AH56 AG59:AH60 U59:V60 AG14:AH16 U14:V16 U24:V24 AG18:AH21 U18:V21 U26:V26 AG24:AH26">
    <cfRule type="cellIs" dxfId="587" priority="822" operator="equal">
      <formula>"MEDIO"</formula>
    </cfRule>
  </conditionalFormatting>
  <conditionalFormatting sqref="U56:V56 AG56:AH56 AG59:AH60 U59:V60 AG14:AH16 U14:V16 U24:V24 AG18:AH21 U18:V21 U26:V26 AG24:AH26">
    <cfRule type="cellIs" dxfId="586" priority="834" operator="equal">
      <formula>#REF!</formula>
    </cfRule>
  </conditionalFormatting>
  <conditionalFormatting sqref="T56 AF56 AF59:AF60 T59:T60 AF14:AF16 T14:T16 T24 AF18:AF21 T18:T21 T26 AF24:AF26">
    <cfRule type="cellIs" dxfId="585" priority="815" operator="equal">
      <formula>0</formula>
    </cfRule>
  </conditionalFormatting>
  <conditionalFormatting sqref="U17:V17 AG17:AH17">
    <cfRule type="cellIs" dxfId="584" priority="770" operator="equal">
      <formula>FALSE</formula>
    </cfRule>
    <cfRule type="cellIs" dxfId="583" priority="771" operator="equal">
      <formula>"IMPORTANTE"</formula>
    </cfRule>
    <cfRule type="cellIs" dxfId="582" priority="772" operator="equal">
      <formula>"MODERADO"</formula>
    </cfRule>
    <cfRule type="cellIs" dxfId="581" priority="773" operator="equal">
      <formula>"TOLERABLE"</formula>
    </cfRule>
    <cfRule type="cellIs" dxfId="580" priority="774" operator="equal">
      <formula>"TRIVIAL"</formula>
    </cfRule>
    <cfRule type="cellIs" dxfId="579" priority="775" operator="equal">
      <formula>"T'Sede AVIANCA'!"</formula>
    </cfRule>
    <cfRule type="cellIs" dxfId="578" priority="782" operator="equal">
      <formula>"MEDIANAMENTE ACEPTABLE"</formula>
    </cfRule>
    <cfRule type="cellIs" dxfId="577" priority="783" operator="equal">
      <formula>"ACEPTABLE"</formula>
    </cfRule>
    <cfRule type="cellIs" dxfId="576" priority="784" operator="equal">
      <formula>"NO ACEPTABLE"</formula>
    </cfRule>
    <cfRule type="cellIs" dxfId="575" priority="785" stopIfTrue="1" operator="equal">
      <formula>"BAJO"</formula>
    </cfRule>
    <cfRule type="cellIs" dxfId="574" priority="786" stopIfTrue="1" operator="equal">
      <formula>"MEDIO"</formula>
    </cfRule>
    <cfRule type="cellIs" dxfId="573" priority="787" stopIfTrue="1" operator="equal">
      <formula>"ALTO"</formula>
    </cfRule>
  </conditionalFormatting>
  <conditionalFormatting sqref="U17:V17 AG17:AH17">
    <cfRule type="cellIs" dxfId="572" priority="780" operator="equal">
      <formula>"MEDIO"</formula>
    </cfRule>
    <cfRule type="cellIs" dxfId="571" priority="781" operator="equal">
      <formula>"MEDIO"</formula>
    </cfRule>
  </conditionalFormatting>
  <conditionalFormatting sqref="U17:V17 AG17:AH17">
    <cfRule type="cellIs" dxfId="570" priority="778" operator="equal">
      <formula>"ALTO"</formula>
    </cfRule>
    <cfRule type="cellIs" dxfId="569" priority="779" operator="equal">
      <formula>"MEDIO"</formula>
    </cfRule>
  </conditionalFormatting>
  <conditionalFormatting sqref="U17:V17 AG17:AH17">
    <cfRule type="cellIs" dxfId="568" priority="777" operator="equal">
      <formula>"BAJO"</formula>
    </cfRule>
  </conditionalFormatting>
  <conditionalFormatting sqref="U17:V17 AG17:AH17">
    <cfRule type="cellIs" dxfId="567" priority="776" operator="equal">
      <formula>"MEDIO"</formula>
    </cfRule>
  </conditionalFormatting>
  <conditionalFormatting sqref="U17:V17 AG17:AH17">
    <cfRule type="cellIs" dxfId="566" priority="788" operator="equal">
      <formula>#REF!</formula>
    </cfRule>
  </conditionalFormatting>
  <conditionalFormatting sqref="T17 AF17">
    <cfRule type="cellIs" dxfId="565" priority="769" operator="equal">
      <formula>0</formula>
    </cfRule>
  </conditionalFormatting>
  <conditionalFormatting sqref="U17">
    <cfRule type="colorScale" priority="7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7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7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0:AH48 U30:V50">
    <cfRule type="cellIs" dxfId="564" priority="747" operator="equal">
      <formula>FALSE</formula>
    </cfRule>
    <cfRule type="cellIs" dxfId="563" priority="748" operator="equal">
      <formula>"IMPORTANTE"</formula>
    </cfRule>
    <cfRule type="cellIs" dxfId="562" priority="749" operator="equal">
      <formula>"MODERADO"</formula>
    </cfRule>
    <cfRule type="cellIs" dxfId="561" priority="750" operator="equal">
      <formula>"TOLERABLE"</formula>
    </cfRule>
    <cfRule type="cellIs" dxfId="560" priority="751" operator="equal">
      <formula>"TRIVIAL"</formula>
    </cfRule>
    <cfRule type="cellIs" dxfId="559" priority="752" operator="equal">
      <formula>"T'Sede AVIANCA'!"</formula>
    </cfRule>
    <cfRule type="cellIs" dxfId="558" priority="759" operator="equal">
      <formula>"MEDIANAMENTE ACEPTABLE"</formula>
    </cfRule>
    <cfRule type="cellIs" dxfId="557" priority="760" operator="equal">
      <formula>"ACEPTABLE"</formula>
    </cfRule>
    <cfRule type="cellIs" dxfId="556" priority="761" operator="equal">
      <formula>"NO ACEPTABLE"</formula>
    </cfRule>
    <cfRule type="cellIs" dxfId="555" priority="762" stopIfTrue="1" operator="equal">
      <formula>"BAJO"</formula>
    </cfRule>
    <cfRule type="cellIs" dxfId="554" priority="763" stopIfTrue="1" operator="equal">
      <formula>"MEDIO"</formula>
    </cfRule>
    <cfRule type="cellIs" dxfId="553" priority="764" stopIfTrue="1" operator="equal">
      <formula>"ALTO"</formula>
    </cfRule>
  </conditionalFormatting>
  <conditionalFormatting sqref="AG30:AH48 U30:V50">
    <cfRule type="cellIs" dxfId="552" priority="757" operator="equal">
      <formula>"MEDIO"</formula>
    </cfRule>
    <cfRule type="cellIs" dxfId="551" priority="758" operator="equal">
      <formula>"MEDIO"</formula>
    </cfRule>
  </conditionalFormatting>
  <conditionalFormatting sqref="AG30:AH48 U30:V50">
    <cfRule type="cellIs" dxfId="550" priority="755" operator="equal">
      <formula>"ALTO"</formula>
    </cfRule>
    <cfRule type="cellIs" dxfId="549" priority="756" operator="equal">
      <formula>"MEDIO"</formula>
    </cfRule>
  </conditionalFormatting>
  <conditionalFormatting sqref="AG30:AH48 U30:V50">
    <cfRule type="cellIs" dxfId="548" priority="754" operator="equal">
      <formula>"BAJO"</formula>
    </cfRule>
  </conditionalFormatting>
  <conditionalFormatting sqref="AG30:AH48 U30:V50">
    <cfRule type="cellIs" dxfId="547" priority="753" operator="equal">
      <formula>"MEDIO"</formula>
    </cfRule>
  </conditionalFormatting>
  <conditionalFormatting sqref="AG30:AH48 U30:V50">
    <cfRule type="cellIs" dxfId="546" priority="765" operator="equal">
      <formula>#REF!</formula>
    </cfRule>
  </conditionalFormatting>
  <conditionalFormatting sqref="T30:T50 AF30:AF50">
    <cfRule type="cellIs" dxfId="545" priority="746" operator="equal">
      <formula>0</formula>
    </cfRule>
  </conditionalFormatting>
  <conditionalFormatting sqref="G11 G56 G58:G60 G52:G54 G24:G26 G29:G50 G14:G21">
    <cfRule type="cellIs" dxfId="544" priority="745" operator="equal">
      <formula>FALSE</formula>
    </cfRule>
  </conditionalFormatting>
  <conditionalFormatting sqref="AG11:AH11 U11:V11">
    <cfRule type="cellIs" dxfId="543" priority="699" operator="equal">
      <formula>FALSE</formula>
    </cfRule>
    <cfRule type="cellIs" dxfId="542" priority="700" operator="equal">
      <formula>"IMPORTANTE"</formula>
    </cfRule>
    <cfRule type="cellIs" dxfId="541" priority="701" operator="equal">
      <formula>"MODERADO"</formula>
    </cfRule>
    <cfRule type="cellIs" dxfId="540" priority="702" operator="equal">
      <formula>"TOLERABLE"</formula>
    </cfRule>
    <cfRule type="cellIs" dxfId="539" priority="703" operator="equal">
      <formula>"TRIVIAL"</formula>
    </cfRule>
    <cfRule type="cellIs" dxfId="538" priority="704" operator="equal">
      <formula>"T'Sede AVIANCA'!"</formula>
    </cfRule>
    <cfRule type="cellIs" dxfId="537" priority="711" operator="equal">
      <formula>"MEDIANAMENTE ACEPTABLE"</formula>
    </cfRule>
    <cfRule type="cellIs" dxfId="536" priority="712" operator="equal">
      <formula>"ACEPTABLE"</formula>
    </cfRule>
    <cfRule type="cellIs" dxfId="535" priority="713" operator="equal">
      <formula>"NO ACEPTABLE"</formula>
    </cfRule>
    <cfRule type="cellIs" dxfId="534" priority="714" stopIfTrue="1" operator="equal">
      <formula>"BAJO"</formula>
    </cfRule>
    <cfRule type="cellIs" dxfId="533" priority="715" stopIfTrue="1" operator="equal">
      <formula>"MEDIO"</formula>
    </cfRule>
    <cfRule type="cellIs" dxfId="532" priority="716" stopIfTrue="1" operator="equal">
      <formula>"ALTO"</formula>
    </cfRule>
  </conditionalFormatting>
  <conditionalFormatting sqref="AG11:AH11 U11:V11">
    <cfRule type="cellIs" dxfId="531" priority="709" operator="equal">
      <formula>"MEDIO"</formula>
    </cfRule>
    <cfRule type="cellIs" dxfId="530" priority="710" operator="equal">
      <formula>"MEDIO"</formula>
    </cfRule>
  </conditionalFormatting>
  <conditionalFormatting sqref="AG11:AH11 U11:V11">
    <cfRule type="cellIs" dxfId="529" priority="707" operator="equal">
      <formula>"ALTO"</formula>
    </cfRule>
    <cfRule type="cellIs" dxfId="528" priority="708" operator="equal">
      <formula>"MEDIO"</formula>
    </cfRule>
  </conditionalFormatting>
  <conditionalFormatting sqref="AG11:AH11 U11:V11">
    <cfRule type="cellIs" dxfId="527" priority="706" operator="equal">
      <formula>"BAJO"</formula>
    </cfRule>
  </conditionalFormatting>
  <conditionalFormatting sqref="AG11:AH11 U11:V11">
    <cfRule type="cellIs" dxfId="526" priority="705" operator="equal">
      <formula>"MEDIO"</formula>
    </cfRule>
  </conditionalFormatting>
  <conditionalFormatting sqref="AG11:AH11 U11:V11">
    <cfRule type="cellIs" dxfId="525" priority="717" operator="equal">
      <formula>#REF!</formula>
    </cfRule>
  </conditionalFormatting>
  <conditionalFormatting sqref="AF11 T11">
    <cfRule type="cellIs" dxfId="524" priority="698" operator="equal">
      <formula>0</formula>
    </cfRule>
  </conditionalFormatting>
  <conditionalFormatting sqref="U11">
    <cfRule type="colorScale" priority="7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7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7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9:V29 AG29:AH29">
    <cfRule type="cellIs" dxfId="523" priority="675" operator="equal">
      <formula>FALSE</formula>
    </cfRule>
    <cfRule type="cellIs" dxfId="522" priority="676" operator="equal">
      <formula>"IMPORTANTE"</formula>
    </cfRule>
    <cfRule type="cellIs" dxfId="521" priority="677" operator="equal">
      <formula>"MODERADO"</formula>
    </cfRule>
    <cfRule type="cellIs" dxfId="520" priority="678" operator="equal">
      <formula>"TOLERABLE"</formula>
    </cfRule>
    <cfRule type="cellIs" dxfId="519" priority="679" operator="equal">
      <formula>"TRIVIAL"</formula>
    </cfRule>
    <cfRule type="cellIs" dxfId="518" priority="680" operator="equal">
      <formula>"T'Sede AVIANCA'!"</formula>
    </cfRule>
    <cfRule type="cellIs" dxfId="517" priority="687" operator="equal">
      <formula>"MEDIANAMENTE ACEPTABLE"</formula>
    </cfRule>
    <cfRule type="cellIs" dxfId="516" priority="688" operator="equal">
      <formula>"ACEPTABLE"</formula>
    </cfRule>
    <cfRule type="cellIs" dxfId="515" priority="689" operator="equal">
      <formula>"NO ACEPTABLE"</formula>
    </cfRule>
    <cfRule type="cellIs" dxfId="514" priority="690" stopIfTrue="1" operator="equal">
      <formula>"BAJO"</formula>
    </cfRule>
    <cfRule type="cellIs" dxfId="513" priority="691" stopIfTrue="1" operator="equal">
      <formula>"MEDIO"</formula>
    </cfRule>
    <cfRule type="cellIs" dxfId="512" priority="692" stopIfTrue="1" operator="equal">
      <formula>"ALTO"</formula>
    </cfRule>
  </conditionalFormatting>
  <conditionalFormatting sqref="U29:V29 AG29:AH29">
    <cfRule type="cellIs" dxfId="511" priority="685" operator="equal">
      <formula>"MEDIO"</formula>
    </cfRule>
    <cfRule type="cellIs" dxfId="510" priority="686" operator="equal">
      <formula>"MEDIO"</formula>
    </cfRule>
  </conditionalFormatting>
  <conditionalFormatting sqref="U29:V29 AG29:AH29">
    <cfRule type="cellIs" dxfId="509" priority="683" operator="equal">
      <formula>"ALTO"</formula>
    </cfRule>
    <cfRule type="cellIs" dxfId="508" priority="684" operator="equal">
      <formula>"MEDIO"</formula>
    </cfRule>
  </conditionalFormatting>
  <conditionalFormatting sqref="U29:V29 AG29:AH29">
    <cfRule type="cellIs" dxfId="507" priority="682" operator="equal">
      <formula>"BAJO"</formula>
    </cfRule>
  </conditionalFormatting>
  <conditionalFormatting sqref="U29:V29 AG29:AH29">
    <cfRule type="cellIs" dxfId="506" priority="681" operator="equal">
      <formula>"MEDIO"</formula>
    </cfRule>
  </conditionalFormatting>
  <conditionalFormatting sqref="U29:V29 AG29:AH29">
    <cfRule type="cellIs" dxfId="505" priority="693" operator="equal">
      <formula>#REF!</formula>
    </cfRule>
  </conditionalFormatting>
  <conditionalFormatting sqref="T29 AF29">
    <cfRule type="cellIs" dxfId="504" priority="674" operator="equal">
      <formula>0</formula>
    </cfRule>
  </conditionalFormatting>
  <conditionalFormatting sqref="U29">
    <cfRule type="colorScale" priority="6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9:AH29">
    <cfRule type="colorScale" priority="6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9">
    <cfRule type="colorScale" priority="6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6">
    <cfRule type="colorScale" priority="26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26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26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4">
    <cfRule type="cellIs" dxfId="503" priority="474" operator="equal">
      <formula>0</formula>
    </cfRule>
  </conditionalFormatting>
  <conditionalFormatting sqref="AG52:AH52">
    <cfRule type="cellIs" dxfId="502" priority="583" operator="equal">
      <formula>FALSE</formula>
    </cfRule>
    <cfRule type="cellIs" dxfId="501" priority="584" operator="equal">
      <formula>"IMPORTANTE"</formula>
    </cfRule>
    <cfRule type="cellIs" dxfId="500" priority="585" operator="equal">
      <formula>"MODERADO"</formula>
    </cfRule>
    <cfRule type="cellIs" dxfId="499" priority="586" operator="equal">
      <formula>"TOLERABLE"</formula>
    </cfRule>
    <cfRule type="cellIs" dxfId="498" priority="587" operator="equal">
      <formula>"TRIVIAL"</formula>
    </cfRule>
    <cfRule type="cellIs" dxfId="497" priority="588" operator="equal">
      <formula>"T'Sede AVIANCA'!"</formula>
    </cfRule>
    <cfRule type="cellIs" dxfId="496" priority="595" operator="equal">
      <formula>"MEDIANAMENTE ACEPTABLE"</formula>
    </cfRule>
    <cfRule type="cellIs" dxfId="495" priority="596" operator="equal">
      <formula>"ACEPTABLE"</formula>
    </cfRule>
    <cfRule type="cellIs" dxfId="494" priority="597" operator="equal">
      <formula>"NO ACEPTABLE"</formula>
    </cfRule>
    <cfRule type="cellIs" dxfId="493" priority="598" stopIfTrue="1" operator="equal">
      <formula>"BAJO"</formula>
    </cfRule>
    <cfRule type="cellIs" dxfId="492" priority="599" stopIfTrue="1" operator="equal">
      <formula>"MEDIO"</formula>
    </cfRule>
    <cfRule type="cellIs" dxfId="491" priority="600" stopIfTrue="1" operator="equal">
      <formula>"ALTO"</formula>
    </cfRule>
  </conditionalFormatting>
  <conditionalFormatting sqref="AG52:AH52">
    <cfRule type="cellIs" dxfId="490" priority="593" operator="equal">
      <formula>"MEDIO"</formula>
    </cfRule>
    <cfRule type="cellIs" dxfId="489" priority="594" operator="equal">
      <formula>"MEDIO"</formula>
    </cfRule>
  </conditionalFormatting>
  <conditionalFormatting sqref="AG52:AH52">
    <cfRule type="cellIs" dxfId="488" priority="591" operator="equal">
      <formula>"ALTO"</formula>
    </cfRule>
    <cfRule type="cellIs" dxfId="487" priority="592" operator="equal">
      <formula>"MEDIO"</formula>
    </cfRule>
  </conditionalFormatting>
  <conditionalFormatting sqref="AG52:AH52">
    <cfRule type="cellIs" dxfId="486" priority="590" operator="equal">
      <formula>"BAJO"</formula>
    </cfRule>
  </conditionalFormatting>
  <conditionalFormatting sqref="AG52:AH52">
    <cfRule type="cellIs" dxfId="485" priority="589" operator="equal">
      <formula>"MEDIO"</formula>
    </cfRule>
  </conditionalFormatting>
  <conditionalFormatting sqref="AG52:AH52">
    <cfRule type="cellIs" dxfId="484" priority="601" operator="equal">
      <formula>#REF!</formula>
    </cfRule>
  </conditionalFormatting>
  <conditionalFormatting sqref="AF52">
    <cfRule type="cellIs" dxfId="483" priority="582" operator="equal">
      <formula>0</formula>
    </cfRule>
  </conditionalFormatting>
  <conditionalFormatting sqref="AG52:AH52">
    <cfRule type="colorScale" priority="6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">
    <cfRule type="cellIs" dxfId="482" priority="561" operator="equal">
      <formula>FALSE</formula>
    </cfRule>
    <cfRule type="cellIs" dxfId="481" priority="562" operator="equal">
      <formula>"IMPORTANTE"</formula>
    </cfRule>
    <cfRule type="cellIs" dxfId="480" priority="563" operator="equal">
      <formula>"MODERADO"</formula>
    </cfRule>
    <cfRule type="cellIs" dxfId="479" priority="564" operator="equal">
      <formula>"TOLERABLE"</formula>
    </cfRule>
    <cfRule type="cellIs" dxfId="478" priority="565" operator="equal">
      <formula>"TRIVIAL"</formula>
    </cfRule>
    <cfRule type="cellIs" dxfId="477" priority="566" operator="equal">
      <formula>"T'Sede AVIANCA'!"</formula>
    </cfRule>
    <cfRule type="cellIs" dxfId="476" priority="573" operator="equal">
      <formula>"MEDIANAMENTE ACEPTABLE"</formula>
    </cfRule>
    <cfRule type="cellIs" dxfId="475" priority="574" operator="equal">
      <formula>"ACEPTABLE"</formula>
    </cfRule>
    <cfRule type="cellIs" dxfId="474" priority="575" operator="equal">
      <formula>"NO ACEPTABLE"</formula>
    </cfRule>
    <cfRule type="cellIs" dxfId="473" priority="576" stopIfTrue="1" operator="equal">
      <formula>"BAJO"</formula>
    </cfRule>
    <cfRule type="cellIs" dxfId="472" priority="577" stopIfTrue="1" operator="equal">
      <formula>"MEDIO"</formula>
    </cfRule>
    <cfRule type="cellIs" dxfId="471" priority="578" stopIfTrue="1" operator="equal">
      <formula>"ALTO"</formula>
    </cfRule>
  </conditionalFormatting>
  <conditionalFormatting sqref="U52:V52">
    <cfRule type="cellIs" dxfId="470" priority="571" operator="equal">
      <formula>"MEDIO"</formula>
    </cfRule>
    <cfRule type="cellIs" dxfId="469" priority="572" operator="equal">
      <formula>"MEDIO"</formula>
    </cfRule>
  </conditionalFormatting>
  <conditionalFormatting sqref="U52:V52">
    <cfRule type="cellIs" dxfId="468" priority="569" operator="equal">
      <formula>"ALTO"</formula>
    </cfRule>
    <cfRule type="cellIs" dxfId="467" priority="570" operator="equal">
      <formula>"MEDIO"</formula>
    </cfRule>
  </conditionalFormatting>
  <conditionalFormatting sqref="U52:V52">
    <cfRule type="cellIs" dxfId="466" priority="568" operator="equal">
      <formula>"BAJO"</formula>
    </cfRule>
  </conditionalFormatting>
  <conditionalFormatting sqref="U52:V52">
    <cfRule type="cellIs" dxfId="465" priority="567" operator="equal">
      <formula>"MEDIO"</formula>
    </cfRule>
  </conditionalFormatting>
  <conditionalFormatting sqref="U52:V52">
    <cfRule type="cellIs" dxfId="464" priority="579" operator="equal">
      <formula>#REF!</formula>
    </cfRule>
  </conditionalFormatting>
  <conditionalFormatting sqref="T52">
    <cfRule type="cellIs" dxfId="463" priority="560" operator="equal">
      <formula>0</formula>
    </cfRule>
  </conditionalFormatting>
  <conditionalFormatting sqref="U52">
    <cfRule type="colorScale" priority="5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5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3:AH53">
    <cfRule type="cellIs" dxfId="462" priority="540" operator="equal">
      <formula>FALSE</formula>
    </cfRule>
    <cfRule type="cellIs" dxfId="461" priority="541" operator="equal">
      <formula>"IMPORTANTE"</formula>
    </cfRule>
    <cfRule type="cellIs" dxfId="460" priority="542" operator="equal">
      <formula>"MODERADO"</formula>
    </cfRule>
    <cfRule type="cellIs" dxfId="459" priority="543" operator="equal">
      <formula>"TOLERABLE"</formula>
    </cfRule>
    <cfRule type="cellIs" dxfId="458" priority="544" operator="equal">
      <formula>"TRIVIAL"</formula>
    </cfRule>
    <cfRule type="cellIs" dxfId="457" priority="545" operator="equal">
      <formula>"T'Sede AVIANCA'!"</formula>
    </cfRule>
    <cfRule type="cellIs" dxfId="456" priority="552" operator="equal">
      <formula>"MEDIANAMENTE ACEPTABLE"</formula>
    </cfRule>
    <cfRule type="cellIs" dxfId="455" priority="553" operator="equal">
      <formula>"ACEPTABLE"</formula>
    </cfRule>
    <cfRule type="cellIs" dxfId="454" priority="554" operator="equal">
      <formula>"NO ACEPTABLE"</formula>
    </cfRule>
    <cfRule type="cellIs" dxfId="453" priority="555" stopIfTrue="1" operator="equal">
      <formula>"BAJO"</formula>
    </cfRule>
    <cfRule type="cellIs" dxfId="452" priority="556" stopIfTrue="1" operator="equal">
      <formula>"MEDIO"</formula>
    </cfRule>
    <cfRule type="cellIs" dxfId="451" priority="557" stopIfTrue="1" operator="equal">
      <formula>"ALTO"</formula>
    </cfRule>
  </conditionalFormatting>
  <conditionalFormatting sqref="AG53:AH53">
    <cfRule type="cellIs" dxfId="450" priority="550" operator="equal">
      <formula>"MEDIO"</formula>
    </cfRule>
    <cfRule type="cellIs" dxfId="449" priority="551" operator="equal">
      <formula>"MEDIO"</formula>
    </cfRule>
  </conditionalFormatting>
  <conditionalFormatting sqref="AG53:AH53">
    <cfRule type="cellIs" dxfId="448" priority="548" operator="equal">
      <formula>"ALTO"</formula>
    </cfRule>
    <cfRule type="cellIs" dxfId="447" priority="549" operator="equal">
      <formula>"MEDIO"</formula>
    </cfRule>
  </conditionalFormatting>
  <conditionalFormatting sqref="AG53:AH53">
    <cfRule type="cellIs" dxfId="446" priority="547" operator="equal">
      <formula>"BAJO"</formula>
    </cfRule>
  </conditionalFormatting>
  <conditionalFormatting sqref="AG53:AH53">
    <cfRule type="cellIs" dxfId="445" priority="546" operator="equal">
      <formula>"MEDIO"</formula>
    </cfRule>
  </conditionalFormatting>
  <conditionalFormatting sqref="AG53:AH53">
    <cfRule type="cellIs" dxfId="444" priority="558" operator="equal">
      <formula>#REF!</formula>
    </cfRule>
  </conditionalFormatting>
  <conditionalFormatting sqref="AF53">
    <cfRule type="cellIs" dxfId="443" priority="539" operator="equal">
      <formula>0</formula>
    </cfRule>
  </conditionalFormatting>
  <conditionalFormatting sqref="AG53:AH53">
    <cfRule type="colorScale" priority="5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">
    <cfRule type="cellIs" dxfId="442" priority="518" operator="equal">
      <formula>FALSE</formula>
    </cfRule>
    <cfRule type="cellIs" dxfId="441" priority="519" operator="equal">
      <formula>"IMPORTANTE"</formula>
    </cfRule>
    <cfRule type="cellIs" dxfId="440" priority="520" operator="equal">
      <formula>"MODERADO"</formula>
    </cfRule>
    <cfRule type="cellIs" dxfId="439" priority="521" operator="equal">
      <formula>"TOLERABLE"</formula>
    </cfRule>
    <cfRule type="cellIs" dxfId="438" priority="522" operator="equal">
      <formula>"TRIVIAL"</formula>
    </cfRule>
    <cfRule type="cellIs" dxfId="437" priority="523" operator="equal">
      <formula>"T'Sede AVIANCA'!"</formula>
    </cfRule>
    <cfRule type="cellIs" dxfId="436" priority="530" operator="equal">
      <formula>"MEDIANAMENTE ACEPTABLE"</formula>
    </cfRule>
    <cfRule type="cellIs" dxfId="435" priority="531" operator="equal">
      <formula>"ACEPTABLE"</formula>
    </cfRule>
    <cfRule type="cellIs" dxfId="434" priority="532" operator="equal">
      <formula>"NO ACEPTABLE"</formula>
    </cfRule>
    <cfRule type="cellIs" dxfId="433" priority="533" stopIfTrue="1" operator="equal">
      <formula>"BAJO"</formula>
    </cfRule>
    <cfRule type="cellIs" dxfId="432" priority="534" stopIfTrue="1" operator="equal">
      <formula>"MEDIO"</formula>
    </cfRule>
    <cfRule type="cellIs" dxfId="431" priority="535" stopIfTrue="1" operator="equal">
      <formula>"ALTO"</formula>
    </cfRule>
  </conditionalFormatting>
  <conditionalFormatting sqref="U53:V53">
    <cfRule type="cellIs" dxfId="430" priority="528" operator="equal">
      <formula>"MEDIO"</formula>
    </cfRule>
    <cfRule type="cellIs" dxfId="429" priority="529" operator="equal">
      <formula>"MEDIO"</formula>
    </cfRule>
  </conditionalFormatting>
  <conditionalFormatting sqref="U53:V53">
    <cfRule type="cellIs" dxfId="428" priority="526" operator="equal">
      <formula>"ALTO"</formula>
    </cfRule>
    <cfRule type="cellIs" dxfId="427" priority="527" operator="equal">
      <formula>"MEDIO"</formula>
    </cfRule>
  </conditionalFormatting>
  <conditionalFormatting sqref="U53:V53">
    <cfRule type="cellIs" dxfId="426" priority="525" operator="equal">
      <formula>"BAJO"</formula>
    </cfRule>
  </conditionalFormatting>
  <conditionalFormatting sqref="U53:V53">
    <cfRule type="cellIs" dxfId="425" priority="524" operator="equal">
      <formula>"MEDIO"</formula>
    </cfRule>
  </conditionalFormatting>
  <conditionalFormatting sqref="U53:V53">
    <cfRule type="cellIs" dxfId="424" priority="536" operator="equal">
      <formula>#REF!</formula>
    </cfRule>
  </conditionalFormatting>
  <conditionalFormatting sqref="T53">
    <cfRule type="cellIs" dxfId="423" priority="517" operator="equal">
      <formula>0</formula>
    </cfRule>
  </conditionalFormatting>
  <conditionalFormatting sqref="U53">
    <cfRule type="colorScale" priority="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5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ellIs" dxfId="422" priority="497" operator="equal">
      <formula>FALSE</formula>
    </cfRule>
    <cfRule type="cellIs" dxfId="421" priority="498" operator="equal">
      <formula>"IMPORTANTE"</formula>
    </cfRule>
    <cfRule type="cellIs" dxfId="420" priority="499" operator="equal">
      <formula>"MODERADO"</formula>
    </cfRule>
    <cfRule type="cellIs" dxfId="419" priority="500" operator="equal">
      <formula>"TOLERABLE"</formula>
    </cfRule>
    <cfRule type="cellIs" dxfId="418" priority="501" operator="equal">
      <formula>"TRIVIAL"</formula>
    </cfRule>
    <cfRule type="cellIs" dxfId="417" priority="502" operator="equal">
      <formula>"T'Sede AVIANCA'!"</formula>
    </cfRule>
    <cfRule type="cellIs" dxfId="416" priority="509" operator="equal">
      <formula>"MEDIANAMENTE ACEPTABLE"</formula>
    </cfRule>
    <cfRule type="cellIs" dxfId="415" priority="510" operator="equal">
      <formula>"ACEPTABLE"</formula>
    </cfRule>
    <cfRule type="cellIs" dxfId="414" priority="511" operator="equal">
      <formula>"NO ACEPTABLE"</formula>
    </cfRule>
    <cfRule type="cellIs" dxfId="413" priority="512" stopIfTrue="1" operator="equal">
      <formula>"BAJO"</formula>
    </cfRule>
    <cfRule type="cellIs" dxfId="412" priority="513" stopIfTrue="1" operator="equal">
      <formula>"MEDIO"</formula>
    </cfRule>
    <cfRule type="cellIs" dxfId="411" priority="514" stopIfTrue="1" operator="equal">
      <formula>"ALTO"</formula>
    </cfRule>
  </conditionalFormatting>
  <conditionalFormatting sqref="AG54:AH54">
    <cfRule type="cellIs" dxfId="410" priority="507" operator="equal">
      <formula>"MEDIO"</formula>
    </cfRule>
    <cfRule type="cellIs" dxfId="409" priority="508" operator="equal">
      <formula>"MEDIO"</formula>
    </cfRule>
  </conditionalFormatting>
  <conditionalFormatting sqref="AG54:AH54">
    <cfRule type="cellIs" dxfId="408" priority="505" operator="equal">
      <formula>"ALTO"</formula>
    </cfRule>
    <cfRule type="cellIs" dxfId="407" priority="506" operator="equal">
      <formula>"MEDIO"</formula>
    </cfRule>
  </conditionalFormatting>
  <conditionalFormatting sqref="AG54:AH54">
    <cfRule type="cellIs" dxfId="406" priority="504" operator="equal">
      <formula>"BAJO"</formula>
    </cfRule>
  </conditionalFormatting>
  <conditionalFormatting sqref="AG54:AH54">
    <cfRule type="cellIs" dxfId="405" priority="503" operator="equal">
      <formula>"MEDIO"</formula>
    </cfRule>
  </conditionalFormatting>
  <conditionalFormatting sqref="AG54:AH54">
    <cfRule type="cellIs" dxfId="404" priority="515" operator="equal">
      <formula>#REF!</formula>
    </cfRule>
  </conditionalFormatting>
  <conditionalFormatting sqref="AF54">
    <cfRule type="cellIs" dxfId="403" priority="496" operator="equal">
      <formula>0</formula>
    </cfRule>
  </conditionalFormatting>
  <conditionalFormatting sqref="AG54:AH54">
    <cfRule type="colorScale" priority="5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">
    <cfRule type="cellIs" dxfId="402" priority="475" operator="equal">
      <formula>FALSE</formula>
    </cfRule>
    <cfRule type="cellIs" dxfId="401" priority="476" operator="equal">
      <formula>"IMPORTANTE"</formula>
    </cfRule>
    <cfRule type="cellIs" dxfId="400" priority="477" operator="equal">
      <formula>"MODERADO"</formula>
    </cfRule>
    <cfRule type="cellIs" dxfId="399" priority="478" operator="equal">
      <formula>"TOLERABLE"</formula>
    </cfRule>
    <cfRule type="cellIs" dxfId="398" priority="479" operator="equal">
      <formula>"TRIVIAL"</formula>
    </cfRule>
    <cfRule type="cellIs" dxfId="397" priority="480" operator="equal">
      <formula>"T'Sede AVIANCA'!"</formula>
    </cfRule>
    <cfRule type="cellIs" dxfId="396" priority="487" operator="equal">
      <formula>"MEDIANAMENTE ACEPTABLE"</formula>
    </cfRule>
    <cfRule type="cellIs" dxfId="395" priority="488" operator="equal">
      <formula>"ACEPTABLE"</formula>
    </cfRule>
    <cfRule type="cellIs" dxfId="394" priority="489" operator="equal">
      <formula>"NO ACEPTABLE"</formula>
    </cfRule>
    <cfRule type="cellIs" dxfId="393" priority="490" stopIfTrue="1" operator="equal">
      <formula>"BAJO"</formula>
    </cfRule>
    <cfRule type="cellIs" dxfId="392" priority="491" stopIfTrue="1" operator="equal">
      <formula>"MEDIO"</formula>
    </cfRule>
    <cfRule type="cellIs" dxfId="391" priority="492" stopIfTrue="1" operator="equal">
      <formula>"ALTO"</formula>
    </cfRule>
  </conditionalFormatting>
  <conditionalFormatting sqref="U54:V54">
    <cfRule type="cellIs" dxfId="390" priority="485" operator="equal">
      <formula>"MEDIO"</formula>
    </cfRule>
    <cfRule type="cellIs" dxfId="389" priority="486" operator="equal">
      <formula>"MEDIO"</formula>
    </cfRule>
  </conditionalFormatting>
  <conditionalFormatting sqref="U54:V54">
    <cfRule type="cellIs" dxfId="388" priority="483" operator="equal">
      <formula>"ALTO"</formula>
    </cfRule>
    <cfRule type="cellIs" dxfId="387" priority="484" operator="equal">
      <formula>"MEDIO"</formula>
    </cfRule>
  </conditionalFormatting>
  <conditionalFormatting sqref="U54:V54">
    <cfRule type="cellIs" dxfId="386" priority="482" operator="equal">
      <formula>"BAJO"</formula>
    </cfRule>
  </conditionalFormatting>
  <conditionalFormatting sqref="U54:V54">
    <cfRule type="cellIs" dxfId="385" priority="481" operator="equal">
      <formula>"MEDIO"</formula>
    </cfRule>
  </conditionalFormatting>
  <conditionalFormatting sqref="U54:V54">
    <cfRule type="cellIs" dxfId="384" priority="493" operator="equal">
      <formula>#REF!</formula>
    </cfRule>
  </conditionalFormatting>
  <conditionalFormatting sqref="U54">
    <cfRule type="colorScale" priority="4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9:U60 U56 U18:U21 U24 U30:U50 U26">
    <cfRule type="colorScale" priority="2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9:AH60 AG30:AH48 AG56:AH56 AG18:AH21 AG24:AH26">
    <cfRule type="colorScale" priority="2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9:V60 V56 V18:V21 V24 V30:V50 V26">
    <cfRule type="colorScale" priority="27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:V58 AG58:AH58">
    <cfRule type="cellIs" dxfId="383" priority="452" operator="equal">
      <formula>FALSE</formula>
    </cfRule>
    <cfRule type="cellIs" dxfId="382" priority="453" operator="equal">
      <formula>"IMPORTANTE"</formula>
    </cfRule>
    <cfRule type="cellIs" dxfId="381" priority="454" operator="equal">
      <formula>"MODERADO"</formula>
    </cfRule>
    <cfRule type="cellIs" dxfId="380" priority="455" operator="equal">
      <formula>"TOLERABLE"</formula>
    </cfRule>
    <cfRule type="cellIs" dxfId="379" priority="456" operator="equal">
      <formula>"TRIVIAL"</formula>
    </cfRule>
    <cfRule type="cellIs" dxfId="378" priority="457" operator="equal">
      <formula>"T'Sede AVIANCA'!"</formula>
    </cfRule>
    <cfRule type="cellIs" dxfId="377" priority="464" operator="equal">
      <formula>"MEDIANAMENTE ACEPTABLE"</formula>
    </cfRule>
    <cfRule type="cellIs" dxfId="376" priority="465" operator="equal">
      <formula>"ACEPTABLE"</formula>
    </cfRule>
    <cfRule type="cellIs" dxfId="375" priority="466" operator="equal">
      <formula>"NO ACEPTABLE"</formula>
    </cfRule>
    <cfRule type="cellIs" dxfId="374" priority="467" stopIfTrue="1" operator="equal">
      <formula>"BAJO"</formula>
    </cfRule>
    <cfRule type="cellIs" dxfId="373" priority="468" stopIfTrue="1" operator="equal">
      <formula>"MEDIO"</formula>
    </cfRule>
    <cfRule type="cellIs" dxfId="372" priority="469" stopIfTrue="1" operator="equal">
      <formula>"ALTO"</formula>
    </cfRule>
  </conditionalFormatting>
  <conditionalFormatting sqref="U58:V58 AG58:AH58">
    <cfRule type="cellIs" dxfId="371" priority="462" operator="equal">
      <formula>"MEDIO"</formula>
    </cfRule>
    <cfRule type="cellIs" dxfId="370" priority="463" operator="equal">
      <formula>"MEDIO"</formula>
    </cfRule>
  </conditionalFormatting>
  <conditionalFormatting sqref="U58:V58 AG58:AH58">
    <cfRule type="cellIs" dxfId="369" priority="460" operator="equal">
      <formula>"ALTO"</formula>
    </cfRule>
    <cfRule type="cellIs" dxfId="368" priority="461" operator="equal">
      <formula>"MEDIO"</formula>
    </cfRule>
  </conditionalFormatting>
  <conditionalFormatting sqref="U58:V58 AG58:AH58">
    <cfRule type="cellIs" dxfId="367" priority="459" operator="equal">
      <formula>"BAJO"</formula>
    </cfRule>
  </conditionalFormatting>
  <conditionalFormatting sqref="U58:V58 AG58:AH58">
    <cfRule type="cellIs" dxfId="366" priority="458" operator="equal">
      <formula>"MEDIO"</formula>
    </cfRule>
  </conditionalFormatting>
  <conditionalFormatting sqref="U58:V58 AG58:AH58">
    <cfRule type="cellIs" dxfId="365" priority="470" operator="equal">
      <formula>#REF!</formula>
    </cfRule>
  </conditionalFormatting>
  <conditionalFormatting sqref="T58 AF58">
    <cfRule type="cellIs" dxfId="364" priority="451" operator="equal">
      <formula>0</formula>
    </cfRule>
  </conditionalFormatting>
  <conditionalFormatting sqref="U58">
    <cfRule type="colorScale" priority="4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8:AH58">
    <cfRule type="colorScale" priority="4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363" priority="429" operator="equal">
      <formula>FALSE</formula>
    </cfRule>
    <cfRule type="cellIs" dxfId="362" priority="430" operator="equal">
      <formula>"IMPORTANTE"</formula>
    </cfRule>
    <cfRule type="cellIs" dxfId="361" priority="431" operator="equal">
      <formula>"MODERADO"</formula>
    </cfRule>
    <cfRule type="cellIs" dxfId="360" priority="432" operator="equal">
      <formula>"TOLERABLE"</formula>
    </cfRule>
    <cfRule type="cellIs" dxfId="359" priority="433" operator="equal">
      <formula>"TRIVIAL"</formula>
    </cfRule>
    <cfRule type="cellIs" dxfId="358" priority="434" operator="equal">
      <formula>"T'Sede AVIANCA'!"</formula>
    </cfRule>
    <cfRule type="cellIs" dxfId="357" priority="441" operator="equal">
      <formula>"MEDIANAMENTE ACEPTABLE"</formula>
    </cfRule>
    <cfRule type="cellIs" dxfId="356" priority="442" operator="equal">
      <formula>"ACEPTABLE"</formula>
    </cfRule>
    <cfRule type="cellIs" dxfId="355" priority="443" operator="equal">
      <formula>"NO ACEPTABLE"</formula>
    </cfRule>
    <cfRule type="cellIs" dxfId="354" priority="444" stopIfTrue="1" operator="equal">
      <formula>"BAJO"</formula>
    </cfRule>
    <cfRule type="cellIs" dxfId="353" priority="445" stopIfTrue="1" operator="equal">
      <formula>"MEDIO"</formula>
    </cfRule>
    <cfRule type="cellIs" dxfId="352" priority="446" stopIfTrue="1" operator="equal">
      <formula>"ALTO"</formula>
    </cfRule>
  </conditionalFormatting>
  <conditionalFormatting sqref="U13:V13 AG13:AH13">
    <cfRule type="cellIs" dxfId="351" priority="439" operator="equal">
      <formula>"MEDIO"</formula>
    </cfRule>
    <cfRule type="cellIs" dxfId="350" priority="440" operator="equal">
      <formula>"MEDIO"</formula>
    </cfRule>
  </conditionalFormatting>
  <conditionalFormatting sqref="U13:V13 AG13:AH13">
    <cfRule type="cellIs" dxfId="349" priority="437" operator="equal">
      <formula>"ALTO"</formula>
    </cfRule>
    <cfRule type="cellIs" dxfId="348" priority="438" operator="equal">
      <formula>"MEDIO"</formula>
    </cfRule>
  </conditionalFormatting>
  <conditionalFormatting sqref="U13:V13 AG13:AH13">
    <cfRule type="cellIs" dxfId="347" priority="436" operator="equal">
      <formula>"BAJO"</formula>
    </cfRule>
  </conditionalFormatting>
  <conditionalFormatting sqref="U13:V13 AG13:AH13">
    <cfRule type="cellIs" dxfId="346" priority="435" operator="equal">
      <formula>"MEDIO"</formula>
    </cfRule>
  </conditionalFormatting>
  <conditionalFormatting sqref="U13:V13 AG13:AH13">
    <cfRule type="cellIs" dxfId="345" priority="447" operator="equal">
      <formula>#REF!</formula>
    </cfRule>
  </conditionalFormatting>
  <conditionalFormatting sqref="T13 AF13">
    <cfRule type="cellIs" dxfId="344" priority="428" operator="equal">
      <formula>0</formula>
    </cfRule>
  </conditionalFormatting>
  <conditionalFormatting sqref="G13">
    <cfRule type="cellIs" dxfId="343" priority="427" operator="equal">
      <formula>FALSE</formula>
    </cfRule>
  </conditionalFormatting>
  <conditionalFormatting sqref="U13">
    <cfRule type="colorScale" priority="4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4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5:V55 AG55:AH55">
    <cfRule type="cellIs" dxfId="342" priority="405" operator="equal">
      <formula>FALSE</formula>
    </cfRule>
    <cfRule type="cellIs" dxfId="341" priority="406" operator="equal">
      <formula>"IMPORTANTE"</formula>
    </cfRule>
    <cfRule type="cellIs" dxfId="340" priority="407" operator="equal">
      <formula>"MODERADO"</formula>
    </cfRule>
    <cfRule type="cellIs" dxfId="339" priority="408" operator="equal">
      <formula>"TOLERABLE"</formula>
    </cfRule>
    <cfRule type="cellIs" dxfId="338" priority="409" operator="equal">
      <formula>"TRIVIAL"</formula>
    </cfRule>
    <cfRule type="cellIs" dxfId="337" priority="410" operator="equal">
      <formula>"T'Sede AVIANCA'!"</formula>
    </cfRule>
    <cfRule type="cellIs" dxfId="336" priority="417" operator="equal">
      <formula>"MEDIANAMENTE ACEPTABLE"</formula>
    </cfRule>
    <cfRule type="cellIs" dxfId="335" priority="418" operator="equal">
      <formula>"ACEPTABLE"</formula>
    </cfRule>
    <cfRule type="cellIs" dxfId="334" priority="419" operator="equal">
      <formula>"NO ACEPTABLE"</formula>
    </cfRule>
    <cfRule type="cellIs" dxfId="333" priority="420" stopIfTrue="1" operator="equal">
      <formula>"BAJO"</formula>
    </cfRule>
    <cfRule type="cellIs" dxfId="332" priority="421" stopIfTrue="1" operator="equal">
      <formula>"MEDIO"</formula>
    </cfRule>
    <cfRule type="cellIs" dxfId="331" priority="422" stopIfTrue="1" operator="equal">
      <formula>"ALTO"</formula>
    </cfRule>
  </conditionalFormatting>
  <conditionalFormatting sqref="U55:V55 AG55:AH55">
    <cfRule type="cellIs" dxfId="330" priority="415" operator="equal">
      <formula>"MEDIO"</formula>
    </cfRule>
    <cfRule type="cellIs" dxfId="329" priority="416" operator="equal">
      <formula>"MEDIO"</formula>
    </cfRule>
  </conditionalFormatting>
  <conditionalFormatting sqref="U55:V55 AG55:AH55">
    <cfRule type="cellIs" dxfId="328" priority="413" operator="equal">
      <formula>"ALTO"</formula>
    </cfRule>
    <cfRule type="cellIs" dxfId="327" priority="414" operator="equal">
      <formula>"MEDIO"</formula>
    </cfRule>
  </conditionalFormatting>
  <conditionalFormatting sqref="U55:V55 AG55:AH55">
    <cfRule type="cellIs" dxfId="326" priority="412" operator="equal">
      <formula>"BAJO"</formula>
    </cfRule>
  </conditionalFormatting>
  <conditionalFormatting sqref="U55:V55 AG55:AH55">
    <cfRule type="cellIs" dxfId="325" priority="411" operator="equal">
      <formula>"MEDIO"</formula>
    </cfRule>
  </conditionalFormatting>
  <conditionalFormatting sqref="U55:V55 AG55:AH55">
    <cfRule type="cellIs" dxfId="324" priority="423" operator="equal">
      <formula>#REF!</formula>
    </cfRule>
  </conditionalFormatting>
  <conditionalFormatting sqref="T55 AF55">
    <cfRule type="cellIs" dxfId="323" priority="404" operator="equal">
      <formula>0</formula>
    </cfRule>
  </conditionalFormatting>
  <conditionalFormatting sqref="G55">
    <cfRule type="cellIs" dxfId="322" priority="403" operator="equal">
      <formula>FALSE</formula>
    </cfRule>
  </conditionalFormatting>
  <conditionalFormatting sqref="U55">
    <cfRule type="colorScale" priority="4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5:AH55">
    <cfRule type="colorScale" priority="4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5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:V57 AG57:AH57">
    <cfRule type="cellIs" dxfId="321" priority="381" operator="equal">
      <formula>FALSE</formula>
    </cfRule>
    <cfRule type="cellIs" dxfId="320" priority="382" operator="equal">
      <formula>"IMPORTANTE"</formula>
    </cfRule>
    <cfRule type="cellIs" dxfId="319" priority="383" operator="equal">
      <formula>"MODERADO"</formula>
    </cfRule>
    <cfRule type="cellIs" dxfId="318" priority="384" operator="equal">
      <formula>"TOLERABLE"</formula>
    </cfRule>
    <cfRule type="cellIs" dxfId="317" priority="385" operator="equal">
      <formula>"TRIVIAL"</formula>
    </cfRule>
    <cfRule type="cellIs" dxfId="316" priority="386" operator="equal">
      <formula>"T'Sede AVIANCA'!"</formula>
    </cfRule>
    <cfRule type="cellIs" dxfId="315" priority="393" operator="equal">
      <formula>"MEDIANAMENTE ACEPTABLE"</formula>
    </cfRule>
    <cfRule type="cellIs" dxfId="314" priority="394" operator="equal">
      <formula>"ACEPTABLE"</formula>
    </cfRule>
    <cfRule type="cellIs" dxfId="313" priority="395" operator="equal">
      <formula>"NO ACEPTABLE"</formula>
    </cfRule>
    <cfRule type="cellIs" dxfId="312" priority="396" stopIfTrue="1" operator="equal">
      <formula>"BAJO"</formula>
    </cfRule>
    <cfRule type="cellIs" dxfId="311" priority="397" stopIfTrue="1" operator="equal">
      <formula>"MEDIO"</formula>
    </cfRule>
    <cfRule type="cellIs" dxfId="310" priority="398" stopIfTrue="1" operator="equal">
      <formula>"ALTO"</formula>
    </cfRule>
  </conditionalFormatting>
  <conditionalFormatting sqref="U57:V57 AG57:AH57">
    <cfRule type="cellIs" dxfId="309" priority="391" operator="equal">
      <formula>"MEDIO"</formula>
    </cfRule>
    <cfRule type="cellIs" dxfId="308" priority="392" operator="equal">
      <formula>"MEDIO"</formula>
    </cfRule>
  </conditionalFormatting>
  <conditionalFormatting sqref="U57:V57 AG57:AH57">
    <cfRule type="cellIs" dxfId="307" priority="389" operator="equal">
      <formula>"ALTO"</formula>
    </cfRule>
    <cfRule type="cellIs" dxfId="306" priority="390" operator="equal">
      <formula>"MEDIO"</formula>
    </cfRule>
  </conditionalFormatting>
  <conditionalFormatting sqref="U57:V57 AG57:AH57">
    <cfRule type="cellIs" dxfId="305" priority="388" operator="equal">
      <formula>"BAJO"</formula>
    </cfRule>
  </conditionalFormatting>
  <conditionalFormatting sqref="U57:V57 AG57:AH57">
    <cfRule type="cellIs" dxfId="304" priority="387" operator="equal">
      <formula>"MEDIO"</formula>
    </cfRule>
  </conditionalFormatting>
  <conditionalFormatting sqref="U57:V57 AG57:AH57">
    <cfRule type="cellIs" dxfId="303" priority="399" operator="equal">
      <formula>#REF!</formula>
    </cfRule>
  </conditionalFormatting>
  <conditionalFormatting sqref="T57 AF57">
    <cfRule type="cellIs" dxfId="302" priority="380" operator="equal">
      <formula>0</formula>
    </cfRule>
  </conditionalFormatting>
  <conditionalFormatting sqref="G57">
    <cfRule type="cellIs" dxfId="301" priority="379" operator="equal">
      <formula>FALSE</formula>
    </cfRule>
  </conditionalFormatting>
  <conditionalFormatting sqref="U57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7:AH57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7">
    <cfRule type="colorScale" priority="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 T10">
    <cfRule type="cellIs" dxfId="300" priority="219" operator="equal">
      <formula>0</formula>
    </cfRule>
  </conditionalFormatting>
  <conditionalFormatting sqref="U51:V51">
    <cfRule type="cellIs" dxfId="299" priority="309" operator="equal">
      <formula>FALSE</formula>
    </cfRule>
    <cfRule type="cellIs" dxfId="298" priority="310" operator="equal">
      <formula>"IMPORTANTE"</formula>
    </cfRule>
    <cfRule type="cellIs" dxfId="297" priority="311" operator="equal">
      <formula>"MODERADO"</formula>
    </cfRule>
    <cfRule type="cellIs" dxfId="296" priority="312" operator="equal">
      <formula>"TOLERABLE"</formula>
    </cfRule>
    <cfRule type="cellIs" dxfId="295" priority="313" operator="equal">
      <formula>"TRIVIAL"</formula>
    </cfRule>
    <cfRule type="cellIs" dxfId="294" priority="314" operator="equal">
      <formula>"T'Sede AVIANCA'!"</formula>
    </cfRule>
    <cfRule type="cellIs" dxfId="293" priority="321" operator="equal">
      <formula>"MEDIANAMENTE ACEPTABLE"</formula>
    </cfRule>
    <cfRule type="cellIs" dxfId="292" priority="322" operator="equal">
      <formula>"ACEPTABLE"</formula>
    </cfRule>
    <cfRule type="cellIs" dxfId="291" priority="323" operator="equal">
      <formula>"NO ACEPTABLE"</formula>
    </cfRule>
    <cfRule type="cellIs" dxfId="290" priority="324" stopIfTrue="1" operator="equal">
      <formula>"BAJO"</formula>
    </cfRule>
    <cfRule type="cellIs" dxfId="289" priority="325" stopIfTrue="1" operator="equal">
      <formula>"MEDIO"</formula>
    </cfRule>
    <cfRule type="cellIs" dxfId="288" priority="326" stopIfTrue="1" operator="equal">
      <formula>"ALTO"</formula>
    </cfRule>
  </conditionalFormatting>
  <conditionalFormatting sqref="U51:V51">
    <cfRule type="cellIs" dxfId="287" priority="319" operator="equal">
      <formula>"MEDIO"</formula>
    </cfRule>
    <cfRule type="cellIs" dxfId="286" priority="320" operator="equal">
      <formula>"MEDIO"</formula>
    </cfRule>
  </conditionalFormatting>
  <conditionalFormatting sqref="U51:V51">
    <cfRule type="cellIs" dxfId="285" priority="317" operator="equal">
      <formula>"ALTO"</formula>
    </cfRule>
    <cfRule type="cellIs" dxfId="284" priority="318" operator="equal">
      <formula>"MEDIO"</formula>
    </cfRule>
  </conditionalFormatting>
  <conditionalFormatting sqref="U51:V51">
    <cfRule type="cellIs" dxfId="283" priority="316" operator="equal">
      <formula>"BAJO"</formula>
    </cfRule>
  </conditionalFormatting>
  <conditionalFormatting sqref="U51:V51">
    <cfRule type="cellIs" dxfId="282" priority="315" operator="equal">
      <formula>"MEDIO"</formula>
    </cfRule>
  </conditionalFormatting>
  <conditionalFormatting sqref="U51:V51">
    <cfRule type="cellIs" dxfId="281" priority="327" operator="equal">
      <formula>#REF!</formula>
    </cfRule>
  </conditionalFormatting>
  <conditionalFormatting sqref="T51 AF51">
    <cfRule type="cellIs" dxfId="280" priority="308" operator="equal">
      <formula>0</formula>
    </cfRule>
  </conditionalFormatting>
  <conditionalFormatting sqref="G51">
    <cfRule type="cellIs" dxfId="279" priority="307" operator="equal">
      <formula>FALSE</formula>
    </cfRule>
  </conditionalFormatting>
  <conditionalFormatting sqref="U51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0">
    <cfRule type="cellIs" dxfId="278" priority="287" operator="equal">
      <formula>FALSE</formula>
    </cfRule>
    <cfRule type="cellIs" dxfId="277" priority="288" operator="equal">
      <formula>"IMPORTANTE"</formula>
    </cfRule>
    <cfRule type="cellIs" dxfId="276" priority="289" operator="equal">
      <formula>"MODERADO"</formula>
    </cfRule>
    <cfRule type="cellIs" dxfId="275" priority="290" operator="equal">
      <formula>"TOLERABLE"</formula>
    </cfRule>
    <cfRule type="cellIs" dxfId="274" priority="291" operator="equal">
      <formula>"TRIVIAL"</formula>
    </cfRule>
    <cfRule type="cellIs" dxfId="273" priority="292" operator="equal">
      <formula>"T'Sede AVIANCA'!"</formula>
    </cfRule>
    <cfRule type="cellIs" dxfId="272" priority="299" operator="equal">
      <formula>"MEDIANAMENTE ACEPTABLE"</formula>
    </cfRule>
    <cfRule type="cellIs" dxfId="271" priority="300" operator="equal">
      <formula>"ACEPTABLE"</formula>
    </cfRule>
    <cfRule type="cellIs" dxfId="270" priority="301" operator="equal">
      <formula>"NO ACEPTABLE"</formula>
    </cfRule>
    <cfRule type="cellIs" dxfId="269" priority="302" stopIfTrue="1" operator="equal">
      <formula>"BAJO"</formula>
    </cfRule>
    <cfRule type="cellIs" dxfId="268" priority="303" stopIfTrue="1" operator="equal">
      <formula>"MEDIO"</formula>
    </cfRule>
    <cfRule type="cellIs" dxfId="267" priority="304" stopIfTrue="1" operator="equal">
      <formula>"ALTO"</formula>
    </cfRule>
  </conditionalFormatting>
  <conditionalFormatting sqref="AH50">
    <cfRule type="cellIs" dxfId="266" priority="297" operator="equal">
      <formula>"MEDIO"</formula>
    </cfRule>
    <cfRule type="cellIs" dxfId="265" priority="298" operator="equal">
      <formula>"MEDIO"</formula>
    </cfRule>
  </conditionalFormatting>
  <conditionalFormatting sqref="AH50">
    <cfRule type="cellIs" dxfId="264" priority="295" operator="equal">
      <formula>"ALTO"</formula>
    </cfRule>
    <cfRule type="cellIs" dxfId="263" priority="296" operator="equal">
      <formula>"MEDIO"</formula>
    </cfRule>
  </conditionalFormatting>
  <conditionalFormatting sqref="AH50">
    <cfRule type="cellIs" dxfId="262" priority="294" operator="equal">
      <formula>"BAJO"</formula>
    </cfRule>
  </conditionalFormatting>
  <conditionalFormatting sqref="AH50">
    <cfRule type="cellIs" dxfId="261" priority="293" operator="equal">
      <formula>"MEDIO"</formula>
    </cfRule>
  </conditionalFormatting>
  <conditionalFormatting sqref="AH50">
    <cfRule type="cellIs" dxfId="260" priority="305" operator="equal">
      <formula>#REF!</formula>
    </cfRule>
  </conditionalFormatting>
  <conditionalFormatting sqref="AH50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">
    <cfRule type="cellIs" dxfId="259" priority="267" operator="equal">
      <formula>FALSE</formula>
    </cfRule>
    <cfRule type="cellIs" dxfId="258" priority="268" operator="equal">
      <formula>"IMPORTANTE"</formula>
    </cfRule>
    <cfRule type="cellIs" dxfId="257" priority="269" operator="equal">
      <formula>"MODERADO"</formula>
    </cfRule>
    <cfRule type="cellIs" dxfId="256" priority="270" operator="equal">
      <formula>"TOLERABLE"</formula>
    </cfRule>
    <cfRule type="cellIs" dxfId="255" priority="271" operator="equal">
      <formula>"TRIVIAL"</formula>
    </cfRule>
    <cfRule type="cellIs" dxfId="254" priority="272" operator="equal">
      <formula>"T'Sede AVIANCA'!"</formula>
    </cfRule>
    <cfRule type="cellIs" dxfId="253" priority="279" operator="equal">
      <formula>"MEDIANAMENTE ACEPTABLE"</formula>
    </cfRule>
    <cfRule type="cellIs" dxfId="252" priority="280" operator="equal">
      <formula>"ACEPTABLE"</formula>
    </cfRule>
    <cfRule type="cellIs" dxfId="251" priority="281" operator="equal">
      <formula>"NO ACEPTABLE"</formula>
    </cfRule>
    <cfRule type="cellIs" dxfId="250" priority="282" stopIfTrue="1" operator="equal">
      <formula>"BAJO"</formula>
    </cfRule>
    <cfRule type="cellIs" dxfId="249" priority="283" stopIfTrue="1" operator="equal">
      <formula>"MEDIO"</formula>
    </cfRule>
    <cfRule type="cellIs" dxfId="248" priority="284" stopIfTrue="1" operator="equal">
      <formula>"ALTO"</formula>
    </cfRule>
  </conditionalFormatting>
  <conditionalFormatting sqref="AG50">
    <cfRule type="cellIs" dxfId="247" priority="277" operator="equal">
      <formula>"MEDIO"</formula>
    </cfRule>
    <cfRule type="cellIs" dxfId="246" priority="278" operator="equal">
      <formula>"MEDIO"</formula>
    </cfRule>
  </conditionalFormatting>
  <conditionalFormatting sqref="AG50">
    <cfRule type="cellIs" dxfId="245" priority="275" operator="equal">
      <formula>"ALTO"</formula>
    </cfRule>
    <cfRule type="cellIs" dxfId="244" priority="276" operator="equal">
      <formula>"MEDIO"</formula>
    </cfRule>
  </conditionalFormatting>
  <conditionalFormatting sqref="AG50">
    <cfRule type="cellIs" dxfId="243" priority="274" operator="equal">
      <formula>"BAJO"</formula>
    </cfRule>
  </conditionalFormatting>
  <conditionalFormatting sqref="AG50">
    <cfRule type="cellIs" dxfId="242" priority="273" operator="equal">
      <formula>"MEDIO"</formula>
    </cfRule>
  </conditionalFormatting>
  <conditionalFormatting sqref="AG50">
    <cfRule type="cellIs" dxfId="241" priority="285" operator="equal">
      <formula>#REF!</formula>
    </cfRule>
  </conditionalFormatting>
  <conditionalFormatting sqref="AG50">
    <cfRule type="colorScale" priority="2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240" priority="266" operator="equal">
      <formula>FALSE</formula>
    </cfRule>
  </conditionalFormatting>
  <conditionalFormatting sqref="AG12:AH12 U12:V12">
    <cfRule type="cellIs" dxfId="239" priority="244" operator="equal">
      <formula>FALSE</formula>
    </cfRule>
    <cfRule type="cellIs" dxfId="238" priority="245" operator="equal">
      <formula>"IMPORTANTE"</formula>
    </cfRule>
    <cfRule type="cellIs" dxfId="237" priority="246" operator="equal">
      <formula>"MODERADO"</formula>
    </cfRule>
    <cfRule type="cellIs" dxfId="236" priority="247" operator="equal">
      <formula>"TOLERABLE"</formula>
    </cfRule>
    <cfRule type="cellIs" dxfId="235" priority="248" operator="equal">
      <formula>"TRIVIAL"</formula>
    </cfRule>
    <cfRule type="cellIs" dxfId="234" priority="249" operator="equal">
      <formula>"T'Sede AVIANCA'!"</formula>
    </cfRule>
    <cfRule type="cellIs" dxfId="233" priority="256" operator="equal">
      <formula>"MEDIANAMENTE ACEPTABLE"</formula>
    </cfRule>
    <cfRule type="cellIs" dxfId="232" priority="257" operator="equal">
      <formula>"ACEPTABLE"</formula>
    </cfRule>
    <cfRule type="cellIs" dxfId="231" priority="258" operator="equal">
      <formula>"NO ACEPTABLE"</formula>
    </cfRule>
    <cfRule type="cellIs" dxfId="230" priority="259" stopIfTrue="1" operator="equal">
      <formula>"BAJO"</formula>
    </cfRule>
    <cfRule type="cellIs" dxfId="229" priority="260" stopIfTrue="1" operator="equal">
      <formula>"MEDIO"</formula>
    </cfRule>
    <cfRule type="cellIs" dxfId="228" priority="261" stopIfTrue="1" operator="equal">
      <formula>"ALTO"</formula>
    </cfRule>
  </conditionalFormatting>
  <conditionalFormatting sqref="AG12:AH12 U12:V12">
    <cfRule type="cellIs" dxfId="227" priority="254" operator="equal">
      <formula>"MEDIO"</formula>
    </cfRule>
    <cfRule type="cellIs" dxfId="226" priority="255" operator="equal">
      <formula>"MEDIO"</formula>
    </cfRule>
  </conditionalFormatting>
  <conditionalFormatting sqref="AG12:AH12 U12:V12">
    <cfRule type="cellIs" dxfId="225" priority="252" operator="equal">
      <formula>"ALTO"</formula>
    </cfRule>
    <cfRule type="cellIs" dxfId="224" priority="253" operator="equal">
      <formula>"MEDIO"</formula>
    </cfRule>
  </conditionalFormatting>
  <conditionalFormatting sqref="AG12:AH12 U12:V12">
    <cfRule type="cellIs" dxfId="223" priority="251" operator="equal">
      <formula>"BAJO"</formula>
    </cfRule>
  </conditionalFormatting>
  <conditionalFormatting sqref="AG12:AH12 U12:V12">
    <cfRule type="cellIs" dxfId="222" priority="250" operator="equal">
      <formula>"MEDIO"</formula>
    </cfRule>
  </conditionalFormatting>
  <conditionalFormatting sqref="AG12:AH12 U12:V12">
    <cfRule type="cellIs" dxfId="221" priority="262" operator="equal">
      <formula>#REF!</formula>
    </cfRule>
  </conditionalFormatting>
  <conditionalFormatting sqref="AF12 T12">
    <cfRule type="cellIs" dxfId="220" priority="243" operator="equal">
      <formula>0</formula>
    </cfRule>
  </conditionalFormatting>
  <conditionalFormatting sqref="U12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">
    <cfRule type="cellIs" dxfId="219" priority="242" operator="equal">
      <formula>FALSE</formula>
    </cfRule>
  </conditionalFormatting>
  <conditionalFormatting sqref="AG10:AH10 U10:V10">
    <cfRule type="cellIs" dxfId="218" priority="220" operator="equal">
      <formula>FALSE</formula>
    </cfRule>
    <cfRule type="cellIs" dxfId="217" priority="221" operator="equal">
      <formula>"IMPORTANTE"</formula>
    </cfRule>
    <cfRule type="cellIs" dxfId="216" priority="222" operator="equal">
      <formula>"MODERADO"</formula>
    </cfRule>
    <cfRule type="cellIs" dxfId="215" priority="223" operator="equal">
      <formula>"TOLERABLE"</formula>
    </cfRule>
    <cfRule type="cellIs" dxfId="214" priority="224" operator="equal">
      <formula>"TRIVIAL"</formula>
    </cfRule>
    <cfRule type="cellIs" dxfId="213" priority="225" operator="equal">
      <formula>"T'Sede AVIANCA'!"</formula>
    </cfRule>
    <cfRule type="cellIs" dxfId="212" priority="232" operator="equal">
      <formula>"MEDIANAMENTE ACEPTABLE"</formula>
    </cfRule>
    <cfRule type="cellIs" dxfId="211" priority="233" operator="equal">
      <formula>"ACEPTABLE"</formula>
    </cfRule>
    <cfRule type="cellIs" dxfId="210" priority="234" operator="equal">
      <formula>"NO ACEPTABLE"</formula>
    </cfRule>
    <cfRule type="cellIs" dxfId="209" priority="235" stopIfTrue="1" operator="equal">
      <formula>"BAJO"</formula>
    </cfRule>
    <cfRule type="cellIs" dxfId="208" priority="236" stopIfTrue="1" operator="equal">
      <formula>"MEDIO"</formula>
    </cfRule>
    <cfRule type="cellIs" dxfId="207" priority="237" stopIfTrue="1" operator="equal">
      <formula>"ALTO"</formula>
    </cfRule>
  </conditionalFormatting>
  <conditionalFormatting sqref="AG10:AH10 U10:V10">
    <cfRule type="cellIs" dxfId="206" priority="230" operator="equal">
      <formula>"MEDIO"</formula>
    </cfRule>
    <cfRule type="cellIs" dxfId="205" priority="231" operator="equal">
      <formula>"MEDIO"</formula>
    </cfRule>
  </conditionalFormatting>
  <conditionalFormatting sqref="AG10:AH10 U10:V10">
    <cfRule type="cellIs" dxfId="204" priority="228" operator="equal">
      <formula>"ALTO"</formula>
    </cfRule>
    <cfRule type="cellIs" dxfId="203" priority="229" operator="equal">
      <formula>"MEDIO"</formula>
    </cfRule>
  </conditionalFormatting>
  <conditionalFormatting sqref="AG10:AH10 U10:V10">
    <cfRule type="cellIs" dxfId="202" priority="227" operator="equal">
      <formula>"BAJO"</formula>
    </cfRule>
  </conditionalFormatting>
  <conditionalFormatting sqref="AG10:AH10 U10:V10">
    <cfRule type="cellIs" dxfId="201" priority="226" operator="equal">
      <formula>"MEDIO"</formula>
    </cfRule>
  </conditionalFormatting>
  <conditionalFormatting sqref="AG10:AH10 U10:V10">
    <cfRule type="cellIs" dxfId="200" priority="238" operator="equal">
      <formula>#REF!</formula>
    </cfRule>
  </conditionalFormatting>
  <conditionalFormatting sqref="U10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199" priority="197" operator="equal">
      <formula>FALSE</formula>
    </cfRule>
    <cfRule type="cellIs" dxfId="198" priority="198" operator="equal">
      <formula>"IMPORTANTE"</formula>
    </cfRule>
    <cfRule type="cellIs" dxfId="197" priority="199" operator="equal">
      <formula>"MODERADO"</formula>
    </cfRule>
    <cfRule type="cellIs" dxfId="196" priority="200" operator="equal">
      <formula>"TOLERABLE"</formula>
    </cfRule>
    <cfRule type="cellIs" dxfId="195" priority="201" operator="equal">
      <formula>"TRIVIAL"</formula>
    </cfRule>
    <cfRule type="cellIs" dxfId="194" priority="202" operator="equal">
      <formula>"T'Sede AVIANCA'!"</formula>
    </cfRule>
    <cfRule type="cellIs" dxfId="193" priority="209" operator="equal">
      <formula>"MEDIANAMENTE ACEPTABLE"</formula>
    </cfRule>
    <cfRule type="cellIs" dxfId="192" priority="210" operator="equal">
      <formula>"ACEPTABLE"</formula>
    </cfRule>
    <cfRule type="cellIs" dxfId="191" priority="211" operator="equal">
      <formula>"NO ACEPTABLE"</formula>
    </cfRule>
    <cfRule type="cellIs" dxfId="190" priority="212" stopIfTrue="1" operator="equal">
      <formula>"BAJO"</formula>
    </cfRule>
    <cfRule type="cellIs" dxfId="189" priority="213" stopIfTrue="1" operator="equal">
      <formula>"MEDIO"</formula>
    </cfRule>
    <cfRule type="cellIs" dxfId="188" priority="214" stopIfTrue="1" operator="equal">
      <formula>"ALTO"</formula>
    </cfRule>
  </conditionalFormatting>
  <conditionalFormatting sqref="U22:V22 AG22:AH22">
    <cfRule type="cellIs" dxfId="187" priority="207" operator="equal">
      <formula>"MEDIO"</formula>
    </cfRule>
    <cfRule type="cellIs" dxfId="186" priority="208" operator="equal">
      <formula>"MEDIO"</formula>
    </cfRule>
  </conditionalFormatting>
  <conditionalFormatting sqref="U22:V22 AG22:AH22">
    <cfRule type="cellIs" dxfId="185" priority="205" operator="equal">
      <formula>"ALTO"</formula>
    </cfRule>
    <cfRule type="cellIs" dxfId="184" priority="206" operator="equal">
      <formula>"MEDIO"</formula>
    </cfRule>
  </conditionalFormatting>
  <conditionalFormatting sqref="U22:V22 AG22:AH22">
    <cfRule type="cellIs" dxfId="183" priority="204" operator="equal">
      <formula>"BAJO"</formula>
    </cfRule>
  </conditionalFormatting>
  <conditionalFormatting sqref="U22:V22 AG22:AH22">
    <cfRule type="cellIs" dxfId="182" priority="203" operator="equal">
      <formula>"MEDIO"</formula>
    </cfRule>
  </conditionalFormatting>
  <conditionalFormatting sqref="U22:V22 AG22:AH22">
    <cfRule type="cellIs" dxfId="181" priority="215" operator="equal">
      <formula>#REF!</formula>
    </cfRule>
  </conditionalFormatting>
  <conditionalFormatting sqref="T22 AF22">
    <cfRule type="cellIs" dxfId="180" priority="196" operator="equal">
      <formula>0</formula>
    </cfRule>
  </conditionalFormatting>
  <conditionalFormatting sqref="G22">
    <cfRule type="cellIs" dxfId="179" priority="195" operator="equal">
      <formula>FALSE</formula>
    </cfRule>
  </conditionalFormatting>
  <conditionalFormatting sqref="U22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9">
    <cfRule type="cellIs" dxfId="178" priority="175" operator="equal">
      <formula>FALSE</formula>
    </cfRule>
    <cfRule type="cellIs" dxfId="177" priority="176" operator="equal">
      <formula>"IMPORTANTE"</formula>
    </cfRule>
    <cfRule type="cellIs" dxfId="176" priority="177" operator="equal">
      <formula>"MODERADO"</formula>
    </cfRule>
    <cfRule type="cellIs" dxfId="175" priority="178" operator="equal">
      <formula>"TOLERABLE"</formula>
    </cfRule>
    <cfRule type="cellIs" dxfId="174" priority="179" operator="equal">
      <formula>"TRIVIAL"</formula>
    </cfRule>
    <cfRule type="cellIs" dxfId="173" priority="180" operator="equal">
      <formula>"T'Sede AVIANCA'!"</formula>
    </cfRule>
    <cfRule type="cellIs" dxfId="172" priority="187" operator="equal">
      <formula>"MEDIANAMENTE ACEPTABLE"</formula>
    </cfRule>
    <cfRule type="cellIs" dxfId="171" priority="188" operator="equal">
      <formula>"ACEPTABLE"</formula>
    </cfRule>
    <cfRule type="cellIs" dxfId="170" priority="189" operator="equal">
      <formula>"NO ACEPTABLE"</formula>
    </cfRule>
    <cfRule type="cellIs" dxfId="169" priority="190" stopIfTrue="1" operator="equal">
      <formula>"BAJO"</formula>
    </cfRule>
    <cfRule type="cellIs" dxfId="168" priority="191" stopIfTrue="1" operator="equal">
      <formula>"MEDIO"</formula>
    </cfRule>
    <cfRule type="cellIs" dxfId="167" priority="192" stopIfTrue="1" operator="equal">
      <formula>"ALTO"</formula>
    </cfRule>
  </conditionalFormatting>
  <conditionalFormatting sqref="AH49">
    <cfRule type="cellIs" dxfId="166" priority="185" operator="equal">
      <formula>"MEDIO"</formula>
    </cfRule>
    <cfRule type="cellIs" dxfId="165" priority="186" operator="equal">
      <formula>"MEDIO"</formula>
    </cfRule>
  </conditionalFormatting>
  <conditionalFormatting sqref="AH49">
    <cfRule type="cellIs" dxfId="164" priority="183" operator="equal">
      <formula>"ALTO"</formula>
    </cfRule>
    <cfRule type="cellIs" dxfId="163" priority="184" operator="equal">
      <formula>"MEDIO"</formula>
    </cfRule>
  </conditionalFormatting>
  <conditionalFormatting sqref="AH49">
    <cfRule type="cellIs" dxfId="162" priority="182" operator="equal">
      <formula>"BAJO"</formula>
    </cfRule>
  </conditionalFormatting>
  <conditionalFormatting sqref="AH49">
    <cfRule type="cellIs" dxfId="161" priority="181" operator="equal">
      <formula>"MEDIO"</formula>
    </cfRule>
  </conditionalFormatting>
  <conditionalFormatting sqref="AH49">
    <cfRule type="cellIs" dxfId="160" priority="193" operator="equal">
      <formula>#REF!</formula>
    </cfRule>
  </conditionalFormatting>
  <conditionalFormatting sqref="AH49">
    <cfRule type="colorScale" priority="1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9">
    <cfRule type="cellIs" dxfId="159" priority="155" operator="equal">
      <formula>FALSE</formula>
    </cfRule>
    <cfRule type="cellIs" dxfId="158" priority="156" operator="equal">
      <formula>"IMPORTANTE"</formula>
    </cfRule>
    <cfRule type="cellIs" dxfId="157" priority="157" operator="equal">
      <formula>"MODERADO"</formula>
    </cfRule>
    <cfRule type="cellIs" dxfId="156" priority="158" operator="equal">
      <formula>"TOLERABLE"</formula>
    </cfRule>
    <cfRule type="cellIs" dxfId="155" priority="159" operator="equal">
      <formula>"TRIVIAL"</formula>
    </cfRule>
    <cfRule type="cellIs" dxfId="154" priority="160" operator="equal">
      <formula>"T'Sede AVIANCA'!"</formula>
    </cfRule>
    <cfRule type="cellIs" dxfId="153" priority="167" operator="equal">
      <formula>"MEDIANAMENTE ACEPTABLE"</formula>
    </cfRule>
    <cfRule type="cellIs" dxfId="152" priority="168" operator="equal">
      <formula>"ACEPTABLE"</formula>
    </cfRule>
    <cfRule type="cellIs" dxfId="151" priority="169" operator="equal">
      <formula>"NO ACEPTABLE"</formula>
    </cfRule>
    <cfRule type="cellIs" dxfId="150" priority="170" stopIfTrue="1" operator="equal">
      <formula>"BAJO"</formula>
    </cfRule>
    <cfRule type="cellIs" dxfId="149" priority="171" stopIfTrue="1" operator="equal">
      <formula>"MEDIO"</formula>
    </cfRule>
    <cfRule type="cellIs" dxfId="148" priority="172" stopIfTrue="1" operator="equal">
      <formula>"ALTO"</formula>
    </cfRule>
  </conditionalFormatting>
  <conditionalFormatting sqref="AG49">
    <cfRule type="cellIs" dxfId="147" priority="165" operator="equal">
      <formula>"MEDIO"</formula>
    </cfRule>
    <cfRule type="cellIs" dxfId="146" priority="166" operator="equal">
      <formula>"MEDIO"</formula>
    </cfRule>
  </conditionalFormatting>
  <conditionalFormatting sqref="AG49">
    <cfRule type="cellIs" dxfId="145" priority="163" operator="equal">
      <formula>"ALTO"</formula>
    </cfRule>
    <cfRule type="cellIs" dxfId="144" priority="164" operator="equal">
      <formula>"MEDIO"</formula>
    </cfRule>
  </conditionalFormatting>
  <conditionalFormatting sqref="AG49">
    <cfRule type="cellIs" dxfId="143" priority="162" operator="equal">
      <formula>"BAJO"</formula>
    </cfRule>
  </conditionalFormatting>
  <conditionalFormatting sqref="AG49">
    <cfRule type="cellIs" dxfId="142" priority="161" operator="equal">
      <formula>"MEDIO"</formula>
    </cfRule>
  </conditionalFormatting>
  <conditionalFormatting sqref="AG49">
    <cfRule type="cellIs" dxfId="141" priority="173" operator="equal">
      <formula>#REF!</formula>
    </cfRule>
  </conditionalFormatting>
  <conditionalFormatting sqref="AG49">
    <cfRule type="colorScale" priority="1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1">
    <cfRule type="cellIs" dxfId="140" priority="135" operator="equal">
      <formula>FALSE</formula>
    </cfRule>
    <cfRule type="cellIs" dxfId="139" priority="136" operator="equal">
      <formula>"IMPORTANTE"</formula>
    </cfRule>
    <cfRule type="cellIs" dxfId="138" priority="137" operator="equal">
      <formula>"MODERADO"</formula>
    </cfRule>
    <cfRule type="cellIs" dxfId="137" priority="138" operator="equal">
      <formula>"TOLERABLE"</formula>
    </cfRule>
    <cfRule type="cellIs" dxfId="136" priority="139" operator="equal">
      <formula>"TRIVIAL"</formula>
    </cfRule>
    <cfRule type="cellIs" dxfId="135" priority="140" operator="equal">
      <formula>"T'Sede AVIANCA'!"</formula>
    </cfRule>
    <cfRule type="cellIs" dxfId="134" priority="147" operator="equal">
      <formula>"MEDIANAMENTE ACEPTABLE"</formula>
    </cfRule>
    <cfRule type="cellIs" dxfId="133" priority="148" operator="equal">
      <formula>"ACEPTABLE"</formula>
    </cfRule>
    <cfRule type="cellIs" dxfId="132" priority="149" operator="equal">
      <formula>"NO ACEPTABLE"</formula>
    </cfRule>
    <cfRule type="cellIs" dxfId="131" priority="150" stopIfTrue="1" operator="equal">
      <formula>"BAJO"</formula>
    </cfRule>
    <cfRule type="cellIs" dxfId="130" priority="151" stopIfTrue="1" operator="equal">
      <formula>"MEDIO"</formula>
    </cfRule>
    <cfRule type="cellIs" dxfId="129" priority="152" stopIfTrue="1" operator="equal">
      <formula>"ALTO"</formula>
    </cfRule>
  </conditionalFormatting>
  <conditionalFormatting sqref="AH51">
    <cfRule type="cellIs" dxfId="128" priority="145" operator="equal">
      <formula>"MEDIO"</formula>
    </cfRule>
    <cfRule type="cellIs" dxfId="127" priority="146" operator="equal">
      <formula>"MEDIO"</formula>
    </cfRule>
  </conditionalFormatting>
  <conditionalFormatting sqref="AH51">
    <cfRule type="cellIs" dxfId="126" priority="143" operator="equal">
      <formula>"ALTO"</formula>
    </cfRule>
    <cfRule type="cellIs" dxfId="125" priority="144" operator="equal">
      <formula>"MEDIO"</formula>
    </cfRule>
  </conditionalFormatting>
  <conditionalFormatting sqref="AH51">
    <cfRule type="cellIs" dxfId="124" priority="142" operator="equal">
      <formula>"BAJO"</formula>
    </cfRule>
  </conditionalFormatting>
  <conditionalFormatting sqref="AH51">
    <cfRule type="cellIs" dxfId="123" priority="141" operator="equal">
      <formula>"MEDIO"</formula>
    </cfRule>
  </conditionalFormatting>
  <conditionalFormatting sqref="AH51">
    <cfRule type="cellIs" dxfId="122" priority="153" operator="equal">
      <formula>#REF!</formula>
    </cfRule>
  </conditionalFormatting>
  <conditionalFormatting sqref="AH51">
    <cfRule type="colorScale" priority="1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1">
    <cfRule type="cellIs" dxfId="121" priority="115" operator="equal">
      <formula>FALSE</formula>
    </cfRule>
    <cfRule type="cellIs" dxfId="120" priority="116" operator="equal">
      <formula>"IMPORTANTE"</formula>
    </cfRule>
    <cfRule type="cellIs" dxfId="119" priority="117" operator="equal">
      <formula>"MODERADO"</formula>
    </cfRule>
    <cfRule type="cellIs" dxfId="118" priority="118" operator="equal">
      <formula>"TOLERABLE"</formula>
    </cfRule>
    <cfRule type="cellIs" dxfId="117" priority="119" operator="equal">
      <formula>"TRIVIAL"</formula>
    </cfRule>
    <cfRule type="cellIs" dxfId="116" priority="120" operator="equal">
      <formula>"T'Sede AVIANCA'!"</formula>
    </cfRule>
    <cfRule type="cellIs" dxfId="115" priority="127" operator="equal">
      <formula>"MEDIANAMENTE ACEPTABLE"</formula>
    </cfRule>
    <cfRule type="cellIs" dxfId="114" priority="128" operator="equal">
      <formula>"ACEPTABLE"</formula>
    </cfRule>
    <cfRule type="cellIs" dxfId="113" priority="129" operator="equal">
      <formula>"NO ACEPTABLE"</formula>
    </cfRule>
    <cfRule type="cellIs" dxfId="112" priority="130" stopIfTrue="1" operator="equal">
      <formula>"BAJO"</formula>
    </cfRule>
    <cfRule type="cellIs" dxfId="111" priority="131" stopIfTrue="1" operator="equal">
      <formula>"MEDIO"</formula>
    </cfRule>
    <cfRule type="cellIs" dxfId="110" priority="132" stopIfTrue="1" operator="equal">
      <formula>"ALTO"</formula>
    </cfRule>
  </conditionalFormatting>
  <conditionalFormatting sqref="AG51">
    <cfRule type="cellIs" dxfId="109" priority="125" operator="equal">
      <formula>"MEDIO"</formula>
    </cfRule>
    <cfRule type="cellIs" dxfId="108" priority="126" operator="equal">
      <formula>"MEDIO"</formula>
    </cfRule>
  </conditionalFormatting>
  <conditionalFormatting sqref="AG51">
    <cfRule type="cellIs" dxfId="107" priority="123" operator="equal">
      <formula>"ALTO"</formula>
    </cfRule>
    <cfRule type="cellIs" dxfId="106" priority="124" operator="equal">
      <formula>"MEDIO"</formula>
    </cfRule>
  </conditionalFormatting>
  <conditionalFormatting sqref="AG51">
    <cfRule type="cellIs" dxfId="105" priority="122" operator="equal">
      <formula>"BAJO"</formula>
    </cfRule>
  </conditionalFormatting>
  <conditionalFormatting sqref="AG51">
    <cfRule type="cellIs" dxfId="104" priority="121" operator="equal">
      <formula>"MEDIO"</formula>
    </cfRule>
  </conditionalFormatting>
  <conditionalFormatting sqref="AG51">
    <cfRule type="cellIs" dxfId="103" priority="133" operator="equal">
      <formula>#REF!</formula>
    </cfRule>
  </conditionalFormatting>
  <conditionalFormatting sqref="AG51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5:V25">
    <cfRule type="cellIs" dxfId="102" priority="94" operator="equal">
      <formula>FALSE</formula>
    </cfRule>
    <cfRule type="cellIs" dxfId="101" priority="95" operator="equal">
      <formula>"IMPORTANTE"</formula>
    </cfRule>
    <cfRule type="cellIs" dxfId="100" priority="96" operator="equal">
      <formula>"MODERADO"</formula>
    </cfRule>
    <cfRule type="cellIs" dxfId="99" priority="97" operator="equal">
      <formula>"TOLERABLE"</formula>
    </cfRule>
    <cfRule type="cellIs" dxfId="98" priority="98" operator="equal">
      <formula>"TRIVIAL"</formula>
    </cfRule>
    <cfRule type="cellIs" dxfId="97" priority="99" operator="equal">
      <formula>"T'Sede AVIANCA'!"</formula>
    </cfRule>
    <cfRule type="cellIs" dxfId="96" priority="106" operator="equal">
      <formula>"MEDIANAMENTE ACEPTABLE"</formula>
    </cfRule>
    <cfRule type="cellIs" dxfId="95" priority="107" operator="equal">
      <formula>"ACEPTABLE"</formula>
    </cfRule>
    <cfRule type="cellIs" dxfId="94" priority="108" operator="equal">
      <formula>"NO ACEPTABLE"</formula>
    </cfRule>
    <cfRule type="cellIs" dxfId="93" priority="109" stopIfTrue="1" operator="equal">
      <formula>"BAJO"</formula>
    </cfRule>
    <cfRule type="cellIs" dxfId="92" priority="110" stopIfTrue="1" operator="equal">
      <formula>"MEDIO"</formula>
    </cfRule>
    <cfRule type="cellIs" dxfId="91" priority="111" stopIfTrue="1" operator="equal">
      <formula>"ALTO"</formula>
    </cfRule>
  </conditionalFormatting>
  <conditionalFormatting sqref="U25:V25">
    <cfRule type="cellIs" dxfId="90" priority="104" operator="equal">
      <formula>"MEDIO"</formula>
    </cfRule>
    <cfRule type="cellIs" dxfId="89" priority="105" operator="equal">
      <formula>"MEDIO"</formula>
    </cfRule>
  </conditionalFormatting>
  <conditionalFormatting sqref="U25:V25">
    <cfRule type="cellIs" dxfId="88" priority="102" operator="equal">
      <formula>"ALTO"</formula>
    </cfRule>
    <cfRule type="cellIs" dxfId="87" priority="103" operator="equal">
      <formula>"MEDIO"</formula>
    </cfRule>
  </conditionalFormatting>
  <conditionalFormatting sqref="U25:V25">
    <cfRule type="cellIs" dxfId="86" priority="101" operator="equal">
      <formula>"BAJO"</formula>
    </cfRule>
  </conditionalFormatting>
  <conditionalFormatting sqref="U25:V25">
    <cfRule type="cellIs" dxfId="85" priority="100" operator="equal">
      <formula>"MEDIO"</formula>
    </cfRule>
  </conditionalFormatting>
  <conditionalFormatting sqref="U25:V25">
    <cfRule type="cellIs" dxfId="84" priority="112" operator="equal">
      <formula>#REF!</formula>
    </cfRule>
  </conditionalFormatting>
  <conditionalFormatting sqref="T25">
    <cfRule type="cellIs" dxfId="83" priority="93" operator="equal">
      <formula>0</formula>
    </cfRule>
  </conditionalFormatting>
  <conditionalFormatting sqref="U25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:V28 AG28:AH28">
    <cfRule type="cellIs" dxfId="82" priority="71" operator="equal">
      <formula>FALSE</formula>
    </cfRule>
    <cfRule type="cellIs" dxfId="81" priority="72" operator="equal">
      <formula>"IMPORTANTE"</formula>
    </cfRule>
    <cfRule type="cellIs" dxfId="80" priority="73" operator="equal">
      <formula>"MODERADO"</formula>
    </cfRule>
    <cfRule type="cellIs" dxfId="79" priority="74" operator="equal">
      <formula>"TOLERABLE"</formula>
    </cfRule>
    <cfRule type="cellIs" dxfId="78" priority="75" operator="equal">
      <formula>"TRIVIAL"</formula>
    </cfRule>
    <cfRule type="cellIs" dxfId="77" priority="76" operator="equal">
      <formula>"T'Sede AVIANCA'!"</formula>
    </cfRule>
    <cfRule type="cellIs" dxfId="76" priority="83" operator="equal">
      <formula>"MEDIANAMENTE ACEPTABLE"</formula>
    </cfRule>
    <cfRule type="cellIs" dxfId="75" priority="84" operator="equal">
      <formula>"ACEPTABLE"</formula>
    </cfRule>
    <cfRule type="cellIs" dxfId="74" priority="85" operator="equal">
      <formula>"NO ACEPTABLE"</formula>
    </cfRule>
    <cfRule type="cellIs" dxfId="73" priority="86" stopIfTrue="1" operator="equal">
      <formula>"BAJO"</formula>
    </cfRule>
    <cfRule type="cellIs" dxfId="72" priority="87" stopIfTrue="1" operator="equal">
      <formula>"MEDIO"</formula>
    </cfRule>
    <cfRule type="cellIs" dxfId="71" priority="88" stopIfTrue="1" operator="equal">
      <formula>"ALTO"</formula>
    </cfRule>
  </conditionalFormatting>
  <conditionalFormatting sqref="U28:V28 AG28:AH28">
    <cfRule type="cellIs" dxfId="70" priority="81" operator="equal">
      <formula>"MEDIO"</formula>
    </cfRule>
    <cfRule type="cellIs" dxfId="69" priority="82" operator="equal">
      <formula>"MEDIO"</formula>
    </cfRule>
  </conditionalFormatting>
  <conditionalFormatting sqref="U28:V28 AG28:AH28">
    <cfRule type="cellIs" dxfId="68" priority="79" operator="equal">
      <formula>"ALTO"</formula>
    </cfRule>
    <cfRule type="cellIs" dxfId="67" priority="80" operator="equal">
      <formula>"MEDIO"</formula>
    </cfRule>
  </conditionalFormatting>
  <conditionalFormatting sqref="U28:V28 AG28:AH28">
    <cfRule type="cellIs" dxfId="66" priority="78" operator="equal">
      <formula>"BAJO"</formula>
    </cfRule>
  </conditionalFormatting>
  <conditionalFormatting sqref="U28:V28 AG28:AH28">
    <cfRule type="cellIs" dxfId="65" priority="77" operator="equal">
      <formula>"MEDIO"</formula>
    </cfRule>
  </conditionalFormatting>
  <conditionalFormatting sqref="U28:V28 AG28:AH28">
    <cfRule type="cellIs" dxfId="64" priority="89" operator="equal">
      <formula>#REF!</formula>
    </cfRule>
  </conditionalFormatting>
  <conditionalFormatting sqref="T28 AF28">
    <cfRule type="cellIs" dxfId="63" priority="70" operator="equal">
      <formula>0</formula>
    </cfRule>
  </conditionalFormatting>
  <conditionalFormatting sqref="G28">
    <cfRule type="cellIs" dxfId="62" priority="69" operator="equal">
      <formula>FALSE</formula>
    </cfRule>
  </conditionalFormatting>
  <conditionalFormatting sqref="U28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H28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 U23:V23">
    <cfRule type="cellIs" dxfId="61" priority="47" operator="equal">
      <formula>FALSE</formula>
    </cfRule>
    <cfRule type="cellIs" dxfId="60" priority="48" operator="equal">
      <formula>"IMPORTANTE"</formula>
    </cfRule>
    <cfRule type="cellIs" dxfId="59" priority="49" operator="equal">
      <formula>"MODERADO"</formula>
    </cfRule>
    <cfRule type="cellIs" dxfId="58" priority="50" operator="equal">
      <formula>"TOLERABLE"</formula>
    </cfRule>
    <cfRule type="cellIs" dxfId="57" priority="51" operator="equal">
      <formula>"TRIVIAL"</formula>
    </cfRule>
    <cfRule type="cellIs" dxfId="56" priority="52" operator="equal">
      <formula>"T'Sede AVIANCA'!"</formula>
    </cfRule>
    <cfRule type="cellIs" dxfId="55" priority="59" operator="equal">
      <formula>"MEDIANAMENTE ACEPTABLE"</formula>
    </cfRule>
    <cfRule type="cellIs" dxfId="54" priority="60" operator="equal">
      <formula>"ACEPTABLE"</formula>
    </cfRule>
    <cfRule type="cellIs" dxfId="53" priority="61" operator="equal">
      <formula>"NO ACEPTABLE"</formula>
    </cfRule>
    <cfRule type="cellIs" dxfId="52" priority="62" stopIfTrue="1" operator="equal">
      <formula>"BAJO"</formula>
    </cfRule>
    <cfRule type="cellIs" dxfId="51" priority="63" stopIfTrue="1" operator="equal">
      <formula>"MEDIO"</formula>
    </cfRule>
    <cfRule type="cellIs" dxfId="50" priority="64" stopIfTrue="1" operator="equal">
      <formula>"ALTO"</formula>
    </cfRule>
  </conditionalFormatting>
  <conditionalFormatting sqref="AG23:AH23 U23:V23">
    <cfRule type="cellIs" dxfId="49" priority="57" operator="equal">
      <formula>"MEDIO"</formula>
    </cfRule>
    <cfRule type="cellIs" dxfId="48" priority="58" operator="equal">
      <formula>"MEDIO"</formula>
    </cfRule>
  </conditionalFormatting>
  <conditionalFormatting sqref="AG23:AH23 U23:V23">
    <cfRule type="cellIs" dxfId="47" priority="55" operator="equal">
      <formula>"ALTO"</formula>
    </cfRule>
    <cfRule type="cellIs" dxfId="46" priority="56" operator="equal">
      <formula>"MEDIO"</formula>
    </cfRule>
  </conditionalFormatting>
  <conditionalFormatting sqref="AG23:AH23 U23:V23">
    <cfRule type="cellIs" dxfId="45" priority="54" operator="equal">
      <formula>"BAJO"</formula>
    </cfRule>
  </conditionalFormatting>
  <conditionalFormatting sqref="AG23:AH23 U23:V23">
    <cfRule type="cellIs" dxfId="44" priority="53" operator="equal">
      <formula>"MEDIO"</formula>
    </cfRule>
  </conditionalFormatting>
  <conditionalFormatting sqref="AG23:AH23 U23:V23">
    <cfRule type="cellIs" dxfId="43" priority="65" operator="equal">
      <formula>#REF!</formula>
    </cfRule>
  </conditionalFormatting>
  <conditionalFormatting sqref="T23 AF23">
    <cfRule type="cellIs" dxfId="42" priority="46" operator="equal">
      <formula>0</formula>
    </cfRule>
  </conditionalFormatting>
  <conditionalFormatting sqref="G23">
    <cfRule type="cellIs" dxfId="41" priority="45" operator="equal">
      <formula>FALSE</formula>
    </cfRule>
  </conditionalFormatting>
  <conditionalFormatting sqref="U23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3:AH23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7">
    <cfRule type="cellIs" dxfId="40" priority="44" operator="equal">
      <formula>FALSE</formula>
    </cfRule>
  </conditionalFormatting>
  <conditionalFormatting sqref="AG27:AH27">
    <cfRule type="cellIs" dxfId="39" priority="24" operator="equal">
      <formula>FALSE</formula>
    </cfRule>
    <cfRule type="cellIs" dxfId="38" priority="25" operator="equal">
      <formula>"IMPORTANTE"</formula>
    </cfRule>
    <cfRule type="cellIs" dxfId="37" priority="26" operator="equal">
      <formula>"MODERADO"</formula>
    </cfRule>
    <cfRule type="cellIs" dxfId="36" priority="27" operator="equal">
      <formula>"TOLERABLE"</formula>
    </cfRule>
    <cfRule type="cellIs" dxfId="35" priority="28" operator="equal">
      <formula>"TRIVIAL"</formula>
    </cfRule>
    <cfRule type="cellIs" dxfId="34" priority="29" operator="equal">
      <formula>"T'Sede AVIANCA'!"</formula>
    </cfRule>
    <cfRule type="cellIs" dxfId="33" priority="36" operator="equal">
      <formula>"MEDIANAMENTE ACEPTABLE"</formula>
    </cfRule>
    <cfRule type="cellIs" dxfId="32" priority="37" operator="equal">
      <formula>"ACEPTABLE"</formula>
    </cfRule>
    <cfRule type="cellIs" dxfId="31" priority="38" operator="equal">
      <formula>"NO ACEPTABLE"</formula>
    </cfRule>
    <cfRule type="cellIs" dxfId="30" priority="39" stopIfTrue="1" operator="equal">
      <formula>"BAJO"</formula>
    </cfRule>
    <cfRule type="cellIs" dxfId="29" priority="40" stopIfTrue="1" operator="equal">
      <formula>"MEDIO"</formula>
    </cfRule>
    <cfRule type="cellIs" dxfId="28" priority="41" stopIfTrue="1" operator="equal">
      <formula>"ALTO"</formula>
    </cfRule>
  </conditionalFormatting>
  <conditionalFormatting sqref="AG27:AH27">
    <cfRule type="cellIs" dxfId="27" priority="34" operator="equal">
      <formula>"MEDIO"</formula>
    </cfRule>
    <cfRule type="cellIs" dxfId="26" priority="35" operator="equal">
      <formula>"MEDIO"</formula>
    </cfRule>
  </conditionalFormatting>
  <conditionalFormatting sqref="AG27:AH27">
    <cfRule type="cellIs" dxfId="25" priority="32" operator="equal">
      <formula>"ALTO"</formula>
    </cfRule>
    <cfRule type="cellIs" dxfId="24" priority="33" operator="equal">
      <formula>"MEDIO"</formula>
    </cfRule>
  </conditionalFormatting>
  <conditionalFormatting sqref="AG27:AH27">
    <cfRule type="cellIs" dxfId="23" priority="31" operator="equal">
      <formula>"BAJO"</formula>
    </cfRule>
  </conditionalFormatting>
  <conditionalFormatting sqref="AG27:AH27">
    <cfRule type="cellIs" dxfId="22" priority="30" operator="equal">
      <formula>"MEDIO"</formula>
    </cfRule>
  </conditionalFormatting>
  <conditionalFormatting sqref="AG27:AH27">
    <cfRule type="cellIs" dxfId="21" priority="42" operator="equal">
      <formula>#REF!</formula>
    </cfRule>
  </conditionalFormatting>
  <conditionalFormatting sqref="AF27">
    <cfRule type="cellIs" dxfId="20" priority="23" operator="equal">
      <formula>0</formula>
    </cfRule>
  </conditionalFormatting>
  <conditionalFormatting sqref="AG27:AH2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7:V27">
    <cfRule type="cellIs" dxfId="19" priority="2" operator="equal">
      <formula>FALSE</formula>
    </cfRule>
    <cfRule type="cellIs" dxfId="18" priority="3" operator="equal">
      <formula>"IMPORTANTE"</formula>
    </cfRule>
    <cfRule type="cellIs" dxfId="17" priority="4" operator="equal">
      <formula>"MODERADO"</formula>
    </cfRule>
    <cfRule type="cellIs" dxfId="16" priority="5" operator="equal">
      <formula>"TOLERABLE"</formula>
    </cfRule>
    <cfRule type="cellIs" dxfId="15" priority="6" operator="equal">
      <formula>"TRIVIAL"</formula>
    </cfRule>
    <cfRule type="cellIs" dxfId="14" priority="7" operator="equal">
      <formula>"T'Sede AVIANCA'!"</formula>
    </cfRule>
    <cfRule type="cellIs" dxfId="13" priority="14" operator="equal">
      <formula>"MEDIANAMENTE ACEPTABLE"</formula>
    </cfRule>
    <cfRule type="cellIs" dxfId="12" priority="15" operator="equal">
      <formula>"ACEPTABLE"</formula>
    </cfRule>
    <cfRule type="cellIs" dxfId="11" priority="16" operator="equal">
      <formula>"NO ACEPTABLE"</formula>
    </cfRule>
    <cfRule type="cellIs" dxfId="10" priority="17" stopIfTrue="1" operator="equal">
      <formula>"BAJO"</formula>
    </cfRule>
    <cfRule type="cellIs" dxfId="9" priority="18" stopIfTrue="1" operator="equal">
      <formula>"MEDIO"</formula>
    </cfRule>
    <cfRule type="cellIs" dxfId="8" priority="19" stopIfTrue="1" operator="equal">
      <formula>"ALTO"</formula>
    </cfRule>
  </conditionalFormatting>
  <conditionalFormatting sqref="U27:V27">
    <cfRule type="cellIs" dxfId="7" priority="12" operator="equal">
      <formula>"MEDIO"</formula>
    </cfRule>
    <cfRule type="cellIs" dxfId="6" priority="13" operator="equal">
      <formula>"MEDIO"</formula>
    </cfRule>
  </conditionalFormatting>
  <conditionalFormatting sqref="U27:V27">
    <cfRule type="cellIs" dxfId="5" priority="10" operator="equal">
      <formula>"ALTO"</formula>
    </cfRule>
    <cfRule type="cellIs" dxfId="4" priority="11" operator="equal">
      <formula>"MEDIO"</formula>
    </cfRule>
  </conditionalFormatting>
  <conditionalFormatting sqref="U27:V27">
    <cfRule type="cellIs" dxfId="3" priority="9" operator="equal">
      <formula>"BAJO"</formula>
    </cfRule>
  </conditionalFormatting>
  <conditionalFormatting sqref="U27:V27">
    <cfRule type="cellIs" dxfId="2" priority="8" operator="equal">
      <formula>"MEDIO"</formula>
    </cfRule>
  </conditionalFormatting>
  <conditionalFormatting sqref="U27:V27">
    <cfRule type="cellIs" dxfId="1" priority="20" operator="equal">
      <formula>#REF!</formula>
    </cfRule>
  </conditionalFormatting>
  <conditionalFormatting sqref="T27">
    <cfRule type="cellIs" dxfId="0" priority="1" operator="equal">
      <formula>0</formula>
    </cfRule>
  </conditionalFormatting>
  <conditionalFormatting sqref="U27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7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Hoja1!$F$5:$F$67</xm:f>
          </x14:formula1>
          <xm:sqref>F26:F61 F10:F24</xm:sqref>
        </x14:dataValidation>
        <x14:dataValidation type="list" allowBlank="1" showInputMessage="1" showErrorMessage="1" xr:uid="{00000000-0002-0000-0100-000001000000}">
          <x14:formula1>
            <xm:f>Hoja1!$B$6:$B$9</xm:f>
          </x14:formula1>
          <xm:sqref>Q29:Q60 AC29:AC60 Q10:Q27 AC10:AC27</xm:sqref>
        </x14:dataValidation>
        <x14:dataValidation type="list" allowBlank="1" showInputMessage="1" showErrorMessage="1" xr:uid="{00000000-0002-0000-0100-000002000000}">
          <x14:formula1>
            <xm:f>Hoja1!$C$6:$C$9</xm:f>
          </x14:formula1>
          <xm:sqref>R29:R60 AD29:AD60 R10:R27 AD10:AD27</xm:sqref>
        </x14:dataValidation>
        <x14:dataValidation type="list" allowBlank="1" showInputMessage="1" showErrorMessage="1" xr:uid="{00000000-0002-0000-0100-000003000000}">
          <x14:formula1>
            <xm:f>Hoja1!$D$6:$D$9</xm:f>
          </x14:formula1>
          <xm:sqref>S29:S60 AE29:AE60 S10:S27 AE10:AE27</xm:sqref>
        </x14:dataValidation>
        <x14:dataValidation type="list" allowBlank="1" showInputMessage="1" showErrorMessage="1" xr:uid="{00000000-0002-0000-0100-000004000000}">
          <x14:formula1>
            <xm:f>Hoja1!$G$6:$G$7</xm:f>
          </x14:formula1>
          <xm:sqref>E29:E60 E10:E27</xm:sqref>
        </x14:dataValidation>
        <x14:dataValidation type="list" allowBlank="1" showInputMessage="1" showErrorMessage="1" xr:uid="{00000000-0002-0000-0100-000005000000}">
          <x14:formula1>
            <xm:f>'https://unidadvictimas-my.sharepoint.com/Users/HP/Documents/[Medellin MATRIZ.xlsx]Hoja1'!#REF!</xm:f>
          </x14:formula1>
          <xm:sqref>E28 Q28:S28 AC28:AE28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Y65"/>
  <sheetViews>
    <sheetView showGridLines="0" topLeftCell="A69" zoomScale="80" zoomScaleNormal="80" workbookViewId="0">
      <selection activeCell="G53" sqref="G53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231" t="s">
        <v>45</v>
      </c>
      <c r="D2" s="231"/>
      <c r="E2" s="8" t="s">
        <v>46</v>
      </c>
      <c r="O2" s="230" t="s">
        <v>68</v>
      </c>
      <c r="P2" s="230"/>
      <c r="Q2" s="230"/>
      <c r="R2" s="230"/>
      <c r="S2" s="230"/>
      <c r="T2" s="230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230" t="s">
        <v>73</v>
      </c>
      <c r="P4" s="230"/>
      <c r="Q4" s="230"/>
      <c r="R4" s="230"/>
      <c r="S4" s="230"/>
      <c r="T4" s="230"/>
      <c r="U4" s="230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215" t="s">
        <v>61</v>
      </c>
      <c r="B10" s="215"/>
      <c r="C10" s="215" t="s">
        <v>62</v>
      </c>
      <c r="D10" s="215"/>
      <c r="E10" s="215" t="s">
        <v>63</v>
      </c>
      <c r="F10" s="215"/>
    </row>
    <row r="11" spans="1:25" x14ac:dyDescent="0.2">
      <c r="A11" s="221"/>
      <c r="B11" s="221"/>
      <c r="C11" s="222"/>
      <c r="D11" s="222"/>
      <c r="E11" s="223"/>
      <c r="F11" s="223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232" t="s">
        <v>64</v>
      </c>
      <c r="G13" s="232"/>
      <c r="H13" s="232"/>
      <c r="I13" s="232"/>
      <c r="J13" s="232"/>
      <c r="K13" s="232"/>
      <c r="L13" s="232"/>
      <c r="M13" s="232"/>
      <c r="N13" s="232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232"/>
      <c r="G14" s="232"/>
      <c r="H14" s="232"/>
      <c r="I14" s="232"/>
      <c r="J14" s="232"/>
      <c r="K14" s="232"/>
      <c r="L14" s="232"/>
      <c r="M14" s="232"/>
      <c r="N14" s="232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232"/>
      <c r="G15" s="232"/>
      <c r="H15" s="232"/>
      <c r="I15" s="232"/>
      <c r="J15" s="232"/>
      <c r="K15" s="232"/>
      <c r="L15" s="232"/>
      <c r="M15" s="232"/>
      <c r="N15" s="232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233"/>
      <c r="D16" s="233"/>
      <c r="F16" s="19"/>
      <c r="P16" s="228" t="s">
        <v>14</v>
      </c>
      <c r="Q16" s="228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24" t="s">
        <v>66</v>
      </c>
      <c r="B17" s="20" t="s">
        <v>67</v>
      </c>
      <c r="C17" s="227" t="s">
        <v>7</v>
      </c>
      <c r="D17" s="227"/>
      <c r="F17" s="19"/>
      <c r="Q17" s="230"/>
      <c r="R17" s="230"/>
      <c r="S17" s="230"/>
      <c r="T17" s="230"/>
      <c r="U17" s="230"/>
      <c r="V17" s="230"/>
      <c r="W17" s="21"/>
      <c r="X17" s="22"/>
      <c r="Y17" s="16"/>
    </row>
    <row r="18" spans="1:25" ht="18" x14ac:dyDescent="0.25">
      <c r="A18" s="225"/>
      <c r="B18" s="20" t="s">
        <v>69</v>
      </c>
      <c r="C18" s="227" t="s">
        <v>70</v>
      </c>
      <c r="D18" s="227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25"/>
      <c r="B19" s="20" t="s">
        <v>71</v>
      </c>
      <c r="C19" s="227" t="s">
        <v>72</v>
      </c>
      <c r="D19" s="227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25"/>
      <c r="B20" s="25" t="s">
        <v>74</v>
      </c>
      <c r="C20" s="227" t="s">
        <v>75</v>
      </c>
      <c r="D20" s="227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25"/>
      <c r="B21" s="25" t="s">
        <v>76</v>
      </c>
      <c r="C21" s="211"/>
      <c r="D21" s="211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25"/>
      <c r="B22" s="25" t="s">
        <v>77</v>
      </c>
      <c r="C22" s="211"/>
      <c r="D22" s="211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25"/>
      <c r="B23" s="25" t="s">
        <v>78</v>
      </c>
      <c r="C23" s="211"/>
      <c r="D23" s="211"/>
      <c r="P23" s="229" t="s">
        <v>117</v>
      </c>
      <c r="Q23" s="229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25"/>
      <c r="B24" s="25" t="s">
        <v>79</v>
      </c>
      <c r="C24" s="211"/>
      <c r="D24" s="211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25"/>
      <c r="B25" s="25" t="s">
        <v>80</v>
      </c>
      <c r="C25" s="211"/>
      <c r="D25" s="211"/>
      <c r="P25" s="229" t="s">
        <v>118</v>
      </c>
      <c r="Q25" s="229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26"/>
      <c r="B26" s="25" t="s">
        <v>81</v>
      </c>
      <c r="C26" s="211"/>
      <c r="D26" s="211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216" t="s">
        <v>82</v>
      </c>
      <c r="B27" s="25" t="s">
        <v>83</v>
      </c>
      <c r="C27" s="211"/>
      <c r="D27" s="211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216"/>
      <c r="B28" s="25" t="s">
        <v>84</v>
      </c>
      <c r="C28" s="211"/>
      <c r="D28" s="211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216"/>
      <c r="B29" s="25" t="s">
        <v>83</v>
      </c>
      <c r="C29" s="211"/>
      <c r="D29" s="211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216"/>
      <c r="B30" s="25" t="s">
        <v>85</v>
      </c>
      <c r="C30" s="211"/>
      <c r="D30" s="211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216"/>
      <c r="B31" s="25" t="s">
        <v>86</v>
      </c>
      <c r="C31" s="211"/>
      <c r="D31" s="211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217" t="s">
        <v>87</v>
      </c>
      <c r="B32" s="25" t="s">
        <v>88</v>
      </c>
      <c r="C32" s="211"/>
      <c r="D32" s="211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218"/>
      <c r="B33" s="25" t="s">
        <v>89</v>
      </c>
      <c r="C33" s="211"/>
      <c r="D33" s="211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219" t="s">
        <v>90</v>
      </c>
      <c r="B34" s="25" t="s">
        <v>91</v>
      </c>
      <c r="C34" s="211"/>
      <c r="D34" s="211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20"/>
      <c r="B35" s="25" t="s">
        <v>92</v>
      </c>
      <c r="C35" s="211"/>
      <c r="D35" s="211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20"/>
      <c r="B36" s="25" t="s">
        <v>84</v>
      </c>
      <c r="C36" s="211"/>
      <c r="D36" s="211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20"/>
      <c r="B37" s="25" t="s">
        <v>83</v>
      </c>
      <c r="C37" s="211"/>
      <c r="D37" s="211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20"/>
      <c r="B38" s="25" t="s">
        <v>93</v>
      </c>
      <c r="C38" s="211"/>
      <c r="D38" s="211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211"/>
      <c r="D39" s="211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211"/>
      <c r="D40" s="211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211"/>
      <c r="B41" s="211"/>
      <c r="C41" s="211"/>
      <c r="D41" s="211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211"/>
      <c r="B42" s="211"/>
      <c r="C42" s="211"/>
      <c r="D42" s="211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211"/>
      <c r="B43" s="211"/>
      <c r="C43" s="211"/>
      <c r="D43" s="211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211"/>
      <c r="B44" s="211"/>
      <c r="C44" s="211"/>
      <c r="D44" s="211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211"/>
      <c r="B45" s="211"/>
      <c r="C45" s="211"/>
      <c r="D45" s="211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214"/>
      <c r="B46" s="214"/>
      <c r="C46" s="214"/>
      <c r="D46" s="214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212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213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209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209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210" t="s">
        <v>106</v>
      </c>
      <c r="E56" s="210"/>
      <c r="F56" s="210"/>
      <c r="G56" s="210"/>
      <c r="H56" s="210" t="s">
        <v>111</v>
      </c>
      <c r="I56" s="210"/>
      <c r="J56" s="210"/>
      <c r="K56" s="210"/>
      <c r="L56" s="210"/>
      <c r="M56" s="210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210"/>
      <c r="I58" s="210"/>
      <c r="J58" s="210"/>
      <c r="K58" s="210"/>
      <c r="L58" s="210"/>
      <c r="M58" s="210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210"/>
      <c r="I59" s="210"/>
      <c r="J59" s="210"/>
      <c r="K59" s="210"/>
      <c r="L59" s="210"/>
      <c r="M59" s="210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210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210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210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210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C39:D39"/>
    <mergeCell ref="C40:D40"/>
    <mergeCell ref="A41:B41"/>
    <mergeCell ref="A42:B42"/>
    <mergeCell ref="C42:D42"/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08" t="s">
        <v>336</v>
      </c>
      <c r="B1" s="208" t="s">
        <v>337</v>
      </c>
      <c r="C1" s="208" t="s">
        <v>338</v>
      </c>
    </row>
    <row r="2" spans="1:3" x14ac:dyDescent="0.2">
      <c r="A2" s="208"/>
      <c r="B2" s="208"/>
      <c r="C2" s="208"/>
    </row>
    <row r="3" spans="1:3" x14ac:dyDescent="0.2">
      <c r="A3" s="140">
        <v>1</v>
      </c>
      <c r="B3" s="141">
        <v>42271</v>
      </c>
      <c r="C3" s="140" t="s">
        <v>339</v>
      </c>
    </row>
    <row r="4" spans="1:3" ht="67.5" x14ac:dyDescent="0.2">
      <c r="A4" s="140">
        <v>2</v>
      </c>
      <c r="B4" s="142">
        <v>43636</v>
      </c>
      <c r="C4" s="143" t="s">
        <v>349</v>
      </c>
    </row>
    <row r="5" spans="1:3" ht="45" x14ac:dyDescent="0.2">
      <c r="A5" s="144">
        <v>3</v>
      </c>
      <c r="B5" s="145">
        <v>44032</v>
      </c>
      <c r="C5" s="143" t="s">
        <v>350</v>
      </c>
    </row>
    <row r="7" spans="1:3" x14ac:dyDescent="0.2">
      <c r="A7" s="138" t="s">
        <v>340</v>
      </c>
      <c r="B7" s="139"/>
      <c r="C7" s="139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Referencias</vt:lpstr>
      <vt:lpstr>Control de Cambios</vt:lpstr>
      <vt:lpstr>MATRIZ!Área_de_impresión</vt:lpstr>
    </vt:vector>
  </TitlesOfParts>
  <Company>sofasa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Omar Orlando Bedoya Llanos</cp:lastModifiedBy>
  <cp:lastPrinted>2014-11-10T17:32:32Z</cp:lastPrinted>
  <dcterms:created xsi:type="dcterms:W3CDTF">2000-07-29T14:19:46Z</dcterms:created>
  <dcterms:modified xsi:type="dcterms:W3CDTF">2020-07-26T17:26:44Z</dcterms:modified>
</cp:coreProperties>
</file>