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MATRIZ IDENTIFICACION PELIGROS/"/>
    </mc:Choice>
  </mc:AlternateContent>
  <xr:revisionPtr revIDLastSave="10" documentId="11_3C30D31E36912299B685CE74B818B7673F47C2A5" xr6:coauthVersionLast="45" xr6:coauthVersionMax="45" xr10:uidLastSave="{BD118B75-6164-476B-B345-36B1B0D8888F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Referencias" sheetId="38" r:id="rId3"/>
    <sheet name="Control de Cambios" sheetId="42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MATRIZ!$A$9:$AH$57</definedName>
    <definedName name="Actividad" localSheetId="2">[1]Hoja1!$E$5:$E$7</definedName>
    <definedName name="Actividad">[2]Hoja1!$E$5:$E$7</definedName>
    <definedName name="Actividad.">[3]Hoja4!$D$7:$D$9</definedName>
    <definedName name="_xlnm.Print_Area" localSheetId="1">MATRIZ!$A$1:$AF$57</definedName>
    <definedName name="Incidencia" localSheetId="2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4" i="41" l="1"/>
  <c r="AG24" i="41" s="1"/>
  <c r="AH24" i="41" s="1"/>
  <c r="T24" i="41"/>
  <c r="U24" i="41" s="1"/>
  <c r="V24" i="41" s="1"/>
  <c r="AF22" i="41" l="1"/>
  <c r="AG22" i="41" s="1"/>
  <c r="AH22" i="41" s="1"/>
  <c r="T22" i="41"/>
  <c r="U22" i="41" s="1"/>
  <c r="V22" i="41" s="1"/>
  <c r="G22" i="41"/>
  <c r="AF16" i="41"/>
  <c r="AG16" i="41" s="1"/>
  <c r="AH16" i="41" s="1"/>
  <c r="T16" i="41"/>
  <c r="U16" i="41" s="1"/>
  <c r="V16" i="41" s="1"/>
  <c r="G16" i="41"/>
  <c r="AF29" i="41" l="1"/>
  <c r="AG29" i="41" s="1"/>
  <c r="AH29" i="41" s="1"/>
  <c r="T29" i="41"/>
  <c r="U29" i="41" s="1"/>
  <c r="V29" i="41" s="1"/>
  <c r="G29" i="41"/>
  <c r="G10" i="41" l="1"/>
  <c r="T10" i="41"/>
  <c r="U10" i="41" s="1"/>
  <c r="V10" i="41" s="1"/>
  <c r="T11" i="41"/>
  <c r="U11" i="41" s="1"/>
  <c r="V11" i="41" s="1"/>
  <c r="G12" i="41"/>
  <c r="T12" i="41"/>
  <c r="U12" i="41" s="1"/>
  <c r="V12" i="41" s="1"/>
  <c r="G13" i="41"/>
  <c r="T13" i="41"/>
  <c r="U13" i="41" s="1"/>
  <c r="V13" i="41" s="1"/>
  <c r="G14" i="41"/>
  <c r="T14" i="41"/>
  <c r="U14" i="41" s="1"/>
  <c r="V14" i="41" s="1"/>
  <c r="G15" i="41"/>
  <c r="T15" i="41"/>
  <c r="U15" i="41" s="1"/>
  <c r="V15" i="41" s="1"/>
  <c r="G17" i="41"/>
  <c r="T17" i="41"/>
  <c r="U17" i="41" s="1"/>
  <c r="V17" i="41" s="1"/>
  <c r="G18" i="41"/>
  <c r="T18" i="41"/>
  <c r="U18" i="41" s="1"/>
  <c r="V18" i="41" s="1"/>
  <c r="G19" i="41"/>
  <c r="T19" i="41"/>
  <c r="U19" i="41" s="1"/>
  <c r="V19" i="41" s="1"/>
  <c r="G20" i="41"/>
  <c r="T20" i="41"/>
  <c r="U20" i="41" s="1"/>
  <c r="V20" i="41" s="1"/>
  <c r="G21" i="41"/>
  <c r="T21" i="41"/>
  <c r="U21" i="41" s="1"/>
  <c r="V21" i="41" s="1"/>
  <c r="G23" i="41"/>
  <c r="T23" i="41"/>
  <c r="U23" i="41" s="1"/>
  <c r="V23" i="41" s="1"/>
  <c r="G25" i="41"/>
  <c r="T25" i="41"/>
  <c r="U25" i="41" s="1"/>
  <c r="V25" i="41" s="1"/>
  <c r="G26" i="41"/>
  <c r="T26" i="41"/>
  <c r="U26" i="41" s="1"/>
  <c r="V26" i="41" s="1"/>
  <c r="G27" i="41"/>
  <c r="T27" i="41"/>
  <c r="U27" i="41" s="1"/>
  <c r="V27" i="41" s="1"/>
  <c r="G28" i="41"/>
  <c r="T28" i="41"/>
  <c r="U28" i="41" s="1"/>
  <c r="V28" i="41" s="1"/>
  <c r="G30" i="41"/>
  <c r="T30" i="41"/>
  <c r="U30" i="41" s="1"/>
  <c r="V30" i="41" s="1"/>
  <c r="G31" i="41"/>
  <c r="T31" i="41"/>
  <c r="U31" i="41" s="1"/>
  <c r="V31" i="41" s="1"/>
  <c r="G32" i="41"/>
  <c r="T32" i="41"/>
  <c r="U32" i="41" s="1"/>
  <c r="V32" i="41" s="1"/>
  <c r="G33" i="41"/>
  <c r="T33" i="41"/>
  <c r="U33" i="41" s="1"/>
  <c r="V33" i="41" s="1"/>
  <c r="G34" i="41"/>
  <c r="T34" i="41"/>
  <c r="U34" i="41" s="1"/>
  <c r="V34" i="41" s="1"/>
  <c r="G35" i="41"/>
  <c r="T35" i="41"/>
  <c r="U35" i="41" s="1"/>
  <c r="V35" i="41" s="1"/>
  <c r="G36" i="41"/>
  <c r="T36" i="41"/>
  <c r="U36" i="41" s="1"/>
  <c r="V36" i="41" s="1"/>
  <c r="G37" i="41"/>
  <c r="T37" i="41"/>
  <c r="U37" i="41" s="1"/>
  <c r="V37" i="41" s="1"/>
  <c r="G38" i="41"/>
  <c r="T38" i="41"/>
  <c r="U38" i="41" s="1"/>
  <c r="V38" i="41" s="1"/>
  <c r="G39" i="41"/>
  <c r="T39" i="41"/>
  <c r="U39" i="41" s="1"/>
  <c r="V39" i="41" s="1"/>
  <c r="G40" i="41"/>
  <c r="T40" i="41"/>
  <c r="U40" i="41" s="1"/>
  <c r="V40" i="41" s="1"/>
  <c r="G41" i="41"/>
  <c r="T41" i="41"/>
  <c r="U41" i="41" s="1"/>
  <c r="V41" i="41" s="1"/>
  <c r="G42" i="41"/>
  <c r="T42" i="41"/>
  <c r="U42" i="41" s="1"/>
  <c r="V42" i="41" s="1"/>
  <c r="G43" i="41"/>
  <c r="T43" i="41"/>
  <c r="U43" i="41" s="1"/>
  <c r="V43" i="41" s="1"/>
  <c r="G44" i="41"/>
  <c r="T44" i="41"/>
  <c r="U44" i="41" s="1"/>
  <c r="V44" i="41" s="1"/>
  <c r="G45" i="41"/>
  <c r="T45" i="41"/>
  <c r="U45" i="41" s="1"/>
  <c r="V45" i="41" s="1"/>
  <c r="U46" i="41"/>
  <c r="V46" i="41" s="1"/>
  <c r="U47" i="41"/>
  <c r="V47" i="41" s="1"/>
  <c r="U48" i="41"/>
  <c r="V48" i="41" s="1"/>
  <c r="G49" i="41"/>
  <c r="T49" i="41"/>
  <c r="U49" i="41" s="1"/>
  <c r="V49" i="41" s="1"/>
  <c r="G50" i="41"/>
  <c r="T50" i="41"/>
  <c r="U50" i="41" s="1"/>
  <c r="V50" i="41" s="1"/>
  <c r="G51" i="41"/>
  <c r="T51" i="41"/>
  <c r="U51" i="41" s="1"/>
  <c r="V51" i="41" s="1"/>
  <c r="G52" i="41"/>
  <c r="T52" i="41"/>
  <c r="U52" i="41" s="1"/>
  <c r="V52" i="41" s="1"/>
  <c r="G53" i="41"/>
  <c r="T53" i="41"/>
  <c r="U53" i="41" s="1"/>
  <c r="V53" i="41" s="1"/>
  <c r="G54" i="41"/>
  <c r="T54" i="41"/>
  <c r="U54" i="41" s="1"/>
  <c r="V54" i="41" s="1"/>
  <c r="G55" i="41"/>
  <c r="T55" i="41"/>
  <c r="U55" i="41" s="1"/>
  <c r="V55" i="41" s="1"/>
  <c r="G56" i="41"/>
  <c r="T56" i="41"/>
  <c r="U56" i="41" s="1"/>
  <c r="V56" i="41" s="1"/>
  <c r="G57" i="41"/>
  <c r="T57" i="41"/>
  <c r="U57" i="41" s="1"/>
  <c r="V57" i="41" s="1"/>
  <c r="AF25" i="41"/>
  <c r="AG25" i="41" s="1"/>
  <c r="AH25" i="41" s="1"/>
  <c r="AG23" i="41"/>
  <c r="AH23" i="41" s="1"/>
  <c r="AG48" i="41" l="1"/>
  <c r="AH48" i="41" s="1"/>
  <c r="AG46" i="41"/>
  <c r="AH46" i="41" s="1"/>
  <c r="AF10" i="41" l="1"/>
  <c r="AG10" i="41" s="1"/>
  <c r="AH10" i="41" s="1"/>
  <c r="AF21" i="41"/>
  <c r="AG21" i="41" s="1"/>
  <c r="AH21" i="41" s="1"/>
  <c r="AF11" i="41"/>
  <c r="AG11" i="41" s="1"/>
  <c r="AH11" i="41" s="1"/>
  <c r="AG47" i="41"/>
  <c r="AH47" i="41" s="1"/>
  <c r="AF54" i="41" l="1"/>
  <c r="AG54" i="41" s="1"/>
  <c r="AH54" i="41" s="1"/>
  <c r="AF52" i="41"/>
  <c r="AG52" i="41" s="1"/>
  <c r="AH52" i="41" s="1"/>
  <c r="AF12" i="41"/>
  <c r="AG12" i="41" s="1"/>
  <c r="AH12" i="41" s="1"/>
  <c r="AC6" i="41" l="1"/>
  <c r="AF55" i="41" l="1"/>
  <c r="AG55" i="41" s="1"/>
  <c r="AH55" i="41" s="1"/>
  <c r="AF51" i="41"/>
  <c r="AG51" i="41" s="1"/>
  <c r="AH51" i="41" s="1"/>
  <c r="AF50" i="41"/>
  <c r="AG50" i="41" s="1"/>
  <c r="AH50" i="41" s="1"/>
  <c r="AF49" i="41"/>
  <c r="AG49" i="41" l="1"/>
  <c r="AH49" i="41" s="1"/>
  <c r="AF38" i="41"/>
  <c r="AG38" i="41" s="1"/>
  <c r="AH38" i="41" s="1"/>
  <c r="AF39" i="41"/>
  <c r="AG39" i="41" s="1"/>
  <c r="AH39" i="41" s="1"/>
  <c r="AF40" i="41"/>
  <c r="AG40" i="41" s="1"/>
  <c r="AH40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53" i="41"/>
  <c r="AG53" i="41" s="1"/>
  <c r="AH53" i="41" s="1"/>
  <c r="AF56" i="41"/>
  <c r="AG56" i="41" s="1"/>
  <c r="AH56" i="41" s="1"/>
  <c r="AF57" i="41"/>
  <c r="AG57" i="41" s="1"/>
  <c r="AH57" i="41" s="1"/>
  <c r="AF37" i="41"/>
  <c r="AG37" i="41" s="1"/>
  <c r="AH37" i="41" s="1"/>
  <c r="AF27" i="41" l="1"/>
  <c r="AG27" i="41" s="1"/>
  <c r="AH27" i="41" s="1"/>
  <c r="AF30" i="41" l="1"/>
  <c r="AG30" i="41" s="1"/>
  <c r="AH30" i="41" s="1"/>
  <c r="AF31" i="41"/>
  <c r="AG31" i="41" s="1"/>
  <c r="AH31" i="41" s="1"/>
  <c r="AF32" i="4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20" i="41" l="1"/>
  <c r="AG20" i="41" s="1"/>
  <c r="AH20" i="41" s="1"/>
  <c r="AF26" i="41"/>
  <c r="AG26" i="41" s="1"/>
  <c r="AH26" i="41" s="1"/>
  <c r="AF28" i="41"/>
  <c r="AG28" i="41" s="1"/>
  <c r="AH28" i="41" s="1"/>
  <c r="AF18" i="41" l="1"/>
  <c r="AG18" i="41" s="1"/>
  <c r="AH18" i="41" s="1"/>
  <c r="AF19" i="41"/>
  <c r="AG19" i="41" s="1"/>
  <c r="AH19" i="41" s="1"/>
  <c r="AF17" i="41" l="1"/>
  <c r="AG17" i="41" s="1"/>
  <c r="AH17" i="41" s="1"/>
  <c r="AF15" i="41" l="1"/>
  <c r="AG15" i="41" s="1"/>
  <c r="AH15" i="41" s="1"/>
  <c r="AF14" i="41"/>
  <c r="AG14" i="41" s="1"/>
  <c r="AH14" i="41" s="1"/>
  <c r="AF13" i="41"/>
  <c r="AG13" i="41" s="1"/>
  <c r="AH13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<sst xmlns="http://schemas.openxmlformats.org/spreadsheetml/2006/main" count="766" uniqueCount="343">
  <si>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</si>
  <si>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</si>
  <si>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</si>
  <si>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</si>
  <si>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</si>
  <si>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</si>
  <si>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</si>
  <si>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</si>
  <si>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</si>
  <si>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</si>
  <si>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</si>
  <si>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</si>
  <si>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</si>
  <si>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</si>
  <si>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</si>
  <si>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</si>
  <si>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</si>
  <si>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</si>
  <si>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</si>
  <si>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</si>
  <si>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</si>
  <si>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</si>
  <si>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</si>
  <si>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</si>
  <si>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</si>
  <si>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</si>
  <si>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</si>
  <si>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</si>
  <si>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</si>
  <si>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</si>
  <si>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</si>
  <si>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</si>
  <si>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</si>
  <si>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</si>
  <si>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</si>
  <si>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</si>
  <si>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</si>
  <si>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</si>
  <si>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</si>
  <si>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</si>
  <si>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</si>
  <si>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</si>
  <si>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</si>
  <si>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</si>
  <si>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</si>
  <si>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</si>
  <si>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</si>
  <si>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</si>
  <si>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</si>
  <si>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</si>
  <si>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</si>
  <si>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</si>
  <si>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</si>
  <si>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</si>
  <si>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</si>
  <si>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</si>
  <si>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</si>
  <si>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</si>
  <si>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</si>
  <si>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</si>
  <si>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</si>
  <si>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</si>
  <si>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</si>
  <si>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</si>
  <si>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</si>
  <si>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</si>
  <si>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</si>
  <si>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</si>
  <si>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</si>
  <si>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</si>
  <si>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</si>
  <si>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</si>
  <si>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</si>
  <si>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</si>
  <si>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</si>
  <si>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</si>
  <si>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</si>
  <si>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</si>
  <si>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</si>
  <si>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</si>
  <si>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</si>
  <si>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</si>
  <si>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</si>
  <si>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</si>
  <si>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</si>
  <si>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</si>
  <si>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</si>
  <si>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</si>
  <si>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</si>
  <si>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</si>
  <si>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</si>
  <si>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</si>
  <si>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</si>
  <si>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</si>
  <si>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</si>
  <si>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</si>
  <si>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</si>
  <si>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</si>
  <si>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</si>
  <si>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</si>
  <si>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</si>
  <si>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</si>
  <si>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</si>
  <si>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</si>
  <si>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</si>
  <si>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</si>
  <si>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</si>
  <si>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</si>
  <si>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</si>
  <si>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</si>
  <si>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</si>
  <si>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</si>
  <si>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</si>
  <si>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</si>
  <si>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</si>
  <si>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</si>
  <si>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</si>
  <si>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</si>
  <si>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</si>
  <si>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</si>
  <si>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</si>
  <si>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</si>
  <si>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</si>
  <si>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</si>
  <si>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</si>
  <si>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</si>
  <si>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</si>
  <si>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</si>
  <si>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</si>
  <si>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</si>
  <si>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</si>
  <si>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</si>
  <si>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</si>
  <si>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</si>
  <si>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</si>
  <si>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</si>
  <si>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</si>
  <si>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</si>
  <si>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</si>
  <si>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</si>
  <si>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</si>
  <si>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</si>
  <si>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</si>
  <si>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</si>
  <si>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</si>
  <si>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</si>
  <si>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</si>
  <si>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</si>
  <si>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</si>
  <si>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</si>
  <si>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</si>
  <si>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</si>
  <si>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</si>
  <si>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</si>
  <si>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</si>
  <si>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</si>
  <si>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DIRECCIÓN TERRITORIAL: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</si>
  <si>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</si>
  <si>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</si>
  <si>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</si>
  <si>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Elementos de protección individual, suministrados por el contratista, capacitación en el manejo de productos.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</si>
  <si>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</si>
  <si>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</si>
  <si>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</si>
  <si>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</si>
  <si>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</si>
  <si>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</si>
  <si>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</si>
  <si>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</si>
  <si>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</si>
  <si>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</si>
  <si>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La Unidad cuenta con el COMR, quienes permanentemente informan la situación de orden público</t>
  </si>
  <si>
    <t>Informar cualquier situación de amenaza al COMR y a SST</t>
  </si>
  <si>
    <t>Eliminar los elementos que no se utilicen y ordenar aquellos de uso continuo en puestos de trabajo y bodegas</t>
  </si>
  <si>
    <t>Autodisciplina</t>
  </si>
  <si>
    <t>Seguimiento al cumplimiento del programa de orden y aseo, inducción y reinducción en SST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</si>
  <si>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</si>
  <si>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</si>
  <si>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</si>
  <si>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</si>
  <si>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</si>
  <si>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</si>
  <si>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</si>
  <si>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</si>
  <si>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</si>
  <si>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</si>
  <si>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</si>
  <si>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Se solicita a la OTI, la necesidad de canalizar todo el cableado de los puestos de trabajo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</si>
  <si>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</si>
  <si>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</si>
  <si>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</si>
  <si>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</si>
  <si>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</si>
  <si>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</si>
  <si>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</si>
  <si>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</si>
  <si>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</si>
  <si>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</si>
  <si>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</si>
  <si>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Publicaciones de prevención de enfermedades musculo esqueléticas por SUMA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</si>
  <si>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</si>
  <si>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</si>
  <si>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</si>
  <si>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</si>
  <si>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</si>
  <si>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</si>
  <si>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</si>
  <si>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</si>
  <si>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</si>
  <si>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</si>
  <si>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</si>
  <si>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</si>
  <si>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</si>
  <si>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</si>
  <si>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</si>
  <si>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</si>
  <si>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</si>
  <si>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</si>
  <si>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</si>
  <si>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autocuidado - no proporcionar la oportunidad para el ladrón y reporte de situaciones adversas de orden público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</si>
  <si>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</si>
  <si>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</si>
  <si>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</si>
  <si>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</si>
  <si>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</si>
  <si>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</si>
  <si>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</si>
  <si>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</si>
  <si>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</si>
  <si>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</si>
  <si>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</si>
  <si>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</si>
  <si>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</si>
  <si>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</si>
  <si>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</si>
  <si>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</si>
  <si>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</si>
  <si>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</si>
  <si>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</si>
  <si>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</si>
  <si>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</si>
  <si>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Lesiones de tejidos blandos,  lesiones osteomusculares, crisis emocional. Generado por robos o atracos dentro y fuera de las instalaciones.</t>
  </si>
  <si>
    <t>Quemaduras leves, lesiones de tejidos blandos. Por contacto con grecas y alimentos.</t>
  </si>
  <si>
    <t>Señalizar elementos generadores de calor como grecas, estufas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</si>
  <si>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</si>
  <si>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</si>
  <si>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</si>
  <si>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</si>
  <si>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</si>
  <si>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</si>
  <si>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</si>
  <si>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</si>
  <si>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</si>
  <si>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</si>
  <si>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</si>
  <si>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</si>
  <si>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</si>
  <si>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</si>
  <si>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Visitantes:</t>
  </si>
  <si>
    <t>FISICOS</t>
  </si>
  <si>
    <t>QUIMICOS</t>
  </si>
  <si>
    <t>Uso de protector respiratorio</t>
  </si>
  <si>
    <t>Charlas preventivas sobre riesgos químicos por material particulado</t>
  </si>
  <si>
    <t>Uso de protector auditivo</t>
  </si>
  <si>
    <t>Fomentar el no uso de celular mientras se camina (subir o bajar escaleras)</t>
  </si>
  <si>
    <t>Señalización de áreas con desnivel y antideslizantes</t>
  </si>
  <si>
    <t>Conservar el calzado amarrado y prestar atención al bajar escaleras</t>
  </si>
  <si>
    <t>Enfermedades respiratorias, alergias, Sinositus, Rinitis, Asma, Neumoconiosis. Generado por dispersión de particulassólidas suspendidas en el aire (hollín, polen, moho).</t>
  </si>
  <si>
    <t>Lesión de tejidos blandos, lesiones osteomusculares, intoxicación. Generado por derrame de productos químicos.</t>
  </si>
  <si>
    <t>Se presenta por procesos externos aledaños al predio donde está ubicada la sede de la Unidad</t>
  </si>
  <si>
    <t>Golpes, lesiones, fracturas, contusiones, muerte. Generados por el uso de transporte público terrestre o fluvial.</t>
  </si>
  <si>
    <t>Misional y administrativo</t>
  </si>
  <si>
    <t>Administrativas - oficinas</t>
  </si>
  <si>
    <t>Elaborar, actualizar, socializar y/o publicar documentos según requerimientos legales, técnicos y operativos, reuniones internas, atención al público y labores propias de los cargos.</t>
  </si>
  <si>
    <t>Desordenes musculo-esqueléticos ocasionados por los movimientos de objetos en el área de archivo y almacén</t>
  </si>
  <si>
    <t>Coordinación de actividades de prevención con la ARL; Exámenes médicos ocupacionales con énfasis osteomuscular de preingreso, periódicos y egreso a funcionarios de la entidad</t>
  </si>
  <si>
    <t>Heridas, Golpes, Contusiones, Caídas al mismo nivel. Generado por recorridos en oficinas, ascenso y descenso por escaleras de forma regular, superficies lisas e irregulares</t>
  </si>
  <si>
    <t>Caídas, lesiones de tejidos blandos y osteomusculares, contaminación visual. Generado por la falta de canalización de cables, orden y aseo en áreas de trabajo como oficinas, almacenes y archivo.</t>
  </si>
  <si>
    <t>Lesiones osteomusculares. Generadas por caída de objetos o caídas a misma nivel debido a un inadecuado apilamiento de cajas,  especialmente en áreas de archivo y almacén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</si>
  <si>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</si>
  <si>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</si>
  <si>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Cambio de elementos de bajo costo</t>
  </si>
  <si>
    <t>Programa de mantenimiento a herramientas eléctricas</t>
  </si>
  <si>
    <t>Quemaduras de diferente complejidad, lesiones osteomusculares, muerte. Generado por incendios.</t>
  </si>
  <si>
    <t>Se cuenta con señalización de sistemas de extinción y extintores</t>
  </si>
  <si>
    <t>Divulgación de plan de emergencia</t>
  </si>
  <si>
    <t>Sensibilizar a los colaboradores acerca del buen uso y cuidado para la manipulación del microondas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</si>
  <si>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</si>
  <si>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Aire acondicionado</t>
  </si>
  <si>
    <t>Mantenimientos periódicos a sistemas de ventilación</t>
  </si>
  <si>
    <t xml:space="preserve">Charlas de prevención para evitar choques de calor, mantener hidratación </t>
  </si>
  <si>
    <t>Uso de chaqueta al interior de la entidad</t>
  </si>
  <si>
    <t>Desarrollo de enfermedades infectocontagiosas ocasionadas por patógenos tales como virus, bacterias, hongos y parásitos. Por contacto con personas contaminadas en atención al publico.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</si>
  <si>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</si>
  <si>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</si>
  <si>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* Tapabocas
* Guantes quirúrgicos</t>
  </si>
  <si>
    <t>Desarrollo de enfermedades infectocontagiosas por posibles contactos de superficies en baños sin adecuada limpieza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</si>
  <si>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</si>
  <si>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</si>
  <si>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</si>
  <si>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</si>
  <si>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</si>
  <si>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Charlas preventivas acerca de percepción del riesgo en la utilización de transporte terrestre, aéreo o fluvial.  Exámenes médicos ocupacionales con énfasis auditivo de preingreso, periódicos y egreso a funcionarios de la entidad</t>
  </si>
  <si>
    <t>Desarrollo de enfermedades de origen parasitario generadas por el consumo de alimentos o agua contaminados especialmente en zonas rurales</t>
  </si>
  <si>
    <t xml:space="preserve">Desarrollo de enfermedades  infecciosas y/o de origen parasitario, zoonosis, u otras infecciones caudas por picaduras de insectos, consumo de alimentos o agua contaminada contacto con excrementos especialmente en zonas rurales con deficiencia de higiene. </t>
  </si>
  <si>
    <t>Desarrollo de enfermedades infecciosas o
zoonosis generados por mordedura de caninos, ofidios u otros animales.</t>
  </si>
  <si>
    <t>Lesiones en tejidos blandos o incluso la muerte de trabajadores</t>
  </si>
  <si>
    <t>Lesiones en tejidos blandos o incluso la muerte de trabajadores, y al ambiente.</t>
  </si>
  <si>
    <t>Lesiones en tejidos blandos e incluso la muerte en trabajadores</t>
  </si>
  <si>
    <t>ASESORIA ARL POSITIVA</t>
  </si>
  <si>
    <t xml:space="preserve">Quemaduras, electrocución o muerte por choque o arco eléctrico, ocasionado por sobrecargas en tomas, cables descubiertos, manipulación y mantenimiento a equipos eléctrico </t>
  </si>
  <si>
    <t>Fiebre alta, tos, dificultad para respirar, fatiga, secreciones nasales, malestar general, infección respiratoria aguda,  muerte generado por contagio del virus COVID-19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</si>
  <si>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</si>
  <si>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</si>
  <si>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Bronquitis, dermatitis, reacciones alérgicas, enfermedades respiratorias, tos, dificultad respiratoria, Cáncer. Generado por movimiento vehicular cercano.</t>
  </si>
  <si>
    <t>Resfriado Común, Sinositus, Rinitis, Neumonía, Neumoconiosis, Cefaleas. Generado por particulas en el ambiente como polvo, humo, gases de exhostos.</t>
  </si>
  <si>
    <t>Fatiga, dolor abdominal,dolor en oídos,asfixia, hipoxia, aumento de estrés. Generado por traslado a ciudades en avión.</t>
  </si>
  <si>
    <t>Cefalea, irritabilidad, estrés, dificultad de concentración, emociones. Generado por  tráfico vehicular.</t>
  </si>
  <si>
    <t>Magdalena Medio</t>
  </si>
  <si>
    <t>Barrancabermeja</t>
  </si>
  <si>
    <t>Transversal 49A No. 10-01 Of. 503</t>
  </si>
  <si>
    <t>Sede administrativa - Transversal 49A No. 10-01 Of. 503</t>
  </si>
  <si>
    <t>Instalacion de barandas en ambos costados de la escalera</t>
  </si>
  <si>
    <t xml:space="preserve">Adecuación de estanterías, reparacion y mantenimientos de techos y paredes </t>
  </si>
  <si>
    <t>Iluminación (luz visible por exceso o deficiencia)</t>
  </si>
  <si>
    <t>Trastornos oculares, Cefaleas, Fatiga, Falta de concentración, baja atención, ocasionados por deslumbramientos o baja iluminación</t>
  </si>
  <si>
    <t>Mediciones ambientales, adecuaciones locativas</t>
  </si>
  <si>
    <t xml:space="preserve">Exámenes médicos ocupacionales de preingreso periódicos y retiro a funcionarios </t>
  </si>
  <si>
    <t>Controles médicos periódicos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</si>
  <si>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</si>
  <si>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</si>
  <si>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</si>
  <si>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</si>
  <si>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</si>
  <si>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</si>
  <si>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</si>
  <si>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Versión</t>
  </si>
  <si>
    <t>Fecha de Cambio</t>
  </si>
  <si>
    <t>Descripción de la modificación</t>
  </si>
  <si>
    <t>Creación del documento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</si>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</sst>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2"/>
      <color rgb="FF222222"/>
      <name val="Arial"/>
      <family val="2"/>
    </font>
    <font>
      <sz val="9"/>
      <color rgb="FF222222"/>
      <name val="Arial"/>
      <family val="2"/>
    </font>
    <font>
      <b/>
      <sz val="12"/>
      <color rgb="FF222222"/>
      <name val="Arial"/>
      <family val="2"/>
    </font>
    <font>
      <b/>
      <sz val="9"/>
      <color rgb="FFFFFFFF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3" fillId="0" borderId="0"/>
    <xf numFmtId="0" fontId="1" fillId="0" borderId="0"/>
  </cellStyleXfs>
  <cellXfs count="242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/>
    <xf numFmtId="0" fontId="3" fillId="7" borderId="0" xfId="0" applyFont="1" applyFill="1" applyBorder="1" applyAlignment="1"/>
    <xf numFmtId="0" fontId="28" fillId="7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15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0" fillId="18" borderId="23" xfId="0" applyFont="1" applyFill="1" applyBorder="1" applyAlignment="1">
      <alignment horizontal="center" vertical="center" wrapText="1"/>
    </xf>
    <xf numFmtId="0" fontId="30" fillId="18" borderId="24" xfId="0" applyFont="1" applyFill="1" applyBorder="1" applyAlignment="1">
      <alignment horizontal="center" vertical="center" wrapText="1"/>
    </xf>
    <xf numFmtId="0" fontId="30" fillId="18" borderId="16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0" fillId="18" borderId="1" xfId="6" applyFont="1" applyFill="1" applyBorder="1" applyAlignment="1">
      <alignment horizontal="center" vertical="center" wrapText="1"/>
    </xf>
    <xf numFmtId="0" fontId="32" fillId="0" borderId="1" xfId="6" applyFont="1" applyBorder="1" applyAlignment="1">
      <alignment horizontal="center" vertical="center"/>
    </xf>
    <xf numFmtId="14" fontId="32" fillId="0" borderId="1" xfId="6" applyNumberFormat="1" applyFont="1" applyBorder="1" applyAlignment="1">
      <alignment horizontal="center" vertical="center"/>
    </xf>
    <xf numFmtId="14" fontId="32" fillId="7" borderId="1" xfId="6" applyNumberFormat="1" applyFont="1" applyFill="1" applyBorder="1" applyAlignment="1">
      <alignment horizontal="center" vertical="center"/>
    </xf>
    <xf numFmtId="0" fontId="32" fillId="0" borderId="1" xfId="6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4" fillId="0" borderId="0" xfId="7" applyFont="1"/>
    <xf numFmtId="0" fontId="32" fillId="0" borderId="0" xfId="7" applyFont="1"/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7" xr:uid="{AB44E3D4-4B76-4CB2-853E-CDC008476968}"/>
    <cellStyle name="Normal 5 2" xfId="6" xr:uid="{3F329E4E-5052-4E05-A32C-1A41A73F099E}"/>
  </cellStyles>
  <dxfs count="667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167770</xdr:colOff>
      <xdr:row>0</xdr:row>
      <xdr:rowOff>69272</xdr:rowOff>
    </xdr:from>
    <xdr:to>
      <xdr:col>6</xdr:col>
      <xdr:colOff>299780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823F2054-9D04-4C88-A0FD-F6C9D4C51F5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420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sesoria/Unidad%20de%20Victimas/Mocoa/Mocoa%20MATR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188</v>
      </c>
      <c r="G9" s="83"/>
    </row>
    <row r="10" spans="1:7" ht="25.5" x14ac:dyDescent="0.2">
      <c r="A10" s="83" t="s">
        <v>127</v>
      </c>
      <c r="F10" s="87" t="s">
        <v>194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198</v>
      </c>
      <c r="G14" s="83"/>
    </row>
    <row r="15" spans="1:7" ht="76.5" x14ac:dyDescent="0.2">
      <c r="F15" s="2" t="s">
        <v>196</v>
      </c>
      <c r="G15" s="2"/>
    </row>
    <row r="16" spans="1:7" ht="38.25" x14ac:dyDescent="0.2">
      <c r="F16" s="2" t="s">
        <v>203</v>
      </c>
      <c r="G16" s="2"/>
    </row>
    <row r="17" spans="6:7" ht="51" x14ac:dyDescent="0.2">
      <c r="F17" s="2" t="s">
        <v>197</v>
      </c>
      <c r="G17" s="2"/>
    </row>
    <row r="18" spans="6:7" ht="25.5" x14ac:dyDescent="0.2">
      <c r="F18" s="87" t="s">
        <v>202</v>
      </c>
      <c r="G18" s="83"/>
    </row>
    <row r="19" spans="6:7" x14ac:dyDescent="0.2">
      <c r="F19" s="2" t="s">
        <v>168</v>
      </c>
      <c r="G19" s="83"/>
    </row>
    <row r="20" spans="6:7" ht="25.5" x14ac:dyDescent="0.2">
      <c r="F20" s="87" t="s">
        <v>195</v>
      </c>
      <c r="G20" s="83"/>
    </row>
    <row r="21" spans="6:7" ht="25.5" x14ac:dyDescent="0.2">
      <c r="F21" s="2" t="s">
        <v>201</v>
      </c>
    </row>
    <row r="22" spans="6:7" ht="25.5" x14ac:dyDescent="0.2">
      <c r="F22" s="87" t="s">
        <v>230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189</v>
      </c>
    </row>
    <row r="29" spans="6:7" ht="25.5" x14ac:dyDescent="0.2">
      <c r="F29" s="87" t="s">
        <v>190</v>
      </c>
    </row>
    <row r="30" spans="6:7" x14ac:dyDescent="0.2">
      <c r="F30" s="87" t="s">
        <v>191</v>
      </c>
    </row>
    <row r="31" spans="6:7" x14ac:dyDescent="0.2">
      <c r="F31" s="87" t="s">
        <v>192</v>
      </c>
    </row>
    <row r="32" spans="6:7" x14ac:dyDescent="0.2">
      <c r="F32" s="87" t="s">
        <v>193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178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167</v>
      </c>
    </row>
    <row r="57" spans="6:6" ht="51" x14ac:dyDescent="0.2">
      <c r="F57" s="2" t="s">
        <v>162</v>
      </c>
    </row>
    <row r="58" spans="6:6" ht="38.25" x14ac:dyDescent="0.2">
      <c r="F58" s="2" t="s">
        <v>163</v>
      </c>
    </row>
    <row r="59" spans="6:6" ht="51" x14ac:dyDescent="0.2">
      <c r="F59" s="2" t="s">
        <v>164</v>
      </c>
    </row>
    <row r="60" spans="6:6" ht="76.5" x14ac:dyDescent="0.2">
      <c r="F60" s="2" t="s">
        <v>165</v>
      </c>
    </row>
    <row r="61" spans="6:6" ht="38.25" x14ac:dyDescent="0.2">
      <c r="F61" s="2" t="s">
        <v>166</v>
      </c>
    </row>
    <row r="63" spans="6:6" x14ac:dyDescent="0.2">
      <c r="F63" s="88" t="s">
        <v>211</v>
      </c>
    </row>
    <row r="65" spans="6:6" ht="25.5" x14ac:dyDescent="0.2">
      <c r="F65" s="87" t="s">
        <v>206</v>
      </c>
    </row>
    <row r="66" spans="6:6" ht="38.25" x14ac:dyDescent="0.2">
      <c r="F66" s="87" t="s">
        <v>208</v>
      </c>
    </row>
    <row r="67" spans="6:6" ht="25.5" x14ac:dyDescent="0.2">
      <c r="F67" s="87" t="s">
        <v>207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7"/>
  <sheetViews>
    <sheetView tabSelected="1" zoomScale="80" zoomScaleNormal="8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R10" sqref="R10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211"/>
      <c r="B1" s="212"/>
      <c r="C1" s="212"/>
      <c r="D1" s="212"/>
      <c r="E1" s="212"/>
      <c r="F1" s="212"/>
      <c r="G1" s="213"/>
      <c r="H1" s="214" t="s">
        <v>329</v>
      </c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6"/>
      <c r="AC1" s="217" t="s">
        <v>330</v>
      </c>
      <c r="AD1" s="218"/>
      <c r="AE1" s="218"/>
      <c r="AF1" s="218"/>
      <c r="AG1" s="218"/>
      <c r="AH1" s="219"/>
    </row>
    <row r="2" spans="1:72" ht="12.75" customHeight="1" thickBot="1" x14ac:dyDescent="0.25">
      <c r="A2" s="220"/>
      <c r="B2" s="179"/>
      <c r="C2" s="179"/>
      <c r="D2" s="179"/>
      <c r="E2" s="179"/>
      <c r="F2" s="179"/>
      <c r="G2" s="221"/>
      <c r="H2" s="222" t="s">
        <v>331</v>
      </c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217" t="s">
        <v>332</v>
      </c>
      <c r="AD2" s="218"/>
      <c r="AE2" s="218"/>
      <c r="AF2" s="218"/>
      <c r="AG2" s="218"/>
      <c r="AH2" s="219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220"/>
      <c r="B3" s="179"/>
      <c r="C3" s="179"/>
      <c r="D3" s="179"/>
      <c r="E3" s="179"/>
      <c r="F3" s="179"/>
      <c r="G3" s="221"/>
      <c r="H3" s="225" t="s">
        <v>333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7"/>
      <c r="AC3" s="217" t="s">
        <v>334</v>
      </c>
      <c r="AD3" s="218"/>
      <c r="AE3" s="218"/>
      <c r="AF3" s="218"/>
      <c r="AG3" s="218"/>
      <c r="AH3" s="219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228"/>
      <c r="B4" s="229"/>
      <c r="C4" s="229"/>
      <c r="D4" s="229"/>
      <c r="E4" s="229"/>
      <c r="F4" s="229"/>
      <c r="G4" s="230"/>
      <c r="H4" s="231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3"/>
      <c r="AC4" s="217" t="s">
        <v>335</v>
      </c>
      <c r="AD4" s="218"/>
      <c r="AE4" s="218"/>
      <c r="AF4" s="218"/>
      <c r="AG4" s="218"/>
      <c r="AH4" s="219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47" t="s">
        <v>119</v>
      </c>
      <c r="B5" s="148"/>
      <c r="C5" s="148"/>
      <c r="D5" s="148"/>
      <c r="E5" s="148"/>
      <c r="F5" s="149"/>
      <c r="G5" s="114">
        <v>18</v>
      </c>
      <c r="H5" s="115" t="s">
        <v>120</v>
      </c>
      <c r="I5" s="150" t="s">
        <v>121</v>
      </c>
      <c r="J5" s="156"/>
      <c r="K5" s="156"/>
      <c r="L5" s="156"/>
      <c r="M5" s="156"/>
      <c r="N5" s="156"/>
      <c r="O5" s="156"/>
      <c r="P5" s="156"/>
      <c r="Q5" s="156"/>
      <c r="R5" s="151"/>
      <c r="S5" s="174" t="s">
        <v>18</v>
      </c>
      <c r="T5" s="174"/>
      <c r="U5" s="174"/>
      <c r="V5" s="175"/>
      <c r="W5" s="175"/>
      <c r="X5" s="174" t="s">
        <v>19</v>
      </c>
      <c r="Y5" s="174"/>
      <c r="Z5" s="116">
        <v>42277</v>
      </c>
      <c r="AA5" s="147" t="s">
        <v>20</v>
      </c>
      <c r="AB5" s="149"/>
      <c r="AC5" s="185">
        <v>43950</v>
      </c>
      <c r="AD5" s="179"/>
      <c r="AE5" s="179"/>
      <c r="AF5" s="174" t="s">
        <v>21</v>
      </c>
      <c r="AG5" s="174"/>
      <c r="AH5" s="123">
        <v>5</v>
      </c>
      <c r="AJ5" s="73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73"/>
      <c r="BJ5" s="173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147" t="s">
        <v>156</v>
      </c>
      <c r="B6" s="148"/>
      <c r="C6" s="148"/>
      <c r="D6" s="148"/>
      <c r="E6" s="148"/>
      <c r="F6" s="149"/>
      <c r="G6" s="91" t="s">
        <v>318</v>
      </c>
      <c r="H6" s="117" t="s">
        <v>231</v>
      </c>
      <c r="I6" s="152" t="s">
        <v>319</v>
      </c>
      <c r="J6" s="152"/>
      <c r="K6" s="152"/>
      <c r="L6" s="152"/>
      <c r="M6" s="152"/>
      <c r="N6" s="153" t="s">
        <v>232</v>
      </c>
      <c r="O6" s="154"/>
      <c r="P6" s="155"/>
      <c r="Q6" s="150" t="s">
        <v>320</v>
      </c>
      <c r="R6" s="156"/>
      <c r="S6" s="156"/>
      <c r="T6" s="156"/>
      <c r="U6" s="151"/>
      <c r="V6" s="119" t="s">
        <v>236</v>
      </c>
      <c r="W6" s="121">
        <v>14</v>
      </c>
      <c r="X6" s="119" t="s">
        <v>238</v>
      </c>
      <c r="Y6" s="120">
        <v>10</v>
      </c>
      <c r="Z6" s="119" t="s">
        <v>258</v>
      </c>
      <c r="AA6" s="118">
        <v>10</v>
      </c>
      <c r="AB6" s="120" t="s">
        <v>239</v>
      </c>
      <c r="AC6" s="122">
        <f>SUM(W6,Y6,AA6)</f>
        <v>34</v>
      </c>
      <c r="AD6" s="147" t="s">
        <v>237</v>
      </c>
      <c r="AE6" s="148"/>
      <c r="AF6" s="149"/>
      <c r="AG6" s="150" t="s">
        <v>309</v>
      </c>
      <c r="AH6" s="151"/>
      <c r="AJ6" s="7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3"/>
      <c r="BJ6" s="11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57" t="s">
        <v>25</v>
      </c>
      <c r="B7" s="157" t="s">
        <v>26</v>
      </c>
      <c r="C7" s="157" t="s">
        <v>27</v>
      </c>
      <c r="D7" s="157" t="s">
        <v>28</v>
      </c>
      <c r="E7" s="157" t="s">
        <v>29</v>
      </c>
      <c r="F7" s="180" t="s">
        <v>3</v>
      </c>
      <c r="G7" s="180"/>
      <c r="H7" s="180" t="s">
        <v>235</v>
      </c>
      <c r="I7" s="182" t="s">
        <v>30</v>
      </c>
      <c r="J7" s="182"/>
      <c r="K7" s="182"/>
      <c r="L7" s="183" t="s">
        <v>4</v>
      </c>
      <c r="M7" s="183"/>
      <c r="N7" s="183"/>
      <c r="O7" s="183"/>
      <c r="P7" s="183"/>
      <c r="Q7" s="176" t="s">
        <v>40</v>
      </c>
      <c r="R7" s="176"/>
      <c r="S7" s="176"/>
      <c r="T7" s="176"/>
      <c r="U7" s="176"/>
      <c r="V7" s="176"/>
      <c r="W7" s="184" t="s">
        <v>1</v>
      </c>
      <c r="X7" s="184"/>
      <c r="Y7" s="184"/>
      <c r="Z7" s="184"/>
      <c r="AA7" s="184"/>
      <c r="AB7" s="184"/>
      <c r="AC7" s="176" t="s">
        <v>2</v>
      </c>
      <c r="AD7" s="176"/>
      <c r="AE7" s="176"/>
      <c r="AF7" s="176"/>
      <c r="AG7" s="176"/>
      <c r="AH7" s="176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57"/>
      <c r="B8" s="157"/>
      <c r="C8" s="157"/>
      <c r="D8" s="157"/>
      <c r="E8" s="157"/>
      <c r="F8" s="177" t="s">
        <v>23</v>
      </c>
      <c r="G8" s="157" t="s">
        <v>24</v>
      </c>
      <c r="H8" s="180"/>
      <c r="I8" s="170" t="s">
        <v>31</v>
      </c>
      <c r="J8" s="170" t="s">
        <v>32</v>
      </c>
      <c r="K8" s="170" t="s">
        <v>33</v>
      </c>
      <c r="L8" s="157" t="s">
        <v>34</v>
      </c>
      <c r="M8" s="157" t="s">
        <v>35</v>
      </c>
      <c r="N8" s="157" t="s">
        <v>36</v>
      </c>
      <c r="O8" s="157" t="s">
        <v>17</v>
      </c>
      <c r="P8" s="157" t="s">
        <v>37</v>
      </c>
      <c r="Q8" s="162" t="s">
        <v>38</v>
      </c>
      <c r="R8" s="162" t="s">
        <v>39</v>
      </c>
      <c r="S8" s="162" t="s">
        <v>42</v>
      </c>
      <c r="T8" s="162" t="s">
        <v>41</v>
      </c>
      <c r="U8" s="164" t="s">
        <v>5</v>
      </c>
      <c r="V8" s="166" t="s">
        <v>234</v>
      </c>
      <c r="W8" s="168" t="s">
        <v>11</v>
      </c>
      <c r="X8" s="168" t="s">
        <v>13</v>
      </c>
      <c r="Y8" s="168" t="s">
        <v>6</v>
      </c>
      <c r="Z8" s="168" t="s">
        <v>22</v>
      </c>
      <c r="AA8" s="168" t="s">
        <v>16</v>
      </c>
      <c r="AB8" s="168" t="s">
        <v>12</v>
      </c>
      <c r="AC8" s="162" t="s">
        <v>38</v>
      </c>
      <c r="AD8" s="162" t="s">
        <v>39</v>
      </c>
      <c r="AE8" s="162" t="s">
        <v>42</v>
      </c>
      <c r="AF8" s="162" t="s">
        <v>41</v>
      </c>
      <c r="AG8" s="164" t="s">
        <v>5</v>
      </c>
      <c r="AH8" s="166" t="s">
        <v>234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ht="13.5" thickBot="1" x14ac:dyDescent="0.25">
      <c r="A9" s="158"/>
      <c r="B9" s="158"/>
      <c r="C9" s="158"/>
      <c r="D9" s="158"/>
      <c r="E9" s="158"/>
      <c r="F9" s="178"/>
      <c r="G9" s="158"/>
      <c r="H9" s="181"/>
      <c r="I9" s="171"/>
      <c r="J9" s="171"/>
      <c r="K9" s="171"/>
      <c r="L9" s="158"/>
      <c r="M9" s="158"/>
      <c r="N9" s="158"/>
      <c r="O9" s="158"/>
      <c r="P9" s="158"/>
      <c r="Q9" s="163"/>
      <c r="R9" s="163"/>
      <c r="S9" s="163"/>
      <c r="T9" s="163"/>
      <c r="U9" s="165"/>
      <c r="V9" s="167"/>
      <c r="W9" s="169"/>
      <c r="X9" s="169"/>
      <c r="Y9" s="169"/>
      <c r="Z9" s="169"/>
      <c r="AA9" s="169"/>
      <c r="AB9" s="169"/>
      <c r="AC9" s="163"/>
      <c r="AD9" s="163"/>
      <c r="AE9" s="163"/>
      <c r="AF9" s="163"/>
      <c r="AG9" s="165"/>
      <c r="AH9" s="167"/>
    </row>
    <row r="10" spans="1:72" ht="72" x14ac:dyDescent="0.2">
      <c r="A10" s="159" t="s">
        <v>271</v>
      </c>
      <c r="B10" s="159" t="s">
        <v>321</v>
      </c>
      <c r="C10" s="159" t="s">
        <v>272</v>
      </c>
      <c r="D10" s="159" t="s">
        <v>273</v>
      </c>
      <c r="E10" s="77" t="s">
        <v>122</v>
      </c>
      <c r="F10" s="76" t="s">
        <v>130</v>
      </c>
      <c r="G10" s="77" t="str">
        <f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BIOMECÁNICO</v>
      </c>
      <c r="H10" s="6" t="s">
        <v>274</v>
      </c>
      <c r="I10" s="5"/>
      <c r="J10" s="5"/>
      <c r="K10" s="5" t="s">
        <v>0</v>
      </c>
      <c r="L10" s="5" t="s">
        <v>0</v>
      </c>
      <c r="M10" s="5"/>
      <c r="N10" s="5"/>
      <c r="O10" s="5" t="s">
        <v>0</v>
      </c>
      <c r="P10" s="5"/>
      <c r="Q10" s="124">
        <v>6</v>
      </c>
      <c r="R10" s="124">
        <v>4</v>
      </c>
      <c r="S10" s="45">
        <v>10</v>
      </c>
      <c r="T10" s="124">
        <f>(Q10*R10*S10)</f>
        <v>240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" t="s">
        <v>131</v>
      </c>
      <c r="X10" s="7" t="s">
        <v>131</v>
      </c>
      <c r="Y10" s="7" t="s">
        <v>131</v>
      </c>
      <c r="Z10" s="7" t="s">
        <v>275</v>
      </c>
      <c r="AA10" s="7" t="s">
        <v>132</v>
      </c>
      <c r="AB10" s="7" t="s">
        <v>199</v>
      </c>
      <c r="AC10" s="124">
        <v>3</v>
      </c>
      <c r="AD10" s="124">
        <v>4</v>
      </c>
      <c r="AE10" s="45">
        <v>10</v>
      </c>
      <c r="AF10" s="124">
        <f>(AC10*AD10*AE10)</f>
        <v>120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</row>
    <row r="11" spans="1:72" s="129" customFormat="1" ht="72" x14ac:dyDescent="0.2">
      <c r="A11" s="159"/>
      <c r="B11" s="159"/>
      <c r="C11" s="159"/>
      <c r="D11" s="159"/>
      <c r="E11" s="77" t="s">
        <v>122</v>
      </c>
      <c r="F11" s="76" t="s">
        <v>203</v>
      </c>
      <c r="G11" s="77" t="s">
        <v>81</v>
      </c>
      <c r="H11" s="145" t="s">
        <v>276</v>
      </c>
      <c r="I11" s="126"/>
      <c r="J11" s="126"/>
      <c r="K11" s="126" t="s">
        <v>0</v>
      </c>
      <c r="L11" s="126" t="s">
        <v>0</v>
      </c>
      <c r="M11" s="126"/>
      <c r="N11" s="126"/>
      <c r="O11" s="126" t="s">
        <v>0</v>
      </c>
      <c r="P11" s="126"/>
      <c r="Q11" s="127">
        <v>6</v>
      </c>
      <c r="R11" s="127">
        <v>4</v>
      </c>
      <c r="S11" s="128">
        <v>10</v>
      </c>
      <c r="T11" s="127">
        <f>(Q11*R11*S11)</f>
        <v>240</v>
      </c>
      <c r="U11" s="44" t="str">
        <f>IF(AND(T11&gt;=1,T11&lt;=300),"BAJO",IF(AND(T11&gt;=301,T11&lt;=600),"MEDIO",IF(AND(T11&gt;=601,T11&lt;=1000),"ALTO")))</f>
        <v>BAJO</v>
      </c>
      <c r="V11" s="44" t="str">
        <f>IF(U11= "BAJO","ACEPTABLE",IF(U11="MEDIO","NO ACEPTABLE",IF(U11="ALTO","NO ACEPTABLE")))</f>
        <v>ACEPTABLE</v>
      </c>
      <c r="W11" s="77" t="s">
        <v>131</v>
      </c>
      <c r="X11" s="77" t="s">
        <v>131</v>
      </c>
      <c r="Y11" s="7" t="s">
        <v>322</v>
      </c>
      <c r="Z11" s="77" t="s">
        <v>265</v>
      </c>
      <c r="AA11" s="77" t="s">
        <v>266</v>
      </c>
      <c r="AB11" s="77" t="s">
        <v>264</v>
      </c>
      <c r="AC11" s="127">
        <v>3</v>
      </c>
      <c r="AD11" s="127">
        <v>4</v>
      </c>
      <c r="AE11" s="128">
        <v>10</v>
      </c>
      <c r="AF11" s="127">
        <f>(AC11*AD11*AE11)</f>
        <v>120</v>
      </c>
      <c r="AG11" s="44" t="str">
        <f>IF(AND(AF11&gt;=1,AF11&lt;=300),"BAJO",IF(AND(AF11&gt;=301,AF11&lt;=600),"MEDIO",IF(AND(AF11&gt;=601,AF11&lt;=1000),"ALTO")))</f>
        <v>BAJO</v>
      </c>
      <c r="AH11" s="44" t="str">
        <f>IF(AG11= "BAJO","ACEPTABLE",IF(AG11="MEDIO","NO ACEPTABLE",IF(AG11="ALTO","NO ACEPTABLE")))</f>
        <v>ACEPTABLE</v>
      </c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</row>
    <row r="12" spans="1:72" ht="84" x14ac:dyDescent="0.2">
      <c r="A12" s="159"/>
      <c r="B12" s="159"/>
      <c r="C12" s="159"/>
      <c r="D12" s="159"/>
      <c r="E12" s="77" t="s">
        <v>122</v>
      </c>
      <c r="F12" s="76" t="s">
        <v>197</v>
      </c>
      <c r="G12" s="77" t="str">
        <f t="shared" ref="G12" si="0">IF(F12="Manipulación manual de cargas","BIOMECÁNICO",IF(F12="Movimientos repetitivos","BIOMECÁNICO",IF(F12="Esfuerzo","BIOMECÁNICO",IF(F12="Postura (prolongada mantenida, forzada,
antigravitacional)","BIOMECÁNICO",IF(F12="Mecánico (elementos o partes de máquinas, herramientas, equipos, piezas a trabajar, materiales proyectados sólidos o fluidos, superficies calientes)","CONDICIONES DE SEGURIDAD",IF(F12="Locativo (sistemas y medios de almacenamiento,  arrumes elevados sin estibas, muebles mal anclados en el piso o en la pared, almacenamientos inadecuados, condiciones de la estructura de trabajo)","CONDICIONES DE SEGURIDAD",IF(F12="Superficies de trabajo (irregulares, deslizantes, con diferencia del nivel, calientes)","CONDICIONES DE SEGURIDAD",IF(F12="Condiciones de orden y aseo, (caída de objetos, caída al mismo nivel o a un plano inferior, desorden en puestos de trabajo y bodegas)","CONDICIONES DE SEGURIDAD",IF(F12="Tecnológico (explosión, fuga, derrame de sustancias químicas, incendio)","CONDICIONES DE SEGURIDAD",IF(F12="Accidentes de tránsito - atropellamiento","CONDICIONES DE SEGURIDAD",IF(F12="Públicos (robos, atracos, asaltos, atentados, de orden público, etc.)","CONDICIONES DE SEGURIDAD",IF(F12="Eléctrico - (alta, media y baja tensión, estática por contacto indirecto)","CONDICIONES DE SEGURIDAD",IF(F12="Eléctrico - canalización inadecuada de cables eléctricos y de computo","CONDICIONES DE SEGURIDAD",IF(F12="Trabajo en alturas","CONDICIONES DE SEGURIDAD",IF(F12="Espacios confinados","CONDICIONES DE SEGURIDAD",IF(F12="Ruido de impacto, intermitente o continuo","FÍSICOS",IF(F12="Iluminación - luz visible por exceso o por deficiencia","FÍSICOS",IF(F12="Vibración cuerpo entero, segmentaria","FÍSICOS",IF(F12="Temperaturas extremas (calor y frío)","FÍSICOS",IF(F12="Ventilación (natural o artificial)","FÍSICOS",IF(F12="Presión admosférica (normal y ajustada)","FÍSICOS",IF(F12="Radiaciones ionizantes (rayos x, gama. beta y alfa)","FÍSICOS",IF(F12="Radiaciones no ionizantes (láser, ultravioleta, infrarroja, radiofrecuencia, microondas)","FÍSICOS",IF(F12="Gérmenes","BIOLÓGICOS",IF(F12="Parásitos","BIOLÓGICOS",IF(F12="Picaduras","BIOLÓGICOS",IF(F12="Mordeduras","BIOLÓGICOS",IF(F12="Fluidos o excrementos","BIOLÓGICOS",IF(F12="Polvos orgánicos inorgánicos","QUÍMICOS",IF(F12="Fibras","QUÍMICOS",IF(F12="Líquidos (nieblas y rocíos)","QUÍMICOS",IF(F12="Gases y vapores","QUÍMICOS",IF(F12="Humos metálicos, no metálicos","QUÍMICOS",IF(F12="Material particulado","QUÍMICOS",IF(F12="Gestión organizacional: Estilo de mando, pago, contratación, participación, inducción y capacitación, bienestar social, evaluación del desempeño y manejo de cambios","PSICOSOCIAL",IF(F12="Características de la organización del trabajo: Comunicación, tecnología, organización del trabajo y demandas cualitativas y cuantitativas de la labor","PSICOSOCIAL",IF(F12="Características del grupo social de trabajo: Relaciones, cohesión, calidad de interacciones y trabajo en equipo","PSICOSOCIAL",IF(F12="Condiciones de la tarea: Carga mental, contenido de la tarea, demandas emocionales, sistemas de control, definición de roles y monotonía","PSICOSOCIAL",IF(F12="Interface persona - tarea: Conocimientos, habilidades en relación con la demanda de la tarea, Iniciativa, autonomía y reconocimiento, identificación de la persona con la tarea y la organización","PSICOSOCIAL",IF(F12="Jornada de trabajo: Pausas, Trabajo nocturno, rotación, horas extras y descansos","PSICOSOCIAL",IF(F12="Antrópicos (inundaciones, deslizamientos, incendios forestales, sequías, aludes)","FENÓMENO NATURAL",IF(F12="Geofísicos (terremotos, volcanes, subsidencias, colapsos, inestabilidad del terreno)","FENÓMENO NATURAL",IF(F12="Meteorológicos (huracanes, tornados, granizadas, tormenta eléctrica)","FENÓMENO NATURAL")))))))))))))))))))))))))))))))))))))))))))</f>
        <v>CONDICIONES DE SEGURIDAD</v>
      </c>
      <c r="H12" s="6" t="s">
        <v>277</v>
      </c>
      <c r="I12" s="5"/>
      <c r="J12" s="5" t="s">
        <v>0</v>
      </c>
      <c r="K12" s="5" t="s">
        <v>0</v>
      </c>
      <c r="L12" s="5" t="s">
        <v>0</v>
      </c>
      <c r="M12" s="5"/>
      <c r="N12" s="5"/>
      <c r="O12" s="5"/>
      <c r="P12" s="5"/>
      <c r="Q12" s="124">
        <v>6</v>
      </c>
      <c r="R12" s="124">
        <v>4</v>
      </c>
      <c r="S12" s="45">
        <v>10</v>
      </c>
      <c r="T12" s="124">
        <f t="shared" ref="T12:T16" si="1">(Q12*R12*S12)</f>
        <v>240</v>
      </c>
      <c r="U12" s="44" t="str">
        <f t="shared" ref="U12:U16" si="2">IF(AND(T12&gt;=1,T12&lt;=300),"BAJO",IF(AND(T12&gt;=301,T12&lt;=600),"MEDIO",IF(AND(T12&gt;=601,T12&lt;=1000),"ALTO")))</f>
        <v>BAJO</v>
      </c>
      <c r="V12" s="44" t="str">
        <f t="shared" ref="V12:V16" si="3">IF(U12= "BAJO","ACEPTABLE",IF(U12="MEDIO","NO ACEPTABLE",IF(U12="ALTO","NO ACEPTABLE")))</f>
        <v>ACEPTABLE</v>
      </c>
      <c r="W12" s="7" t="s">
        <v>173</v>
      </c>
      <c r="X12" s="7" t="s">
        <v>131</v>
      </c>
      <c r="Y12" s="7" t="s">
        <v>187</v>
      </c>
      <c r="Z12" s="7" t="s">
        <v>175</v>
      </c>
      <c r="AA12" s="7" t="s">
        <v>131</v>
      </c>
      <c r="AB12" s="7" t="s">
        <v>174</v>
      </c>
      <c r="AC12" s="124">
        <v>1</v>
      </c>
      <c r="AD12" s="124">
        <v>1</v>
      </c>
      <c r="AE12" s="45">
        <v>3</v>
      </c>
      <c r="AF12" s="124">
        <f t="shared" ref="AF12:AF16" si="4">(AC12*AD12*AE12)</f>
        <v>3</v>
      </c>
      <c r="AG12" s="44" t="str">
        <f t="shared" ref="AG12:AG16" si="5">IF(AND(AF12&gt;=1,AF12&lt;=300),"BAJO",IF(AND(AF12&gt;=301,AF12&lt;=600),"MEDIO",IF(AND(AF12&gt;=601,AF12&lt;=1000),"ALTO")))</f>
        <v>BAJO</v>
      </c>
      <c r="AH12" s="44" t="str">
        <f t="shared" ref="AH12:AH16" si="6">IF(AG12= "BAJO","ACEPTABLE",IF(AG12="MEDIO","NO ACEPTABLE",IF(AG12="ALTO","NO ACEPTABLE")))</f>
        <v>ACEPTABLE</v>
      </c>
    </row>
    <row r="13" spans="1:72" ht="108" x14ac:dyDescent="0.2">
      <c r="A13" s="159"/>
      <c r="B13" s="159"/>
      <c r="C13" s="159"/>
      <c r="D13" s="159"/>
      <c r="E13" s="77" t="s">
        <v>122</v>
      </c>
      <c r="F13" s="76" t="s">
        <v>196</v>
      </c>
      <c r="G13" s="77" t="str">
        <f t="shared" ref="G13:G57" si="7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6" t="s">
        <v>278</v>
      </c>
      <c r="I13" s="5"/>
      <c r="J13" s="5" t="s">
        <v>0</v>
      </c>
      <c r="K13" s="5" t="s">
        <v>0</v>
      </c>
      <c r="L13" s="5" t="s">
        <v>0</v>
      </c>
      <c r="M13" s="5"/>
      <c r="N13" s="5"/>
      <c r="O13" s="5"/>
      <c r="P13" s="5"/>
      <c r="Q13" s="124">
        <v>6</v>
      </c>
      <c r="R13" s="124">
        <v>4</v>
      </c>
      <c r="S13" s="45">
        <v>10</v>
      </c>
      <c r="T13" s="124">
        <f t="shared" si="1"/>
        <v>240</v>
      </c>
      <c r="U13" s="44" t="str">
        <f t="shared" si="2"/>
        <v>BAJO</v>
      </c>
      <c r="V13" s="44" t="str">
        <f t="shared" si="3"/>
        <v>ACEPTABLE</v>
      </c>
      <c r="W13" s="7" t="s">
        <v>131</v>
      </c>
      <c r="X13" s="7" t="s">
        <v>131</v>
      </c>
      <c r="Y13" s="7" t="s">
        <v>323</v>
      </c>
      <c r="Z13" s="7" t="s">
        <v>279</v>
      </c>
      <c r="AA13" s="7" t="s">
        <v>131</v>
      </c>
      <c r="AB13" s="7" t="s">
        <v>155</v>
      </c>
      <c r="AC13" s="124">
        <v>3</v>
      </c>
      <c r="AD13" s="124">
        <v>6</v>
      </c>
      <c r="AE13" s="45">
        <v>3</v>
      </c>
      <c r="AF13" s="124">
        <f t="shared" si="4"/>
        <v>54</v>
      </c>
      <c r="AG13" s="44" t="str">
        <f t="shared" si="5"/>
        <v>BAJO</v>
      </c>
      <c r="AH13" s="44" t="str">
        <f t="shared" si="6"/>
        <v>ACEPTABLE</v>
      </c>
    </row>
    <row r="14" spans="1:72" ht="84" x14ac:dyDescent="0.2">
      <c r="A14" s="159"/>
      <c r="B14" s="159"/>
      <c r="C14" s="159"/>
      <c r="D14" s="159"/>
      <c r="E14" s="77" t="s">
        <v>122</v>
      </c>
      <c r="F14" s="76" t="s">
        <v>198</v>
      </c>
      <c r="G14" s="77" t="str">
        <f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280</v>
      </c>
      <c r="I14" s="5"/>
      <c r="J14" s="5"/>
      <c r="K14" s="5" t="s">
        <v>0</v>
      </c>
      <c r="L14" s="5"/>
      <c r="M14" s="5" t="s">
        <v>0</v>
      </c>
      <c r="N14" s="5"/>
      <c r="O14" s="5"/>
      <c r="P14" s="5"/>
      <c r="Q14" s="124">
        <v>6</v>
      </c>
      <c r="R14" s="124">
        <v>1</v>
      </c>
      <c r="S14" s="45">
        <v>10</v>
      </c>
      <c r="T14" s="124">
        <f t="shared" si="1"/>
        <v>60</v>
      </c>
      <c r="U14" s="44" t="str">
        <f t="shared" si="2"/>
        <v>BAJO</v>
      </c>
      <c r="V14" s="44" t="str">
        <f t="shared" si="3"/>
        <v>ACEPTABLE</v>
      </c>
      <c r="W14" s="7" t="s">
        <v>281</v>
      </c>
      <c r="X14" s="7" t="s">
        <v>131</v>
      </c>
      <c r="Y14" s="7" t="s">
        <v>282</v>
      </c>
      <c r="Z14" s="7" t="s">
        <v>200</v>
      </c>
      <c r="AA14" s="7" t="s">
        <v>131</v>
      </c>
      <c r="AB14" s="7" t="s">
        <v>155</v>
      </c>
      <c r="AC14" s="124">
        <v>3</v>
      </c>
      <c r="AD14" s="124">
        <v>1</v>
      </c>
      <c r="AE14" s="45">
        <v>10</v>
      </c>
      <c r="AF14" s="124">
        <f t="shared" si="4"/>
        <v>30</v>
      </c>
      <c r="AG14" s="44" t="str">
        <f t="shared" si="5"/>
        <v>BAJO</v>
      </c>
      <c r="AH14" s="44" t="str">
        <f t="shared" si="6"/>
        <v>ACEPTABLE</v>
      </c>
    </row>
    <row r="15" spans="1:72" ht="84" x14ac:dyDescent="0.2">
      <c r="A15" s="159"/>
      <c r="B15" s="159"/>
      <c r="C15" s="159"/>
      <c r="D15" s="159"/>
      <c r="E15" s="77" t="s">
        <v>122</v>
      </c>
      <c r="F15" s="76" t="s">
        <v>201</v>
      </c>
      <c r="G15" s="77" t="str">
        <f t="shared" si="7"/>
        <v>CONDICIONES DE SEGURIDAD</v>
      </c>
      <c r="H15" s="6" t="s">
        <v>310</v>
      </c>
      <c r="I15" s="5" t="s">
        <v>0</v>
      </c>
      <c r="J15" s="5" t="s">
        <v>0</v>
      </c>
      <c r="K15" s="5"/>
      <c r="L15" s="5" t="s">
        <v>0</v>
      </c>
      <c r="M15" s="5"/>
      <c r="N15" s="5"/>
      <c r="O15" s="5"/>
      <c r="P15" s="5"/>
      <c r="Q15" s="124">
        <v>3</v>
      </c>
      <c r="R15" s="124">
        <v>4</v>
      </c>
      <c r="S15" s="45">
        <v>3</v>
      </c>
      <c r="T15" s="124">
        <f t="shared" si="1"/>
        <v>36</v>
      </c>
      <c r="U15" s="44" t="str">
        <f t="shared" si="2"/>
        <v>BAJO</v>
      </c>
      <c r="V15" s="44" t="str">
        <f t="shared" si="3"/>
        <v>ACEPTABLE</v>
      </c>
      <c r="W15" s="7" t="s">
        <v>131</v>
      </c>
      <c r="X15" s="7" t="s">
        <v>131</v>
      </c>
      <c r="Y15" s="7" t="s">
        <v>224</v>
      </c>
      <c r="Z15" s="7" t="s">
        <v>157</v>
      </c>
      <c r="AA15" s="7" t="s">
        <v>131</v>
      </c>
      <c r="AB15" s="7" t="s">
        <v>155</v>
      </c>
      <c r="AC15" s="124">
        <v>1</v>
      </c>
      <c r="AD15" s="124">
        <v>6</v>
      </c>
      <c r="AE15" s="45">
        <v>3</v>
      </c>
      <c r="AF15" s="124">
        <f t="shared" si="4"/>
        <v>18</v>
      </c>
      <c r="AG15" s="44" t="str">
        <f t="shared" si="5"/>
        <v>BAJO</v>
      </c>
      <c r="AH15" s="44" t="str">
        <f t="shared" si="6"/>
        <v>ACEPTABLE</v>
      </c>
    </row>
    <row r="16" spans="1:72" ht="48" x14ac:dyDescent="0.2">
      <c r="A16" s="159"/>
      <c r="B16" s="159"/>
      <c r="C16" s="159"/>
      <c r="D16" s="159"/>
      <c r="E16" s="77" t="s">
        <v>122</v>
      </c>
      <c r="F16" s="76" t="s">
        <v>202</v>
      </c>
      <c r="G16" s="77" t="str">
        <f t="shared" si="7"/>
        <v>CONDICIONES DE SEGURIDAD</v>
      </c>
      <c r="H16" s="6" t="s">
        <v>283</v>
      </c>
      <c r="I16" s="5" t="s">
        <v>0</v>
      </c>
      <c r="J16" s="5" t="s">
        <v>0</v>
      </c>
      <c r="K16" s="5"/>
      <c r="L16" s="5" t="s">
        <v>0</v>
      </c>
      <c r="M16" s="5"/>
      <c r="N16" s="5"/>
      <c r="O16" s="5"/>
      <c r="P16" s="5"/>
      <c r="Q16" s="144">
        <v>3</v>
      </c>
      <c r="R16" s="144">
        <v>10</v>
      </c>
      <c r="S16" s="45">
        <v>1</v>
      </c>
      <c r="T16" s="144">
        <f t="shared" si="1"/>
        <v>30</v>
      </c>
      <c r="U16" s="44" t="str">
        <f t="shared" si="2"/>
        <v>BAJO</v>
      </c>
      <c r="V16" s="44" t="str">
        <f t="shared" si="3"/>
        <v>ACEPTABLE</v>
      </c>
      <c r="W16" s="7" t="s">
        <v>131</v>
      </c>
      <c r="X16" s="7" t="s">
        <v>131</v>
      </c>
      <c r="Y16" s="7" t="s">
        <v>131</v>
      </c>
      <c r="Z16" s="7" t="s">
        <v>284</v>
      </c>
      <c r="AA16" s="7" t="s">
        <v>131</v>
      </c>
      <c r="AB16" s="7" t="s">
        <v>285</v>
      </c>
      <c r="AC16" s="144">
        <v>1</v>
      </c>
      <c r="AD16" s="144">
        <v>6</v>
      </c>
      <c r="AE16" s="45">
        <v>1</v>
      </c>
      <c r="AF16" s="144">
        <f t="shared" si="4"/>
        <v>6</v>
      </c>
      <c r="AG16" s="44" t="str">
        <f t="shared" si="5"/>
        <v>BAJO</v>
      </c>
      <c r="AH16" s="44" t="str">
        <f t="shared" si="6"/>
        <v>ACEPTABLE</v>
      </c>
    </row>
    <row r="17" spans="1:48" ht="72" x14ac:dyDescent="0.2">
      <c r="A17" s="159"/>
      <c r="B17" s="159"/>
      <c r="C17" s="159"/>
      <c r="D17" s="159"/>
      <c r="E17" s="77" t="s">
        <v>122</v>
      </c>
      <c r="F17" s="76" t="s">
        <v>202</v>
      </c>
      <c r="G17" s="77" t="str">
        <f t="shared" si="7"/>
        <v>CONDICIONES DE SEGURIDAD</v>
      </c>
      <c r="H17" s="76" t="s">
        <v>268</v>
      </c>
      <c r="I17" s="5" t="s">
        <v>0</v>
      </c>
      <c r="J17" s="5"/>
      <c r="K17" s="5" t="s">
        <v>0</v>
      </c>
      <c r="L17" s="5" t="s">
        <v>0</v>
      </c>
      <c r="M17" s="5"/>
      <c r="N17" s="5"/>
      <c r="O17" s="5"/>
      <c r="P17" s="5"/>
      <c r="Q17" s="124">
        <v>3</v>
      </c>
      <c r="R17" s="124">
        <v>1</v>
      </c>
      <c r="S17" s="45">
        <v>6</v>
      </c>
      <c r="T17" s="124">
        <f t="shared" ref="T17" si="8">(Q17*R17*S17)</f>
        <v>18</v>
      </c>
      <c r="U17" s="44" t="str">
        <f t="shared" ref="U17" si="9">IF(AND(T17&gt;=1,T17&lt;=300),"BAJO",IF(AND(T17&gt;=301,T17&lt;=600),"MEDIO",IF(AND(T17&gt;=601,T17&lt;=1000),"ALTO")))</f>
        <v>BAJO</v>
      </c>
      <c r="V17" s="44" t="str">
        <f t="shared" ref="V17" si="10">IF(U17= "BAJO","ACEPTABLE",IF(U17="MEDIO","NO ACEPTABLE",IF(U17="ALTO","NO ACEPTABLE")))</f>
        <v>ACEPTABLE</v>
      </c>
      <c r="W17" s="7" t="s">
        <v>131</v>
      </c>
      <c r="X17" s="7" t="s">
        <v>131</v>
      </c>
      <c r="Y17" s="7" t="s">
        <v>158</v>
      </c>
      <c r="Z17" s="7" t="s">
        <v>159</v>
      </c>
      <c r="AA17" s="7" t="s">
        <v>160</v>
      </c>
      <c r="AB17" s="7" t="s">
        <v>161</v>
      </c>
      <c r="AC17" s="124">
        <v>1</v>
      </c>
      <c r="AD17" s="124">
        <v>1</v>
      </c>
      <c r="AE17" s="45">
        <v>6</v>
      </c>
      <c r="AF17" s="124">
        <f t="shared" ref="AF17" si="11">(AC17*AD17*AE17)</f>
        <v>6</v>
      </c>
      <c r="AG17" s="44" t="str">
        <f t="shared" ref="AG17" si="12">IF(AND(AF17&gt;=1,AF17&lt;=300),"BAJO",IF(AND(AF17&gt;=301,AF17&lt;=600),"MEDIO",IF(AND(AF17&gt;=601,AF17&lt;=1000),"ALTO")))</f>
        <v>BAJO</v>
      </c>
      <c r="AH17" s="44" t="str">
        <f t="shared" ref="AH17" si="13">IF(AG17= "BAJO","ACEPTABLE",IF(AG17="MEDIO","NO ACEPTABLE",IF(AG17="ALTO","NO ACEPTABLE")))</f>
        <v>ACEPTABLE</v>
      </c>
    </row>
    <row r="18" spans="1:48" ht="36" x14ac:dyDescent="0.2">
      <c r="A18" s="159"/>
      <c r="B18" s="159"/>
      <c r="C18" s="159"/>
      <c r="D18" s="159"/>
      <c r="E18" s="77" t="s">
        <v>122</v>
      </c>
      <c r="F18" s="76" t="s">
        <v>195</v>
      </c>
      <c r="G18" s="77" t="str">
        <f t="shared" si="7"/>
        <v>CONDICIONES DE SEGURIDAD</v>
      </c>
      <c r="H18" s="6" t="s">
        <v>240</v>
      </c>
      <c r="I18" s="5"/>
      <c r="J18" s="5" t="s">
        <v>0</v>
      </c>
      <c r="K18" s="5"/>
      <c r="L18" s="5" t="s">
        <v>0</v>
      </c>
      <c r="M18" s="5"/>
      <c r="N18" s="5"/>
      <c r="O18" s="5"/>
      <c r="P18" s="5"/>
      <c r="Q18" s="124">
        <v>3</v>
      </c>
      <c r="R18" s="124">
        <v>4</v>
      </c>
      <c r="S18" s="45">
        <v>3</v>
      </c>
      <c r="T18" s="124">
        <f t="shared" ref="T18:T19" si="14">(Q18*R18*S18)</f>
        <v>36</v>
      </c>
      <c r="U18" s="44" t="str">
        <f t="shared" ref="U18:U19" si="15">IF(AND(T18&gt;=1,T18&lt;=300),"BAJO",IF(AND(T18&gt;=301,T18&lt;=600),"MEDIO",IF(AND(T18&gt;=601,T18&lt;=1000),"ALTO")))</f>
        <v>BAJO</v>
      </c>
      <c r="V18" s="44" t="str">
        <f t="shared" ref="V18:V19" si="16">IF(U18= "BAJO","ACEPTABLE",IF(U18="MEDIO","NO ACEPTABLE",IF(U18="ALTO","NO ACEPTABLE")))</f>
        <v>ACEPTABLE</v>
      </c>
      <c r="W18" s="7" t="s">
        <v>131</v>
      </c>
      <c r="X18" s="7" t="s">
        <v>131</v>
      </c>
      <c r="Y18" s="7" t="s">
        <v>131</v>
      </c>
      <c r="Z18" s="7" t="s">
        <v>170</v>
      </c>
      <c r="AA18" s="7" t="s">
        <v>131</v>
      </c>
      <c r="AB18" s="7" t="s">
        <v>225</v>
      </c>
      <c r="AC18" s="124">
        <v>1</v>
      </c>
      <c r="AD18" s="124">
        <v>4</v>
      </c>
      <c r="AE18" s="45">
        <v>3</v>
      </c>
      <c r="AF18" s="124">
        <f t="shared" ref="AF18:AF19" si="17">(AC18*AD18*AE18)</f>
        <v>12</v>
      </c>
      <c r="AG18" s="44" t="str">
        <f t="shared" ref="AG18:AG19" si="18">IF(AND(AF18&gt;=1,AF18&lt;=300),"BAJO",IF(AND(AF18&gt;=301,AF18&lt;=600),"MEDIO",IF(AND(AF18&gt;=601,AF18&lt;=1000),"ALTO")))</f>
        <v>BAJO</v>
      </c>
      <c r="AH18" s="44" t="str">
        <f t="shared" ref="AH18:AH19" si="19">IF(AG18= "BAJO","ACEPTABLE",IF(AG18="MEDIO","NO ACEPTABLE",IF(AG18="ALTO","NO ACEPTABLE")))</f>
        <v>ACEPTABLE</v>
      </c>
    </row>
    <row r="19" spans="1:48" ht="60" x14ac:dyDescent="0.2">
      <c r="A19" s="159"/>
      <c r="B19" s="159"/>
      <c r="C19" s="159"/>
      <c r="D19" s="159"/>
      <c r="E19" s="77" t="s">
        <v>122</v>
      </c>
      <c r="F19" s="76" t="s">
        <v>195</v>
      </c>
      <c r="G19" s="77" t="str">
        <f t="shared" si="7"/>
        <v>CONDICIONES DE SEGURIDAD</v>
      </c>
      <c r="H19" s="76" t="s">
        <v>241</v>
      </c>
      <c r="I19" s="5"/>
      <c r="J19" s="5" t="s">
        <v>0</v>
      </c>
      <c r="K19" s="5" t="s">
        <v>0</v>
      </c>
      <c r="L19" s="5" t="s">
        <v>0</v>
      </c>
      <c r="M19" s="5"/>
      <c r="N19" s="5"/>
      <c r="O19" s="5"/>
      <c r="P19" s="5"/>
      <c r="Q19" s="124">
        <v>3</v>
      </c>
      <c r="R19" s="124">
        <v>4</v>
      </c>
      <c r="S19" s="45">
        <v>1</v>
      </c>
      <c r="T19" s="124">
        <f t="shared" si="14"/>
        <v>12</v>
      </c>
      <c r="U19" s="44" t="str">
        <f t="shared" si="15"/>
        <v>BAJO</v>
      </c>
      <c r="V19" s="44" t="str">
        <f t="shared" si="16"/>
        <v>ACEPTABLE</v>
      </c>
      <c r="W19" s="7" t="s">
        <v>131</v>
      </c>
      <c r="X19" s="7" t="s">
        <v>131</v>
      </c>
      <c r="Y19" s="7" t="s">
        <v>131</v>
      </c>
      <c r="Z19" s="7" t="s">
        <v>171</v>
      </c>
      <c r="AA19" s="7" t="s">
        <v>131</v>
      </c>
      <c r="AB19" s="7" t="s">
        <v>172</v>
      </c>
      <c r="AC19" s="124">
        <v>1</v>
      </c>
      <c r="AD19" s="124">
        <v>4</v>
      </c>
      <c r="AE19" s="45">
        <v>1</v>
      </c>
      <c r="AF19" s="124">
        <f t="shared" si="17"/>
        <v>4</v>
      </c>
      <c r="AG19" s="44" t="str">
        <f t="shared" si="18"/>
        <v>BAJO</v>
      </c>
      <c r="AH19" s="44" t="str">
        <f t="shared" si="19"/>
        <v>ACEPTABLE</v>
      </c>
    </row>
    <row r="20" spans="1:48" ht="84" x14ac:dyDescent="0.2">
      <c r="A20" s="159"/>
      <c r="B20" s="159"/>
      <c r="C20" s="159"/>
      <c r="D20" s="159"/>
      <c r="E20" s="77" t="s">
        <v>122</v>
      </c>
      <c r="F20" s="76" t="s">
        <v>198</v>
      </c>
      <c r="G20" s="77" t="str">
        <f t="shared" si="7"/>
        <v>CONDICIONES DE SEGURIDAD</v>
      </c>
      <c r="H20" s="6" t="s">
        <v>242</v>
      </c>
      <c r="I20" s="5"/>
      <c r="J20" s="5"/>
      <c r="K20" s="5"/>
      <c r="L20" s="5" t="s">
        <v>0</v>
      </c>
      <c r="M20" s="5"/>
      <c r="N20" s="5"/>
      <c r="O20" s="5"/>
      <c r="P20" s="5"/>
      <c r="Q20" s="124">
        <v>3</v>
      </c>
      <c r="R20" s="124">
        <v>4</v>
      </c>
      <c r="S20" s="45">
        <v>6</v>
      </c>
      <c r="T20" s="124">
        <f t="shared" ref="T20:T28" si="20">(Q20*R20*S20)</f>
        <v>72</v>
      </c>
      <c r="U20" s="44" t="str">
        <f t="shared" ref="U20:U28" si="21">IF(AND(T20&gt;=1,T20&lt;=300),"BAJO",IF(AND(T20&gt;=301,T20&lt;=600),"MEDIO",IF(AND(T20&gt;=601,T20&lt;=1000),"ALTO")))</f>
        <v>BAJO</v>
      </c>
      <c r="V20" s="44" t="str">
        <f t="shared" ref="V20:V28" si="22">IF(U20= "BAJO","ACEPTABLE",IF(U20="MEDIO","NO ACEPTABLE",IF(U20="ALTO","NO ACEPTABLE")))</f>
        <v>ACEPTABLE</v>
      </c>
      <c r="W20" s="7" t="s">
        <v>131</v>
      </c>
      <c r="X20" s="7" t="s">
        <v>131</v>
      </c>
      <c r="Y20" s="7" t="s">
        <v>282</v>
      </c>
      <c r="Z20" s="7" t="s">
        <v>243</v>
      </c>
      <c r="AA20" s="7" t="s">
        <v>131</v>
      </c>
      <c r="AB20" s="7" t="s">
        <v>176</v>
      </c>
      <c r="AC20" s="124">
        <v>1</v>
      </c>
      <c r="AD20" s="124">
        <v>4</v>
      </c>
      <c r="AE20" s="45">
        <v>6</v>
      </c>
      <c r="AF20" s="124">
        <f t="shared" ref="AF20:AF26" si="23">(AC20*AD20*AE20)</f>
        <v>24</v>
      </c>
      <c r="AG20" s="44" t="str">
        <f t="shared" ref="AG20:AG28" si="24">IF(AND(AF20&gt;=1,AF20&lt;=300),"BAJO",IF(AND(AF20&gt;=301,AF20&lt;=600),"MEDIO",IF(AND(AF20&gt;=601,AF20&lt;=1000),"ALTO")))</f>
        <v>BAJO</v>
      </c>
      <c r="AH20" s="44" t="str">
        <f t="shared" ref="AH20:AH28" si="25">IF(AG20= "BAJO","ACEPTABLE",IF(AG20="MEDIO","NO ACEPTABLE",IF(AG20="ALTO","NO ACEPTABLE")))</f>
        <v>ACEPTABLE</v>
      </c>
    </row>
    <row r="21" spans="1:48" ht="72" x14ac:dyDescent="0.2">
      <c r="A21" s="159"/>
      <c r="B21" s="159"/>
      <c r="C21" s="159"/>
      <c r="D21" s="159"/>
      <c r="E21" s="77" t="s">
        <v>122</v>
      </c>
      <c r="F21" s="76" t="s">
        <v>139</v>
      </c>
      <c r="G21" s="77" t="str">
        <f t="shared" ref="G21:G22" si="26">IF(F21="Manipulación manual de cargas","BIOMECÁNICO",IF(F21="Movimientos repetitivos","BIOMECÁNICO",IF(F21="Esfuerzo","BIOMECÁNICO",IF(F21="Postura (prolongada mantenida, forzada,
antigravitacional)","BIOMECÁNICO",IF(F21="Mecánico (elementos o partes de máquinas, herramientas, equipos, piezas a trabajar, materiales proyectados sólidos o fluidos, superficies calientes)","CONDICIONES DE SEGURIDAD",IF(F21="Locativo (sistemas y medios de almacenamiento,  arrumes elevados sin estibas, muebles mal anclados en el piso o en la pared, almacenamientos inadecuados, condiciones de la estructura de trabajo)","CONDICIONES DE SEGURIDAD",IF(F21="Superficies de trabajo (irregulares, deslizantes, con diferencia del nivel, calientes)","CONDICIONES DE SEGURIDAD",IF(F21="Condiciones de orden y aseo, (caída de objetos, caída al mismo nivel o a un plano inferior, desorden en puestos de trabajo y bodegas)","CONDICIONES DE SEGURIDAD",IF(F21="Tecnológico (explosión, fuga, derrame de sustancias químicas, incendio)","CONDICIONES DE SEGURIDAD",IF(F21="Accidentes de tránsito - atropellamiento","CONDICIONES DE SEGURIDAD",IF(F21="Públicos (robos, atracos, asaltos, atentados, de orden público, etc.)","CONDICIONES DE SEGURIDAD",IF(F21="Eléctrico - (alta, media y baja tensión, estática por contacto indirecto)","CONDICIONES DE SEGURIDAD",IF(F21="Eléctrico - canalización inadecuada de cables eléctricos y de computo","CONDICIONES DE SEGURIDAD",IF(F21="Trabajo en alturas","CONDICIONES DE SEGURIDAD",IF(F21="Espacios confinados","CONDICIONES DE SEGURIDAD",IF(F21="Ruido de impacto, intermitente o continuo","FÍSICOS",IF(F21="Iluminación - luz visible por exceso o por deficiencia","FÍSICOS",IF(F21="Vibración cuerpo entero, segmentaria","FÍSICOS",IF(F21="Temperaturas extremas (calor y frío)","FÍSICOS",IF(F21="Ventilación (natural o artificial)","FÍSICOS",IF(F21="Presión admosférica (normal y ajustada)","FÍSICOS",IF(F21="Radiaciones ionizantes (rayos x, gama. beta y alfa)","FÍSICOS",IF(F21="Radiaciones no ionizantes (láser, ultravioleta, infrarroja, radiofrecuencia, microondas)","FÍSICOS",IF(F21="Gérmenes","BIOLÓGICOS",IF(F21="Parásitos","BIOLÓGICOS",IF(F21="Picaduras","BIOLÓGICOS",IF(F21="Mordeduras","BIOLÓGICOS",IF(F21="Fluidos o excrementos","BIOLÓGICOS",IF(F21="Polvos orgánicos inorgánicos","QUÍMICOS",IF(F21="Fibras","QUÍMICOS",IF(F21="Líquidos (nieblas y rocíos)","QUÍMICOS",IF(F21="Gases y vapores","QUÍMICOS",IF(F21="Humos metálicos, no metálicos","QUÍMICOS",IF(F21="Material particulado","QUÍMICOS",IF(F21="Gestión organizacional: Estilo de mando, pago, contratación, participación, inducción y capacitación, bienestar social, evaluación del desempeño y manejo de cambios","PSICOSOCIAL",IF(F21="Características de la organización del trabajo: Comunicación, tecnología, organización del trabajo y demandas cualitativas y cuantitativas de la labor","PSICOSOCIAL",IF(F21="Características del grupo social de trabajo: Relaciones, cohesión, calidad de interacciones y trabajo en equipo","PSICOSOCIAL",IF(F21="Condiciones de la tarea: Carga mental, contenido de la tarea, demandas emocionales, sistemas de control, definición de roles y monotonía","PSICOSOCIAL",IF(F21="Interface persona - tarea: Conocimientos, habilidades en relación con la demanda de la tarea, Iniciativa, autonomía y reconocimiento, identificación de la persona con la tarea y la organización","PSICOSOCIAL",IF(F21="Jornada de trabajo: Pausas, Trabajo nocturno, rotación, horas extras y descansos","PSICOSOCIAL",IF(F21="Antrópicos (inundaciones, deslizamientos, incendios forestales, sequías, aludes)","FENÓMENO NATURAL",IF(F21="Geofísicos (terremotos, volcanes, subsidencias, colapsos, inestabilidad del terreno)","FENÓMENO NATURAL",IF(F21="Meteorológicos (huracanes, tornados, granizadas, tormenta eléctrica)","FENÓMENO NATURAL")))))))))))))))))))))))))))))))))))))))))))</f>
        <v>FÍSICOS</v>
      </c>
      <c r="H21" s="6" t="s">
        <v>244</v>
      </c>
      <c r="I21" s="5"/>
      <c r="J21" s="5"/>
      <c r="K21" s="5"/>
      <c r="L21" s="5" t="s">
        <v>0</v>
      </c>
      <c r="M21" s="5"/>
      <c r="N21" s="5"/>
      <c r="O21" s="5"/>
      <c r="P21" s="5"/>
      <c r="Q21" s="124">
        <v>1</v>
      </c>
      <c r="R21" s="124">
        <v>4</v>
      </c>
      <c r="S21" s="45">
        <v>10</v>
      </c>
      <c r="T21" s="124">
        <f t="shared" ref="T21:T25" si="27">(Q21*R21*S21)</f>
        <v>40</v>
      </c>
      <c r="U21" s="44" t="str">
        <f t="shared" ref="U21:U25" si="28">IF(AND(T21&gt;=1,T21&lt;=300),"BAJO",IF(AND(T21&gt;=301,T21&lt;=600),"MEDIO",IF(AND(T21&gt;=601,T21&lt;=1000),"ALTO")))</f>
        <v>BAJO</v>
      </c>
      <c r="V21" s="44" t="str">
        <f t="shared" ref="V21:V25" si="29">IF(U21= "BAJO","ACEPTABLE",IF(U21="MEDIO","NO ACEPTABLE",IF(U21="ALTO","NO ACEPTABLE")))</f>
        <v>ACEPTABLE</v>
      </c>
      <c r="W21" s="7" t="s">
        <v>131</v>
      </c>
      <c r="X21" s="7" t="s">
        <v>131</v>
      </c>
      <c r="Y21" s="7" t="s">
        <v>131</v>
      </c>
      <c r="Z21" s="7" t="s">
        <v>286</v>
      </c>
      <c r="AA21" s="7" t="s">
        <v>131</v>
      </c>
      <c r="AB21" s="7" t="s">
        <v>177</v>
      </c>
      <c r="AC21" s="124">
        <v>1</v>
      </c>
      <c r="AD21" s="124">
        <v>1</v>
      </c>
      <c r="AE21" s="45">
        <v>6</v>
      </c>
      <c r="AF21" s="124">
        <f t="shared" ref="AF21:AF22" si="30">(AC21*AD21*AE21)</f>
        <v>6</v>
      </c>
      <c r="AG21" s="44" t="str">
        <f t="shared" ref="AG21:AG25" si="31">IF(AND(AF21&gt;=1,AF21&lt;=300),"BAJO",IF(AND(AF21&gt;=301,AF21&lt;=600),"MEDIO",IF(AND(AF21&gt;=601,AF21&lt;=1000),"ALTO")))</f>
        <v>BAJO</v>
      </c>
      <c r="AH21" s="44" t="str">
        <f t="shared" ref="AH21:AH25" si="32">IF(AG21= "BAJO","ACEPTABLE",IF(AG21="MEDIO","NO ACEPTABLE",IF(AG21="ALTO","NO ACEPTABLE")))</f>
        <v>ACEPTABLE</v>
      </c>
    </row>
    <row r="22" spans="1:48" ht="120" x14ac:dyDescent="0.2">
      <c r="A22" s="159"/>
      <c r="B22" s="159"/>
      <c r="C22" s="159"/>
      <c r="D22" s="159"/>
      <c r="E22" s="77" t="s">
        <v>122</v>
      </c>
      <c r="F22" s="76" t="s">
        <v>192</v>
      </c>
      <c r="G22" s="77" t="str">
        <f t="shared" si="26"/>
        <v>FÍSICOS</v>
      </c>
      <c r="H22" s="6" t="s">
        <v>287</v>
      </c>
      <c r="I22" s="5"/>
      <c r="J22" s="5"/>
      <c r="K22" s="5" t="s">
        <v>0</v>
      </c>
      <c r="L22" s="5" t="s">
        <v>0</v>
      </c>
      <c r="M22" s="5"/>
      <c r="N22" s="5"/>
      <c r="O22" s="5"/>
      <c r="P22" s="5"/>
      <c r="Q22" s="144">
        <v>3</v>
      </c>
      <c r="R22" s="144">
        <v>4</v>
      </c>
      <c r="S22" s="45">
        <v>10</v>
      </c>
      <c r="T22" s="96">
        <f t="shared" si="27"/>
        <v>120</v>
      </c>
      <c r="U22" s="98" t="str">
        <f t="shared" si="28"/>
        <v>BAJO</v>
      </c>
      <c r="V22" s="98" t="str">
        <f t="shared" si="29"/>
        <v>ACEPTABLE</v>
      </c>
      <c r="W22" s="7" t="s">
        <v>131</v>
      </c>
      <c r="X22" s="7" t="s">
        <v>288</v>
      </c>
      <c r="Y22" s="7" t="s">
        <v>289</v>
      </c>
      <c r="Z22" s="7" t="s">
        <v>290</v>
      </c>
      <c r="AA22" s="7" t="s">
        <v>291</v>
      </c>
      <c r="AB22" s="7" t="s">
        <v>169</v>
      </c>
      <c r="AC22" s="144">
        <v>1</v>
      </c>
      <c r="AD22" s="144">
        <v>1</v>
      </c>
      <c r="AE22" s="45">
        <v>3</v>
      </c>
      <c r="AF22" s="144">
        <f t="shared" si="30"/>
        <v>3</v>
      </c>
      <c r="AG22" s="44" t="str">
        <f t="shared" si="31"/>
        <v>BAJO</v>
      </c>
      <c r="AH22" s="44" t="str">
        <f t="shared" si="32"/>
        <v>ACEPTABLE</v>
      </c>
    </row>
    <row r="23" spans="1:48" s="141" customFormat="1" ht="48" x14ac:dyDescent="0.2">
      <c r="A23" s="159"/>
      <c r="B23" s="159"/>
      <c r="C23" s="159"/>
      <c r="D23" s="159"/>
      <c r="E23" s="135" t="s">
        <v>122</v>
      </c>
      <c r="F23" s="136" t="s">
        <v>189</v>
      </c>
      <c r="G23" s="135" t="str">
        <f>IF(F23="Manipulación manual de cargas","BIOMECÁNICO",IF(F23="Movimientos repetitivos","BIOMECÁNICO",IF(F23="Esfuerzo","BIOMECÁNICO",IF(F23="Postura (prolongada mantenida, forzada,
antigravitacional)","BIOMECÁNICO",IF(F23="Mecánico (elementos o partes de máquinas, herramientas, equipos, piezas a trabajar, materiales proyectados sólidos o fluidos, superficies calientes)","CONDICIONES DE SEGURIDAD",IF(F23="Locativo (sistemas y medios de almacenamiento,  arrumes elevados sin estibas, muebles mal anclados en el piso o en la pared, almacenamientos inadecuados, condiciones de la estructura de trabajo)","CONDICIONES DE SEGURIDAD",IF(F23="Superficies de trabajo (irregulares, deslizantes, con diferencia del nivel, calientes)","CONDICIONES DE SEGURIDAD",IF(F23="Condiciones de orden y aseo, (caída de objetos, caída al mismo nivel o a un plano inferior, desorden en puestos de trabajo y bodegas)","CONDICIONES DE SEGURIDAD",IF(F23="Tecnológico (explosión, fuga, derrame de sustancias químicas, incendio)","CONDICIONES DE SEGURIDAD",IF(F23="Accidentes de tránsito - atropellamiento","CONDICIONES DE SEGURIDAD",IF(F23="Públicos (robos, atracos, asaltos, atentados, de orden público, etc.)","CONDICIONES DE SEGURIDAD",IF(F23="Eléctrico - (alta, media y baja tensión, estática por contacto indirecto)","CONDICIONES DE SEGURIDAD",IF(F23="Eléctrico - canalización inadecuada de cables eléctricos y de computo","CONDICIONES DE SEGURIDAD",IF(F23="Trabajo en alturas","CONDICIONES DE SEGURIDAD",IF(F23="Espacios confinados","CONDICIONES DE SEGURIDAD",IF(F23="Ruido de impacto, intermitente o continuo","FÍSICOS",IF(F23="Iluminación - luz visible por exceso o por deficiencia","FÍSICOS",IF(F23="Vibración cuerpo entero, segmentaria","FÍSICOS",IF(F23="Temperaturas extremas (calor y frío)","FÍSICOS",IF(F23="Ventilación (natural o H26artificial)","FÍSICOS",IF(F23="Presión F29, rotación, horas extras y descansos","PSICOSOCIAL",IF(F23="Antrópicos (inundaciones, deslizamientos, incendios forestales, sequías, aludes)","FENÓMENO NATURAL",IF(F23="Geofísicos (terremotos, volcanes, subsidencias, colapsos, inestabilidad del terreno)","FENÓMENO NATURAL",IF(F23="Meteorológicos (huracanes, tornados, granizadas, tormenta eléctrica)","FENÓMENO NATURAL"))))))))))))))))))))))))</f>
        <v>FÍSICOS</v>
      </c>
      <c r="H23" s="136" t="s">
        <v>317</v>
      </c>
      <c r="I23" s="137"/>
      <c r="J23" s="137" t="s">
        <v>0</v>
      </c>
      <c r="K23" s="137"/>
      <c r="L23" s="137"/>
      <c r="M23" s="137"/>
      <c r="N23" s="137"/>
      <c r="O23" s="137"/>
      <c r="P23" s="137"/>
      <c r="Q23" s="138">
        <v>3</v>
      </c>
      <c r="R23" s="138">
        <v>4</v>
      </c>
      <c r="S23" s="139">
        <v>3</v>
      </c>
      <c r="T23" s="138">
        <f t="shared" si="27"/>
        <v>36</v>
      </c>
      <c r="U23" s="140" t="str">
        <f t="shared" si="28"/>
        <v>BAJO</v>
      </c>
      <c r="V23" s="140" t="str">
        <f t="shared" si="29"/>
        <v>ACEPTABLE</v>
      </c>
      <c r="W23" s="135" t="s">
        <v>131</v>
      </c>
      <c r="X23" s="135" t="s">
        <v>131</v>
      </c>
      <c r="Y23" s="135" t="s">
        <v>131</v>
      </c>
      <c r="Z23" s="135" t="s">
        <v>131</v>
      </c>
      <c r="AA23" s="135" t="s">
        <v>131</v>
      </c>
      <c r="AB23" s="135" t="s">
        <v>169</v>
      </c>
      <c r="AC23" s="138">
        <v>1</v>
      </c>
      <c r="AD23" s="138">
        <v>4</v>
      </c>
      <c r="AE23" s="139">
        <v>3</v>
      </c>
      <c r="AF23" s="138">
        <v>12</v>
      </c>
      <c r="AG23" s="140" t="str">
        <f t="shared" si="31"/>
        <v>BAJO</v>
      </c>
      <c r="AH23" s="140" t="str">
        <f t="shared" si="32"/>
        <v>ACEPTABLE</v>
      </c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1:48" s="141" customFormat="1" ht="60" x14ac:dyDescent="0.2">
      <c r="A24" s="159"/>
      <c r="B24" s="159"/>
      <c r="C24" s="159"/>
      <c r="D24" s="159"/>
      <c r="E24" s="77" t="s">
        <v>122</v>
      </c>
      <c r="F24" s="146" t="s">
        <v>324</v>
      </c>
      <c r="G24" s="77" t="s">
        <v>259</v>
      </c>
      <c r="H24" s="76" t="s">
        <v>325</v>
      </c>
      <c r="I24" s="126" t="s">
        <v>0</v>
      </c>
      <c r="J24" s="126"/>
      <c r="K24" s="126"/>
      <c r="L24" s="126" t="s">
        <v>0</v>
      </c>
      <c r="M24" s="126"/>
      <c r="N24" s="126"/>
      <c r="O24" s="126"/>
      <c r="P24" s="126"/>
      <c r="Q24" s="127">
        <v>3</v>
      </c>
      <c r="R24" s="127">
        <v>4</v>
      </c>
      <c r="S24" s="128">
        <v>10</v>
      </c>
      <c r="T24" s="127">
        <f t="shared" si="27"/>
        <v>120</v>
      </c>
      <c r="U24" s="44" t="str">
        <f t="shared" si="28"/>
        <v>BAJO</v>
      </c>
      <c r="V24" s="44" t="str">
        <f t="shared" si="29"/>
        <v>ACEPTABLE</v>
      </c>
      <c r="W24" s="77" t="s">
        <v>131</v>
      </c>
      <c r="X24" s="77" t="s">
        <v>131</v>
      </c>
      <c r="Y24" s="77" t="s">
        <v>326</v>
      </c>
      <c r="Z24" s="77" t="s">
        <v>327</v>
      </c>
      <c r="AA24" s="77" t="s">
        <v>131</v>
      </c>
      <c r="AB24" s="77" t="s">
        <v>328</v>
      </c>
      <c r="AC24" s="127">
        <v>3</v>
      </c>
      <c r="AD24" s="127">
        <v>4</v>
      </c>
      <c r="AE24" s="128">
        <v>3</v>
      </c>
      <c r="AF24" s="127">
        <f t="shared" ref="AF24" si="33">(AC24*AD24*AE24)</f>
        <v>36</v>
      </c>
      <c r="AG24" s="44" t="str">
        <f t="shared" si="31"/>
        <v>BAJO</v>
      </c>
      <c r="AH24" s="44" t="str">
        <f t="shared" si="32"/>
        <v>ACEPTABLE</v>
      </c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1:48" ht="96" x14ac:dyDescent="0.2">
      <c r="A25" s="159"/>
      <c r="B25" s="159"/>
      <c r="C25" s="159"/>
      <c r="D25" s="159"/>
      <c r="E25" s="77" t="s">
        <v>122</v>
      </c>
      <c r="F25" s="76" t="s">
        <v>178</v>
      </c>
      <c r="G25" s="77" t="str">
        <f t="shared" ref="G25" si="34">IF(F25="Manipulación manual de cargas","BIOMECÁNICO",IF(F25="Movimientos repetitivos","BIOMECÁNICO",IF(F25="Esfuerzo","BIOMECÁNICO",IF(F25="Postura (prolongada mantenida, forzada,
antigravitacional)","BIOMECÁNICO",IF(F25="Mecánico (elementos o partes de máquinas, herramientas, equipos, piezas a trabajar, materiales proyectados sólidos o fluidos, superficies calientes)","CONDICIONES DE SEGURIDAD",IF(F25="Locativo (sistemas y medios de almacenamiento,  arrumes elevados sin estibas, muebles mal anclados en el piso o en la pared, almacenamientos inadecuados, condiciones de la estructura de trabajo)","CONDICIONES DE SEGURIDAD",IF(F25="Superficies de trabajo (irregulares, deslizantes, con diferencia del nivel, calientes)","CONDICIONES DE SEGURIDAD",IF(F25="Condiciones de orden y aseo, (caída de objetos, caída al mismo nivel o a un plano inferior, desorden en puestos de trabajo y bodegas)","CONDICIONES DE SEGURIDAD",IF(F25="Tecnológico (explosión, fuga, derrame de sustancias químicas, incendio)","CONDICIONES DE SEGURIDAD",IF(F25="Accidentes de tránsito - atropellamiento","CONDICIONES DE SEGURIDAD",IF(F25="Públicos (robos, atracos, asaltos, atentados, de orden público, etc.)","CONDICIONES DE SEGURIDAD",IF(F25="Eléctrico - (alta, media y baja tensión, estática por contacto indirecto)","CONDICIONES DE SEGURIDAD",IF(F25="Eléctrico - canalización inadecuada de cables eléctricos y de computo","CONDICIONES DE SEGURIDAD",IF(F25="Trabajo en alturas","CONDICIONES DE SEGURIDAD",IF(F25="Espacios confinados","CONDICIONES DE SEGURIDAD",IF(F25="Ruido de impacto, intermitente o continuo","FÍSICOS",IF(F25="Iluminación - luz visible por exceso o por deficiencia","FÍSICOS",IF(F25="Vibración cuerpo entero, segmentaria","FÍSICOS",IF(F25="Temperaturas extremas (calor y frío)","FÍSICOS",IF(F25="Ventilación (natural o artificial)","FÍSICOS",IF(F25="Presión admosférica (normal y ajustada)","FÍSICOS",IF(F25="Radiaciones ionizantes (rayos x, gama. beta y alfa)","FÍSICOS",IF(F25="Radiaciones no ionizantes (láser, ultravioleta, infrarroja, radiofrecuencia, microondas)","FÍSICOS",IF(F25="Gérmenes","BIOLÓGICOS",IF(F25="Parásitos","BIOLÓGICOS",IF(F25="Picaduras","BIOLÓGICOS",IF(F25="Mordeduras","BIOLÓGICOS",IF(F25="Fluidos o excrementos","BIOLÓGICOS",IF(F25="Polvos orgánicos inorgánicos","QUÍMICOS",IF(F25="Fibras","QUÍMICOS",IF(F25="Líquidos (nieblas y rocíos)","QUÍMICOS",IF(F25="Gases y vapores","QUÍMICOS",IF(F25="Humos metálicos, no metálicos","QUÍMICOS",IF(F25="Material particulado","QUÍMICOS",IF(F25="Gestión organizacional: Estilo de mando, pago, contratación, participación, inducción y capacitación, bienestar social, evaluación del desempeño y manejo de cambios","PSICOSOCIAL",IF(F25="Características de la organización del trabajo: Comunicación, tecnología, organización del trabajo y demandas cualitativas y cuantitativas de la labor","PSICOSOCIAL",IF(F25="Características del grupo social de trabajo: Relaciones, cohesión, calidad de interacciones y trabajo en equipo","PSICOSOCIAL",IF(F25="Condiciones de la tarea: Carga mental, contenido de la tarea, demandas emocionales, sistemas de control, definición de roles y monotonía","PSICOSOCIAL",IF(F25="Interface persona - tarea: Conocimientos, habilidades en relación con la demanda de la tarea, Iniciativa, autonomía y reconocimiento, identificación de la persona con la tarea y la organización","PSICOSOCIAL",IF(F25="Jornada de trabajo: Pausas, Trabajo nocturno, rotación, horas extras y descansos","PSICOSOCIAL",IF(F25="Antrópicos (inundaciones, deslizamientos, incendios forestales, sequías, aludes)","FENÓMENO NATURAL",IF(F25="Geofísicos (terremotos, volcanes, subsidencias, colapsos, inestabilidad del terreno)","FENÓMENO NATURAL",IF(F25="Meteorológicos (huracanes, tornados, granizadas, tormenta eléctrica)","FENÓMENO NATURAL")))))))))))))))))))))))))))))))))))))))))))</f>
        <v>BIOLÓGICOS</v>
      </c>
      <c r="H25" s="6" t="s">
        <v>292</v>
      </c>
      <c r="I25" s="5"/>
      <c r="J25" s="5" t="s">
        <v>0</v>
      </c>
      <c r="K25" s="5"/>
      <c r="L25" s="5" t="s">
        <v>0</v>
      </c>
      <c r="M25" s="5"/>
      <c r="N25" s="5"/>
      <c r="O25" s="5"/>
      <c r="P25" s="5"/>
      <c r="Q25" s="125">
        <v>6</v>
      </c>
      <c r="R25" s="125">
        <v>4</v>
      </c>
      <c r="S25" s="45">
        <v>10</v>
      </c>
      <c r="T25" s="125">
        <f t="shared" si="27"/>
        <v>240</v>
      </c>
      <c r="U25" s="44" t="str">
        <f t="shared" si="28"/>
        <v>BAJO</v>
      </c>
      <c r="V25" s="44" t="str">
        <f t="shared" si="29"/>
        <v>ACEPTABLE</v>
      </c>
      <c r="W25" s="7" t="s">
        <v>179</v>
      </c>
      <c r="X25" s="7" t="s">
        <v>131</v>
      </c>
      <c r="Y25" s="7" t="s">
        <v>131</v>
      </c>
      <c r="Z25" s="7" t="s">
        <v>181</v>
      </c>
      <c r="AA25" s="7" t="s">
        <v>131</v>
      </c>
      <c r="AB25" s="7" t="s">
        <v>169</v>
      </c>
      <c r="AC25" s="125">
        <v>3</v>
      </c>
      <c r="AD25" s="125">
        <v>4</v>
      </c>
      <c r="AE25" s="45">
        <v>3</v>
      </c>
      <c r="AF25" s="125">
        <f t="shared" ref="AF25" si="35">(AC25*AD25*AE25)</f>
        <v>36</v>
      </c>
      <c r="AG25" s="44" t="str">
        <f t="shared" si="31"/>
        <v>BAJO</v>
      </c>
      <c r="AH25" s="44" t="str">
        <f t="shared" si="32"/>
        <v>ACEPTABLE</v>
      </c>
    </row>
    <row r="26" spans="1:48" s="141" customFormat="1" ht="228" x14ac:dyDescent="0.2">
      <c r="A26" s="159"/>
      <c r="B26" s="159"/>
      <c r="C26" s="159"/>
      <c r="D26" s="159"/>
      <c r="E26" s="135" t="s">
        <v>122</v>
      </c>
      <c r="F26" s="136" t="s">
        <v>178</v>
      </c>
      <c r="G26" s="135" t="str">
        <f>IF(F26="Manipulación manual de cargas","BIOMECÁNICO",IF(F26="Movimientos repetitivos","BIOMECÁNICO",IF(F26="Esfuerzo","BIOMECÁNICO",IF(F26="Postura (prolongada mantenida, forzada,
antigravitacional)","BIOMECÁNICO",IF(F26="Mecánico (elementos o partes de máquinas, herramientas, equipos, piezas a trabajar, materiales proyectados sólidos o fluidos, superficies calientes)","CONDICIONES DE SEGURIDAD",IF(F26="Locativo (sistemas y medios de almacenamiento,  arrumes elevados sin estibas, muebles mal anclados en el piso o en la pared, almacenamientos inadecuados, condiciones de la estructura de trabajo)","CONDICIONES DE SEGURIDAD",IF(F26="Superficies de trabajo (irregulares, deslizantes, con diferencia del nivel, calientes)","CONDICIONES DE SEGURIDAD",IF(F26="Condiciones de orden y aseo, (caída de objetos, caída al mismo nivel o a un plano inferior, desorden en puestos de trabajo y bodegas)","CONDICIONES DE SEGURIDAD",IF(F26="Tecnológico (explosión, fuga, derrame de sustancias químicas, incendio)","CONDICIONES DE SEGURIDAD",IF(F26="Accidentes de tránsito - atropellamiento","CONDICIONES DE SEGURIDAD",IF(F26="Públicos (robos, atracos, asaltos, atentados, de orden público, etc.)","CONDICIONES DE SEGURIDAD",IF(F26="Eléctrico - (alta, media y baja tensión, estática por contacto indirecto)","CONDICIONES DE SEGURIDAD",IF(F26="Eléctrico - canalización inadecuada de cables eléctricos y de computo","CONDICIONES DE SEGURIDAD",IF(F26="Trabajo en alturas","CONDICIONES DE SEGURIDAD",IF(F26="Espacios confinados","CONDICIONES DE SEGURIDAD",IF(F26="Ruido de impacto, intermitente o continuo","FÍSICOS",IF(F26="Iluminación - luz visible por exceso o por deficiencia","FÍSICOS",IF(F26="Vibración cuerpo entero, segmentaria","FÍSICOS",IF(F26="Temperaturas extremas (calor y frío)","FÍSICOS",IF(F26="Ventilación (natural o artificial)","FÍSICOS",IF(F26="Presión admosférica (normal y ajustada)","FÍSICOS",IF(F26="Radiaciones ionizantes (rayos x, gama. beta y alfa)","FÍSICOS",IF(F26="Radiaciones no ionizantes (láser, H27ecuencia, microondas)","FÍSICOS",IF(F26="Gérmenes","BIOLÓGICOS",IF(F26="Parásitos","BIOLÓGICOS",IF(F26="Picaduras","BIOLÓGICOS",IF(F26="Mordeduras","BIOLÓGICOS",IF(F26="Fluidos o excrementos","BIOLÓGICOS",IF(F26="Polvos orgánicos inorgánicos","QUÍMICOS",IF(F26="Fibras","QUÍMICOS",IF(F26="Líquidos (nieblas y rocíos)","QUÍMICOS",IF(F26="Gases y vapores","QUÍMICOS",IF(F26="Humos metálicos, no metálicos","QUÍMICOS",IF(F26="Material particulado","QUÍMICOS",IF(F26="Gestión organizacional: Estilo de mando, pago, contratación, participación, inducción y capacitación, bienestar social, evaluación del desempeño y manejo de cambios","PSICOSOCIAL",IF(F26="Características de la organización del trabajo: Comunicación, tecnología, organización del trabajo y demandas cualitativas y cuantitativas de la labor","PSICOSOCIAL",IF(F26="Características del grupo social de trabajo: Relaciones, cohesión, calidad de interacciones y trabajo en equipo","PSICOSOCIAL",IF(F26="Condiciones de la tarea: Carga mental, contenido de la tarea, demandas emocionales, sistemas de control, definición de roles y monotonía","PSICOSOCIAL",IF(F26="Interface persona - tarea: Conocimientos, habilidades en relación con la demanda de la tarea, Iniciativa, autonomía y reconocimiento, identificación de la persona con la tarea y la organización","PSICOSOCIAL",IF(F26="Jornada de trabajo: Pausas, Trabajo nocturno, rotación, horas extras y descansos","PSICOSOCIAL",IF(F26="Antrópicos (inundaciones, deslizamientos, incendios forestales, sequías, aludes)","FENÓMENO NATURAL",IF(F26="Geofísicos (terremotos, volcanes, subsidencias, colapsos, inestabilidad del terreno)","FENÓMENO NATURAL",IF(F26="Meteorológicos (huracanes, tornados, granizadas, tormenta eléctrica)","FENÓMENO NATURAL")))))))))))))))))))))))))))))))))))))))))))</f>
        <v>BIOLÓGICOS</v>
      </c>
      <c r="H26" s="6" t="s">
        <v>311</v>
      </c>
      <c r="I26" s="137"/>
      <c r="J26" s="137" t="s">
        <v>0</v>
      </c>
      <c r="K26" s="137" t="s">
        <v>0</v>
      </c>
      <c r="L26" s="137"/>
      <c r="M26" s="137"/>
      <c r="N26" s="137"/>
      <c r="O26" s="137"/>
      <c r="P26" s="137"/>
      <c r="Q26" s="138">
        <v>10</v>
      </c>
      <c r="R26" s="138">
        <v>10</v>
      </c>
      <c r="S26" s="139">
        <v>6</v>
      </c>
      <c r="T26" s="138">
        <f t="shared" si="20"/>
        <v>600</v>
      </c>
      <c r="U26" s="140" t="str">
        <f t="shared" si="21"/>
        <v>MEDIO</v>
      </c>
      <c r="V26" s="140" t="str">
        <f t="shared" si="22"/>
        <v>NO ACEPTABLE</v>
      </c>
      <c r="W26" s="76" t="s">
        <v>293</v>
      </c>
      <c r="X26" s="7" t="s">
        <v>131</v>
      </c>
      <c r="Y26" s="6" t="s">
        <v>294</v>
      </c>
      <c r="Z26" s="6" t="s">
        <v>312</v>
      </c>
      <c r="AA26" s="6" t="s">
        <v>295</v>
      </c>
      <c r="AB26" s="6" t="s">
        <v>313</v>
      </c>
      <c r="AC26" s="138">
        <v>6</v>
      </c>
      <c r="AD26" s="138">
        <v>4</v>
      </c>
      <c r="AE26" s="139">
        <v>6</v>
      </c>
      <c r="AF26" s="138">
        <f t="shared" si="23"/>
        <v>144</v>
      </c>
      <c r="AG26" s="140" t="str">
        <f t="shared" si="24"/>
        <v>BAJO</v>
      </c>
      <c r="AH26" s="140" t="str">
        <f t="shared" si="25"/>
        <v>ACEPTABLE</v>
      </c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</row>
    <row r="27" spans="1:48" ht="48" x14ac:dyDescent="0.2">
      <c r="A27" s="159"/>
      <c r="B27" s="159"/>
      <c r="C27" s="159"/>
      <c r="D27" s="159"/>
      <c r="E27" s="77" t="s">
        <v>122</v>
      </c>
      <c r="F27" s="76" t="s">
        <v>144</v>
      </c>
      <c r="G27" s="77" t="str">
        <f t="shared" si="7"/>
        <v>BIOLÓGICOS</v>
      </c>
      <c r="H27" s="6" t="s">
        <v>296</v>
      </c>
      <c r="I27" s="5"/>
      <c r="J27" s="5" t="s">
        <v>0</v>
      </c>
      <c r="K27" s="5"/>
      <c r="L27" s="5" t="s">
        <v>0</v>
      </c>
      <c r="M27" s="5"/>
      <c r="N27" s="5"/>
      <c r="O27" s="5"/>
      <c r="P27" s="5"/>
      <c r="Q27" s="124">
        <v>6</v>
      </c>
      <c r="R27" s="124">
        <v>4</v>
      </c>
      <c r="S27" s="45">
        <v>6</v>
      </c>
      <c r="T27" s="124">
        <f t="shared" ref="T27" si="36">(Q27*R27*S27)</f>
        <v>144</v>
      </c>
      <c r="U27" s="44" t="str">
        <f t="shared" ref="U27" si="37">IF(AND(T27&gt;=1,T27&lt;=300),"BAJO",IF(AND(T27&gt;=301,T27&lt;=600),"MEDIO",IF(AND(T27&gt;=601,T27&lt;=1000),"ALTO")))</f>
        <v>BAJO</v>
      </c>
      <c r="V27" s="44" t="str">
        <f t="shared" ref="V27" si="38">IF(U27= "BAJO","ACEPTABLE",IF(U27="MEDIO","NO ACEPTABLE",IF(U27="ALTO","NO ACEPTABLE")))</f>
        <v>ACEPTABLE</v>
      </c>
      <c r="W27" s="7" t="s">
        <v>179</v>
      </c>
      <c r="X27" s="7" t="s">
        <v>131</v>
      </c>
      <c r="Y27" s="7" t="s">
        <v>131</v>
      </c>
      <c r="Z27" s="7" t="s">
        <v>181</v>
      </c>
      <c r="AA27" s="7" t="s">
        <v>131</v>
      </c>
      <c r="AB27" s="7" t="s">
        <v>169</v>
      </c>
      <c r="AC27" s="124">
        <v>3</v>
      </c>
      <c r="AD27" s="124">
        <v>4</v>
      </c>
      <c r="AE27" s="45">
        <v>6</v>
      </c>
      <c r="AF27" s="124">
        <f t="shared" ref="AF27:AF45" si="39">(AC27*AD27*AE27)</f>
        <v>72</v>
      </c>
      <c r="AG27" s="44" t="str">
        <f t="shared" ref="AG27" si="40">IF(AND(AF27&gt;=1,AF27&lt;=300),"BAJO",IF(AND(AF27&gt;=301,AF27&lt;=600),"MEDIO",IF(AND(AF27&gt;=601,AF27&lt;=1000),"ALTO")))</f>
        <v>BAJO</v>
      </c>
      <c r="AH27" s="44" t="str">
        <f t="shared" ref="AH27" si="41">IF(AG27= "BAJO","ACEPTABLE",IF(AG27="MEDIO","NO ACEPTABLE",IF(AG27="ALTO","NO ACEPTABLE")))</f>
        <v>ACEPTABLE</v>
      </c>
    </row>
    <row r="28" spans="1:48" ht="108" x14ac:dyDescent="0.2">
      <c r="A28" s="159"/>
      <c r="B28" s="159"/>
      <c r="C28" s="159"/>
      <c r="D28" s="159"/>
      <c r="E28" s="77" t="s">
        <v>122</v>
      </c>
      <c r="F28" s="76" t="s">
        <v>149</v>
      </c>
      <c r="G28" s="77" t="str">
        <f t="shared" si="7"/>
        <v>QUÍMICOS</v>
      </c>
      <c r="H28" s="6" t="s">
        <v>245</v>
      </c>
      <c r="I28" s="5"/>
      <c r="J28" s="5"/>
      <c r="K28" s="5" t="s">
        <v>0</v>
      </c>
      <c r="L28" s="5" t="s">
        <v>0</v>
      </c>
      <c r="M28" s="5"/>
      <c r="N28" s="5"/>
      <c r="O28" s="5"/>
      <c r="P28" s="5"/>
      <c r="Q28" s="124">
        <v>6</v>
      </c>
      <c r="R28" s="124">
        <v>4</v>
      </c>
      <c r="S28" s="45">
        <v>6</v>
      </c>
      <c r="T28" s="124">
        <f t="shared" si="20"/>
        <v>144</v>
      </c>
      <c r="U28" s="44" t="str">
        <f t="shared" si="21"/>
        <v>BAJO</v>
      </c>
      <c r="V28" s="44" t="str">
        <f t="shared" si="22"/>
        <v>ACEPTABLE</v>
      </c>
      <c r="W28" s="7" t="s">
        <v>131</v>
      </c>
      <c r="X28" s="7" t="s">
        <v>131</v>
      </c>
      <c r="Y28" s="7" t="s">
        <v>131</v>
      </c>
      <c r="Z28" s="7" t="s">
        <v>205</v>
      </c>
      <c r="AA28" s="7" t="s">
        <v>204</v>
      </c>
      <c r="AB28" s="7" t="s">
        <v>169</v>
      </c>
      <c r="AC28" s="124">
        <v>3</v>
      </c>
      <c r="AD28" s="124">
        <v>4</v>
      </c>
      <c r="AE28" s="45">
        <v>6</v>
      </c>
      <c r="AF28" s="124">
        <f t="shared" si="39"/>
        <v>72</v>
      </c>
      <c r="AG28" s="44" t="str">
        <f t="shared" si="24"/>
        <v>BAJO</v>
      </c>
      <c r="AH28" s="44" t="str">
        <f t="shared" si="25"/>
        <v>ACEPTABLE</v>
      </c>
    </row>
    <row r="29" spans="1:48" s="141" customFormat="1" ht="72" x14ac:dyDescent="0.2">
      <c r="A29" s="159"/>
      <c r="B29" s="159"/>
      <c r="C29" s="159"/>
      <c r="D29" s="159"/>
      <c r="E29" s="135" t="s">
        <v>122</v>
      </c>
      <c r="F29" s="136" t="s">
        <v>151</v>
      </c>
      <c r="G29" s="135" t="str">
        <f t="shared" ref="G29" si="42">IF(F29="Manipulación manual de cargas","BIOMECÁNICO",IF(F29="Movimientos repetitivos","BIOMECÁNICO",IF(F29="Esfuerzo","BIOMECÁNICO",IF(F29="Postura (prolongada mantenida, forzada,
antigravitacional)","BIOMECÁNICO",IF(F29="Mecánico (elementos o partes de máquinas, herramientas, equipos, piezas a trabajar, materiales proyectados sólidos o fluidos, superficies calientes)","CONDICIONES DE SEGURIDAD",IF(F29="Locativo (sistemas y medios de almacenamiento,  arrumes elevados sin estibas, muebles mal anclados en el piso o en la pared, almacenamientos inadecuados, condiciones de la estructura de trabajo)","CONDICIONES DE SEGURIDAD",IF(F29="Superficies de trabajo (irregulares, deslizantes, con diferencia del nivel, calientes)","CONDICIONES DE SEGURIDAD",IF(F29="Condiciones de orden y aseo, (caída de objetos, caída al mismo nivel o a un plano inferior, desorden en puestos de trabajo y bodegas)","CONDICIONES DE SEGURIDAD",IF(F29="Tecnológico (explosión, fuga, derrame de sustancias químicas, incendio)","CONDICIONES DE SEGURIDAD",IF(F29="Accidentes de tránsito - atropellamiento","CONDICIONES DE SEGURIDAD",IF(F29="Públicos (robos, atracos, asaltos, atentados, de orden público, etc.)","CONDICIONES DE SEGURIDAD",IF(F29="Eléctrico - (alta, media y baja tensión, estática por contacto indirecto)","CONDICIONES DE SEGURIDAD",IF(F29="Eléctrico - canalización inadecuada de cables eléctricos y de computo","CONDICIONES DE SEGURIDAD",IF(F29="Trabajo en alturas","CONDICIONES DE SEGURIDAD",IF(F29="Espacios confinados","CONDICIONES DE SEGURIDAD",IF(F29="Ruido de impacto, intermitente o continuo","FÍSICOS",IF(F29="Iluminación - luz visible por exceso o por deficiencia","FÍSICOS",IF(F29="Vibración cuerpo entero, segmentaria","FÍSICOS",IF(F29="Temperaturas extremas (calor y frío)","FÍSICOS",IF(F29="Ventilación (natural o artificial)","FÍSICOS",IF(F29="Presión admosférica (normal y ajustada)","FÍSICOS",IF(F29="Radiaciones ionizantes (rayos x, gama. beta y alfa)","FÍSICOS",IF(F29="Radiaciones no ionizantes (láser, ultravioleta, infrarroja, radiofrecuencia, microondas)","FÍSICOS",IF(F29="Gérmenes","BIOLÓGICOS",IF(F29="Parásitos","BIOLÓGICOS",IF(F29="Picaduras","BIOLÓGICOS",IF(F29="Mordeduras","BIOLÓGICOS",IF(F29="Fluidos o excrementos","BIOLÓGICOS",IF(F29="Polvos orgánicos inorgánicos","QUÍMICOS",IF(F29="Fibras","QUÍMICOS",IF(F29="Líquidos (nieblas y rocíos)","QUÍMICOS",IF(F29="Gases y vapores","QUÍMICOS",IF(F29="Humos metálicos, no metálicos","QUÍMICOS",IF(F29="Material particulado","QUÍMICOS",IF(F29="Gestión organizacional: Estilo de mando, pago, contratación, participación, inducción y capacitación, bienestar social, evaluación del desempeño y manejo de cambios","PSICOSOCIAL",IF(F29="Características de la organización del trabajo: Comunicación, tecnología, organización del trabajo y demandas cualitativas y cuantitativas de la labor","PSICOSOCIAL",IF(F29="Características del grupo social de trabajo: Relaciones, cohesión, calidad de interacciones y trabajo en equipo","PSICOSOCIAL",IF(F29="Condiciones de la tarea: Carga mental, contenido de la tarea, demandas emocionales, sistemas de control, definición de roles y monotonía","PSICOSOCIAL",IF(F29="Interface persona - tarea: Conocimientos, habilidades en relación con la demanda de la tarea, Iniciativa, autonomía y reconocimiento, identificación de la persona con la tarea y la organización","PSICOSOCIAL",IF(F29="Jornada de trabajo: Pausas, Trabajo nocturno, rotación, horas extras y descansos","PSICOSOCIAL",IF(F29="Antrópicos (inundaciones, deslizamientos, incendios forestales, sequías, aludes)","FENÓMENO NATURAL",IF(F29="Geofísicos (terremotos, volcanes, subsidencias, colapsos, inestabilidad del terreno)","FENÓMENO NATURAL",IF(F29="Meteorológicos (huracanes, tornados, granizadas, tormenta eléctrica)","FENÓMENO NATURAL")))))))))))))))))))))))))))))))))))))))))))</f>
        <v>QUÍMICOS</v>
      </c>
      <c r="H29" s="143" t="s">
        <v>314</v>
      </c>
      <c r="I29" s="137"/>
      <c r="J29" s="137" t="s">
        <v>0</v>
      </c>
      <c r="K29" s="137"/>
      <c r="L29" s="137" t="s">
        <v>0</v>
      </c>
      <c r="M29" s="137"/>
      <c r="N29" s="137"/>
      <c r="O29" s="137"/>
      <c r="P29" s="137"/>
      <c r="Q29" s="138">
        <v>3</v>
      </c>
      <c r="R29" s="138">
        <v>4</v>
      </c>
      <c r="S29" s="139">
        <v>3</v>
      </c>
      <c r="T29" s="138">
        <f t="shared" ref="T29" si="43">(Q29*R29*S29)</f>
        <v>36</v>
      </c>
      <c r="U29" s="140" t="str">
        <f t="shared" ref="U29" si="44">IF(AND(T29&gt;=1,T29&lt;=300),"BAJO",IF(AND(T29&gt;=301,T29&lt;=600),"MEDIO",IF(AND(T29&gt;=601,T29&lt;=1000),"ALTO")))</f>
        <v>BAJO</v>
      </c>
      <c r="V29" s="140" t="str">
        <f t="shared" ref="V29" si="45">IF(U29= "BAJO","ACEPTABLE",IF(U29="MEDIO","NO ACEPTABLE",IF(U29="ALTO","NO ACEPTABLE")))</f>
        <v>ACEPTABLE</v>
      </c>
      <c r="W29" s="135" t="s">
        <v>131</v>
      </c>
      <c r="X29" s="135" t="s">
        <v>131</v>
      </c>
      <c r="Y29" s="135" t="s">
        <v>131</v>
      </c>
      <c r="Z29" s="135" t="s">
        <v>269</v>
      </c>
      <c r="AA29" s="135" t="s">
        <v>131</v>
      </c>
      <c r="AB29" s="135" t="s">
        <v>169</v>
      </c>
      <c r="AC29" s="138">
        <v>1</v>
      </c>
      <c r="AD29" s="138">
        <v>4</v>
      </c>
      <c r="AE29" s="139">
        <v>3</v>
      </c>
      <c r="AF29" s="138">
        <f t="shared" ref="AF29" si="46">(AC29*AD29*AE29)</f>
        <v>12</v>
      </c>
      <c r="AG29" s="140" t="str">
        <f t="shared" ref="AG29" si="47">IF(AND(AF29&gt;=1,AF29&lt;=300),"BAJO",IF(AND(AF29&gt;=301,AF29&lt;=600),"MEDIO",IF(AND(AF29&gt;=601,AF29&lt;=1000),"ALTO")))</f>
        <v>BAJO</v>
      </c>
      <c r="AH29" s="140" t="str">
        <f t="shared" ref="AH29" si="48">IF(AG29= "BAJO","ACEPTABLE",IF(AG29="MEDIO","NO ACEPTABLE",IF(AG29="ALTO","NO ACEPTABLE")))</f>
        <v>ACEPTABLE</v>
      </c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</row>
    <row r="30" spans="1:48" ht="108" x14ac:dyDescent="0.2">
      <c r="A30" s="159"/>
      <c r="B30" s="159"/>
      <c r="C30" s="159"/>
      <c r="D30" s="159"/>
      <c r="E30" s="77" t="s">
        <v>122</v>
      </c>
      <c r="F30" s="76" t="s">
        <v>182</v>
      </c>
      <c r="G30" s="77" t="str">
        <f t="shared" si="7"/>
        <v>PSICOSOCIAL</v>
      </c>
      <c r="H30" s="6" t="s">
        <v>246</v>
      </c>
      <c r="I30" s="5"/>
      <c r="J30" s="5"/>
      <c r="K30" s="5" t="s">
        <v>0</v>
      </c>
      <c r="L30" s="5" t="s">
        <v>0</v>
      </c>
      <c r="M30" s="5"/>
      <c r="N30" s="5"/>
      <c r="O30" s="5"/>
      <c r="P30" s="5"/>
      <c r="Q30" s="124">
        <v>10</v>
      </c>
      <c r="R30" s="124">
        <v>4</v>
      </c>
      <c r="S30" s="45">
        <v>10</v>
      </c>
      <c r="T30" s="124">
        <f t="shared" ref="T30:T36" si="49">(Q30*R30*S30)</f>
        <v>400</v>
      </c>
      <c r="U30" s="44" t="str">
        <f t="shared" ref="U30:U36" si="50">IF(AND(T30&gt;=1,T30&lt;=300),"BAJO",IF(AND(T30&gt;=301,T30&lt;=600),"MEDIO",IF(AND(T30&gt;=601,T30&lt;=1000),"ALTO")))</f>
        <v>MEDIO</v>
      </c>
      <c r="V30" s="44" t="str">
        <f t="shared" ref="V30:V36" si="51">IF(U30= "BAJO","ACEPTABLE",IF(U30="MEDIO","NO ACEPTABLE",IF(U30="ALTO","NO ACEPTABLE")))</f>
        <v>NO ACEPTABLE</v>
      </c>
      <c r="W30" s="7" t="s">
        <v>131</v>
      </c>
      <c r="X30" s="7" t="s">
        <v>131</v>
      </c>
      <c r="Y30" s="7" t="s">
        <v>131</v>
      </c>
      <c r="Z30" s="7" t="s">
        <v>186</v>
      </c>
      <c r="AA30" s="7" t="s">
        <v>131</v>
      </c>
      <c r="AB30" s="7" t="s">
        <v>169</v>
      </c>
      <c r="AC30" s="124">
        <v>3</v>
      </c>
      <c r="AD30" s="124">
        <v>4</v>
      </c>
      <c r="AE30" s="45">
        <v>10</v>
      </c>
      <c r="AF30" s="124">
        <f t="shared" si="39"/>
        <v>120</v>
      </c>
      <c r="AG30" s="44" t="str">
        <f t="shared" ref="AG30:AG36" si="52">IF(AND(AF30&gt;=1,AF30&lt;=300),"BAJO",IF(AND(AF30&gt;=301,AF30&lt;=600),"MEDIO",IF(AND(AF30&gt;=601,AF30&lt;=1000),"ALTO")))</f>
        <v>BAJO</v>
      </c>
      <c r="AH30" s="44" t="str">
        <f t="shared" ref="AH30:AH36" si="53">IF(AG30= "BAJO","ACEPTABLE",IF(AG30="MEDIO","NO ACEPTABLE",IF(AG30="ALTO","NO ACEPTABLE")))</f>
        <v>ACEPTABLE</v>
      </c>
    </row>
    <row r="31" spans="1:48" ht="132" x14ac:dyDescent="0.2">
      <c r="A31" s="159"/>
      <c r="B31" s="159"/>
      <c r="C31" s="159"/>
      <c r="D31" s="159"/>
      <c r="E31" s="77" t="s">
        <v>122</v>
      </c>
      <c r="F31" s="76" t="s">
        <v>183</v>
      </c>
      <c r="G31" s="77" t="str">
        <f t="shared" si="7"/>
        <v>PSICOSOCIAL</v>
      </c>
      <c r="H31" s="6" t="s">
        <v>256</v>
      </c>
      <c r="I31" s="5"/>
      <c r="J31" s="5"/>
      <c r="K31" s="5" t="s">
        <v>0</v>
      </c>
      <c r="L31" s="5" t="s">
        <v>0</v>
      </c>
      <c r="M31" s="5"/>
      <c r="N31" s="5"/>
      <c r="O31" s="5"/>
      <c r="P31" s="5"/>
      <c r="Q31" s="124">
        <v>10</v>
      </c>
      <c r="R31" s="124">
        <v>4</v>
      </c>
      <c r="S31" s="45">
        <v>10</v>
      </c>
      <c r="T31" s="124">
        <f t="shared" si="49"/>
        <v>400</v>
      </c>
      <c r="U31" s="44" t="str">
        <f t="shared" si="50"/>
        <v>MEDIO</v>
      </c>
      <c r="V31" s="44" t="str">
        <f t="shared" si="51"/>
        <v>NO ACEPTABLE</v>
      </c>
      <c r="W31" s="7" t="s">
        <v>131</v>
      </c>
      <c r="X31" s="7" t="s">
        <v>131</v>
      </c>
      <c r="Y31" s="7" t="s">
        <v>131</v>
      </c>
      <c r="Z31" s="7" t="s">
        <v>186</v>
      </c>
      <c r="AA31" s="7" t="s">
        <v>131</v>
      </c>
      <c r="AB31" s="7" t="s">
        <v>169</v>
      </c>
      <c r="AC31" s="124">
        <v>3</v>
      </c>
      <c r="AD31" s="124">
        <v>4</v>
      </c>
      <c r="AE31" s="45">
        <v>10</v>
      </c>
      <c r="AF31" s="124">
        <f t="shared" si="39"/>
        <v>120</v>
      </c>
      <c r="AG31" s="44" t="str">
        <f t="shared" si="52"/>
        <v>BAJO</v>
      </c>
      <c r="AH31" s="44" t="str">
        <f t="shared" si="53"/>
        <v>ACEPTABLE</v>
      </c>
    </row>
    <row r="32" spans="1:48" ht="96" x14ac:dyDescent="0.2">
      <c r="A32" s="159"/>
      <c r="B32" s="159"/>
      <c r="C32" s="159"/>
      <c r="D32" s="159"/>
      <c r="E32" s="77" t="s">
        <v>122</v>
      </c>
      <c r="F32" s="76" t="s">
        <v>255</v>
      </c>
      <c r="G32" s="77" t="str">
        <f t="shared" si="7"/>
        <v>PSICOSOCIAL</v>
      </c>
      <c r="H32" s="6" t="s">
        <v>247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4">
        <v>10</v>
      </c>
      <c r="R32" s="124">
        <v>4</v>
      </c>
      <c r="S32" s="45">
        <v>10</v>
      </c>
      <c r="T32" s="124">
        <f t="shared" si="49"/>
        <v>400</v>
      </c>
      <c r="U32" s="44" t="str">
        <f t="shared" si="50"/>
        <v>MEDIO</v>
      </c>
      <c r="V32" s="44" t="str">
        <f t="shared" si="51"/>
        <v>NO ACEPTABLE</v>
      </c>
      <c r="W32" s="7" t="s">
        <v>131</v>
      </c>
      <c r="X32" s="7" t="s">
        <v>131</v>
      </c>
      <c r="Y32" s="7" t="s">
        <v>131</v>
      </c>
      <c r="Z32" s="7" t="s">
        <v>186</v>
      </c>
      <c r="AA32" s="7" t="s">
        <v>131</v>
      </c>
      <c r="AB32" s="7" t="s">
        <v>169</v>
      </c>
      <c r="AC32" s="124">
        <v>3</v>
      </c>
      <c r="AD32" s="124">
        <v>4</v>
      </c>
      <c r="AE32" s="45">
        <v>10</v>
      </c>
      <c r="AF32" s="124">
        <f t="shared" si="39"/>
        <v>120</v>
      </c>
      <c r="AG32" s="44" t="str">
        <f t="shared" si="52"/>
        <v>BAJO</v>
      </c>
      <c r="AH32" s="44" t="str">
        <f t="shared" si="53"/>
        <v>ACEPTABLE</v>
      </c>
    </row>
    <row r="33" spans="1:48" ht="108" x14ac:dyDescent="0.2">
      <c r="A33" s="159"/>
      <c r="B33" s="159"/>
      <c r="C33" s="159"/>
      <c r="D33" s="159"/>
      <c r="E33" s="77" t="s">
        <v>122</v>
      </c>
      <c r="F33" s="76" t="s">
        <v>184</v>
      </c>
      <c r="G33" s="77" t="str">
        <f t="shared" si="7"/>
        <v>PSICOSOCIAL</v>
      </c>
      <c r="H33" s="6" t="s">
        <v>248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4">
        <v>10</v>
      </c>
      <c r="R33" s="124">
        <v>4</v>
      </c>
      <c r="S33" s="45">
        <v>10</v>
      </c>
      <c r="T33" s="124">
        <f t="shared" si="49"/>
        <v>400</v>
      </c>
      <c r="U33" s="44" t="str">
        <f t="shared" si="50"/>
        <v>MEDIO</v>
      </c>
      <c r="V33" s="44" t="str">
        <f t="shared" si="51"/>
        <v>NO ACEPTABLE</v>
      </c>
      <c r="W33" s="7" t="s">
        <v>131</v>
      </c>
      <c r="X33" s="7" t="s">
        <v>131</v>
      </c>
      <c r="Y33" s="7" t="s">
        <v>131</v>
      </c>
      <c r="Z33" s="7" t="s">
        <v>186</v>
      </c>
      <c r="AA33" s="7" t="s">
        <v>131</v>
      </c>
      <c r="AB33" s="7" t="s">
        <v>169</v>
      </c>
      <c r="AC33" s="124">
        <v>3</v>
      </c>
      <c r="AD33" s="124">
        <v>4</v>
      </c>
      <c r="AE33" s="45">
        <v>10</v>
      </c>
      <c r="AF33" s="124">
        <f t="shared" si="39"/>
        <v>120</v>
      </c>
      <c r="AG33" s="44" t="str">
        <f t="shared" si="52"/>
        <v>BAJO</v>
      </c>
      <c r="AH33" s="44" t="str">
        <f t="shared" si="53"/>
        <v>ACEPTABLE</v>
      </c>
    </row>
    <row r="34" spans="1:48" ht="120" x14ac:dyDescent="0.2">
      <c r="A34" s="159"/>
      <c r="B34" s="159"/>
      <c r="C34" s="159"/>
      <c r="D34" s="159"/>
      <c r="E34" s="77" t="s">
        <v>122</v>
      </c>
      <c r="F34" s="76" t="s">
        <v>185</v>
      </c>
      <c r="G34" s="77" t="str">
        <f t="shared" si="7"/>
        <v>PSICOSOCIAL</v>
      </c>
      <c r="H34" s="6" t="s">
        <v>249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4">
        <v>3</v>
      </c>
      <c r="R34" s="124">
        <v>4</v>
      </c>
      <c r="S34" s="45">
        <v>6</v>
      </c>
      <c r="T34" s="124">
        <f t="shared" si="49"/>
        <v>72</v>
      </c>
      <c r="U34" s="44" t="str">
        <f t="shared" si="50"/>
        <v>BAJO</v>
      </c>
      <c r="V34" s="44" t="str">
        <f t="shared" si="51"/>
        <v>ACEPTABLE</v>
      </c>
      <c r="W34" s="7" t="s">
        <v>131</v>
      </c>
      <c r="X34" s="7" t="s">
        <v>131</v>
      </c>
      <c r="Y34" s="7" t="s">
        <v>131</v>
      </c>
      <c r="Z34" s="7" t="s">
        <v>186</v>
      </c>
      <c r="AA34" s="7" t="s">
        <v>131</v>
      </c>
      <c r="AB34" s="7" t="s">
        <v>169</v>
      </c>
      <c r="AC34" s="124">
        <v>3</v>
      </c>
      <c r="AD34" s="124">
        <v>4</v>
      </c>
      <c r="AE34" s="45">
        <v>6</v>
      </c>
      <c r="AF34" s="124">
        <f t="shared" si="39"/>
        <v>72</v>
      </c>
      <c r="AG34" s="44" t="str">
        <f t="shared" si="52"/>
        <v>BAJO</v>
      </c>
      <c r="AH34" s="44" t="str">
        <f t="shared" si="53"/>
        <v>ACEPTABLE</v>
      </c>
    </row>
    <row r="35" spans="1:48" ht="60" x14ac:dyDescent="0.2">
      <c r="A35" s="159"/>
      <c r="B35" s="159"/>
      <c r="C35" s="159"/>
      <c r="D35" s="159"/>
      <c r="E35" s="77" t="s">
        <v>154</v>
      </c>
      <c r="F35" s="76" t="s">
        <v>208</v>
      </c>
      <c r="G35" s="77" t="str">
        <f t="shared" si="7"/>
        <v>FENÓMENO NATURAL</v>
      </c>
      <c r="H35" s="6" t="s">
        <v>226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4">
        <v>3</v>
      </c>
      <c r="R35" s="124">
        <v>6</v>
      </c>
      <c r="S35" s="45">
        <v>1</v>
      </c>
      <c r="T35" s="124">
        <f t="shared" si="49"/>
        <v>18</v>
      </c>
      <c r="U35" s="44" t="str">
        <f t="shared" si="50"/>
        <v>BAJO</v>
      </c>
      <c r="V35" s="44" t="str">
        <f t="shared" si="51"/>
        <v>ACEPTABLE</v>
      </c>
      <c r="W35" s="7" t="s">
        <v>131</v>
      </c>
      <c r="X35" s="7" t="s">
        <v>131</v>
      </c>
      <c r="Y35" s="7" t="s">
        <v>131</v>
      </c>
      <c r="Z35" s="7" t="s">
        <v>209</v>
      </c>
      <c r="AA35" s="7" t="s">
        <v>210</v>
      </c>
      <c r="AB35" s="7" t="s">
        <v>227</v>
      </c>
      <c r="AC35" s="124">
        <v>3</v>
      </c>
      <c r="AD35" s="124">
        <v>4</v>
      </c>
      <c r="AE35" s="45">
        <v>1</v>
      </c>
      <c r="AF35" s="124">
        <f t="shared" si="39"/>
        <v>12</v>
      </c>
      <c r="AG35" s="44" t="str">
        <f t="shared" si="52"/>
        <v>BAJO</v>
      </c>
      <c r="AH35" s="44" t="str">
        <f t="shared" si="53"/>
        <v>ACEPTABLE</v>
      </c>
    </row>
    <row r="36" spans="1:48" ht="48.75" thickBot="1" x14ac:dyDescent="0.25">
      <c r="A36" s="159"/>
      <c r="B36" s="160"/>
      <c r="C36" s="160"/>
      <c r="D36" s="160"/>
      <c r="E36" s="100" t="s">
        <v>154</v>
      </c>
      <c r="F36" s="101" t="s">
        <v>207</v>
      </c>
      <c r="G36" s="100" t="str">
        <f t="shared" si="7"/>
        <v>FENÓMENO NATURAL</v>
      </c>
      <c r="H36" s="102" t="s">
        <v>297</v>
      </c>
      <c r="I36" s="103"/>
      <c r="J36" s="103"/>
      <c r="K36" s="103" t="s">
        <v>0</v>
      </c>
      <c r="L36" s="103" t="s">
        <v>0</v>
      </c>
      <c r="M36" s="103"/>
      <c r="N36" s="103"/>
      <c r="O36" s="103"/>
      <c r="P36" s="103"/>
      <c r="Q36" s="104">
        <v>6</v>
      </c>
      <c r="R36" s="104">
        <v>1</v>
      </c>
      <c r="S36" s="105">
        <v>1</v>
      </c>
      <c r="T36" s="104">
        <f t="shared" si="49"/>
        <v>6</v>
      </c>
      <c r="U36" s="106" t="str">
        <f t="shared" si="50"/>
        <v>BAJO</v>
      </c>
      <c r="V36" s="106" t="str">
        <f t="shared" si="51"/>
        <v>ACEPTABLE</v>
      </c>
      <c r="W36" s="107" t="s">
        <v>131</v>
      </c>
      <c r="X36" s="107" t="s">
        <v>131</v>
      </c>
      <c r="Y36" s="107" t="s">
        <v>131</v>
      </c>
      <c r="Z36" s="107" t="s">
        <v>209</v>
      </c>
      <c r="AA36" s="107" t="s">
        <v>210</v>
      </c>
      <c r="AB36" s="107" t="s">
        <v>227</v>
      </c>
      <c r="AC36" s="104">
        <v>6</v>
      </c>
      <c r="AD36" s="104">
        <v>1</v>
      </c>
      <c r="AE36" s="105">
        <v>1</v>
      </c>
      <c r="AF36" s="104">
        <f t="shared" si="39"/>
        <v>6</v>
      </c>
      <c r="AG36" s="106" t="str">
        <f t="shared" si="52"/>
        <v>BAJO</v>
      </c>
      <c r="AH36" s="106" t="str">
        <f t="shared" si="53"/>
        <v>ACEPTABLE</v>
      </c>
    </row>
    <row r="37" spans="1:48" ht="48" customHeight="1" x14ac:dyDescent="0.2">
      <c r="A37" s="159"/>
      <c r="B37" s="161" t="s">
        <v>213</v>
      </c>
      <c r="C37" s="161" t="s">
        <v>257</v>
      </c>
      <c r="D37" s="161" t="s">
        <v>212</v>
      </c>
      <c r="E37" s="92" t="s">
        <v>122</v>
      </c>
      <c r="F37" s="93" t="s">
        <v>188</v>
      </c>
      <c r="G37" s="92" t="str">
        <f t="shared" si="7"/>
        <v>BIOMECÁNICO</v>
      </c>
      <c r="H37" s="94" t="s">
        <v>250</v>
      </c>
      <c r="I37" s="95"/>
      <c r="J37" s="95"/>
      <c r="K37" s="95" t="s">
        <v>0</v>
      </c>
      <c r="L37" s="95" t="s">
        <v>0</v>
      </c>
      <c r="M37" s="95"/>
      <c r="N37" s="95"/>
      <c r="O37" s="95"/>
      <c r="P37" s="95"/>
      <c r="Q37" s="96">
        <v>3</v>
      </c>
      <c r="R37" s="96">
        <v>4</v>
      </c>
      <c r="S37" s="97">
        <v>3</v>
      </c>
      <c r="T37" s="108">
        <f t="shared" ref="T37" si="54">(Q37*R37*S37)</f>
        <v>36</v>
      </c>
      <c r="U37" s="109" t="str">
        <f t="shared" ref="U37" si="55">IF(AND(T37&gt;=1,T37&lt;=300),"BAJO",IF(AND(T37&gt;=301,T37&lt;=600),"MEDIO",IF(AND(T37&gt;=601,T37&lt;=1000),"ALTO")))</f>
        <v>BAJO</v>
      </c>
      <c r="V37" s="109" t="str">
        <f t="shared" ref="V37" si="56">IF(U37= "BAJO","ACEPTABLE",IF(U37="MEDIO","NO ACEPTABLE",IF(U37="ALTO","NO ACEPTABLE")))</f>
        <v>ACEPTABLE</v>
      </c>
      <c r="W37" s="99" t="s">
        <v>131</v>
      </c>
      <c r="X37" s="99" t="s">
        <v>131</v>
      </c>
      <c r="Y37" s="99" t="s">
        <v>131</v>
      </c>
      <c r="Z37" s="99" t="s">
        <v>298</v>
      </c>
      <c r="AA37" s="99" t="s">
        <v>131</v>
      </c>
      <c r="AB37" s="99" t="s">
        <v>214</v>
      </c>
      <c r="AC37" s="96">
        <v>1</v>
      </c>
      <c r="AD37" s="96">
        <v>1</v>
      </c>
      <c r="AE37" s="97">
        <v>3</v>
      </c>
      <c r="AF37" s="108">
        <f t="shared" si="39"/>
        <v>3</v>
      </c>
      <c r="AG37" s="109" t="str">
        <f t="shared" ref="AG37" si="57">IF(AND(AF37&gt;=1,AF37&lt;=300),"BAJO",IF(AND(AF37&gt;=301,AF37&lt;=600),"MEDIO",IF(AND(AF37&gt;=601,AF37&lt;=1000),"ALTO")))</f>
        <v>BAJO</v>
      </c>
      <c r="AH37" s="109" t="str">
        <f t="shared" ref="AH37" si="58">IF(AG37= "BAJO","ACEPTABLE",IF(AG37="MEDIO","NO ACEPTABLE",IF(AG37="ALTO","NO ACEPTABLE")))</f>
        <v>ACEPTABLE</v>
      </c>
    </row>
    <row r="38" spans="1:48" ht="84" x14ac:dyDescent="0.2">
      <c r="A38" s="159"/>
      <c r="B38" s="159"/>
      <c r="C38" s="159"/>
      <c r="D38" s="159"/>
      <c r="E38" s="77" t="s">
        <v>122</v>
      </c>
      <c r="F38" s="76" t="s">
        <v>198</v>
      </c>
      <c r="G38" s="77" t="str">
        <f t="shared" si="7"/>
        <v>CONDICIONES DE SEGURIDAD</v>
      </c>
      <c r="H38" s="6" t="s">
        <v>251</v>
      </c>
      <c r="I38" s="5"/>
      <c r="J38" s="5"/>
      <c r="K38" s="5" t="s">
        <v>0</v>
      </c>
      <c r="L38" s="5" t="s">
        <v>0</v>
      </c>
      <c r="M38" s="5"/>
      <c r="N38" s="5"/>
      <c r="O38" s="5"/>
      <c r="P38" s="5"/>
      <c r="Q38" s="124">
        <v>3</v>
      </c>
      <c r="R38" s="124">
        <v>1</v>
      </c>
      <c r="S38" s="45">
        <v>6</v>
      </c>
      <c r="T38" s="124">
        <f t="shared" ref="T38" si="59">(Q38*R38*S38)</f>
        <v>18</v>
      </c>
      <c r="U38" s="44" t="str">
        <f t="shared" ref="U38" si="60">IF(AND(T38&gt;=1,T38&lt;=300),"BAJO",IF(AND(T38&gt;=301,T38&lt;=600),"MEDIO",IF(AND(T38&gt;=601,T38&lt;=1000),"ALTO")))</f>
        <v>BAJO</v>
      </c>
      <c r="V38" s="44" t="str">
        <f t="shared" ref="V38" si="61">IF(U38= "BAJO","ACEPTABLE",IF(U38="MEDIO","NO ACEPTABLE",IF(U38="ALTO","NO ACEPTABLE")))</f>
        <v>ACEPTABLE</v>
      </c>
      <c r="W38" s="7" t="s">
        <v>281</v>
      </c>
      <c r="X38" s="7" t="s">
        <v>131</v>
      </c>
      <c r="Y38" s="7" t="s">
        <v>131</v>
      </c>
      <c r="Z38" s="7" t="s">
        <v>200</v>
      </c>
      <c r="AA38" s="7" t="s">
        <v>131</v>
      </c>
      <c r="AB38" s="7" t="s">
        <v>155</v>
      </c>
      <c r="AC38" s="124">
        <v>1</v>
      </c>
      <c r="AD38" s="124">
        <v>1</v>
      </c>
      <c r="AE38" s="45">
        <v>6</v>
      </c>
      <c r="AF38" s="124">
        <f t="shared" si="39"/>
        <v>6</v>
      </c>
      <c r="AG38" s="44" t="str">
        <f t="shared" ref="AG38:AG57" si="62">IF(AND(AF38&gt;=1,AF38&lt;=300),"BAJO",IF(AND(AF38&gt;=301,AF38&lt;=600),"MEDIO",IF(AND(AF38&gt;=601,AF38&lt;=1000),"ALTO")))</f>
        <v>BAJO</v>
      </c>
      <c r="AH38" s="44" t="str">
        <f t="shared" ref="AH38:AH57" si="63">IF(AG38= "BAJO","ACEPTABLE",IF(AG38="MEDIO","NO ACEPTABLE",IF(AG38="ALTO","NO ACEPTABLE")))</f>
        <v>ACEPTABLE</v>
      </c>
    </row>
    <row r="39" spans="1:48" ht="119.25" customHeight="1" x14ac:dyDescent="0.2">
      <c r="A39" s="159"/>
      <c r="B39" s="159"/>
      <c r="C39" s="159"/>
      <c r="D39" s="159"/>
      <c r="E39" s="77" t="s">
        <v>122</v>
      </c>
      <c r="F39" s="76" t="s">
        <v>196</v>
      </c>
      <c r="G39" s="77" t="str">
        <f t="shared" si="7"/>
        <v>CONDICIONES DE SEGURIDAD</v>
      </c>
      <c r="H39" s="6" t="s">
        <v>299</v>
      </c>
      <c r="I39" s="5"/>
      <c r="J39" s="5"/>
      <c r="K39" s="5" t="s">
        <v>0</v>
      </c>
      <c r="L39" s="5" t="s">
        <v>0</v>
      </c>
      <c r="M39" s="5"/>
      <c r="N39" s="5"/>
      <c r="O39" s="5"/>
      <c r="P39" s="5"/>
      <c r="Q39" s="124">
        <v>6</v>
      </c>
      <c r="R39" s="124">
        <v>4</v>
      </c>
      <c r="S39" s="45">
        <v>3</v>
      </c>
      <c r="T39" s="96">
        <f t="shared" ref="T39:T57" si="64">(Q39*R39*S39)</f>
        <v>72</v>
      </c>
      <c r="U39" s="98" t="str">
        <f t="shared" ref="U39:U57" si="65">IF(AND(T39&gt;=1,T39&lt;=300),"BAJO",IF(AND(T39&gt;=301,T39&lt;=600),"MEDIO",IF(AND(T39&gt;=601,T39&lt;=1000),"ALTO")))</f>
        <v>BAJO</v>
      </c>
      <c r="V39" s="98" t="str">
        <f t="shared" ref="V39:V57" si="66">IF(U39= "BAJO","ACEPTABLE",IF(U39="MEDIO","NO ACEPTABLE",IF(U39="ALTO","NO ACEPTABLE")))</f>
        <v>ACEPTABLE</v>
      </c>
      <c r="W39" s="7" t="s">
        <v>131</v>
      </c>
      <c r="X39" s="7" t="s">
        <v>131</v>
      </c>
      <c r="Y39" s="7" t="s">
        <v>131</v>
      </c>
      <c r="Z39" s="7" t="s">
        <v>215</v>
      </c>
      <c r="AA39" s="7" t="s">
        <v>131</v>
      </c>
      <c r="AB39" s="7" t="s">
        <v>169</v>
      </c>
      <c r="AC39" s="124">
        <v>3</v>
      </c>
      <c r="AD39" s="124">
        <v>4</v>
      </c>
      <c r="AE39" s="45">
        <v>3</v>
      </c>
      <c r="AF39" s="124">
        <f t="shared" si="39"/>
        <v>36</v>
      </c>
      <c r="AG39" s="44" t="str">
        <f t="shared" si="62"/>
        <v>BAJO</v>
      </c>
      <c r="AH39" s="44" t="str">
        <f t="shared" si="63"/>
        <v>ACEPTABLE</v>
      </c>
    </row>
    <row r="40" spans="1:48" ht="60" x14ac:dyDescent="0.2">
      <c r="A40" s="159"/>
      <c r="B40" s="159"/>
      <c r="C40" s="159"/>
      <c r="D40" s="159"/>
      <c r="E40" s="77" t="s">
        <v>122</v>
      </c>
      <c r="F40" s="76" t="s">
        <v>203</v>
      </c>
      <c r="G40" s="77" t="str">
        <f t="shared" si="7"/>
        <v>CONDICIONES DE SEGURIDAD</v>
      </c>
      <c r="H40" s="6" t="s">
        <v>252</v>
      </c>
      <c r="I40" s="5"/>
      <c r="J40" s="5"/>
      <c r="K40" s="5" t="s">
        <v>0</v>
      </c>
      <c r="L40" s="5" t="s">
        <v>0</v>
      </c>
      <c r="M40" s="5"/>
      <c r="N40" s="5"/>
      <c r="O40" s="5"/>
      <c r="P40" s="5"/>
      <c r="Q40" s="124">
        <v>6</v>
      </c>
      <c r="R40" s="124">
        <v>6</v>
      </c>
      <c r="S40" s="45">
        <v>3</v>
      </c>
      <c r="T40" s="96">
        <f t="shared" si="64"/>
        <v>108</v>
      </c>
      <c r="U40" s="98" t="str">
        <f t="shared" si="65"/>
        <v>BAJO</v>
      </c>
      <c r="V40" s="98" t="str">
        <f t="shared" si="66"/>
        <v>ACEPTABLE</v>
      </c>
      <c r="W40" s="7" t="s">
        <v>131</v>
      </c>
      <c r="X40" s="7" t="s">
        <v>131</v>
      </c>
      <c r="Y40" s="7" t="s">
        <v>131</v>
      </c>
      <c r="Z40" s="7" t="s">
        <v>216</v>
      </c>
      <c r="AA40" s="7" t="s">
        <v>131</v>
      </c>
      <c r="AB40" s="7" t="s">
        <v>169</v>
      </c>
      <c r="AC40" s="124">
        <v>3</v>
      </c>
      <c r="AD40" s="124">
        <v>6</v>
      </c>
      <c r="AE40" s="45">
        <v>3</v>
      </c>
      <c r="AF40" s="124">
        <f t="shared" si="39"/>
        <v>54</v>
      </c>
      <c r="AG40" s="44" t="str">
        <f t="shared" si="62"/>
        <v>BAJO</v>
      </c>
      <c r="AH40" s="44" t="str">
        <f t="shared" si="63"/>
        <v>ACEPTABLE</v>
      </c>
    </row>
    <row r="41" spans="1:48" ht="72" x14ac:dyDescent="0.2">
      <c r="A41" s="159"/>
      <c r="B41" s="159"/>
      <c r="C41" s="159"/>
      <c r="D41" s="159"/>
      <c r="E41" s="77" t="s">
        <v>122</v>
      </c>
      <c r="F41" s="76" t="s">
        <v>197</v>
      </c>
      <c r="G41" s="77" t="str">
        <f t="shared" si="7"/>
        <v>CONDICIONES DE SEGURIDAD</v>
      </c>
      <c r="H41" s="6" t="s">
        <v>300</v>
      </c>
      <c r="I41" s="5"/>
      <c r="J41" s="5"/>
      <c r="K41" s="5" t="s">
        <v>0</v>
      </c>
      <c r="L41" s="5" t="s">
        <v>0</v>
      </c>
      <c r="M41" s="5"/>
      <c r="N41" s="5"/>
      <c r="O41" s="5"/>
      <c r="P41" s="5"/>
      <c r="Q41" s="124">
        <v>3</v>
      </c>
      <c r="R41" s="124">
        <v>1</v>
      </c>
      <c r="S41" s="45">
        <v>3</v>
      </c>
      <c r="T41" s="96">
        <f t="shared" si="64"/>
        <v>9</v>
      </c>
      <c r="U41" s="98" t="str">
        <f t="shared" si="65"/>
        <v>BAJO</v>
      </c>
      <c r="V41" s="98" t="str">
        <f t="shared" si="66"/>
        <v>ACEPTABLE</v>
      </c>
      <c r="W41" s="7" t="s">
        <v>131</v>
      </c>
      <c r="X41" s="7" t="s">
        <v>131</v>
      </c>
      <c r="Y41" s="7" t="s">
        <v>131</v>
      </c>
      <c r="Z41" s="7" t="s">
        <v>216</v>
      </c>
      <c r="AA41" s="7" t="s">
        <v>131</v>
      </c>
      <c r="AB41" s="7" t="s">
        <v>169</v>
      </c>
      <c r="AC41" s="124">
        <v>1</v>
      </c>
      <c r="AD41" s="124">
        <v>1</v>
      </c>
      <c r="AE41" s="45">
        <v>3</v>
      </c>
      <c r="AF41" s="124">
        <f t="shared" si="39"/>
        <v>3</v>
      </c>
      <c r="AG41" s="44" t="str">
        <f t="shared" si="62"/>
        <v>BAJO</v>
      </c>
      <c r="AH41" s="44" t="str">
        <f t="shared" si="63"/>
        <v>ACEPTABLE</v>
      </c>
    </row>
    <row r="42" spans="1:48" ht="60" x14ac:dyDescent="0.2">
      <c r="A42" s="159"/>
      <c r="B42" s="159"/>
      <c r="C42" s="159"/>
      <c r="D42" s="159"/>
      <c r="E42" s="77" t="s">
        <v>122</v>
      </c>
      <c r="F42" s="76" t="s">
        <v>168</v>
      </c>
      <c r="G42" s="77" t="str">
        <f t="shared" si="7"/>
        <v>CONDICIONES DE SEGURIDAD</v>
      </c>
      <c r="H42" s="6" t="s">
        <v>270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4">
        <v>6</v>
      </c>
      <c r="R42" s="124">
        <v>10</v>
      </c>
      <c r="S42" s="45">
        <v>3</v>
      </c>
      <c r="T42" s="96">
        <f t="shared" si="64"/>
        <v>180</v>
      </c>
      <c r="U42" s="98" t="str">
        <f t="shared" si="65"/>
        <v>BAJO</v>
      </c>
      <c r="V42" s="98" t="str">
        <f t="shared" si="66"/>
        <v>ACEPTABLE</v>
      </c>
      <c r="W42" s="7" t="s">
        <v>131</v>
      </c>
      <c r="X42" s="7" t="s">
        <v>131</v>
      </c>
      <c r="Y42" s="7" t="s">
        <v>131</v>
      </c>
      <c r="Z42" s="7" t="s">
        <v>217</v>
      </c>
      <c r="AA42" s="7" t="s">
        <v>131</v>
      </c>
      <c r="AB42" s="7" t="s">
        <v>169</v>
      </c>
      <c r="AC42" s="124">
        <v>3</v>
      </c>
      <c r="AD42" s="124">
        <v>6</v>
      </c>
      <c r="AE42" s="45">
        <v>3</v>
      </c>
      <c r="AF42" s="124">
        <f t="shared" si="39"/>
        <v>54</v>
      </c>
      <c r="AG42" s="44" t="str">
        <f t="shared" si="62"/>
        <v>BAJO</v>
      </c>
      <c r="AH42" s="44" t="str">
        <f t="shared" si="63"/>
        <v>ACEPTABLE</v>
      </c>
    </row>
    <row r="43" spans="1:48" ht="72" x14ac:dyDescent="0.2">
      <c r="A43" s="159"/>
      <c r="B43" s="159"/>
      <c r="C43" s="159"/>
      <c r="D43" s="159"/>
      <c r="E43" s="77" t="s">
        <v>122</v>
      </c>
      <c r="F43" s="76" t="s">
        <v>195</v>
      </c>
      <c r="G43" s="77" t="str">
        <f t="shared" si="7"/>
        <v>CONDICIONES DE SEGURIDAD</v>
      </c>
      <c r="H43" s="6" t="s">
        <v>301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4">
        <v>3</v>
      </c>
      <c r="R43" s="124">
        <v>4</v>
      </c>
      <c r="S43" s="45">
        <v>3</v>
      </c>
      <c r="T43" s="96">
        <f t="shared" si="64"/>
        <v>36</v>
      </c>
      <c r="U43" s="98" t="str">
        <f t="shared" si="65"/>
        <v>BAJO</v>
      </c>
      <c r="V43" s="98" t="str">
        <f t="shared" si="66"/>
        <v>ACEPTABLE</v>
      </c>
      <c r="W43" s="7" t="s">
        <v>131</v>
      </c>
      <c r="X43" s="7" t="s">
        <v>131</v>
      </c>
      <c r="Y43" s="7" t="s">
        <v>131</v>
      </c>
      <c r="Z43" s="7" t="s">
        <v>218</v>
      </c>
      <c r="AA43" s="7" t="s">
        <v>131</v>
      </c>
      <c r="AB43" s="7" t="s">
        <v>219</v>
      </c>
      <c r="AC43" s="124">
        <v>1</v>
      </c>
      <c r="AD43" s="124">
        <v>1</v>
      </c>
      <c r="AE43" s="45">
        <v>3</v>
      </c>
      <c r="AF43" s="124">
        <f t="shared" si="39"/>
        <v>3</v>
      </c>
      <c r="AG43" s="44" t="str">
        <f t="shared" si="62"/>
        <v>BAJO</v>
      </c>
      <c r="AH43" s="44" t="str">
        <f t="shared" si="63"/>
        <v>ACEPTABLE</v>
      </c>
    </row>
    <row r="44" spans="1:48" ht="84" x14ac:dyDescent="0.2">
      <c r="A44" s="159"/>
      <c r="B44" s="159"/>
      <c r="C44" s="159"/>
      <c r="D44" s="159"/>
      <c r="E44" s="77" t="s">
        <v>122</v>
      </c>
      <c r="F44" s="76" t="s">
        <v>189</v>
      </c>
      <c r="G44" s="77" t="str">
        <f t="shared" si="7"/>
        <v>FÍSICOS</v>
      </c>
      <c r="H44" s="6" t="s">
        <v>253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4">
        <v>6</v>
      </c>
      <c r="R44" s="124">
        <v>1</v>
      </c>
      <c r="S44" s="45">
        <v>3</v>
      </c>
      <c r="T44" s="96">
        <f t="shared" si="64"/>
        <v>18</v>
      </c>
      <c r="U44" s="98" t="str">
        <f t="shared" si="65"/>
        <v>BAJO</v>
      </c>
      <c r="V44" s="98" t="str">
        <f t="shared" si="66"/>
        <v>ACEPTABLE</v>
      </c>
      <c r="W44" s="7" t="s">
        <v>131</v>
      </c>
      <c r="X44" s="7" t="s">
        <v>131</v>
      </c>
      <c r="Y44" s="7" t="s">
        <v>131</v>
      </c>
      <c r="Z44" s="7" t="s">
        <v>302</v>
      </c>
      <c r="AA44" s="7" t="s">
        <v>131</v>
      </c>
      <c r="AB44" s="7" t="s">
        <v>169</v>
      </c>
      <c r="AC44" s="124">
        <v>3</v>
      </c>
      <c r="AD44" s="124">
        <v>1</v>
      </c>
      <c r="AE44" s="45">
        <v>3</v>
      </c>
      <c r="AF44" s="124">
        <f t="shared" si="39"/>
        <v>9</v>
      </c>
      <c r="AG44" s="44" t="str">
        <f t="shared" si="62"/>
        <v>BAJO</v>
      </c>
      <c r="AH44" s="44" t="str">
        <f t="shared" si="63"/>
        <v>ACEPTABLE</v>
      </c>
    </row>
    <row r="45" spans="1:48" ht="96" x14ac:dyDescent="0.2">
      <c r="A45" s="159"/>
      <c r="B45" s="159"/>
      <c r="C45" s="159"/>
      <c r="D45" s="159"/>
      <c r="E45" s="77" t="s">
        <v>122</v>
      </c>
      <c r="F45" s="76" t="s">
        <v>192</v>
      </c>
      <c r="G45" s="77" t="str">
        <f t="shared" si="7"/>
        <v>FÍSICOS</v>
      </c>
      <c r="H45" s="6" t="s">
        <v>254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4">
        <v>3</v>
      </c>
      <c r="R45" s="124">
        <v>4</v>
      </c>
      <c r="S45" s="45">
        <v>3</v>
      </c>
      <c r="T45" s="96">
        <f t="shared" si="64"/>
        <v>36</v>
      </c>
      <c r="U45" s="98" t="str">
        <f t="shared" si="65"/>
        <v>BAJO</v>
      </c>
      <c r="V45" s="98" t="str">
        <f t="shared" si="66"/>
        <v>ACEPTABLE</v>
      </c>
      <c r="W45" s="7" t="s">
        <v>131</v>
      </c>
      <c r="X45" s="7" t="s">
        <v>131</v>
      </c>
      <c r="Y45" s="7" t="s">
        <v>131</v>
      </c>
      <c r="Z45" s="7" t="s">
        <v>233</v>
      </c>
      <c r="AA45" s="7" t="s">
        <v>228</v>
      </c>
      <c r="AB45" s="7" t="s">
        <v>169</v>
      </c>
      <c r="AC45" s="124">
        <v>1</v>
      </c>
      <c r="AD45" s="124">
        <v>4</v>
      </c>
      <c r="AE45" s="45">
        <v>3</v>
      </c>
      <c r="AF45" s="124">
        <f t="shared" si="39"/>
        <v>12</v>
      </c>
      <c r="AG45" s="44" t="str">
        <f t="shared" si="62"/>
        <v>BAJO</v>
      </c>
      <c r="AH45" s="44" t="str">
        <f t="shared" si="63"/>
        <v>ACEPTABLE</v>
      </c>
    </row>
    <row r="46" spans="1:48" s="129" customFormat="1" ht="72" x14ac:dyDescent="0.2">
      <c r="A46" s="159"/>
      <c r="B46" s="159"/>
      <c r="C46" s="159"/>
      <c r="D46" s="159"/>
      <c r="E46" s="77" t="s">
        <v>122</v>
      </c>
      <c r="F46" s="76" t="s">
        <v>146</v>
      </c>
      <c r="G46" s="77" t="s">
        <v>260</v>
      </c>
      <c r="H46" s="76" t="s">
        <v>267</v>
      </c>
      <c r="I46" s="126"/>
      <c r="J46" s="126"/>
      <c r="K46" s="126" t="s">
        <v>0</v>
      </c>
      <c r="L46" s="126"/>
      <c r="M46" s="126"/>
      <c r="N46" s="126"/>
      <c r="O46" s="126"/>
      <c r="P46" s="126"/>
      <c r="Q46" s="127">
        <v>3</v>
      </c>
      <c r="R46" s="127">
        <v>4</v>
      </c>
      <c r="S46" s="128">
        <v>6</v>
      </c>
      <c r="T46" s="131">
        <v>72</v>
      </c>
      <c r="U46" s="98" t="str">
        <f t="shared" si="65"/>
        <v>BAJO</v>
      </c>
      <c r="V46" s="98" t="str">
        <f t="shared" si="66"/>
        <v>ACEPTABLE</v>
      </c>
      <c r="W46" s="77" t="s">
        <v>131</v>
      </c>
      <c r="X46" s="77" t="s">
        <v>131</v>
      </c>
      <c r="Y46" s="77" t="s">
        <v>131</v>
      </c>
      <c r="Z46" s="77" t="s">
        <v>131</v>
      </c>
      <c r="AA46" s="77" t="s">
        <v>131</v>
      </c>
      <c r="AB46" s="77" t="s">
        <v>169</v>
      </c>
      <c r="AC46" s="127">
        <v>3</v>
      </c>
      <c r="AD46" s="127">
        <v>4</v>
      </c>
      <c r="AE46" s="128">
        <v>3</v>
      </c>
      <c r="AF46" s="127">
        <v>36</v>
      </c>
      <c r="AG46" s="44" t="str">
        <f t="shared" ref="AG46" si="67">IF(AND(AF46&gt;=1,AF46&lt;=300),"BAJO",IF(AND(AF46&gt;=301,AF46&lt;=600),"MEDIO",IF(AND(AF46&gt;=601,AF46&lt;=1000),"ALTO")))</f>
        <v>BAJO</v>
      </c>
      <c r="AH46" s="44" t="str">
        <f t="shared" ref="AH46" si="68">IF(AG46= "BAJO","ACEPTABLE",IF(AG46="MEDIO","NO ACEPTABLE",IF(AG46="ALTO","NO ACEPTABLE")))</f>
        <v>ACEPTABLE</v>
      </c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</row>
    <row r="47" spans="1:48" s="129" customFormat="1" ht="72" x14ac:dyDescent="0.2">
      <c r="A47" s="159"/>
      <c r="B47" s="159"/>
      <c r="C47" s="159"/>
      <c r="D47" s="159"/>
      <c r="E47" s="77" t="s">
        <v>122</v>
      </c>
      <c r="F47" s="76" t="s">
        <v>151</v>
      </c>
      <c r="G47" s="77" t="s">
        <v>260</v>
      </c>
      <c r="H47" s="76" t="s">
        <v>315</v>
      </c>
      <c r="I47" s="126"/>
      <c r="J47" s="126"/>
      <c r="K47" s="126" t="s">
        <v>0</v>
      </c>
      <c r="L47" s="126"/>
      <c r="M47" s="126"/>
      <c r="N47" s="126"/>
      <c r="O47" s="126"/>
      <c r="P47" s="126"/>
      <c r="Q47" s="127">
        <v>6</v>
      </c>
      <c r="R47" s="127">
        <v>4</v>
      </c>
      <c r="S47" s="128">
        <v>10</v>
      </c>
      <c r="T47" s="131">
        <v>240</v>
      </c>
      <c r="U47" s="98" t="str">
        <f t="shared" si="65"/>
        <v>BAJO</v>
      </c>
      <c r="V47" s="98" t="str">
        <f t="shared" si="66"/>
        <v>ACEPTABLE</v>
      </c>
      <c r="W47" s="77" t="s">
        <v>131</v>
      </c>
      <c r="X47" s="77" t="s">
        <v>131</v>
      </c>
      <c r="Y47" s="77" t="s">
        <v>131</v>
      </c>
      <c r="Z47" s="77" t="s">
        <v>262</v>
      </c>
      <c r="AA47" s="77" t="s">
        <v>261</v>
      </c>
      <c r="AB47" s="77" t="s">
        <v>131</v>
      </c>
      <c r="AC47" s="127">
        <v>3</v>
      </c>
      <c r="AD47" s="127">
        <v>4</v>
      </c>
      <c r="AE47" s="128">
        <v>10</v>
      </c>
      <c r="AF47" s="127">
        <v>120</v>
      </c>
      <c r="AG47" s="44" t="str">
        <f t="shared" si="62"/>
        <v>BAJO</v>
      </c>
      <c r="AH47" s="44" t="str">
        <f t="shared" si="63"/>
        <v>ACEPTABLE</v>
      </c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</row>
    <row r="48" spans="1:48" s="129" customFormat="1" ht="60" x14ac:dyDescent="0.2">
      <c r="A48" s="159"/>
      <c r="B48" s="159"/>
      <c r="C48" s="159"/>
      <c r="D48" s="159"/>
      <c r="E48" s="77" t="s">
        <v>122</v>
      </c>
      <c r="F48" s="76" t="s">
        <v>137</v>
      </c>
      <c r="G48" s="77" t="s">
        <v>259</v>
      </c>
      <c r="H48" s="132" t="s">
        <v>316</v>
      </c>
      <c r="I48" s="126"/>
      <c r="J48" s="126"/>
      <c r="K48" s="126" t="s">
        <v>0</v>
      </c>
      <c r="L48" s="126"/>
      <c r="M48" s="126"/>
      <c r="N48" s="126"/>
      <c r="O48" s="126"/>
      <c r="P48" s="126"/>
      <c r="Q48" s="127">
        <v>6</v>
      </c>
      <c r="R48" s="127">
        <v>4</v>
      </c>
      <c r="S48" s="128">
        <v>3</v>
      </c>
      <c r="T48" s="131">
        <v>72</v>
      </c>
      <c r="U48" s="98" t="str">
        <f t="shared" ref="U48" si="69">IF(AND(T48&gt;=1,T48&lt;=300),"BAJO",IF(AND(T48&gt;=301,T48&lt;=600),"MEDIO",IF(AND(T48&gt;=601,T48&lt;=1000),"ALTO")))</f>
        <v>BAJO</v>
      </c>
      <c r="V48" s="98" t="str">
        <f t="shared" ref="V48" si="70">IF(U48= "BAJO","ACEPTABLE",IF(U48="MEDIO","NO ACEPTABLE",IF(U48="ALTO","NO ACEPTABLE")))</f>
        <v>ACEPTABLE</v>
      </c>
      <c r="W48" s="77" t="s">
        <v>131</v>
      </c>
      <c r="X48" s="77" t="s">
        <v>131</v>
      </c>
      <c r="Y48" s="77" t="s">
        <v>131</v>
      </c>
      <c r="Z48" s="77" t="s">
        <v>220</v>
      </c>
      <c r="AA48" s="77" t="s">
        <v>263</v>
      </c>
      <c r="AB48" s="77" t="s">
        <v>131</v>
      </c>
      <c r="AC48" s="127">
        <v>3</v>
      </c>
      <c r="AD48" s="127">
        <v>6</v>
      </c>
      <c r="AE48" s="128">
        <v>3</v>
      </c>
      <c r="AF48" s="127">
        <v>54</v>
      </c>
      <c r="AG48" s="44" t="str">
        <f t="shared" ref="AG48" si="71">IF(AND(AF48&gt;=1,AF48&lt;=300),"BAJO",IF(AND(AF48&gt;=301,AF48&lt;=600),"MEDIO",IF(AND(AF48&gt;=601,AF48&lt;=1000),"ALTO")))</f>
        <v>BAJO</v>
      </c>
      <c r="AH48" s="44" t="str">
        <f t="shared" ref="AH48" si="72">IF(AG48= "BAJO","ACEPTABLE",IF(AG48="MEDIO","NO ACEPTABLE",IF(AG48="ALTO","NO ACEPTABLE")))</f>
        <v>ACEPTABLE</v>
      </c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</row>
    <row r="49" spans="1:48" s="129" customFormat="1" ht="60" x14ac:dyDescent="0.2">
      <c r="A49" s="159"/>
      <c r="B49" s="159"/>
      <c r="C49" s="159"/>
      <c r="D49" s="159"/>
      <c r="E49" s="77" t="s">
        <v>122</v>
      </c>
      <c r="F49" s="76" t="s">
        <v>141</v>
      </c>
      <c r="G49" s="77" t="str">
        <f t="shared" si="7"/>
        <v>BIOLÓGICOS</v>
      </c>
      <c r="H49" s="76" t="s">
        <v>303</v>
      </c>
      <c r="I49" s="126"/>
      <c r="J49" s="126"/>
      <c r="K49" s="126" t="s">
        <v>0</v>
      </c>
      <c r="L49" s="126" t="s">
        <v>0</v>
      </c>
      <c r="M49" s="126"/>
      <c r="N49" s="126"/>
      <c r="O49" s="126"/>
      <c r="P49" s="126"/>
      <c r="Q49" s="127">
        <v>6</v>
      </c>
      <c r="R49" s="127">
        <v>4</v>
      </c>
      <c r="S49" s="128">
        <v>10</v>
      </c>
      <c r="T49" s="127">
        <f t="shared" ref="T49" si="73">(Q49*R49*S49)</f>
        <v>240</v>
      </c>
      <c r="U49" s="44" t="str">
        <f t="shared" ref="U49" si="74">IF(AND(T49&gt;=1,T49&lt;=300),"BAJO",IF(AND(T49&gt;=301,T49&lt;=600),"MEDIO",IF(AND(T49&gt;=601,T49&lt;=1000),"ALTO")))</f>
        <v>BAJO</v>
      </c>
      <c r="V49" s="44" t="str">
        <f t="shared" ref="V49" si="75">IF(U49= "BAJO","ACEPTABLE",IF(U49="MEDIO","NO ACEPTABLE",IF(U49="ALTO","NO ACEPTABLE")))</f>
        <v>ACEPTABLE</v>
      </c>
      <c r="W49" s="77" t="s">
        <v>131</v>
      </c>
      <c r="X49" s="77" t="s">
        <v>131</v>
      </c>
      <c r="Y49" s="77" t="s">
        <v>131</v>
      </c>
      <c r="Z49" s="77" t="s">
        <v>229</v>
      </c>
      <c r="AA49" s="77" t="s">
        <v>131</v>
      </c>
      <c r="AB49" s="77" t="s">
        <v>169</v>
      </c>
      <c r="AC49" s="127">
        <v>3</v>
      </c>
      <c r="AD49" s="127">
        <v>4</v>
      </c>
      <c r="AE49" s="128">
        <v>10</v>
      </c>
      <c r="AF49" s="127">
        <f t="shared" ref="AF49:AF57" si="76">(AC49*AD49*AE49)</f>
        <v>120</v>
      </c>
      <c r="AG49" s="44" t="str">
        <f>IF(AND(AF49&gt;=1,AF49&lt;=300),"BAJO",IF(AND(AF49&gt;=301,AF49&lt;=600),"MEDIO",IF(AND(AF49&gt;AI49AF49&lt;=1000),"ALTO")))</f>
        <v>BAJO</v>
      </c>
      <c r="AH49" s="44" t="str">
        <f t="shared" ref="AH49" si="77">IF(AG49= "BAJO","ACEPTABLE",IF(AG49="MEDIO","NO ACEPTABLE",IF(AG49="ALTO","NO ACEPTABLE")))</f>
        <v>ACEPTABLE</v>
      </c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</row>
    <row r="50" spans="1:48" ht="120" x14ac:dyDescent="0.2">
      <c r="A50" s="159"/>
      <c r="B50" s="159"/>
      <c r="C50" s="159"/>
      <c r="D50" s="159"/>
      <c r="E50" s="77" t="s">
        <v>122</v>
      </c>
      <c r="F50" s="76" t="s">
        <v>142</v>
      </c>
      <c r="G50" s="77" t="str">
        <f t="shared" si="7"/>
        <v>BIOLÓGICOS</v>
      </c>
      <c r="H50" s="6" t="s">
        <v>304</v>
      </c>
      <c r="I50" s="5"/>
      <c r="J50" s="5"/>
      <c r="K50" s="5" t="s">
        <v>0</v>
      </c>
      <c r="L50" s="5" t="s">
        <v>0</v>
      </c>
      <c r="M50" s="5"/>
      <c r="N50" s="5"/>
      <c r="O50" s="5"/>
      <c r="P50" s="5"/>
      <c r="Q50" s="124">
        <v>6</v>
      </c>
      <c r="R50" s="124">
        <v>4</v>
      </c>
      <c r="S50" s="45">
        <v>10</v>
      </c>
      <c r="T50" s="124">
        <f t="shared" ref="T50" si="78">(Q50*R50*S50)</f>
        <v>240</v>
      </c>
      <c r="U50" s="44" t="str">
        <f t="shared" ref="U50" si="79">IF(AND(T50&gt;=1,T50&lt;=300),"BAJO",IF(AND(T50&gt;=301,T50&lt;=600),"MEDIO",IF(AND(T50&gt;=601,T50&lt;=1000),"ALTO")))</f>
        <v>BAJO</v>
      </c>
      <c r="V50" s="44" t="str">
        <f t="shared" ref="V50" si="80">IF(U50= "BAJO","ACEPTABLE",IF(U50="MEDIO","NO ACEPTABLE",IF(U50="ALTO","NO ACEPTABLE")))</f>
        <v>ACEPTABLE</v>
      </c>
      <c r="W50" s="7" t="s">
        <v>131</v>
      </c>
      <c r="X50" s="7" t="s">
        <v>131</v>
      </c>
      <c r="Y50" s="7" t="s">
        <v>131</v>
      </c>
      <c r="Z50" s="7" t="s">
        <v>221</v>
      </c>
      <c r="AA50" s="7" t="s">
        <v>131</v>
      </c>
      <c r="AB50" s="7" t="s">
        <v>169</v>
      </c>
      <c r="AC50" s="124">
        <v>3</v>
      </c>
      <c r="AD50" s="124">
        <v>4</v>
      </c>
      <c r="AE50" s="45">
        <v>10</v>
      </c>
      <c r="AF50" s="124">
        <f t="shared" si="76"/>
        <v>120</v>
      </c>
      <c r="AG50" s="44" t="str">
        <f t="shared" ref="AG50" si="81">IF(AND(AF50&gt;=1,AF50&lt;=300),"BAJO",IF(AND(AF50&gt;=301,AF50&lt;=600),"MEDIO",IF(AND(AF50&gt;=601,AF50&lt;=1000),"ALTO")))</f>
        <v>BAJO</v>
      </c>
      <c r="AH50" s="44" t="str">
        <f t="shared" ref="AH50" si="82">IF(AG50= "BAJO","ACEPTABLE",IF(AG50="MEDIO","NO ACEPTABLE",IF(AG50="ALTO","NO ACEPTABLE")))</f>
        <v>ACEPTABLE</v>
      </c>
    </row>
    <row r="51" spans="1:48" ht="60" x14ac:dyDescent="0.2">
      <c r="A51" s="159"/>
      <c r="B51" s="159"/>
      <c r="C51" s="159"/>
      <c r="D51" s="159"/>
      <c r="E51" s="77" t="s">
        <v>122</v>
      </c>
      <c r="F51" s="76" t="s">
        <v>143</v>
      </c>
      <c r="G51" s="77" t="str">
        <f t="shared" si="7"/>
        <v>BIOLÓGICOS</v>
      </c>
      <c r="H51" s="6" t="s">
        <v>305</v>
      </c>
      <c r="I51" s="5"/>
      <c r="J51" s="5"/>
      <c r="K51" s="5" t="s">
        <v>0</v>
      </c>
      <c r="L51" s="5" t="s">
        <v>0</v>
      </c>
      <c r="M51" s="5"/>
      <c r="N51" s="5"/>
      <c r="O51" s="5"/>
      <c r="P51" s="5"/>
      <c r="Q51" s="124">
        <v>6</v>
      </c>
      <c r="R51" s="124">
        <v>4</v>
      </c>
      <c r="S51" s="45">
        <v>10</v>
      </c>
      <c r="T51" s="124">
        <f t="shared" ref="T51:T52" si="83">(Q51*R51*S51)</f>
        <v>240</v>
      </c>
      <c r="U51" s="44" t="str">
        <f t="shared" ref="U51:U52" si="84">IF(AND(T51&gt;=1,T51&lt;=300),"BAJO",IF(AND(T51&gt;=301,T51&lt;=600),"MEDIO",IF(AND(T51&gt;=601,T51&lt;=1000),"ALTO")))</f>
        <v>BAJO</v>
      </c>
      <c r="V51" s="44" t="str">
        <f t="shared" ref="V51:V52" si="85">IF(U51= "BAJO","ACEPTABLE",IF(U51="MEDIO","NO ACEPTABLE",IF(U51="ALTO","NO ACEPTABLE")))</f>
        <v>ACEPTABLE</v>
      </c>
      <c r="W51" s="7" t="s">
        <v>131</v>
      </c>
      <c r="X51" s="7" t="s">
        <v>131</v>
      </c>
      <c r="Y51" s="7" t="s">
        <v>131</v>
      </c>
      <c r="Z51" s="7" t="s">
        <v>222</v>
      </c>
      <c r="AA51" s="7" t="s">
        <v>131</v>
      </c>
      <c r="AB51" s="7" t="s">
        <v>169</v>
      </c>
      <c r="AC51" s="124">
        <v>3</v>
      </c>
      <c r="AD51" s="124">
        <v>4</v>
      </c>
      <c r="AE51" s="45">
        <v>10</v>
      </c>
      <c r="AF51" s="124">
        <f t="shared" si="76"/>
        <v>120</v>
      </c>
      <c r="AG51" s="44" t="str">
        <f t="shared" ref="AG51:AG52" si="86">IF(AND(AF51&gt;=1,AF51&lt;=300),"BAJO",IF(AND(AF51&gt;=301,AF51&lt;=600),"MEDIO",IF(AND(AF51&gt;=601,AF51&lt;=1000),"ALTO")))</f>
        <v>BAJO</v>
      </c>
      <c r="AH51" s="44" t="str">
        <f t="shared" ref="AH51:AH52" si="87">IF(AG51= "BAJO","ACEPTABLE",IF(AG51="MEDIO","NO ACEPTABLE",IF(AG51="ALTO","NO ACEPTABLE")))</f>
        <v>ACEPTABLE</v>
      </c>
    </row>
    <row r="52" spans="1:48" ht="96" x14ac:dyDescent="0.2">
      <c r="A52" s="159"/>
      <c r="B52" s="159"/>
      <c r="C52" s="159"/>
      <c r="D52" s="159"/>
      <c r="E52" s="77" t="s">
        <v>122</v>
      </c>
      <c r="F52" s="76" t="s">
        <v>255</v>
      </c>
      <c r="G52" s="77" t="str">
        <f t="shared" ref="G52" si="88">IF(F52="Manipulación manual de cargas","BIOMECÁNICO",IF(F52="Movimientos repetitivos","BIOMECÁNICO",IF(F52="Esfuerzo","BIOMECÁNICO",IF(F52="Postura (prolongada mantenida, forzada,
antigravitacional)","BIOMECÁNICO",IF(F52="Mecánico (elementos o partes de máquinas, herramientas, equipos, piezas a trabajar, materiales proyectados sólidos o fluidos, superficies calientes)","CONDICIONES DE SEGURIDAD",IF(F52="Locativo (sistemas y medios de almacenamiento,  arrumes elevados sin estibas, muebles mal anclados en el piso o en la pared, almacenamientos inadecuados, condiciones de la estructura de trabajo)","CONDICIONES DE SEGURIDAD",IF(F52="Superficies de trabajo (irregulares, deslizantes, con diferencia del nivel, calientes)","CONDICIONES DE SEGURIDAD",IF(F52="Condiciones de orden y aseo, (caída de objetos, caída al mismo nivel o a un plano inferior, desorden en puestos de trabajo y bodegas)","CONDICIONES DE SEGURIDAD",IF(F52="Tecnológico (explosión, fuga, derrame de sustancias químicas, incendio)","CONDICIONES DE SEGURIDAD",IF(F52="Accidentes de tránsito - atropellamiento","CONDICIONES DE SEGURIDAD",IF(F52="Públicos (robos, atracos, asaltos, atentados, de orden público, etc.)","CONDICIONES DE SEGURIDAD",IF(F52="Eléctrico - (alta, media y baja tensión, estática por contacto indirecto)","CONDICIONES DE SEGURIDAD",IF(F52="Eléctrico - canalización inadecuada de cables eléctricos y de computo","CONDICIONES DE SEGURIDAD",IF(F52="Trabajo en alturas","CONDICIONES DE SEGURIDAD",IF(F52="Espacios confinados","CONDICIONES DE SEGURIDAD",IF(F52="Ruido de impacto, intermitente o continuo","FÍSICOS",IF(F52="Iluminación - luz visible por exceso o por deficiencia","FÍSICOS",IF(F52="Vibración cuerpo entero, segmentaria","FÍSICOS",IF(F52="Temperaturas extremas (calor y frío)","FÍSICOS",IF(F52="Ventilación (natural o artificial)","FÍSICOS",IF(F52="Presión admosférica (normal y ajustada)","FÍSICOS",IF(F52="Radiaciones ionizantes (rayos x, gama. beta y alfa)","FÍSICOS",IF(F52="Radiaciones no ionizantes (láser, ultravioleta, infrarroja, radiofrecuencia, microondas)","FÍSICOS",IF(F52="Gérmenes","BIOLÓGICOS",IF(F52="Parásitos","BIOLÓGICOS",IF(F52="Picaduras","BIOLÓGICOS",IF(F52="Mordeduras","BIOLÓGICOS",IF(F52="Fluidos o excrementos","BIOLÓGICOS",IF(F52="Polvos orgánicos inorgánicos","QUÍMICOS",IF(F52="Fibras","QUÍMICOS",IF(F52="Líquidos (nieblas y rocíos)","QUÍMICOS",IF(F52="Gases y vapores","QUÍMICOS",IF(F52="Humos metálicos, no metálicos","QUÍMICOS",IF(F52="Material particulado","QUÍMICOS",IF(F52="Gestión organizacional: Estilo de mando, pago, contratación, participación, inducción y capacitación, bienestar social, evaluación del desempeño y manejo de cambios","PSICOSOCIAL",IF(F52="Características de la organización del trabajo: Comunicación, tecnología, organización del trabajo y demandas cualitativas y cuantitativas de la labor","PSICOSOCIAL",IF(F52="Características del grupo social de trabajo: Relaciones, cohesión, calidad de interacciones y trabajo en equipo","PSICOSOCIAL",IF(F52="Condiciones de la tarea: Carga mental, contenido de la tarea, demandas emocionales, sistemas de control, definición de roles y monotonía","PSICOSOCIAL",IF(F52="Interface persona - tarea: Conocimientos, habilidades en relación con la demanda de la tarea, Iniciativa, autonomía y reconocimiento, identificación de la persona con la tarea y la organización","PSICOSOCIAL",IF(F52="Jornada de trabajo: Pausas, Trabajo nocturno, rotación, horas extras y descansos","PSICOSOCIAL",IF(F52="Antrópicos (inundaciones, deslizamientos, incendios forestales, sequías, aludes)","FENÓMENO NATURAL",IF(F52="Geofísicos (terremotos, volcanes, subsidencias, colapsos, inestabilidad del terreno)","FENÓMENO NATURAL",IF(F52="Meteorológicos (huracanes, tornados, granizadas, tormenta eléctrica)","FENÓMENO NATURAL")))))))))))))))))))))))))))))))))))))))))))</f>
        <v>PSICOSOCIAL</v>
      </c>
      <c r="H52" s="6" t="s">
        <v>247</v>
      </c>
      <c r="I52" s="5"/>
      <c r="J52" s="5"/>
      <c r="K52" s="5" t="s">
        <v>0</v>
      </c>
      <c r="L52" s="5" t="s">
        <v>0</v>
      </c>
      <c r="M52" s="5"/>
      <c r="N52" s="5"/>
      <c r="O52" s="5"/>
      <c r="P52" s="5"/>
      <c r="Q52" s="124">
        <v>10</v>
      </c>
      <c r="R52" s="124">
        <v>4</v>
      </c>
      <c r="S52" s="45">
        <v>10</v>
      </c>
      <c r="T52" s="124">
        <f t="shared" si="83"/>
        <v>400</v>
      </c>
      <c r="U52" s="44" t="str">
        <f t="shared" si="84"/>
        <v>MEDIO</v>
      </c>
      <c r="V52" s="44" t="str">
        <f t="shared" si="85"/>
        <v>NO ACEPTABLE</v>
      </c>
      <c r="W52" s="7" t="s">
        <v>131</v>
      </c>
      <c r="X52" s="7" t="s">
        <v>131</v>
      </c>
      <c r="Y52" s="7" t="s">
        <v>131</v>
      </c>
      <c r="Z52" s="7" t="s">
        <v>186</v>
      </c>
      <c r="AA52" s="7" t="s">
        <v>131</v>
      </c>
      <c r="AB52" s="7" t="s">
        <v>169</v>
      </c>
      <c r="AC52" s="124">
        <v>3</v>
      </c>
      <c r="AD52" s="124">
        <v>4</v>
      </c>
      <c r="AE52" s="45">
        <v>10</v>
      </c>
      <c r="AF52" s="124">
        <f t="shared" si="76"/>
        <v>120</v>
      </c>
      <c r="AG52" s="44" t="str">
        <f t="shared" si="86"/>
        <v>BAJO</v>
      </c>
      <c r="AH52" s="44" t="str">
        <f t="shared" si="87"/>
        <v>ACEPTABLE</v>
      </c>
    </row>
    <row r="53" spans="1:48" ht="84" x14ac:dyDescent="0.2">
      <c r="A53" s="159"/>
      <c r="B53" s="159"/>
      <c r="C53" s="159"/>
      <c r="D53" s="159"/>
      <c r="E53" s="77" t="s">
        <v>122</v>
      </c>
      <c r="F53" s="76" t="s">
        <v>182</v>
      </c>
      <c r="G53" s="77" t="str">
        <f t="shared" si="7"/>
        <v>PSICOSOCIAL</v>
      </c>
      <c r="H53" s="6" t="s">
        <v>180</v>
      </c>
      <c r="I53" s="5"/>
      <c r="J53" s="5"/>
      <c r="K53" s="5" t="s">
        <v>0</v>
      </c>
      <c r="L53" s="5" t="s">
        <v>0</v>
      </c>
      <c r="M53" s="5"/>
      <c r="N53" s="5"/>
      <c r="O53" s="5"/>
      <c r="P53" s="5"/>
      <c r="Q53" s="124">
        <v>10</v>
      </c>
      <c r="R53" s="124">
        <v>4</v>
      </c>
      <c r="S53" s="45">
        <v>10</v>
      </c>
      <c r="T53" s="96">
        <f t="shared" si="64"/>
        <v>400</v>
      </c>
      <c r="U53" s="98" t="str">
        <f t="shared" si="65"/>
        <v>MEDIO</v>
      </c>
      <c r="V53" s="98" t="str">
        <f t="shared" si="66"/>
        <v>NO ACEPTABLE</v>
      </c>
      <c r="W53" s="7" t="s">
        <v>131</v>
      </c>
      <c r="X53" s="7" t="s">
        <v>131</v>
      </c>
      <c r="Y53" s="7" t="s">
        <v>131</v>
      </c>
      <c r="Z53" s="7" t="s">
        <v>186</v>
      </c>
      <c r="AA53" s="7" t="s">
        <v>131</v>
      </c>
      <c r="AB53" s="7" t="s">
        <v>169</v>
      </c>
      <c r="AC53" s="124">
        <v>3</v>
      </c>
      <c r="AD53" s="124">
        <v>4</v>
      </c>
      <c r="AE53" s="45">
        <v>10</v>
      </c>
      <c r="AF53" s="124">
        <f t="shared" si="76"/>
        <v>120</v>
      </c>
      <c r="AG53" s="44" t="str">
        <f t="shared" si="62"/>
        <v>BAJO</v>
      </c>
      <c r="AH53" s="44" t="str">
        <f t="shared" si="63"/>
        <v>ACEPTABLE</v>
      </c>
    </row>
    <row r="54" spans="1:48" ht="132" x14ac:dyDescent="0.2">
      <c r="A54" s="159"/>
      <c r="B54" s="159"/>
      <c r="C54" s="159"/>
      <c r="D54" s="159"/>
      <c r="E54" s="77" t="s">
        <v>122</v>
      </c>
      <c r="F54" s="76" t="s">
        <v>183</v>
      </c>
      <c r="G54" s="77" t="str">
        <f t="shared" ref="G54" si="89">IF(F54="Manipulación manual de cargas","BIOMECÁNICO",IF(F54="Movimientos repetitivos","BIOMECÁNICO",IF(F54="Esfuerzo","BIOMECÁNICO",IF(F54="Postura (prolongada mantenida, forzada,
antigravitacional)","BIOMECÁNICO",IF(F54="Mecánico (elementos o partes de máquinas, herramientas, equipos, piezas a trabajar, materiales proyectados sólidos o fluidos, superficies calientes)","CONDICIONES DE SEGURIDAD",IF(F54="Locativo (sistemas y medios de almacenamiento,  arrumes elevados sin estibas, muebles mal anclados en el piso o en la pared, almacenamientos inadecuados, condiciones de la estructura de trabajo)","CONDICIONES DE SEGURIDAD",IF(F54="Superficies de trabajo (irregulares, deslizantes, con diferencia del nivel, calientes)","CONDICIONES DE SEGURIDAD",IF(F54="Condiciones de orden y aseo, (caída de objetos, caída al mismo nivel o a un plano inferior, desorden en puestos de trabajo y bodegas)","CONDICIONES DE SEGURIDAD",IF(F54="Tecnológico (explosión, fuga, derrame de sustancias químicas, incendio)","CONDICIONES DE SEGURIDAD",IF(F54="Accidentes de tránsito - atropellamiento","CONDICIONES DE SEGURIDAD",IF(F54="Públicos (robos, atracos, asaltos, atentados, de orden público, etc.)","CONDICIONES DE SEGURIDAD",IF(F54="Eléctrico - (alta, media y baja tensión, estática por contacto indirecto)","CONDICIONES DE SEGURIDAD",IF(F54="Eléctrico - canalización inadecuada de cables eléctricos y de computo","CONDICIONES DE SEGURIDAD",IF(F54="Trabajo en alturas","CONDICIONES DE SEGURIDAD",IF(F54="Espacios confinados","CONDICIONES DE SEGURIDAD",IF(F54="Ruido de impacto, intermitente o continuo","FÍSICOS",IF(F54="Iluminación - luz visible por exceso o por deficiencia","FÍSICOS",IF(F54="Vibración cuerpo entero, segmentaria","FÍSICOS",IF(F54="Temperaturas extremas (calor y frío)","FÍSICOS",IF(F54="Ventilación (natural o artificial)","FÍSICOS",IF(F54="Presión admosférica (normal y ajustada)","FÍSICOS",IF(F54="Radiaciones ionizantes (rayos x, gama. beta y alfa)","FÍSICOS",IF(F54="Radiaciones no ionizantes (láser, ultravioleta, infrarroja, radiofrecuencia, microondas)","FÍSICOS",IF(F54="Gérmenes","BIOLÓGICOS",IF(F54="Parásitos","BIOLÓGICOS",IF(F54="Picaduras","BIOLÓGICOS",IF(F54="Mordeduras","BIOLÓGICOS",IF(F54="Fluidos o excrementos","BIOLÓGICOS",IF(F54="Polvos orgánicos inorgánicos","QUÍMICOS",IF(F54="Fibras","QUÍMICOS",IF(F54="Líquidos (nieblas y rocíos)","QUÍMICOS",IF(F54="Gases y vapores","QUÍMICOS",IF(F54="Humos metálicos, no metálicos","QUÍMICOS",IF(F54="Material particulado","QUÍMICOS",IF(F54="Gestión organizacional: Estilo de mando, pago, contratación, participación, inducción y capacitación, bienestar social, evaluación del desempeño y manejo de cambios","PSICOSOCIAL",IF(F54="Características de la organización del trabajo: Comunicación, tecnología, organización del trabajo y demandas cualitativas y cuantitativas de la labor","PSICOSOCIAL",IF(F54="Características del grupo social de trabajo: Relaciones, cohesión, calidad de interacciones y trabajo en equipo","PSICOSOCIAL",IF(F54="Condiciones de la tarea: Carga mental, contenido de la tarea, demandas emocionales, sistemas de control, definición de roles y monotonía","PSICOSOCIAL",IF(F54="Interface persona - tarea: Conocimientos, habilidades en relación con la demanda de la tarea, Iniciativa, autonomía y reconocimiento, identificación de la persona con la tarea y la organización","PSICOSOCIAL",IF(F54="Jornada de trabajo: Pausas, Trabajo nocturno, rotación, horas extras y descansos","PSICOSOCIAL",IF(F54="Antrópicos (inundaciones, deslizamientos, incendios forestales, sequías, aludes)","FENÓMENO NATURAL",IF(F54="Geofísicos (terremotos, volcanes, subsidencias, colapsos, inestabilidad del terreno)","FENÓMENO NATURAL",IF(F54="Meteorológicos (huracanes, tornados, granizadas, tormenta eléctrica)","FENÓMENO NATURAL")))))))))))))))))))))))))))))))))))))))))))</f>
        <v>PSICOSOCIAL</v>
      </c>
      <c r="H54" s="6" t="s">
        <v>256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4">
        <v>10</v>
      </c>
      <c r="R54" s="124">
        <v>4</v>
      </c>
      <c r="S54" s="45">
        <v>10</v>
      </c>
      <c r="T54" s="124">
        <f t="shared" si="64"/>
        <v>400</v>
      </c>
      <c r="U54" s="44" t="str">
        <f t="shared" si="65"/>
        <v>MEDIO</v>
      </c>
      <c r="V54" s="44" t="str">
        <f t="shared" si="66"/>
        <v>NO ACEPTABLE</v>
      </c>
      <c r="W54" s="7" t="s">
        <v>131</v>
      </c>
      <c r="X54" s="7" t="s">
        <v>131</v>
      </c>
      <c r="Y54" s="7" t="s">
        <v>131</v>
      </c>
      <c r="Z54" s="7" t="s">
        <v>186</v>
      </c>
      <c r="AA54" s="7" t="s">
        <v>131</v>
      </c>
      <c r="AB54" s="7" t="s">
        <v>169</v>
      </c>
      <c r="AC54" s="124">
        <v>3</v>
      </c>
      <c r="AD54" s="124">
        <v>4</v>
      </c>
      <c r="AE54" s="45">
        <v>10</v>
      </c>
      <c r="AF54" s="124">
        <f t="shared" si="76"/>
        <v>120</v>
      </c>
      <c r="AG54" s="44" t="str">
        <f t="shared" si="62"/>
        <v>BAJO</v>
      </c>
      <c r="AH54" s="44" t="str">
        <f t="shared" si="63"/>
        <v>ACEPTABLE</v>
      </c>
    </row>
    <row r="55" spans="1:48" ht="48" x14ac:dyDescent="0.2">
      <c r="A55" s="159"/>
      <c r="B55" s="159"/>
      <c r="C55" s="159"/>
      <c r="D55" s="159"/>
      <c r="E55" s="77" t="s">
        <v>154</v>
      </c>
      <c r="F55" s="76" t="s">
        <v>206</v>
      </c>
      <c r="G55" s="77" t="str">
        <f t="shared" si="7"/>
        <v>FENÓMENO NATURAL</v>
      </c>
      <c r="H55" s="6" t="s">
        <v>306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4">
        <v>3</v>
      </c>
      <c r="R55" s="124">
        <v>6</v>
      </c>
      <c r="S55" s="45">
        <v>1</v>
      </c>
      <c r="T55" s="124">
        <f t="shared" si="64"/>
        <v>18</v>
      </c>
      <c r="U55" s="44" t="str">
        <f t="shared" si="65"/>
        <v>BAJO</v>
      </c>
      <c r="V55" s="44" t="str">
        <f t="shared" si="66"/>
        <v>ACEPTABLE</v>
      </c>
      <c r="W55" s="7" t="s">
        <v>131</v>
      </c>
      <c r="X55" s="7" t="s">
        <v>131</v>
      </c>
      <c r="Y55" s="7" t="s">
        <v>131</v>
      </c>
      <c r="Z55" s="7" t="s">
        <v>223</v>
      </c>
      <c r="AA55" s="7" t="s">
        <v>131</v>
      </c>
      <c r="AB55" s="7" t="s">
        <v>169</v>
      </c>
      <c r="AC55" s="124">
        <v>3</v>
      </c>
      <c r="AD55" s="124">
        <v>4</v>
      </c>
      <c r="AE55" s="45">
        <v>1</v>
      </c>
      <c r="AF55" s="124">
        <f t="shared" si="76"/>
        <v>12</v>
      </c>
      <c r="AG55" s="44" t="str">
        <f t="shared" si="62"/>
        <v>BAJO</v>
      </c>
      <c r="AH55" s="44" t="str">
        <f t="shared" si="63"/>
        <v>ACEPTABLE</v>
      </c>
    </row>
    <row r="56" spans="1:48" ht="48" x14ac:dyDescent="0.2">
      <c r="A56" s="159"/>
      <c r="B56" s="159"/>
      <c r="C56" s="159"/>
      <c r="D56" s="159"/>
      <c r="E56" s="77" t="s">
        <v>154</v>
      </c>
      <c r="F56" s="76" t="s">
        <v>208</v>
      </c>
      <c r="G56" s="77" t="str">
        <f t="shared" si="7"/>
        <v>FENÓMENO NATURAL</v>
      </c>
      <c r="H56" s="6" t="s">
        <v>307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4">
        <v>3</v>
      </c>
      <c r="R56" s="124">
        <v>6</v>
      </c>
      <c r="S56" s="45">
        <v>1</v>
      </c>
      <c r="T56" s="96">
        <f t="shared" si="64"/>
        <v>18</v>
      </c>
      <c r="U56" s="98" t="str">
        <f t="shared" si="65"/>
        <v>BAJO</v>
      </c>
      <c r="V56" s="98" t="str">
        <f t="shared" si="66"/>
        <v>ACEPTABLE</v>
      </c>
      <c r="W56" s="7" t="s">
        <v>131</v>
      </c>
      <c r="X56" s="7" t="s">
        <v>131</v>
      </c>
      <c r="Y56" s="7" t="s">
        <v>131</v>
      </c>
      <c r="Z56" s="7" t="s">
        <v>209</v>
      </c>
      <c r="AA56" s="7" t="s">
        <v>210</v>
      </c>
      <c r="AB56" s="7" t="s">
        <v>227</v>
      </c>
      <c r="AC56" s="124">
        <v>3</v>
      </c>
      <c r="AD56" s="124">
        <v>4</v>
      </c>
      <c r="AE56" s="45">
        <v>1</v>
      </c>
      <c r="AF56" s="124">
        <f t="shared" si="76"/>
        <v>12</v>
      </c>
      <c r="AG56" s="44" t="str">
        <f t="shared" si="62"/>
        <v>BAJO</v>
      </c>
      <c r="AH56" s="44" t="str">
        <f t="shared" si="63"/>
        <v>ACEPTABLE</v>
      </c>
    </row>
    <row r="57" spans="1:48" ht="48.75" thickBot="1" x14ac:dyDescent="0.25">
      <c r="A57" s="160"/>
      <c r="B57" s="160"/>
      <c r="C57" s="160"/>
      <c r="D57" s="160"/>
      <c r="E57" s="100" t="s">
        <v>154</v>
      </c>
      <c r="F57" s="101" t="s">
        <v>207</v>
      </c>
      <c r="G57" s="100" t="str">
        <f t="shared" si="7"/>
        <v>FENÓMENO NATURAL</v>
      </c>
      <c r="H57" s="102" t="s">
        <v>308</v>
      </c>
      <c r="I57" s="103"/>
      <c r="J57" s="103"/>
      <c r="K57" s="103" t="s">
        <v>0</v>
      </c>
      <c r="L57" s="103" t="s">
        <v>0</v>
      </c>
      <c r="M57" s="103"/>
      <c r="N57" s="103"/>
      <c r="O57" s="103"/>
      <c r="P57" s="103"/>
      <c r="Q57" s="104">
        <v>6</v>
      </c>
      <c r="R57" s="104">
        <v>6</v>
      </c>
      <c r="S57" s="105">
        <v>1</v>
      </c>
      <c r="T57" s="110">
        <f t="shared" si="64"/>
        <v>36</v>
      </c>
      <c r="U57" s="111" t="str">
        <f t="shared" si="65"/>
        <v>BAJO</v>
      </c>
      <c r="V57" s="111" t="str">
        <f t="shared" si="66"/>
        <v>ACEPTABLE</v>
      </c>
      <c r="W57" s="107" t="s">
        <v>131</v>
      </c>
      <c r="X57" s="107" t="s">
        <v>131</v>
      </c>
      <c r="Y57" s="107" t="s">
        <v>131</v>
      </c>
      <c r="Z57" s="107" t="s">
        <v>209</v>
      </c>
      <c r="AA57" s="107" t="s">
        <v>210</v>
      </c>
      <c r="AB57" s="107" t="s">
        <v>227</v>
      </c>
      <c r="AC57" s="104">
        <v>6</v>
      </c>
      <c r="AD57" s="104">
        <v>1</v>
      </c>
      <c r="AE57" s="105">
        <v>1</v>
      </c>
      <c r="AF57" s="104">
        <f t="shared" si="76"/>
        <v>6</v>
      </c>
      <c r="AG57" s="106" t="str">
        <f t="shared" si="62"/>
        <v>BAJO</v>
      </c>
      <c r="AH57" s="106" t="str">
        <f t="shared" si="63"/>
        <v>ACEPTABLE</v>
      </c>
    </row>
    <row r="58" spans="1:48" ht="15" thickBot="1" x14ac:dyDescent="0.25">
      <c r="F58" s="101"/>
    </row>
    <row r="59" spans="1:48" ht="15" x14ac:dyDescent="0.2">
      <c r="H59" s="133"/>
    </row>
    <row r="60" spans="1:48" ht="15" x14ac:dyDescent="0.2">
      <c r="H60" s="133"/>
    </row>
    <row r="61" spans="1:48" ht="15" x14ac:dyDescent="0.2">
      <c r="H61" s="133"/>
    </row>
    <row r="62" spans="1:48" ht="15" x14ac:dyDescent="0.2">
      <c r="F62" s="133"/>
      <c r="H62" s="133"/>
    </row>
    <row r="63" spans="1:48" ht="15.75" x14ac:dyDescent="0.2">
      <c r="F63" s="133"/>
      <c r="H63" s="134"/>
    </row>
    <row r="64" spans="1:48" ht="15" x14ac:dyDescent="0.2">
      <c r="F64" s="133"/>
      <c r="H64" s="133"/>
    </row>
    <row r="65" spans="6:8" ht="15.75" x14ac:dyDescent="0.2">
      <c r="F65" s="134"/>
      <c r="H65" s="133"/>
    </row>
    <row r="66" spans="6:8" ht="15" x14ac:dyDescent="0.2">
      <c r="F66" s="133"/>
    </row>
    <row r="67" spans="6:8" ht="15" x14ac:dyDescent="0.2">
      <c r="F67" s="133"/>
    </row>
  </sheetData>
  <protectedRanges>
    <protectedRange sqref="A1:AH4" name="Rango3"/>
  </protectedRanges>
  <mergeCells count="71">
    <mergeCell ref="H1:AB1"/>
    <mergeCell ref="AC1:AH1"/>
    <mergeCell ref="H2:AB2"/>
    <mergeCell ref="AC2:AH2"/>
    <mergeCell ref="H3:AB4"/>
    <mergeCell ref="AC3:AH3"/>
    <mergeCell ref="AC4:AH4"/>
    <mergeCell ref="AG8:AG9"/>
    <mergeCell ref="AH8:AH9"/>
    <mergeCell ref="AF5:AG5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AA8:AA9"/>
    <mergeCell ref="AB8:AB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N8:N9"/>
    <mergeCell ref="AC8:AC9"/>
    <mergeCell ref="AD8:AD9"/>
    <mergeCell ref="AE8:AE9"/>
    <mergeCell ref="A10:A57"/>
    <mergeCell ref="AF8:AF9"/>
    <mergeCell ref="T8:T9"/>
    <mergeCell ref="U8:U9"/>
    <mergeCell ref="V8:V9"/>
    <mergeCell ref="W8:W9"/>
    <mergeCell ref="X8:X9"/>
    <mergeCell ref="C10:C36"/>
    <mergeCell ref="G8:G9"/>
    <mergeCell ref="I8:I9"/>
    <mergeCell ref="J8:J9"/>
    <mergeCell ref="K8:K9"/>
    <mergeCell ref="L8:L9"/>
    <mergeCell ref="O8:O9"/>
    <mergeCell ref="B10:B36"/>
    <mergeCell ref="D10:D36"/>
    <mergeCell ref="B37:B57"/>
    <mergeCell ref="C37:C57"/>
    <mergeCell ref="D37:D57"/>
    <mergeCell ref="A5:F5"/>
    <mergeCell ref="A6:F6"/>
    <mergeCell ref="AG6:AH6"/>
    <mergeCell ref="AD6:AF6"/>
    <mergeCell ref="AA5:AB5"/>
    <mergeCell ref="I6:M6"/>
    <mergeCell ref="N6:P6"/>
    <mergeCell ref="Q6:U6"/>
  </mergeCells>
  <conditionalFormatting sqref="U53:V53 AG53:AH53 AG56:AH57 U56:V57 AG13:AH15 U13:V15 U26:V26 AG26:AH26 AG18:AH20 U18:V20 AG28:AH28 U28:V28">
    <cfRule type="cellIs" dxfId="666" priority="980" operator="equal">
      <formula>FALSE</formula>
    </cfRule>
    <cfRule type="cellIs" dxfId="665" priority="981" operator="equal">
      <formula>"IMPORTANTE"</formula>
    </cfRule>
    <cfRule type="cellIs" dxfId="664" priority="982" operator="equal">
      <formula>"MODERADO"</formula>
    </cfRule>
    <cfRule type="cellIs" dxfId="663" priority="983" operator="equal">
      <formula>"TOLERABLE"</formula>
    </cfRule>
    <cfRule type="cellIs" dxfId="662" priority="984" operator="equal">
      <formula>"TRIVIAL"</formula>
    </cfRule>
    <cfRule type="cellIs" dxfId="661" priority="985" operator="equal">
      <formula>"T'Sede AVIANCA'!"</formula>
    </cfRule>
    <cfRule type="cellIs" dxfId="660" priority="992" operator="equal">
      <formula>"MEDIANAMENTE ACEPTABLE"</formula>
    </cfRule>
    <cfRule type="cellIs" dxfId="659" priority="993" operator="equal">
      <formula>"ACEPTABLE"</formula>
    </cfRule>
    <cfRule type="cellIs" dxfId="658" priority="994" operator="equal">
      <formula>"NO ACEPTABLE"</formula>
    </cfRule>
    <cfRule type="cellIs" dxfId="657" priority="995" stopIfTrue="1" operator="equal">
      <formula>"BAJO"</formula>
    </cfRule>
    <cfRule type="cellIs" dxfId="656" priority="996" stopIfTrue="1" operator="equal">
      <formula>"MEDIO"</formula>
    </cfRule>
    <cfRule type="cellIs" dxfId="655" priority="997" stopIfTrue="1" operator="equal">
      <formula>"ALTO"</formula>
    </cfRule>
  </conditionalFormatting>
  <conditionalFormatting sqref="U53:V53 AG53:AH53 AG56:AH57 U56:V57 AG13:AH15 U13:V15 U26:V26 AG26:AH26 AG18:AH20 U18:V20 AG28:AH28 U28:V28">
    <cfRule type="cellIs" dxfId="654" priority="990" operator="equal">
      <formula>"MEDIO"</formula>
    </cfRule>
    <cfRule type="cellIs" dxfId="653" priority="991" operator="equal">
      <formula>"MEDIO"</formula>
    </cfRule>
  </conditionalFormatting>
  <conditionalFormatting sqref="U53:V53 AG53:AH53 AG56:AH57 U56:V57 AG13:AH15 U13:V15 U26:V26 AG26:AH26 AG18:AH20 U18:V20 AG28:AH28 U28:V28">
    <cfRule type="cellIs" dxfId="652" priority="988" operator="equal">
      <formula>"ALTO"</formula>
    </cfRule>
    <cfRule type="cellIs" dxfId="651" priority="989" operator="equal">
      <formula>"MEDIO"</formula>
    </cfRule>
  </conditionalFormatting>
  <conditionalFormatting sqref="U53:V53 AG53:AH53 AG56:AH57 U56:V57 AG13:AH15 U13:V15 U26:V26 AG26:AH26 AG18:AH20 U18:V20 AG28:AH28 U28:V28">
    <cfRule type="cellIs" dxfId="650" priority="987" operator="equal">
      <formula>"BAJO"</formula>
    </cfRule>
  </conditionalFormatting>
  <conditionalFormatting sqref="U53:V53 AG53:AH53 AG56:AH57 U56:V57 AG13:AH15 U13:V15 U26:V26 AG26:AH26 AG18:AH20 U18:V20 AG28:AH28 U28:V28">
    <cfRule type="cellIs" dxfId="649" priority="986" operator="equal">
      <formula>"MEDIO"</formula>
    </cfRule>
  </conditionalFormatting>
  <conditionalFormatting sqref="U53:V53 AG53:AH53 AG56:AH57 U56:V57 AG13:AH15 U13:V15 U26:V26 AG26:AH26 AG18:AH20 U18:V20 AG28:AH28 U28:V28">
    <cfRule type="cellIs" dxfId="648" priority="998" operator="equal">
      <formula>#REF!</formula>
    </cfRule>
  </conditionalFormatting>
  <conditionalFormatting sqref="T53 AF53 AF56:AF57 T56:T57 AF13:AF15 T13:T15 T26 AF26 AF18:AF20 T18:T20 T28 AF28">
    <cfRule type="cellIs" dxfId="647" priority="979" operator="equal">
      <formula>0</formula>
    </cfRule>
  </conditionalFormatting>
  <conditionalFormatting sqref="U17:V17 AG17:AH17">
    <cfRule type="cellIs" dxfId="646" priority="934" operator="equal">
      <formula>FALSE</formula>
    </cfRule>
    <cfRule type="cellIs" dxfId="645" priority="935" operator="equal">
      <formula>"IMPORTANTE"</formula>
    </cfRule>
    <cfRule type="cellIs" dxfId="644" priority="936" operator="equal">
      <formula>"MODERADO"</formula>
    </cfRule>
    <cfRule type="cellIs" dxfId="643" priority="937" operator="equal">
      <formula>"TOLERABLE"</formula>
    </cfRule>
    <cfRule type="cellIs" dxfId="642" priority="938" operator="equal">
      <formula>"TRIVIAL"</formula>
    </cfRule>
    <cfRule type="cellIs" dxfId="641" priority="939" operator="equal">
      <formula>"T'Sede AVIANCA'!"</formula>
    </cfRule>
    <cfRule type="cellIs" dxfId="640" priority="946" operator="equal">
      <formula>"MEDIANAMENTE ACEPTABLE"</formula>
    </cfRule>
    <cfRule type="cellIs" dxfId="639" priority="947" operator="equal">
      <formula>"ACEPTABLE"</formula>
    </cfRule>
    <cfRule type="cellIs" dxfId="638" priority="948" operator="equal">
      <formula>"NO ACEPTABLE"</formula>
    </cfRule>
    <cfRule type="cellIs" dxfId="637" priority="949" stopIfTrue="1" operator="equal">
      <formula>"BAJO"</formula>
    </cfRule>
    <cfRule type="cellIs" dxfId="636" priority="950" stopIfTrue="1" operator="equal">
      <formula>"MEDIO"</formula>
    </cfRule>
    <cfRule type="cellIs" dxfId="635" priority="951" stopIfTrue="1" operator="equal">
      <formula>"ALTO"</formula>
    </cfRule>
  </conditionalFormatting>
  <conditionalFormatting sqref="U17:V17 AG17:AH17">
    <cfRule type="cellIs" dxfId="634" priority="944" operator="equal">
      <formula>"MEDIO"</formula>
    </cfRule>
    <cfRule type="cellIs" dxfId="633" priority="945" operator="equal">
      <formula>"MEDIO"</formula>
    </cfRule>
  </conditionalFormatting>
  <conditionalFormatting sqref="U17:V17 AG17:AH17">
    <cfRule type="cellIs" dxfId="632" priority="942" operator="equal">
      <formula>"ALTO"</formula>
    </cfRule>
    <cfRule type="cellIs" dxfId="631" priority="943" operator="equal">
      <formula>"MEDIO"</formula>
    </cfRule>
  </conditionalFormatting>
  <conditionalFormatting sqref="U17:V17 AG17:AH17">
    <cfRule type="cellIs" dxfId="630" priority="941" operator="equal">
      <formula>"BAJO"</formula>
    </cfRule>
  </conditionalFormatting>
  <conditionalFormatting sqref="U17:V17 AG17:AH17">
    <cfRule type="cellIs" dxfId="629" priority="940" operator="equal">
      <formula>"MEDIO"</formula>
    </cfRule>
  </conditionalFormatting>
  <conditionalFormatting sqref="U17:V17 AG17:AH17">
    <cfRule type="cellIs" dxfId="628" priority="952" operator="equal">
      <formula>#REF!</formula>
    </cfRule>
  </conditionalFormatting>
  <conditionalFormatting sqref="T17 AF17">
    <cfRule type="cellIs" dxfId="627" priority="933" operator="equal">
      <formula>0</formula>
    </cfRule>
  </conditionalFormatting>
  <conditionalFormatting sqref="U17">
    <cfRule type="colorScale" priority="9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9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9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0:V47 AG30:AH45">
    <cfRule type="cellIs" dxfId="626" priority="911" operator="equal">
      <formula>FALSE</formula>
    </cfRule>
    <cfRule type="cellIs" dxfId="625" priority="912" operator="equal">
      <formula>"IMPORTANTE"</formula>
    </cfRule>
    <cfRule type="cellIs" dxfId="624" priority="913" operator="equal">
      <formula>"MODERADO"</formula>
    </cfRule>
    <cfRule type="cellIs" dxfId="623" priority="914" operator="equal">
      <formula>"TOLERABLE"</formula>
    </cfRule>
    <cfRule type="cellIs" dxfId="622" priority="915" operator="equal">
      <formula>"TRIVIAL"</formula>
    </cfRule>
    <cfRule type="cellIs" dxfId="621" priority="916" operator="equal">
      <formula>"T'Sede AVIANCA'!"</formula>
    </cfRule>
    <cfRule type="cellIs" dxfId="620" priority="923" operator="equal">
      <formula>"MEDIANAMENTE ACEPTABLE"</formula>
    </cfRule>
    <cfRule type="cellIs" dxfId="619" priority="924" operator="equal">
      <formula>"ACEPTABLE"</formula>
    </cfRule>
    <cfRule type="cellIs" dxfId="618" priority="925" operator="equal">
      <formula>"NO ACEPTABLE"</formula>
    </cfRule>
    <cfRule type="cellIs" dxfId="617" priority="926" stopIfTrue="1" operator="equal">
      <formula>"BAJO"</formula>
    </cfRule>
    <cfRule type="cellIs" dxfId="616" priority="927" stopIfTrue="1" operator="equal">
      <formula>"MEDIO"</formula>
    </cfRule>
    <cfRule type="cellIs" dxfId="615" priority="928" stopIfTrue="1" operator="equal">
      <formula>"ALTO"</formula>
    </cfRule>
  </conditionalFormatting>
  <conditionalFormatting sqref="U30:V47 AG30:AH45">
    <cfRule type="cellIs" dxfId="614" priority="921" operator="equal">
      <formula>"MEDIO"</formula>
    </cfRule>
    <cfRule type="cellIs" dxfId="613" priority="922" operator="equal">
      <formula>"MEDIO"</formula>
    </cfRule>
  </conditionalFormatting>
  <conditionalFormatting sqref="U30:V47 AG30:AH45">
    <cfRule type="cellIs" dxfId="612" priority="919" operator="equal">
      <formula>"ALTO"</formula>
    </cfRule>
    <cfRule type="cellIs" dxfId="611" priority="920" operator="equal">
      <formula>"MEDIO"</formula>
    </cfRule>
  </conditionalFormatting>
  <conditionalFormatting sqref="U30:V47 AG30:AH45">
    <cfRule type="cellIs" dxfId="610" priority="918" operator="equal">
      <formula>"BAJO"</formula>
    </cfRule>
  </conditionalFormatting>
  <conditionalFormatting sqref="U30:V47 AG30:AH45">
    <cfRule type="cellIs" dxfId="609" priority="917" operator="equal">
      <formula>"MEDIO"</formula>
    </cfRule>
  </conditionalFormatting>
  <conditionalFormatting sqref="U30:V47 AG30:AH45">
    <cfRule type="cellIs" dxfId="608" priority="929" operator="equal">
      <formula>#REF!</formula>
    </cfRule>
  </conditionalFormatting>
  <conditionalFormatting sqref="AF30:AF47 T30:T47">
    <cfRule type="cellIs" dxfId="607" priority="910" operator="equal">
      <formula>0</formula>
    </cfRule>
  </conditionalFormatting>
  <conditionalFormatting sqref="G10 G53 G55:G57 G49:G51 G30:G47 G13:G15 G17:G20 G26:G28">
    <cfRule type="cellIs" dxfId="606" priority="909" operator="equal">
      <formula>FALSE</formula>
    </cfRule>
  </conditionalFormatting>
  <conditionalFormatting sqref="AG10:AH10 U10:V10">
    <cfRule type="cellIs" dxfId="605" priority="863" operator="equal">
      <formula>FALSE</formula>
    </cfRule>
    <cfRule type="cellIs" dxfId="604" priority="864" operator="equal">
      <formula>"IMPORTANTE"</formula>
    </cfRule>
    <cfRule type="cellIs" dxfId="603" priority="865" operator="equal">
      <formula>"MODERADO"</formula>
    </cfRule>
    <cfRule type="cellIs" dxfId="602" priority="866" operator="equal">
      <formula>"TOLERABLE"</formula>
    </cfRule>
    <cfRule type="cellIs" dxfId="601" priority="867" operator="equal">
      <formula>"TRIVIAL"</formula>
    </cfRule>
    <cfRule type="cellIs" dxfId="600" priority="868" operator="equal">
      <formula>"T'Sede AVIANCA'!"</formula>
    </cfRule>
    <cfRule type="cellIs" dxfId="599" priority="875" operator="equal">
      <formula>"MEDIANAMENTE ACEPTABLE"</formula>
    </cfRule>
    <cfRule type="cellIs" dxfId="598" priority="876" operator="equal">
      <formula>"ACEPTABLE"</formula>
    </cfRule>
    <cfRule type="cellIs" dxfId="597" priority="877" operator="equal">
      <formula>"NO ACEPTABLE"</formula>
    </cfRule>
    <cfRule type="cellIs" dxfId="596" priority="878" stopIfTrue="1" operator="equal">
      <formula>"BAJO"</formula>
    </cfRule>
    <cfRule type="cellIs" dxfId="595" priority="879" stopIfTrue="1" operator="equal">
      <formula>"MEDIO"</formula>
    </cfRule>
    <cfRule type="cellIs" dxfId="594" priority="880" stopIfTrue="1" operator="equal">
      <formula>"ALTO"</formula>
    </cfRule>
  </conditionalFormatting>
  <conditionalFormatting sqref="AG10:AH10 U10:V10">
    <cfRule type="cellIs" dxfId="593" priority="873" operator="equal">
      <formula>"MEDIO"</formula>
    </cfRule>
    <cfRule type="cellIs" dxfId="592" priority="874" operator="equal">
      <formula>"MEDIO"</formula>
    </cfRule>
  </conditionalFormatting>
  <conditionalFormatting sqref="AG10:AH10 U10:V10">
    <cfRule type="cellIs" dxfId="591" priority="871" operator="equal">
      <formula>"ALTO"</formula>
    </cfRule>
    <cfRule type="cellIs" dxfId="590" priority="872" operator="equal">
      <formula>"MEDIO"</formula>
    </cfRule>
  </conditionalFormatting>
  <conditionalFormatting sqref="AG10:AH10 U10:V10">
    <cfRule type="cellIs" dxfId="589" priority="870" operator="equal">
      <formula>"BAJO"</formula>
    </cfRule>
  </conditionalFormatting>
  <conditionalFormatting sqref="AG10:AH10 U10:V10">
    <cfRule type="cellIs" dxfId="588" priority="869" operator="equal">
      <formula>"MEDIO"</formula>
    </cfRule>
  </conditionalFormatting>
  <conditionalFormatting sqref="AG10:AH10 U10:V10">
    <cfRule type="cellIs" dxfId="587" priority="881" operator="equal">
      <formula>#REF!</formula>
    </cfRule>
  </conditionalFormatting>
  <conditionalFormatting sqref="AF10 T10">
    <cfRule type="cellIs" dxfId="586" priority="862" operator="equal">
      <formula>0</formula>
    </cfRule>
  </conditionalFormatting>
  <conditionalFormatting sqref="U10">
    <cfRule type="colorScale" priority="8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8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8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:V27 AG27:AH27">
    <cfRule type="cellIs" dxfId="585" priority="839" operator="equal">
      <formula>FALSE</formula>
    </cfRule>
    <cfRule type="cellIs" dxfId="584" priority="840" operator="equal">
      <formula>"IMPORTANTE"</formula>
    </cfRule>
    <cfRule type="cellIs" dxfId="583" priority="841" operator="equal">
      <formula>"MODERADO"</formula>
    </cfRule>
    <cfRule type="cellIs" dxfId="582" priority="842" operator="equal">
      <formula>"TOLERABLE"</formula>
    </cfRule>
    <cfRule type="cellIs" dxfId="581" priority="843" operator="equal">
      <formula>"TRIVIAL"</formula>
    </cfRule>
    <cfRule type="cellIs" dxfId="580" priority="844" operator="equal">
      <formula>"T'Sede AVIANCA'!"</formula>
    </cfRule>
    <cfRule type="cellIs" dxfId="579" priority="851" operator="equal">
      <formula>"MEDIANAMENTE ACEPTABLE"</formula>
    </cfRule>
    <cfRule type="cellIs" dxfId="578" priority="852" operator="equal">
      <formula>"ACEPTABLE"</formula>
    </cfRule>
    <cfRule type="cellIs" dxfId="577" priority="853" operator="equal">
      <formula>"NO ACEPTABLE"</formula>
    </cfRule>
    <cfRule type="cellIs" dxfId="576" priority="854" stopIfTrue="1" operator="equal">
      <formula>"BAJO"</formula>
    </cfRule>
    <cfRule type="cellIs" dxfId="575" priority="855" stopIfTrue="1" operator="equal">
      <formula>"MEDIO"</formula>
    </cfRule>
    <cfRule type="cellIs" dxfId="574" priority="856" stopIfTrue="1" operator="equal">
      <formula>"ALTO"</formula>
    </cfRule>
  </conditionalFormatting>
  <conditionalFormatting sqref="U27:V27 AG27:AH27">
    <cfRule type="cellIs" dxfId="573" priority="849" operator="equal">
      <formula>"MEDIO"</formula>
    </cfRule>
    <cfRule type="cellIs" dxfId="572" priority="850" operator="equal">
      <formula>"MEDIO"</formula>
    </cfRule>
  </conditionalFormatting>
  <conditionalFormatting sqref="U27:V27 AG27:AH27">
    <cfRule type="cellIs" dxfId="571" priority="847" operator="equal">
      <formula>"ALTO"</formula>
    </cfRule>
    <cfRule type="cellIs" dxfId="570" priority="848" operator="equal">
      <formula>"MEDIO"</formula>
    </cfRule>
  </conditionalFormatting>
  <conditionalFormatting sqref="U27:V27 AG27:AH27">
    <cfRule type="cellIs" dxfId="569" priority="846" operator="equal">
      <formula>"BAJO"</formula>
    </cfRule>
  </conditionalFormatting>
  <conditionalFormatting sqref="U27:V27 AG27:AH27">
    <cfRule type="cellIs" dxfId="568" priority="845" operator="equal">
      <formula>"MEDIO"</formula>
    </cfRule>
  </conditionalFormatting>
  <conditionalFormatting sqref="U27:V27 AG27:AH27">
    <cfRule type="cellIs" dxfId="567" priority="857" operator="equal">
      <formula>#REF!</formula>
    </cfRule>
  </conditionalFormatting>
  <conditionalFormatting sqref="T27 AF27">
    <cfRule type="cellIs" dxfId="566" priority="838" operator="equal">
      <formula>0</formula>
    </cfRule>
  </conditionalFormatting>
  <conditionalFormatting sqref="U27">
    <cfRule type="colorScale" priority="8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7:AH27">
    <cfRule type="colorScale" priority="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7">
    <cfRule type="colorScale" priority="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U15">
    <cfRule type="colorScale" priority="28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5">
    <cfRule type="colorScale" priority="2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:V15">
    <cfRule type="colorScale" priority="2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1">
    <cfRule type="cellIs" dxfId="565" priority="638" operator="equal">
      <formula>0</formula>
    </cfRule>
  </conditionalFormatting>
  <conditionalFormatting sqref="AG49:AH49">
    <cfRule type="cellIs" dxfId="564" priority="747" operator="equal">
      <formula>FALSE</formula>
    </cfRule>
    <cfRule type="cellIs" dxfId="563" priority="748" operator="equal">
      <formula>"IMPORTANTE"</formula>
    </cfRule>
    <cfRule type="cellIs" dxfId="562" priority="749" operator="equal">
      <formula>"MODERADO"</formula>
    </cfRule>
    <cfRule type="cellIs" dxfId="561" priority="750" operator="equal">
      <formula>"TOLERABLE"</formula>
    </cfRule>
    <cfRule type="cellIs" dxfId="560" priority="751" operator="equal">
      <formula>"TRIVIAL"</formula>
    </cfRule>
    <cfRule type="cellIs" dxfId="559" priority="752" operator="equal">
      <formula>"T'Sede AVIANCA'!"</formula>
    </cfRule>
    <cfRule type="cellIs" dxfId="558" priority="759" operator="equal">
      <formula>"MEDIANAMENTE ACEPTABLE"</formula>
    </cfRule>
    <cfRule type="cellIs" dxfId="557" priority="760" operator="equal">
      <formula>"ACEPTABLE"</formula>
    </cfRule>
    <cfRule type="cellIs" dxfId="556" priority="761" operator="equal">
      <formula>"NO ACEPTABLE"</formula>
    </cfRule>
    <cfRule type="cellIs" dxfId="555" priority="762" stopIfTrue="1" operator="equal">
      <formula>"BAJO"</formula>
    </cfRule>
    <cfRule type="cellIs" dxfId="554" priority="763" stopIfTrue="1" operator="equal">
      <formula>"MEDIO"</formula>
    </cfRule>
    <cfRule type="cellIs" dxfId="553" priority="764" stopIfTrue="1" operator="equal">
      <formula>"ALTO"</formula>
    </cfRule>
  </conditionalFormatting>
  <conditionalFormatting sqref="AG49:AH49">
    <cfRule type="cellIs" dxfId="552" priority="757" operator="equal">
      <formula>"MEDIO"</formula>
    </cfRule>
    <cfRule type="cellIs" dxfId="551" priority="758" operator="equal">
      <formula>"MEDIO"</formula>
    </cfRule>
  </conditionalFormatting>
  <conditionalFormatting sqref="AG49:AH49">
    <cfRule type="cellIs" dxfId="550" priority="755" operator="equal">
      <formula>"ALTO"</formula>
    </cfRule>
    <cfRule type="cellIs" dxfId="549" priority="756" operator="equal">
      <formula>"MEDIO"</formula>
    </cfRule>
  </conditionalFormatting>
  <conditionalFormatting sqref="AG49:AH49">
    <cfRule type="cellIs" dxfId="548" priority="754" operator="equal">
      <formula>"BAJO"</formula>
    </cfRule>
  </conditionalFormatting>
  <conditionalFormatting sqref="AG49:AH49">
    <cfRule type="cellIs" dxfId="547" priority="753" operator="equal">
      <formula>"MEDIO"</formula>
    </cfRule>
  </conditionalFormatting>
  <conditionalFormatting sqref="AG49:AH49">
    <cfRule type="cellIs" dxfId="546" priority="765" operator="equal">
      <formula>#REF!</formula>
    </cfRule>
  </conditionalFormatting>
  <conditionalFormatting sqref="AF49">
    <cfRule type="cellIs" dxfId="545" priority="746" operator="equal">
      <formula>0</formula>
    </cfRule>
  </conditionalFormatting>
  <conditionalFormatting sqref="AG49:AH49">
    <cfRule type="colorScale" priority="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9:V49">
    <cfRule type="cellIs" dxfId="544" priority="725" operator="equal">
      <formula>FALSE</formula>
    </cfRule>
    <cfRule type="cellIs" dxfId="543" priority="726" operator="equal">
      <formula>"IMPORTANTE"</formula>
    </cfRule>
    <cfRule type="cellIs" dxfId="542" priority="727" operator="equal">
      <formula>"MODERADO"</formula>
    </cfRule>
    <cfRule type="cellIs" dxfId="541" priority="728" operator="equal">
      <formula>"TOLERABLE"</formula>
    </cfRule>
    <cfRule type="cellIs" dxfId="540" priority="729" operator="equal">
      <formula>"TRIVIAL"</formula>
    </cfRule>
    <cfRule type="cellIs" dxfId="539" priority="730" operator="equal">
      <formula>"T'Sede AVIANCA'!"</formula>
    </cfRule>
    <cfRule type="cellIs" dxfId="538" priority="737" operator="equal">
      <formula>"MEDIANAMENTE ACEPTABLE"</formula>
    </cfRule>
    <cfRule type="cellIs" dxfId="537" priority="738" operator="equal">
      <formula>"ACEPTABLE"</formula>
    </cfRule>
    <cfRule type="cellIs" dxfId="536" priority="739" operator="equal">
      <formula>"NO ACEPTABLE"</formula>
    </cfRule>
    <cfRule type="cellIs" dxfId="535" priority="740" stopIfTrue="1" operator="equal">
      <formula>"BAJO"</formula>
    </cfRule>
    <cfRule type="cellIs" dxfId="534" priority="741" stopIfTrue="1" operator="equal">
      <formula>"MEDIO"</formula>
    </cfRule>
    <cfRule type="cellIs" dxfId="533" priority="742" stopIfTrue="1" operator="equal">
      <formula>"ALTO"</formula>
    </cfRule>
  </conditionalFormatting>
  <conditionalFormatting sqref="U49:V49">
    <cfRule type="cellIs" dxfId="532" priority="735" operator="equal">
      <formula>"MEDIO"</formula>
    </cfRule>
    <cfRule type="cellIs" dxfId="531" priority="736" operator="equal">
      <formula>"MEDIO"</formula>
    </cfRule>
  </conditionalFormatting>
  <conditionalFormatting sqref="U49:V49">
    <cfRule type="cellIs" dxfId="530" priority="733" operator="equal">
      <formula>"ALTO"</formula>
    </cfRule>
    <cfRule type="cellIs" dxfId="529" priority="734" operator="equal">
      <formula>"MEDIO"</formula>
    </cfRule>
  </conditionalFormatting>
  <conditionalFormatting sqref="U49:V49">
    <cfRule type="cellIs" dxfId="528" priority="732" operator="equal">
      <formula>"BAJO"</formula>
    </cfRule>
  </conditionalFormatting>
  <conditionalFormatting sqref="U49:V49">
    <cfRule type="cellIs" dxfId="527" priority="731" operator="equal">
      <formula>"MEDIO"</formula>
    </cfRule>
  </conditionalFormatting>
  <conditionalFormatting sqref="U49:V49">
    <cfRule type="cellIs" dxfId="526" priority="743" operator="equal">
      <formula>#REF!</formula>
    </cfRule>
  </conditionalFormatting>
  <conditionalFormatting sqref="T49">
    <cfRule type="cellIs" dxfId="525" priority="724" operator="equal">
      <formula>0</formula>
    </cfRule>
  </conditionalFormatting>
  <conditionalFormatting sqref="U49">
    <cfRule type="colorScale" priority="7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9">
    <cfRule type="colorScale" priority="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:AH50">
    <cfRule type="cellIs" dxfId="524" priority="704" operator="equal">
      <formula>FALSE</formula>
    </cfRule>
    <cfRule type="cellIs" dxfId="523" priority="705" operator="equal">
      <formula>"IMPORTANTE"</formula>
    </cfRule>
    <cfRule type="cellIs" dxfId="522" priority="706" operator="equal">
      <formula>"MODERADO"</formula>
    </cfRule>
    <cfRule type="cellIs" dxfId="521" priority="707" operator="equal">
      <formula>"TOLERABLE"</formula>
    </cfRule>
    <cfRule type="cellIs" dxfId="520" priority="708" operator="equal">
      <formula>"TRIVIAL"</formula>
    </cfRule>
    <cfRule type="cellIs" dxfId="519" priority="709" operator="equal">
      <formula>"T'Sede AVIANCA'!"</formula>
    </cfRule>
    <cfRule type="cellIs" dxfId="518" priority="716" operator="equal">
      <formula>"MEDIANAMENTE ACEPTABLE"</formula>
    </cfRule>
    <cfRule type="cellIs" dxfId="517" priority="717" operator="equal">
      <formula>"ACEPTABLE"</formula>
    </cfRule>
    <cfRule type="cellIs" dxfId="516" priority="718" operator="equal">
      <formula>"NO ACEPTABLE"</formula>
    </cfRule>
    <cfRule type="cellIs" dxfId="515" priority="719" stopIfTrue="1" operator="equal">
      <formula>"BAJO"</formula>
    </cfRule>
    <cfRule type="cellIs" dxfId="514" priority="720" stopIfTrue="1" operator="equal">
      <formula>"MEDIO"</formula>
    </cfRule>
    <cfRule type="cellIs" dxfId="513" priority="721" stopIfTrue="1" operator="equal">
      <formula>"ALTO"</formula>
    </cfRule>
  </conditionalFormatting>
  <conditionalFormatting sqref="AG50:AH50">
    <cfRule type="cellIs" dxfId="512" priority="714" operator="equal">
      <formula>"MEDIO"</formula>
    </cfRule>
    <cfRule type="cellIs" dxfId="511" priority="715" operator="equal">
      <formula>"MEDIO"</formula>
    </cfRule>
  </conditionalFormatting>
  <conditionalFormatting sqref="AG50:AH50">
    <cfRule type="cellIs" dxfId="510" priority="712" operator="equal">
      <formula>"ALTO"</formula>
    </cfRule>
    <cfRule type="cellIs" dxfId="509" priority="713" operator="equal">
      <formula>"MEDIO"</formula>
    </cfRule>
  </conditionalFormatting>
  <conditionalFormatting sqref="AG50:AH50">
    <cfRule type="cellIs" dxfId="508" priority="711" operator="equal">
      <formula>"BAJO"</formula>
    </cfRule>
  </conditionalFormatting>
  <conditionalFormatting sqref="AG50:AH50">
    <cfRule type="cellIs" dxfId="507" priority="710" operator="equal">
      <formula>"MEDIO"</formula>
    </cfRule>
  </conditionalFormatting>
  <conditionalFormatting sqref="AG50:AH50">
    <cfRule type="cellIs" dxfId="506" priority="722" operator="equal">
      <formula>#REF!</formula>
    </cfRule>
  </conditionalFormatting>
  <conditionalFormatting sqref="AF50">
    <cfRule type="cellIs" dxfId="505" priority="703" operator="equal">
      <formula>0</formula>
    </cfRule>
  </conditionalFormatting>
  <conditionalFormatting sqref="AG50:AH50">
    <cfRule type="colorScale" priority="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V50">
    <cfRule type="cellIs" dxfId="504" priority="682" operator="equal">
      <formula>FALSE</formula>
    </cfRule>
    <cfRule type="cellIs" dxfId="503" priority="683" operator="equal">
      <formula>"IMPORTANTE"</formula>
    </cfRule>
    <cfRule type="cellIs" dxfId="502" priority="684" operator="equal">
      <formula>"MODERADO"</formula>
    </cfRule>
    <cfRule type="cellIs" dxfId="501" priority="685" operator="equal">
      <formula>"TOLERABLE"</formula>
    </cfRule>
    <cfRule type="cellIs" dxfId="500" priority="686" operator="equal">
      <formula>"TRIVIAL"</formula>
    </cfRule>
    <cfRule type="cellIs" dxfId="499" priority="687" operator="equal">
      <formula>"T'Sede AVIANCA'!"</formula>
    </cfRule>
    <cfRule type="cellIs" dxfId="498" priority="694" operator="equal">
      <formula>"MEDIANAMENTE ACEPTABLE"</formula>
    </cfRule>
    <cfRule type="cellIs" dxfId="497" priority="695" operator="equal">
      <formula>"ACEPTABLE"</formula>
    </cfRule>
    <cfRule type="cellIs" dxfId="496" priority="696" operator="equal">
      <formula>"NO ACEPTABLE"</formula>
    </cfRule>
    <cfRule type="cellIs" dxfId="495" priority="697" stopIfTrue="1" operator="equal">
      <formula>"BAJO"</formula>
    </cfRule>
    <cfRule type="cellIs" dxfId="494" priority="698" stopIfTrue="1" operator="equal">
      <formula>"MEDIO"</formula>
    </cfRule>
    <cfRule type="cellIs" dxfId="493" priority="699" stopIfTrue="1" operator="equal">
      <formula>"ALTO"</formula>
    </cfRule>
  </conditionalFormatting>
  <conditionalFormatting sqref="U50:V50">
    <cfRule type="cellIs" dxfId="492" priority="692" operator="equal">
      <formula>"MEDIO"</formula>
    </cfRule>
    <cfRule type="cellIs" dxfId="491" priority="693" operator="equal">
      <formula>"MEDIO"</formula>
    </cfRule>
  </conditionalFormatting>
  <conditionalFormatting sqref="U50:V50">
    <cfRule type="cellIs" dxfId="490" priority="690" operator="equal">
      <formula>"ALTO"</formula>
    </cfRule>
    <cfRule type="cellIs" dxfId="489" priority="691" operator="equal">
      <formula>"MEDIO"</formula>
    </cfRule>
  </conditionalFormatting>
  <conditionalFormatting sqref="U50:V50">
    <cfRule type="cellIs" dxfId="488" priority="689" operator="equal">
      <formula>"BAJO"</formula>
    </cfRule>
  </conditionalFormatting>
  <conditionalFormatting sqref="U50:V50">
    <cfRule type="cellIs" dxfId="487" priority="688" operator="equal">
      <formula>"MEDIO"</formula>
    </cfRule>
  </conditionalFormatting>
  <conditionalFormatting sqref="U50:V50">
    <cfRule type="cellIs" dxfId="486" priority="700" operator="equal">
      <formula>#REF!</formula>
    </cfRule>
  </conditionalFormatting>
  <conditionalFormatting sqref="T50">
    <cfRule type="cellIs" dxfId="485" priority="681" operator="equal">
      <formula>0</formula>
    </cfRule>
  </conditionalFormatting>
  <conditionalFormatting sqref="U50">
    <cfRule type="colorScale" priority="7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7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:AH51">
    <cfRule type="cellIs" dxfId="484" priority="661" operator="equal">
      <formula>FALSE</formula>
    </cfRule>
    <cfRule type="cellIs" dxfId="483" priority="662" operator="equal">
      <formula>"IMPORTANTE"</formula>
    </cfRule>
    <cfRule type="cellIs" dxfId="482" priority="663" operator="equal">
      <formula>"MODERADO"</formula>
    </cfRule>
    <cfRule type="cellIs" dxfId="481" priority="664" operator="equal">
      <formula>"TOLERABLE"</formula>
    </cfRule>
    <cfRule type="cellIs" dxfId="480" priority="665" operator="equal">
      <formula>"TRIVIAL"</formula>
    </cfRule>
    <cfRule type="cellIs" dxfId="479" priority="666" operator="equal">
      <formula>"T'Sede AVIANCA'!"</formula>
    </cfRule>
    <cfRule type="cellIs" dxfId="478" priority="673" operator="equal">
      <formula>"MEDIANAMENTE ACEPTABLE"</formula>
    </cfRule>
    <cfRule type="cellIs" dxfId="477" priority="674" operator="equal">
      <formula>"ACEPTABLE"</formula>
    </cfRule>
    <cfRule type="cellIs" dxfId="476" priority="675" operator="equal">
      <formula>"NO ACEPTABLE"</formula>
    </cfRule>
    <cfRule type="cellIs" dxfId="475" priority="676" stopIfTrue="1" operator="equal">
      <formula>"BAJO"</formula>
    </cfRule>
    <cfRule type="cellIs" dxfId="474" priority="677" stopIfTrue="1" operator="equal">
      <formula>"MEDIO"</formula>
    </cfRule>
    <cfRule type="cellIs" dxfId="473" priority="678" stopIfTrue="1" operator="equal">
      <formula>"ALTO"</formula>
    </cfRule>
  </conditionalFormatting>
  <conditionalFormatting sqref="AG51:AH51">
    <cfRule type="cellIs" dxfId="472" priority="671" operator="equal">
      <formula>"MEDIO"</formula>
    </cfRule>
    <cfRule type="cellIs" dxfId="471" priority="672" operator="equal">
      <formula>"MEDIO"</formula>
    </cfRule>
  </conditionalFormatting>
  <conditionalFormatting sqref="AG51:AH51">
    <cfRule type="cellIs" dxfId="470" priority="669" operator="equal">
      <formula>"ALTO"</formula>
    </cfRule>
    <cfRule type="cellIs" dxfId="469" priority="670" operator="equal">
      <formula>"MEDIO"</formula>
    </cfRule>
  </conditionalFormatting>
  <conditionalFormatting sqref="AG51:AH51">
    <cfRule type="cellIs" dxfId="468" priority="668" operator="equal">
      <formula>"BAJO"</formula>
    </cfRule>
  </conditionalFormatting>
  <conditionalFormatting sqref="AG51:AH51">
    <cfRule type="cellIs" dxfId="467" priority="667" operator="equal">
      <formula>"MEDIO"</formula>
    </cfRule>
  </conditionalFormatting>
  <conditionalFormatting sqref="AG51:AH51">
    <cfRule type="cellIs" dxfId="466" priority="679" operator="equal">
      <formula>#REF!</formula>
    </cfRule>
  </conditionalFormatting>
  <conditionalFormatting sqref="AF51">
    <cfRule type="cellIs" dxfId="465" priority="660" operator="equal">
      <formula>0</formula>
    </cfRule>
  </conditionalFormatting>
  <conditionalFormatting sqref="AG51:AH51">
    <cfRule type="colorScale" priority="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V51">
    <cfRule type="cellIs" dxfId="464" priority="639" operator="equal">
      <formula>FALSE</formula>
    </cfRule>
    <cfRule type="cellIs" dxfId="463" priority="640" operator="equal">
      <formula>"IMPORTANTE"</formula>
    </cfRule>
    <cfRule type="cellIs" dxfId="462" priority="641" operator="equal">
      <formula>"MODERADO"</formula>
    </cfRule>
    <cfRule type="cellIs" dxfId="461" priority="642" operator="equal">
      <formula>"TOLERABLE"</formula>
    </cfRule>
    <cfRule type="cellIs" dxfId="460" priority="643" operator="equal">
      <formula>"TRIVIAL"</formula>
    </cfRule>
    <cfRule type="cellIs" dxfId="459" priority="644" operator="equal">
      <formula>"T'Sede AVIANCA'!"</formula>
    </cfRule>
    <cfRule type="cellIs" dxfId="458" priority="651" operator="equal">
      <formula>"MEDIANAMENTE ACEPTABLE"</formula>
    </cfRule>
    <cfRule type="cellIs" dxfId="457" priority="652" operator="equal">
      <formula>"ACEPTABLE"</formula>
    </cfRule>
    <cfRule type="cellIs" dxfId="456" priority="653" operator="equal">
      <formula>"NO ACEPTABLE"</formula>
    </cfRule>
    <cfRule type="cellIs" dxfId="455" priority="654" stopIfTrue="1" operator="equal">
      <formula>"BAJO"</formula>
    </cfRule>
    <cfRule type="cellIs" dxfId="454" priority="655" stopIfTrue="1" operator="equal">
      <formula>"MEDIO"</formula>
    </cfRule>
    <cfRule type="cellIs" dxfId="453" priority="656" stopIfTrue="1" operator="equal">
      <formula>"ALTO"</formula>
    </cfRule>
  </conditionalFormatting>
  <conditionalFormatting sqref="U51:V51">
    <cfRule type="cellIs" dxfId="452" priority="649" operator="equal">
      <formula>"MEDIO"</formula>
    </cfRule>
    <cfRule type="cellIs" dxfId="451" priority="650" operator="equal">
      <formula>"MEDIO"</formula>
    </cfRule>
  </conditionalFormatting>
  <conditionalFormatting sqref="U51:V51">
    <cfRule type="cellIs" dxfId="450" priority="647" operator="equal">
      <formula>"ALTO"</formula>
    </cfRule>
    <cfRule type="cellIs" dxfId="449" priority="648" operator="equal">
      <formula>"MEDIO"</formula>
    </cfRule>
  </conditionalFormatting>
  <conditionalFormatting sqref="U51:V51">
    <cfRule type="cellIs" dxfId="448" priority="646" operator="equal">
      <formula>"BAJO"</formula>
    </cfRule>
  </conditionalFormatting>
  <conditionalFormatting sqref="U51:V51">
    <cfRule type="cellIs" dxfId="447" priority="645" operator="equal">
      <formula>"MEDIO"</formula>
    </cfRule>
  </conditionalFormatting>
  <conditionalFormatting sqref="U51:V51">
    <cfRule type="cellIs" dxfId="446" priority="657" operator="equal">
      <formula>#REF!</formula>
    </cfRule>
  </conditionalFormatting>
  <conditionalFormatting sqref="U51">
    <cfRule type="colorScale" priority="6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U57 U53 U18:U20 U26 U28 U30:U47">
    <cfRule type="colorScale" priority="29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7 AG28:AH28 AG53:AH53 AG18:AH20 AG26:AH26 AG30:AH45">
    <cfRule type="colorScale" priority="29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:V57 V53 V18:V20 V26 V28 V30:V47">
    <cfRule type="colorScale" priority="29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V55 AG55:AH55">
    <cfRule type="cellIs" dxfId="445" priority="616" operator="equal">
      <formula>FALSE</formula>
    </cfRule>
    <cfRule type="cellIs" dxfId="444" priority="617" operator="equal">
      <formula>"IMPORTANTE"</formula>
    </cfRule>
    <cfRule type="cellIs" dxfId="443" priority="618" operator="equal">
      <formula>"MODERADO"</formula>
    </cfRule>
    <cfRule type="cellIs" dxfId="442" priority="619" operator="equal">
      <formula>"TOLERABLE"</formula>
    </cfRule>
    <cfRule type="cellIs" dxfId="441" priority="620" operator="equal">
      <formula>"TRIVIAL"</formula>
    </cfRule>
    <cfRule type="cellIs" dxfId="440" priority="621" operator="equal">
      <formula>"T'Sede AVIANCA'!"</formula>
    </cfRule>
    <cfRule type="cellIs" dxfId="439" priority="628" operator="equal">
      <formula>"MEDIANAMENTE ACEPTABLE"</formula>
    </cfRule>
    <cfRule type="cellIs" dxfId="438" priority="629" operator="equal">
      <formula>"ACEPTABLE"</formula>
    </cfRule>
    <cfRule type="cellIs" dxfId="437" priority="630" operator="equal">
      <formula>"NO ACEPTABLE"</formula>
    </cfRule>
    <cfRule type="cellIs" dxfId="436" priority="631" stopIfTrue="1" operator="equal">
      <formula>"BAJO"</formula>
    </cfRule>
    <cfRule type="cellIs" dxfId="435" priority="632" stopIfTrue="1" operator="equal">
      <formula>"MEDIO"</formula>
    </cfRule>
    <cfRule type="cellIs" dxfId="434" priority="633" stopIfTrue="1" operator="equal">
      <formula>"ALTO"</formula>
    </cfRule>
  </conditionalFormatting>
  <conditionalFormatting sqref="U55:V55 AG55:AH55">
    <cfRule type="cellIs" dxfId="433" priority="626" operator="equal">
      <formula>"MEDIO"</formula>
    </cfRule>
    <cfRule type="cellIs" dxfId="432" priority="627" operator="equal">
      <formula>"MEDIO"</formula>
    </cfRule>
  </conditionalFormatting>
  <conditionalFormatting sqref="U55:V55 AG55:AH55">
    <cfRule type="cellIs" dxfId="431" priority="624" operator="equal">
      <formula>"ALTO"</formula>
    </cfRule>
    <cfRule type="cellIs" dxfId="430" priority="625" operator="equal">
      <formula>"MEDIO"</formula>
    </cfRule>
  </conditionalFormatting>
  <conditionalFormatting sqref="U55:V55 AG55:AH55">
    <cfRule type="cellIs" dxfId="429" priority="623" operator="equal">
      <formula>"BAJO"</formula>
    </cfRule>
  </conditionalFormatting>
  <conditionalFormatting sqref="U55:V55 AG55:AH55">
    <cfRule type="cellIs" dxfId="428" priority="622" operator="equal">
      <formula>"MEDIO"</formula>
    </cfRule>
  </conditionalFormatting>
  <conditionalFormatting sqref="U55:V55 AG55:AH55">
    <cfRule type="cellIs" dxfId="427" priority="634" operator="equal">
      <formula>#REF!</formula>
    </cfRule>
  </conditionalFormatting>
  <conditionalFormatting sqref="T55 AF55">
    <cfRule type="cellIs" dxfId="426" priority="615" operator="equal">
      <formula>0</formula>
    </cfRule>
  </conditionalFormatting>
  <conditionalFormatting sqref="U55">
    <cfRule type="colorScale" priority="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5:AH55">
    <cfRule type="colorScale" priority="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5">
    <cfRule type="colorScale" priority="6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2:V12 AG12:AH12">
    <cfRule type="cellIs" dxfId="425" priority="593" operator="equal">
      <formula>FALSE</formula>
    </cfRule>
    <cfRule type="cellIs" dxfId="424" priority="594" operator="equal">
      <formula>"IMPORTANTE"</formula>
    </cfRule>
    <cfRule type="cellIs" dxfId="423" priority="595" operator="equal">
      <formula>"MODERADO"</formula>
    </cfRule>
    <cfRule type="cellIs" dxfId="422" priority="596" operator="equal">
      <formula>"TOLERABLE"</formula>
    </cfRule>
    <cfRule type="cellIs" dxfId="421" priority="597" operator="equal">
      <formula>"TRIVIAL"</formula>
    </cfRule>
    <cfRule type="cellIs" dxfId="420" priority="598" operator="equal">
      <formula>"T'Sede AVIANCA'!"</formula>
    </cfRule>
    <cfRule type="cellIs" dxfId="419" priority="605" operator="equal">
      <formula>"MEDIANAMENTE ACEPTABLE"</formula>
    </cfRule>
    <cfRule type="cellIs" dxfId="418" priority="606" operator="equal">
      <formula>"ACEPTABLE"</formula>
    </cfRule>
    <cfRule type="cellIs" dxfId="417" priority="607" operator="equal">
      <formula>"NO ACEPTABLE"</formula>
    </cfRule>
    <cfRule type="cellIs" dxfId="416" priority="608" stopIfTrue="1" operator="equal">
      <formula>"BAJO"</formula>
    </cfRule>
    <cfRule type="cellIs" dxfId="415" priority="609" stopIfTrue="1" operator="equal">
      <formula>"MEDIO"</formula>
    </cfRule>
    <cfRule type="cellIs" dxfId="414" priority="610" stopIfTrue="1" operator="equal">
      <formula>"ALTO"</formula>
    </cfRule>
  </conditionalFormatting>
  <conditionalFormatting sqref="U12:V12 AG12:AH12">
    <cfRule type="cellIs" dxfId="413" priority="603" operator="equal">
      <formula>"MEDIO"</formula>
    </cfRule>
    <cfRule type="cellIs" dxfId="412" priority="604" operator="equal">
      <formula>"MEDIO"</formula>
    </cfRule>
  </conditionalFormatting>
  <conditionalFormatting sqref="U12:V12 AG12:AH12">
    <cfRule type="cellIs" dxfId="411" priority="601" operator="equal">
      <formula>"ALTO"</formula>
    </cfRule>
    <cfRule type="cellIs" dxfId="410" priority="602" operator="equal">
      <formula>"MEDIO"</formula>
    </cfRule>
  </conditionalFormatting>
  <conditionalFormatting sqref="U12:V12 AG12:AH12">
    <cfRule type="cellIs" dxfId="409" priority="600" operator="equal">
      <formula>"BAJO"</formula>
    </cfRule>
  </conditionalFormatting>
  <conditionalFormatting sqref="U12:V12 AG12:AH12">
    <cfRule type="cellIs" dxfId="408" priority="599" operator="equal">
      <formula>"MEDIO"</formula>
    </cfRule>
  </conditionalFormatting>
  <conditionalFormatting sqref="U12:V12 AG12:AH12">
    <cfRule type="cellIs" dxfId="407" priority="611" operator="equal">
      <formula>#REF!</formula>
    </cfRule>
  </conditionalFormatting>
  <conditionalFormatting sqref="T12 AF12">
    <cfRule type="cellIs" dxfId="406" priority="592" operator="equal">
      <formula>0</formula>
    </cfRule>
  </conditionalFormatting>
  <conditionalFormatting sqref="G12">
    <cfRule type="cellIs" dxfId="405" priority="591" operator="equal">
      <formula>FALSE</formula>
    </cfRule>
  </conditionalFormatting>
  <conditionalFormatting sqref="U12">
    <cfRule type="colorScale" priority="6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6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 AG52:AH52">
    <cfRule type="cellIs" dxfId="404" priority="569" operator="equal">
      <formula>FALSE</formula>
    </cfRule>
    <cfRule type="cellIs" dxfId="403" priority="570" operator="equal">
      <formula>"IMPORTANTE"</formula>
    </cfRule>
    <cfRule type="cellIs" dxfId="402" priority="571" operator="equal">
      <formula>"MODERADO"</formula>
    </cfRule>
    <cfRule type="cellIs" dxfId="401" priority="572" operator="equal">
      <formula>"TOLERABLE"</formula>
    </cfRule>
    <cfRule type="cellIs" dxfId="400" priority="573" operator="equal">
      <formula>"TRIVIAL"</formula>
    </cfRule>
    <cfRule type="cellIs" dxfId="399" priority="574" operator="equal">
      <formula>"T'Sede AVIANCA'!"</formula>
    </cfRule>
    <cfRule type="cellIs" dxfId="398" priority="581" operator="equal">
      <formula>"MEDIANAMENTE ACEPTABLE"</formula>
    </cfRule>
    <cfRule type="cellIs" dxfId="397" priority="582" operator="equal">
      <formula>"ACEPTABLE"</formula>
    </cfRule>
    <cfRule type="cellIs" dxfId="396" priority="583" operator="equal">
      <formula>"NO ACEPTABLE"</formula>
    </cfRule>
    <cfRule type="cellIs" dxfId="395" priority="584" stopIfTrue="1" operator="equal">
      <formula>"BAJO"</formula>
    </cfRule>
    <cfRule type="cellIs" dxfId="394" priority="585" stopIfTrue="1" operator="equal">
      <formula>"MEDIO"</formula>
    </cfRule>
    <cfRule type="cellIs" dxfId="393" priority="586" stopIfTrue="1" operator="equal">
      <formula>"ALTO"</formula>
    </cfRule>
  </conditionalFormatting>
  <conditionalFormatting sqref="U52:V52 AG52:AH52">
    <cfRule type="cellIs" dxfId="392" priority="579" operator="equal">
      <formula>"MEDIO"</formula>
    </cfRule>
    <cfRule type="cellIs" dxfId="391" priority="580" operator="equal">
      <formula>"MEDIO"</formula>
    </cfRule>
  </conditionalFormatting>
  <conditionalFormatting sqref="U52:V52 AG52:AH52">
    <cfRule type="cellIs" dxfId="390" priority="577" operator="equal">
      <formula>"ALTO"</formula>
    </cfRule>
    <cfRule type="cellIs" dxfId="389" priority="578" operator="equal">
      <formula>"MEDIO"</formula>
    </cfRule>
  </conditionalFormatting>
  <conditionalFormatting sqref="U52:V52 AG52:AH52">
    <cfRule type="cellIs" dxfId="388" priority="576" operator="equal">
      <formula>"BAJO"</formula>
    </cfRule>
  </conditionalFormatting>
  <conditionalFormatting sqref="U52:V52 AG52:AH52">
    <cfRule type="cellIs" dxfId="387" priority="575" operator="equal">
      <formula>"MEDIO"</formula>
    </cfRule>
  </conditionalFormatting>
  <conditionalFormatting sqref="U52:V52 AG52:AH52">
    <cfRule type="cellIs" dxfId="386" priority="587" operator="equal">
      <formula>#REF!</formula>
    </cfRule>
  </conditionalFormatting>
  <conditionalFormatting sqref="T52 AF52">
    <cfRule type="cellIs" dxfId="385" priority="568" operator="equal">
      <formula>0</formula>
    </cfRule>
  </conditionalFormatting>
  <conditionalFormatting sqref="G52">
    <cfRule type="cellIs" dxfId="384" priority="567" operator="equal">
      <formula>FALSE</formula>
    </cfRule>
  </conditionalFormatting>
  <conditionalFormatting sqref="U52">
    <cfRule type="colorScale" priority="5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:AH52">
    <cfRule type="colorScale" priority="5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5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 AG54:AH54">
    <cfRule type="cellIs" dxfId="383" priority="545" operator="equal">
      <formula>FALSE</formula>
    </cfRule>
    <cfRule type="cellIs" dxfId="382" priority="546" operator="equal">
      <formula>"IMPORTANTE"</formula>
    </cfRule>
    <cfRule type="cellIs" dxfId="381" priority="547" operator="equal">
      <formula>"MODERADO"</formula>
    </cfRule>
    <cfRule type="cellIs" dxfId="380" priority="548" operator="equal">
      <formula>"TOLERABLE"</formula>
    </cfRule>
    <cfRule type="cellIs" dxfId="379" priority="549" operator="equal">
      <formula>"TRIVIAL"</formula>
    </cfRule>
    <cfRule type="cellIs" dxfId="378" priority="550" operator="equal">
      <formula>"T'Sede AVIANCA'!"</formula>
    </cfRule>
    <cfRule type="cellIs" dxfId="377" priority="557" operator="equal">
      <formula>"MEDIANAMENTE ACEPTABLE"</formula>
    </cfRule>
    <cfRule type="cellIs" dxfId="376" priority="558" operator="equal">
      <formula>"ACEPTABLE"</formula>
    </cfRule>
    <cfRule type="cellIs" dxfId="375" priority="559" operator="equal">
      <formula>"NO ACEPTABLE"</formula>
    </cfRule>
    <cfRule type="cellIs" dxfId="374" priority="560" stopIfTrue="1" operator="equal">
      <formula>"BAJO"</formula>
    </cfRule>
    <cfRule type="cellIs" dxfId="373" priority="561" stopIfTrue="1" operator="equal">
      <formula>"MEDIO"</formula>
    </cfRule>
    <cfRule type="cellIs" dxfId="372" priority="562" stopIfTrue="1" operator="equal">
      <formula>"ALTO"</formula>
    </cfRule>
  </conditionalFormatting>
  <conditionalFormatting sqref="U54:V54 AG54:AH54">
    <cfRule type="cellIs" dxfId="371" priority="555" operator="equal">
      <formula>"MEDIO"</formula>
    </cfRule>
    <cfRule type="cellIs" dxfId="370" priority="556" operator="equal">
      <formula>"MEDIO"</formula>
    </cfRule>
  </conditionalFormatting>
  <conditionalFormatting sqref="U54:V54 AG54:AH54">
    <cfRule type="cellIs" dxfId="369" priority="553" operator="equal">
      <formula>"ALTO"</formula>
    </cfRule>
    <cfRule type="cellIs" dxfId="368" priority="554" operator="equal">
      <formula>"MEDIO"</formula>
    </cfRule>
  </conditionalFormatting>
  <conditionalFormatting sqref="U54:V54 AG54:AH54">
    <cfRule type="cellIs" dxfId="367" priority="552" operator="equal">
      <formula>"BAJO"</formula>
    </cfRule>
  </conditionalFormatting>
  <conditionalFormatting sqref="U54:V54 AG54:AH54">
    <cfRule type="cellIs" dxfId="366" priority="551" operator="equal">
      <formula>"MEDIO"</formula>
    </cfRule>
  </conditionalFormatting>
  <conditionalFormatting sqref="U54:V54 AG54:AH54">
    <cfRule type="cellIs" dxfId="365" priority="563" operator="equal">
      <formula>#REF!</formula>
    </cfRule>
  </conditionalFormatting>
  <conditionalFormatting sqref="T54 AF54">
    <cfRule type="cellIs" dxfId="364" priority="544" operator="equal">
      <formula>0</formula>
    </cfRule>
  </conditionalFormatting>
  <conditionalFormatting sqref="G54">
    <cfRule type="cellIs" dxfId="363" priority="543" operator="equal">
      <formula>FALSE</formula>
    </cfRule>
  </conditionalFormatting>
  <conditionalFormatting sqref="U54">
    <cfRule type="colorScale" priority="5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5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V48">
    <cfRule type="cellIs" dxfId="362" priority="473" operator="equal">
      <formula>FALSE</formula>
    </cfRule>
    <cfRule type="cellIs" dxfId="361" priority="474" operator="equal">
      <formula>"IMPORTANTE"</formula>
    </cfRule>
    <cfRule type="cellIs" dxfId="360" priority="475" operator="equal">
      <formula>"MODERADO"</formula>
    </cfRule>
    <cfRule type="cellIs" dxfId="359" priority="476" operator="equal">
      <formula>"TOLERABLE"</formula>
    </cfRule>
    <cfRule type="cellIs" dxfId="358" priority="477" operator="equal">
      <formula>"TRIVIAL"</formula>
    </cfRule>
    <cfRule type="cellIs" dxfId="357" priority="478" operator="equal">
      <formula>"T'Sede AVIANCA'!"</formula>
    </cfRule>
    <cfRule type="cellIs" dxfId="356" priority="485" operator="equal">
      <formula>"MEDIANAMENTE ACEPTABLE"</formula>
    </cfRule>
    <cfRule type="cellIs" dxfId="355" priority="486" operator="equal">
      <formula>"ACEPTABLE"</formula>
    </cfRule>
    <cfRule type="cellIs" dxfId="354" priority="487" operator="equal">
      <formula>"NO ACEPTABLE"</formula>
    </cfRule>
    <cfRule type="cellIs" dxfId="353" priority="488" stopIfTrue="1" operator="equal">
      <formula>"BAJO"</formula>
    </cfRule>
    <cfRule type="cellIs" dxfId="352" priority="489" stopIfTrue="1" operator="equal">
      <formula>"MEDIO"</formula>
    </cfRule>
    <cfRule type="cellIs" dxfId="351" priority="490" stopIfTrue="1" operator="equal">
      <formula>"ALTO"</formula>
    </cfRule>
  </conditionalFormatting>
  <conditionalFormatting sqref="U48:V48">
    <cfRule type="cellIs" dxfId="350" priority="483" operator="equal">
      <formula>"MEDIO"</formula>
    </cfRule>
    <cfRule type="cellIs" dxfId="349" priority="484" operator="equal">
      <formula>"MEDIO"</formula>
    </cfRule>
  </conditionalFormatting>
  <conditionalFormatting sqref="U48:V48">
    <cfRule type="cellIs" dxfId="348" priority="481" operator="equal">
      <formula>"ALTO"</formula>
    </cfRule>
    <cfRule type="cellIs" dxfId="347" priority="482" operator="equal">
      <formula>"MEDIO"</formula>
    </cfRule>
  </conditionalFormatting>
  <conditionalFormatting sqref="U48:V48">
    <cfRule type="cellIs" dxfId="346" priority="480" operator="equal">
      <formula>"BAJO"</formula>
    </cfRule>
  </conditionalFormatting>
  <conditionalFormatting sqref="U48:V48">
    <cfRule type="cellIs" dxfId="345" priority="479" operator="equal">
      <formula>"MEDIO"</formula>
    </cfRule>
  </conditionalFormatting>
  <conditionalFormatting sqref="U48:V48">
    <cfRule type="cellIs" dxfId="344" priority="491" operator="equal">
      <formula>#REF!</formula>
    </cfRule>
  </conditionalFormatting>
  <conditionalFormatting sqref="T48 AF48">
    <cfRule type="cellIs" dxfId="343" priority="472" operator="equal">
      <formula>0</formula>
    </cfRule>
  </conditionalFormatting>
  <conditionalFormatting sqref="G48">
    <cfRule type="cellIs" dxfId="342" priority="471" operator="equal">
      <formula>FALSE</formula>
    </cfRule>
  </conditionalFormatting>
  <conditionalFormatting sqref="U48">
    <cfRule type="colorScale" priority="4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8">
    <cfRule type="colorScale" priority="4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7">
    <cfRule type="cellIs" dxfId="341" priority="451" operator="equal">
      <formula>FALSE</formula>
    </cfRule>
    <cfRule type="cellIs" dxfId="340" priority="452" operator="equal">
      <formula>"IMPORTANTE"</formula>
    </cfRule>
    <cfRule type="cellIs" dxfId="339" priority="453" operator="equal">
      <formula>"MODERADO"</formula>
    </cfRule>
    <cfRule type="cellIs" dxfId="338" priority="454" operator="equal">
      <formula>"TOLERABLE"</formula>
    </cfRule>
    <cfRule type="cellIs" dxfId="337" priority="455" operator="equal">
      <formula>"TRIVIAL"</formula>
    </cfRule>
    <cfRule type="cellIs" dxfId="336" priority="456" operator="equal">
      <formula>"T'Sede AVIANCA'!"</formula>
    </cfRule>
    <cfRule type="cellIs" dxfId="335" priority="463" operator="equal">
      <formula>"MEDIANAMENTE ACEPTABLE"</formula>
    </cfRule>
    <cfRule type="cellIs" dxfId="334" priority="464" operator="equal">
      <formula>"ACEPTABLE"</formula>
    </cfRule>
    <cfRule type="cellIs" dxfId="333" priority="465" operator="equal">
      <formula>"NO ACEPTABLE"</formula>
    </cfRule>
    <cfRule type="cellIs" dxfId="332" priority="466" stopIfTrue="1" operator="equal">
      <formula>"BAJO"</formula>
    </cfRule>
    <cfRule type="cellIs" dxfId="331" priority="467" stopIfTrue="1" operator="equal">
      <formula>"MEDIO"</formula>
    </cfRule>
    <cfRule type="cellIs" dxfId="330" priority="468" stopIfTrue="1" operator="equal">
      <formula>"ALTO"</formula>
    </cfRule>
  </conditionalFormatting>
  <conditionalFormatting sqref="AH47">
    <cfRule type="cellIs" dxfId="329" priority="461" operator="equal">
      <formula>"MEDIO"</formula>
    </cfRule>
    <cfRule type="cellIs" dxfId="328" priority="462" operator="equal">
      <formula>"MEDIO"</formula>
    </cfRule>
  </conditionalFormatting>
  <conditionalFormatting sqref="AH47">
    <cfRule type="cellIs" dxfId="327" priority="459" operator="equal">
      <formula>"ALTO"</formula>
    </cfRule>
    <cfRule type="cellIs" dxfId="326" priority="460" operator="equal">
      <formula>"MEDIO"</formula>
    </cfRule>
  </conditionalFormatting>
  <conditionalFormatting sqref="AH47">
    <cfRule type="cellIs" dxfId="325" priority="458" operator="equal">
      <formula>"BAJO"</formula>
    </cfRule>
  </conditionalFormatting>
  <conditionalFormatting sqref="AH47">
    <cfRule type="cellIs" dxfId="324" priority="457" operator="equal">
      <formula>"MEDIO"</formula>
    </cfRule>
  </conditionalFormatting>
  <conditionalFormatting sqref="AH47">
    <cfRule type="cellIs" dxfId="323" priority="469" operator="equal">
      <formula>#REF!</formula>
    </cfRule>
  </conditionalFormatting>
  <conditionalFormatting sqref="AH47">
    <cfRule type="colorScale" priority="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7">
    <cfRule type="cellIs" dxfId="322" priority="431" operator="equal">
      <formula>FALSE</formula>
    </cfRule>
    <cfRule type="cellIs" dxfId="321" priority="432" operator="equal">
      <formula>"IMPORTANTE"</formula>
    </cfRule>
    <cfRule type="cellIs" dxfId="320" priority="433" operator="equal">
      <formula>"MODERADO"</formula>
    </cfRule>
    <cfRule type="cellIs" dxfId="319" priority="434" operator="equal">
      <formula>"TOLERABLE"</formula>
    </cfRule>
    <cfRule type="cellIs" dxfId="318" priority="435" operator="equal">
      <formula>"TRIVIAL"</formula>
    </cfRule>
    <cfRule type="cellIs" dxfId="317" priority="436" operator="equal">
      <formula>"T'Sede AVIANCA'!"</formula>
    </cfRule>
    <cfRule type="cellIs" dxfId="316" priority="443" operator="equal">
      <formula>"MEDIANAMENTE ACEPTABLE"</formula>
    </cfRule>
    <cfRule type="cellIs" dxfId="315" priority="444" operator="equal">
      <formula>"ACEPTABLE"</formula>
    </cfRule>
    <cfRule type="cellIs" dxfId="314" priority="445" operator="equal">
      <formula>"NO ACEPTABLE"</formula>
    </cfRule>
    <cfRule type="cellIs" dxfId="313" priority="446" stopIfTrue="1" operator="equal">
      <formula>"BAJO"</formula>
    </cfRule>
    <cfRule type="cellIs" dxfId="312" priority="447" stopIfTrue="1" operator="equal">
      <formula>"MEDIO"</formula>
    </cfRule>
    <cfRule type="cellIs" dxfId="311" priority="448" stopIfTrue="1" operator="equal">
      <formula>"ALTO"</formula>
    </cfRule>
  </conditionalFormatting>
  <conditionalFormatting sqref="AG47">
    <cfRule type="cellIs" dxfId="310" priority="441" operator="equal">
      <formula>"MEDIO"</formula>
    </cfRule>
    <cfRule type="cellIs" dxfId="309" priority="442" operator="equal">
      <formula>"MEDIO"</formula>
    </cfRule>
  </conditionalFormatting>
  <conditionalFormatting sqref="AG47">
    <cfRule type="cellIs" dxfId="308" priority="439" operator="equal">
      <formula>"ALTO"</formula>
    </cfRule>
    <cfRule type="cellIs" dxfId="307" priority="440" operator="equal">
      <formula>"MEDIO"</formula>
    </cfRule>
  </conditionalFormatting>
  <conditionalFormatting sqref="AG47">
    <cfRule type="cellIs" dxfId="306" priority="438" operator="equal">
      <formula>"BAJO"</formula>
    </cfRule>
  </conditionalFormatting>
  <conditionalFormatting sqref="AG47">
    <cfRule type="cellIs" dxfId="305" priority="437" operator="equal">
      <formula>"MEDIO"</formula>
    </cfRule>
  </conditionalFormatting>
  <conditionalFormatting sqref="AG47">
    <cfRule type="cellIs" dxfId="304" priority="449" operator="equal">
      <formula>#REF!</formula>
    </cfRule>
  </conditionalFormatting>
  <conditionalFormatting sqref="AG47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303" priority="430" operator="equal">
      <formula>FALSE</formula>
    </cfRule>
  </conditionalFormatting>
  <conditionalFormatting sqref="AG11:AH11 U11:V11">
    <cfRule type="cellIs" dxfId="302" priority="408" operator="equal">
      <formula>FALSE</formula>
    </cfRule>
    <cfRule type="cellIs" dxfId="301" priority="409" operator="equal">
      <formula>"IMPORTANTE"</formula>
    </cfRule>
    <cfRule type="cellIs" dxfId="300" priority="410" operator="equal">
      <formula>"MODERADO"</formula>
    </cfRule>
    <cfRule type="cellIs" dxfId="299" priority="411" operator="equal">
      <formula>"TOLERABLE"</formula>
    </cfRule>
    <cfRule type="cellIs" dxfId="298" priority="412" operator="equal">
      <formula>"TRIVIAL"</formula>
    </cfRule>
    <cfRule type="cellIs" dxfId="297" priority="413" operator="equal">
      <formula>"T'Sede AVIANCA'!"</formula>
    </cfRule>
    <cfRule type="cellIs" dxfId="296" priority="420" operator="equal">
      <formula>"MEDIANAMENTE ACEPTABLE"</formula>
    </cfRule>
    <cfRule type="cellIs" dxfId="295" priority="421" operator="equal">
      <formula>"ACEPTABLE"</formula>
    </cfRule>
    <cfRule type="cellIs" dxfId="294" priority="422" operator="equal">
      <formula>"NO ACEPTABLE"</formula>
    </cfRule>
    <cfRule type="cellIs" dxfId="293" priority="423" stopIfTrue="1" operator="equal">
      <formula>"BAJO"</formula>
    </cfRule>
    <cfRule type="cellIs" dxfId="292" priority="424" stopIfTrue="1" operator="equal">
      <formula>"MEDIO"</formula>
    </cfRule>
    <cfRule type="cellIs" dxfId="291" priority="425" stopIfTrue="1" operator="equal">
      <formula>"ALTO"</formula>
    </cfRule>
  </conditionalFormatting>
  <conditionalFormatting sqref="AG11:AH11 U11:V11">
    <cfRule type="cellIs" dxfId="290" priority="418" operator="equal">
      <formula>"MEDIO"</formula>
    </cfRule>
    <cfRule type="cellIs" dxfId="289" priority="419" operator="equal">
      <formula>"MEDIO"</formula>
    </cfRule>
  </conditionalFormatting>
  <conditionalFormatting sqref="AG11:AH11 U11:V11">
    <cfRule type="cellIs" dxfId="288" priority="416" operator="equal">
      <formula>"ALTO"</formula>
    </cfRule>
    <cfRule type="cellIs" dxfId="287" priority="417" operator="equal">
      <formula>"MEDIO"</formula>
    </cfRule>
  </conditionalFormatting>
  <conditionalFormatting sqref="AG11:AH11 U11:V11">
    <cfRule type="cellIs" dxfId="286" priority="415" operator="equal">
      <formula>"BAJO"</formula>
    </cfRule>
  </conditionalFormatting>
  <conditionalFormatting sqref="AG11:AH11 U11:V11">
    <cfRule type="cellIs" dxfId="285" priority="414" operator="equal">
      <formula>"MEDIO"</formula>
    </cfRule>
  </conditionalFormatting>
  <conditionalFormatting sqref="AG11:AH11 U11:V11">
    <cfRule type="cellIs" dxfId="284" priority="426" operator="equal">
      <formula>#REF!</formula>
    </cfRule>
  </conditionalFormatting>
  <conditionalFormatting sqref="AF11 T11">
    <cfRule type="cellIs" dxfId="283" priority="407" operator="equal">
      <formula>0</formula>
    </cfRule>
  </conditionalFormatting>
  <conditionalFormatting sqref="U11">
    <cfRule type="colorScale" priority="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4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1:V21 AG21:AH21">
    <cfRule type="cellIs" dxfId="282" priority="361" operator="equal">
      <formula>FALSE</formula>
    </cfRule>
    <cfRule type="cellIs" dxfId="281" priority="362" operator="equal">
      <formula>"IMPORTANTE"</formula>
    </cfRule>
    <cfRule type="cellIs" dxfId="280" priority="363" operator="equal">
      <formula>"MODERADO"</formula>
    </cfRule>
    <cfRule type="cellIs" dxfId="279" priority="364" operator="equal">
      <formula>"TOLERABLE"</formula>
    </cfRule>
    <cfRule type="cellIs" dxfId="278" priority="365" operator="equal">
      <formula>"TRIVIAL"</formula>
    </cfRule>
    <cfRule type="cellIs" dxfId="277" priority="366" operator="equal">
      <formula>"T'Sede AVIANCA'!"</formula>
    </cfRule>
    <cfRule type="cellIs" dxfId="276" priority="373" operator="equal">
      <formula>"MEDIANAMENTE ACEPTABLE"</formula>
    </cfRule>
    <cfRule type="cellIs" dxfId="275" priority="374" operator="equal">
      <formula>"ACEPTABLE"</formula>
    </cfRule>
    <cfRule type="cellIs" dxfId="274" priority="375" operator="equal">
      <formula>"NO ACEPTABLE"</formula>
    </cfRule>
    <cfRule type="cellIs" dxfId="273" priority="376" stopIfTrue="1" operator="equal">
      <formula>"BAJO"</formula>
    </cfRule>
    <cfRule type="cellIs" dxfId="272" priority="377" stopIfTrue="1" operator="equal">
      <formula>"MEDIO"</formula>
    </cfRule>
    <cfRule type="cellIs" dxfId="271" priority="378" stopIfTrue="1" operator="equal">
      <formula>"ALTO"</formula>
    </cfRule>
  </conditionalFormatting>
  <conditionalFormatting sqref="U21:V21 AG21:AH21">
    <cfRule type="cellIs" dxfId="270" priority="371" operator="equal">
      <formula>"MEDIO"</formula>
    </cfRule>
    <cfRule type="cellIs" dxfId="269" priority="372" operator="equal">
      <formula>"MEDIO"</formula>
    </cfRule>
  </conditionalFormatting>
  <conditionalFormatting sqref="U21:V21 AG21:AH21">
    <cfRule type="cellIs" dxfId="268" priority="369" operator="equal">
      <formula>"ALTO"</formula>
    </cfRule>
    <cfRule type="cellIs" dxfId="267" priority="370" operator="equal">
      <formula>"MEDIO"</formula>
    </cfRule>
  </conditionalFormatting>
  <conditionalFormatting sqref="U21:V21 AG21:AH21">
    <cfRule type="cellIs" dxfId="266" priority="368" operator="equal">
      <formula>"BAJO"</formula>
    </cfRule>
  </conditionalFormatting>
  <conditionalFormatting sqref="U21:V21 AG21:AH21">
    <cfRule type="cellIs" dxfId="265" priority="367" operator="equal">
      <formula>"MEDIO"</formula>
    </cfRule>
  </conditionalFormatting>
  <conditionalFormatting sqref="U21:V21 AG21:AH21">
    <cfRule type="cellIs" dxfId="264" priority="379" operator="equal">
      <formula>#REF!</formula>
    </cfRule>
  </conditionalFormatting>
  <conditionalFormatting sqref="T21 AF21 AF23">
    <cfRule type="cellIs" dxfId="263" priority="360" operator="equal">
      <formula>0</formula>
    </cfRule>
  </conditionalFormatting>
  <conditionalFormatting sqref="G21">
    <cfRule type="cellIs" dxfId="262" priority="359" operator="equal">
      <formula>FALSE</formula>
    </cfRule>
  </conditionalFormatting>
  <conditionalFormatting sqref="U21">
    <cfRule type="colorScale" priority="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1:AH21">
    <cfRule type="colorScale" priority="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1"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6">
    <cfRule type="cellIs" dxfId="261" priority="339" operator="equal">
      <formula>FALSE</formula>
    </cfRule>
    <cfRule type="cellIs" dxfId="260" priority="340" operator="equal">
      <formula>"IMPORTANTE"</formula>
    </cfRule>
    <cfRule type="cellIs" dxfId="259" priority="341" operator="equal">
      <formula>"MODERADO"</formula>
    </cfRule>
    <cfRule type="cellIs" dxfId="258" priority="342" operator="equal">
      <formula>"TOLERABLE"</formula>
    </cfRule>
    <cfRule type="cellIs" dxfId="257" priority="343" operator="equal">
      <formula>"TRIVIAL"</formula>
    </cfRule>
    <cfRule type="cellIs" dxfId="256" priority="344" operator="equal">
      <formula>"T'Sede AVIANCA'!"</formula>
    </cfRule>
    <cfRule type="cellIs" dxfId="255" priority="351" operator="equal">
      <formula>"MEDIANAMENTE ACEPTABLE"</formula>
    </cfRule>
    <cfRule type="cellIs" dxfId="254" priority="352" operator="equal">
      <formula>"ACEPTABLE"</formula>
    </cfRule>
    <cfRule type="cellIs" dxfId="253" priority="353" operator="equal">
      <formula>"NO ACEPTABLE"</formula>
    </cfRule>
    <cfRule type="cellIs" dxfId="252" priority="354" stopIfTrue="1" operator="equal">
      <formula>"BAJO"</formula>
    </cfRule>
    <cfRule type="cellIs" dxfId="251" priority="355" stopIfTrue="1" operator="equal">
      <formula>"MEDIO"</formula>
    </cfRule>
    <cfRule type="cellIs" dxfId="250" priority="356" stopIfTrue="1" operator="equal">
      <formula>"ALTO"</formula>
    </cfRule>
  </conditionalFormatting>
  <conditionalFormatting sqref="AH46">
    <cfRule type="cellIs" dxfId="249" priority="349" operator="equal">
      <formula>"MEDIO"</formula>
    </cfRule>
    <cfRule type="cellIs" dxfId="248" priority="350" operator="equal">
      <formula>"MEDIO"</formula>
    </cfRule>
  </conditionalFormatting>
  <conditionalFormatting sqref="AH46">
    <cfRule type="cellIs" dxfId="247" priority="347" operator="equal">
      <formula>"ALTO"</formula>
    </cfRule>
    <cfRule type="cellIs" dxfId="246" priority="348" operator="equal">
      <formula>"MEDIO"</formula>
    </cfRule>
  </conditionalFormatting>
  <conditionalFormatting sqref="AH46">
    <cfRule type="cellIs" dxfId="245" priority="346" operator="equal">
      <formula>"BAJO"</formula>
    </cfRule>
  </conditionalFormatting>
  <conditionalFormatting sqref="AH46">
    <cfRule type="cellIs" dxfId="244" priority="345" operator="equal">
      <formula>"MEDIO"</formula>
    </cfRule>
  </conditionalFormatting>
  <conditionalFormatting sqref="AH46">
    <cfRule type="cellIs" dxfId="243" priority="357" operator="equal">
      <formula>#REF!</formula>
    </cfRule>
  </conditionalFormatting>
  <conditionalFormatting sqref="AH46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6">
    <cfRule type="cellIs" dxfId="242" priority="319" operator="equal">
      <formula>FALSE</formula>
    </cfRule>
    <cfRule type="cellIs" dxfId="241" priority="320" operator="equal">
      <formula>"IMPORTANTE"</formula>
    </cfRule>
    <cfRule type="cellIs" dxfId="240" priority="321" operator="equal">
      <formula>"MODERADO"</formula>
    </cfRule>
    <cfRule type="cellIs" dxfId="239" priority="322" operator="equal">
      <formula>"TOLERABLE"</formula>
    </cfRule>
    <cfRule type="cellIs" dxfId="238" priority="323" operator="equal">
      <formula>"TRIVIAL"</formula>
    </cfRule>
    <cfRule type="cellIs" dxfId="237" priority="324" operator="equal">
      <formula>"T'Sede AVIANCA'!"</formula>
    </cfRule>
    <cfRule type="cellIs" dxfId="236" priority="331" operator="equal">
      <formula>"MEDIANAMENTE ACEPTABLE"</formula>
    </cfRule>
    <cfRule type="cellIs" dxfId="235" priority="332" operator="equal">
      <formula>"ACEPTABLE"</formula>
    </cfRule>
    <cfRule type="cellIs" dxfId="234" priority="333" operator="equal">
      <formula>"NO ACEPTABLE"</formula>
    </cfRule>
    <cfRule type="cellIs" dxfId="233" priority="334" stopIfTrue="1" operator="equal">
      <formula>"BAJO"</formula>
    </cfRule>
    <cfRule type="cellIs" dxfId="232" priority="335" stopIfTrue="1" operator="equal">
      <formula>"MEDIO"</formula>
    </cfRule>
    <cfRule type="cellIs" dxfId="231" priority="336" stopIfTrue="1" operator="equal">
      <formula>"ALTO"</formula>
    </cfRule>
  </conditionalFormatting>
  <conditionalFormatting sqref="AG46">
    <cfRule type="cellIs" dxfId="230" priority="329" operator="equal">
      <formula>"MEDIO"</formula>
    </cfRule>
    <cfRule type="cellIs" dxfId="229" priority="330" operator="equal">
      <formula>"MEDIO"</formula>
    </cfRule>
  </conditionalFormatting>
  <conditionalFormatting sqref="AG46">
    <cfRule type="cellIs" dxfId="228" priority="327" operator="equal">
      <formula>"ALTO"</formula>
    </cfRule>
    <cfRule type="cellIs" dxfId="227" priority="328" operator="equal">
      <formula>"MEDIO"</formula>
    </cfRule>
  </conditionalFormatting>
  <conditionalFormatting sqref="AG46">
    <cfRule type="cellIs" dxfId="226" priority="326" operator="equal">
      <formula>"BAJO"</formula>
    </cfRule>
  </conditionalFormatting>
  <conditionalFormatting sqref="AG46">
    <cfRule type="cellIs" dxfId="225" priority="325" operator="equal">
      <formula>"MEDIO"</formula>
    </cfRule>
  </conditionalFormatting>
  <conditionalFormatting sqref="AG46">
    <cfRule type="cellIs" dxfId="224" priority="337" operator="equal">
      <formula>#REF!</formula>
    </cfRule>
  </conditionalFormatting>
  <conditionalFormatting sqref="AG46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8">
    <cfRule type="cellIs" dxfId="223" priority="299" operator="equal">
      <formula>FALSE</formula>
    </cfRule>
    <cfRule type="cellIs" dxfId="222" priority="300" operator="equal">
      <formula>"IMPORTANTE"</formula>
    </cfRule>
    <cfRule type="cellIs" dxfId="221" priority="301" operator="equal">
      <formula>"MODERADO"</formula>
    </cfRule>
    <cfRule type="cellIs" dxfId="220" priority="302" operator="equal">
      <formula>"TOLERABLE"</formula>
    </cfRule>
    <cfRule type="cellIs" dxfId="219" priority="303" operator="equal">
      <formula>"TRIVIAL"</formula>
    </cfRule>
    <cfRule type="cellIs" dxfId="218" priority="304" operator="equal">
      <formula>"T'Sede AVIANCA'!"</formula>
    </cfRule>
    <cfRule type="cellIs" dxfId="217" priority="311" operator="equal">
      <formula>"MEDIANAMENTE ACEPTABLE"</formula>
    </cfRule>
    <cfRule type="cellIs" dxfId="216" priority="312" operator="equal">
      <formula>"ACEPTABLE"</formula>
    </cfRule>
    <cfRule type="cellIs" dxfId="215" priority="313" operator="equal">
      <formula>"NO ACEPTABLE"</formula>
    </cfRule>
    <cfRule type="cellIs" dxfId="214" priority="314" stopIfTrue="1" operator="equal">
      <formula>"BAJO"</formula>
    </cfRule>
    <cfRule type="cellIs" dxfId="213" priority="315" stopIfTrue="1" operator="equal">
      <formula>"MEDIO"</formula>
    </cfRule>
    <cfRule type="cellIs" dxfId="212" priority="316" stopIfTrue="1" operator="equal">
      <formula>"ALTO"</formula>
    </cfRule>
  </conditionalFormatting>
  <conditionalFormatting sqref="AH48">
    <cfRule type="cellIs" dxfId="211" priority="309" operator="equal">
      <formula>"MEDIO"</formula>
    </cfRule>
    <cfRule type="cellIs" dxfId="210" priority="310" operator="equal">
      <formula>"MEDIO"</formula>
    </cfRule>
  </conditionalFormatting>
  <conditionalFormatting sqref="AH48">
    <cfRule type="cellIs" dxfId="209" priority="307" operator="equal">
      <formula>"ALTO"</formula>
    </cfRule>
    <cfRule type="cellIs" dxfId="208" priority="308" operator="equal">
      <formula>"MEDIO"</formula>
    </cfRule>
  </conditionalFormatting>
  <conditionalFormatting sqref="AH48">
    <cfRule type="cellIs" dxfId="207" priority="306" operator="equal">
      <formula>"BAJO"</formula>
    </cfRule>
  </conditionalFormatting>
  <conditionalFormatting sqref="AH48">
    <cfRule type="cellIs" dxfId="206" priority="305" operator="equal">
      <formula>"MEDIO"</formula>
    </cfRule>
  </conditionalFormatting>
  <conditionalFormatting sqref="AH48">
    <cfRule type="cellIs" dxfId="205" priority="317" operator="equal">
      <formula>#REF!</formula>
    </cfRule>
  </conditionalFormatting>
  <conditionalFormatting sqref="AH48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8">
    <cfRule type="cellIs" dxfId="204" priority="279" operator="equal">
      <formula>FALSE</formula>
    </cfRule>
    <cfRule type="cellIs" dxfId="203" priority="280" operator="equal">
      <formula>"IMPORTANTE"</formula>
    </cfRule>
    <cfRule type="cellIs" dxfId="202" priority="281" operator="equal">
      <formula>"MODERADO"</formula>
    </cfRule>
    <cfRule type="cellIs" dxfId="201" priority="282" operator="equal">
      <formula>"TOLERABLE"</formula>
    </cfRule>
    <cfRule type="cellIs" dxfId="200" priority="283" operator="equal">
      <formula>"TRIVIAL"</formula>
    </cfRule>
    <cfRule type="cellIs" dxfId="199" priority="284" operator="equal">
      <formula>"T'Sede AVIANCA'!"</formula>
    </cfRule>
    <cfRule type="cellIs" dxfId="198" priority="291" operator="equal">
      <formula>"MEDIANAMENTE ACEPTABLE"</formula>
    </cfRule>
    <cfRule type="cellIs" dxfId="197" priority="292" operator="equal">
      <formula>"ACEPTABLE"</formula>
    </cfRule>
    <cfRule type="cellIs" dxfId="196" priority="293" operator="equal">
      <formula>"NO ACEPTABLE"</formula>
    </cfRule>
    <cfRule type="cellIs" dxfId="195" priority="294" stopIfTrue="1" operator="equal">
      <formula>"BAJO"</formula>
    </cfRule>
    <cfRule type="cellIs" dxfId="194" priority="295" stopIfTrue="1" operator="equal">
      <formula>"MEDIO"</formula>
    </cfRule>
    <cfRule type="cellIs" dxfId="193" priority="296" stopIfTrue="1" operator="equal">
      <formula>"ALTO"</formula>
    </cfRule>
  </conditionalFormatting>
  <conditionalFormatting sqref="AG48">
    <cfRule type="cellIs" dxfId="192" priority="289" operator="equal">
      <formula>"MEDIO"</formula>
    </cfRule>
    <cfRule type="cellIs" dxfId="191" priority="290" operator="equal">
      <formula>"MEDIO"</formula>
    </cfRule>
  </conditionalFormatting>
  <conditionalFormatting sqref="AG48">
    <cfRule type="cellIs" dxfId="190" priority="287" operator="equal">
      <formula>"ALTO"</formula>
    </cfRule>
    <cfRule type="cellIs" dxfId="189" priority="288" operator="equal">
      <formula>"MEDIO"</formula>
    </cfRule>
  </conditionalFormatting>
  <conditionalFormatting sqref="AG48">
    <cfRule type="cellIs" dxfId="188" priority="286" operator="equal">
      <formula>"BAJO"</formula>
    </cfRule>
  </conditionalFormatting>
  <conditionalFormatting sqref="AG48">
    <cfRule type="cellIs" dxfId="187" priority="285" operator="equal">
      <formula>"MEDIO"</formula>
    </cfRule>
  </conditionalFormatting>
  <conditionalFormatting sqref="AG48">
    <cfRule type="cellIs" dxfId="186" priority="297" operator="equal">
      <formula>#REF!</formula>
    </cfRule>
  </conditionalFormatting>
  <conditionalFormatting sqref="AG48"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3">
    <cfRule type="cellIs" dxfId="185" priority="278" operator="equal">
      <formula>FALSE</formula>
    </cfRule>
  </conditionalFormatting>
  <conditionalFormatting sqref="U23:V23">
    <cfRule type="cellIs" dxfId="184" priority="257" operator="equal">
      <formula>FALSE</formula>
    </cfRule>
    <cfRule type="cellIs" dxfId="183" priority="258" operator="equal">
      <formula>"IMPORTANTE"</formula>
    </cfRule>
    <cfRule type="cellIs" dxfId="182" priority="259" operator="equal">
      <formula>"MODERADO"</formula>
    </cfRule>
    <cfRule type="cellIs" dxfId="181" priority="260" operator="equal">
      <formula>"TOLERABLE"</formula>
    </cfRule>
    <cfRule type="cellIs" dxfId="180" priority="261" operator="equal">
      <formula>"TRIVIAL"</formula>
    </cfRule>
    <cfRule type="cellIs" dxfId="179" priority="262" operator="equal">
      <formula>"T'Sede AVIANCA'!"</formula>
    </cfRule>
    <cfRule type="cellIs" dxfId="178" priority="269" operator="equal">
      <formula>"MEDIANAMENTE ACEPTABLE"</formula>
    </cfRule>
    <cfRule type="cellIs" dxfId="177" priority="270" operator="equal">
      <formula>"ACEPTABLE"</formula>
    </cfRule>
    <cfRule type="cellIs" dxfId="176" priority="271" operator="equal">
      <formula>"NO ACEPTABLE"</formula>
    </cfRule>
    <cfRule type="cellIs" dxfId="175" priority="272" stopIfTrue="1" operator="equal">
      <formula>"BAJO"</formula>
    </cfRule>
    <cfRule type="cellIs" dxfId="174" priority="273" stopIfTrue="1" operator="equal">
      <formula>"MEDIO"</formula>
    </cfRule>
    <cfRule type="cellIs" dxfId="173" priority="274" stopIfTrue="1" operator="equal">
      <formula>"ALTO"</formula>
    </cfRule>
  </conditionalFormatting>
  <conditionalFormatting sqref="U23:V23">
    <cfRule type="cellIs" dxfId="172" priority="267" operator="equal">
      <formula>"MEDIO"</formula>
    </cfRule>
    <cfRule type="cellIs" dxfId="171" priority="268" operator="equal">
      <formula>"MEDIO"</formula>
    </cfRule>
  </conditionalFormatting>
  <conditionalFormatting sqref="U23:V23">
    <cfRule type="cellIs" dxfId="170" priority="265" operator="equal">
      <formula>"ALTO"</formula>
    </cfRule>
    <cfRule type="cellIs" dxfId="169" priority="266" operator="equal">
      <formula>"MEDIO"</formula>
    </cfRule>
  </conditionalFormatting>
  <conditionalFormatting sqref="U23:V23">
    <cfRule type="cellIs" dxfId="168" priority="264" operator="equal">
      <formula>"BAJO"</formula>
    </cfRule>
  </conditionalFormatting>
  <conditionalFormatting sqref="U23:V23">
    <cfRule type="cellIs" dxfId="167" priority="263" operator="equal">
      <formula>"MEDIO"</formula>
    </cfRule>
  </conditionalFormatting>
  <conditionalFormatting sqref="U23:V23">
    <cfRule type="cellIs" dxfId="166" priority="275" operator="equal">
      <formula>#REF!</formula>
    </cfRule>
  </conditionalFormatting>
  <conditionalFormatting sqref="T23">
    <cfRule type="cellIs" dxfId="165" priority="256" operator="equal">
      <formula>0</formula>
    </cfRule>
  </conditionalFormatting>
  <conditionalFormatting sqref="U23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ellIs" dxfId="164" priority="236" operator="equal">
      <formula>FALSE</formula>
    </cfRule>
    <cfRule type="cellIs" dxfId="163" priority="237" operator="equal">
      <formula>"IMPORTANTE"</formula>
    </cfRule>
    <cfRule type="cellIs" dxfId="162" priority="238" operator="equal">
      <formula>"MODERADO"</formula>
    </cfRule>
    <cfRule type="cellIs" dxfId="161" priority="239" operator="equal">
      <formula>"TOLERABLE"</formula>
    </cfRule>
    <cfRule type="cellIs" dxfId="160" priority="240" operator="equal">
      <formula>"TRIVIAL"</formula>
    </cfRule>
    <cfRule type="cellIs" dxfId="159" priority="241" operator="equal">
      <formula>"T'Sede AVIANCA'!"</formula>
    </cfRule>
    <cfRule type="cellIs" dxfId="158" priority="248" operator="equal">
      <formula>"MEDIANAMENTE ACEPTABLE"</formula>
    </cfRule>
    <cfRule type="cellIs" dxfId="157" priority="249" operator="equal">
      <formula>"ACEPTABLE"</formula>
    </cfRule>
    <cfRule type="cellIs" dxfId="156" priority="250" operator="equal">
      <formula>"NO ACEPTABLE"</formula>
    </cfRule>
    <cfRule type="cellIs" dxfId="155" priority="251" stopIfTrue="1" operator="equal">
      <formula>"BAJO"</formula>
    </cfRule>
    <cfRule type="cellIs" dxfId="154" priority="252" stopIfTrue="1" operator="equal">
      <formula>"MEDIO"</formula>
    </cfRule>
    <cfRule type="cellIs" dxfId="153" priority="253" stopIfTrue="1" operator="equal">
      <formula>"ALTO"</formula>
    </cfRule>
  </conditionalFormatting>
  <conditionalFormatting sqref="AG23:AH23">
    <cfRule type="cellIs" dxfId="152" priority="246" operator="equal">
      <formula>"MEDIO"</formula>
    </cfRule>
    <cfRule type="cellIs" dxfId="151" priority="247" operator="equal">
      <formula>"MEDIO"</formula>
    </cfRule>
  </conditionalFormatting>
  <conditionalFormatting sqref="AG23:AH23">
    <cfRule type="cellIs" dxfId="150" priority="244" operator="equal">
      <formula>"ALTO"</formula>
    </cfRule>
    <cfRule type="cellIs" dxfId="149" priority="245" operator="equal">
      <formula>"MEDIO"</formula>
    </cfRule>
  </conditionalFormatting>
  <conditionalFormatting sqref="AG23:AH23">
    <cfRule type="cellIs" dxfId="148" priority="243" operator="equal">
      <formula>"BAJO"</formula>
    </cfRule>
  </conditionalFormatting>
  <conditionalFormatting sqref="AG23:AH23">
    <cfRule type="cellIs" dxfId="147" priority="242" operator="equal">
      <formula>"MEDIO"</formula>
    </cfRule>
  </conditionalFormatting>
  <conditionalFormatting sqref="AG23:AH23">
    <cfRule type="cellIs" dxfId="146" priority="254" operator="equal">
      <formula>#REF!</formula>
    </cfRule>
  </conditionalFormatting>
  <conditionalFormatting sqref="AG23:AH23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">
    <cfRule type="cellIs" dxfId="145" priority="188" operator="equal">
      <formula>FALSE</formula>
    </cfRule>
  </conditionalFormatting>
  <conditionalFormatting sqref="U9:V9 AG9:AH9">
    <cfRule type="cellIs" dxfId="144" priority="214" operator="equal">
      <formula>FALSE</formula>
    </cfRule>
    <cfRule type="cellIs" dxfId="143" priority="215" operator="equal">
      <formula>"IMPORTANTE"</formula>
    </cfRule>
    <cfRule type="cellIs" dxfId="142" priority="216" operator="equal">
      <formula>"MODERADO"</formula>
    </cfRule>
    <cfRule type="cellIs" dxfId="141" priority="217" operator="equal">
      <formula>"TOLERABLE"</formula>
    </cfRule>
    <cfRule type="cellIs" dxfId="140" priority="218" operator="equal">
      <formula>"TRIVIAL"</formula>
    </cfRule>
    <cfRule type="cellIs" dxfId="139" priority="219" operator="equal">
      <formula>"T'Sede AVIANCA'!"</formula>
    </cfRule>
    <cfRule type="cellIs" dxfId="138" priority="226" operator="equal">
      <formula>"MEDIANAMENTE ACEPTABLE"</formula>
    </cfRule>
    <cfRule type="cellIs" dxfId="137" priority="227" operator="equal">
      <formula>"ACEPTABLE"</formula>
    </cfRule>
    <cfRule type="cellIs" dxfId="136" priority="228" operator="equal">
      <formula>"NO ACEPTABLE"</formula>
    </cfRule>
    <cfRule type="cellIs" dxfId="135" priority="229" stopIfTrue="1" operator="equal">
      <formula>"BAJO"</formula>
    </cfRule>
    <cfRule type="cellIs" dxfId="134" priority="230" stopIfTrue="1" operator="equal">
      <formula>"MEDIO"</formula>
    </cfRule>
    <cfRule type="cellIs" dxfId="133" priority="231" stopIfTrue="1" operator="equal">
      <formula>"ALTO"</formula>
    </cfRule>
  </conditionalFormatting>
  <conditionalFormatting sqref="U9:V9 AG9:AH9">
    <cfRule type="cellIs" dxfId="132" priority="224" operator="equal">
      <formula>"MEDIO"</formula>
    </cfRule>
    <cfRule type="cellIs" dxfId="131" priority="225" operator="equal">
      <formula>"MEDIO"</formula>
    </cfRule>
  </conditionalFormatting>
  <conditionalFormatting sqref="U9:V9 AG9:AH9">
    <cfRule type="cellIs" dxfId="130" priority="222" operator="equal">
      <formula>"ALTO"</formula>
    </cfRule>
    <cfRule type="cellIs" dxfId="129" priority="223" operator="equal">
      <formula>"MEDIO"</formula>
    </cfRule>
  </conditionalFormatting>
  <conditionalFormatting sqref="U9:V9 AG9:AH9">
    <cfRule type="cellIs" dxfId="128" priority="221" operator="equal">
      <formula>"BAJO"</formula>
    </cfRule>
  </conditionalFormatting>
  <conditionalFormatting sqref="U9:V9 AG9:AH9">
    <cfRule type="cellIs" dxfId="127" priority="220" operator="equal">
      <formula>"MEDIO"</formula>
    </cfRule>
  </conditionalFormatting>
  <conditionalFormatting sqref="U9:V9 AG9:AH9">
    <cfRule type="cellIs" dxfId="126" priority="232" operator="equal">
      <formula>#REF!</formula>
    </cfRule>
  </conditionalFormatting>
  <conditionalFormatting sqref="T9 AF9">
    <cfRule type="cellIs" dxfId="125" priority="213" operator="equal">
      <formula>0</formula>
    </cfRule>
  </conditionalFormatting>
  <conditionalFormatting sqref="G9">
    <cfRule type="cellIs" dxfId="124" priority="212" operator="equal">
      <formula>FALSE</formula>
    </cfRule>
  </conditionalFormatting>
  <conditionalFormatting sqref="U9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H9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5 AG25:AH25">
    <cfRule type="cellIs" dxfId="123" priority="190" operator="equal">
      <formula>FALSE</formula>
    </cfRule>
    <cfRule type="cellIs" dxfId="122" priority="191" operator="equal">
      <formula>"IMPORTANTE"</formula>
    </cfRule>
    <cfRule type="cellIs" dxfId="121" priority="192" operator="equal">
      <formula>"MODERADO"</formula>
    </cfRule>
    <cfRule type="cellIs" dxfId="120" priority="193" operator="equal">
      <formula>"TOLERABLE"</formula>
    </cfRule>
    <cfRule type="cellIs" dxfId="119" priority="194" operator="equal">
      <formula>"TRIVIAL"</formula>
    </cfRule>
    <cfRule type="cellIs" dxfId="118" priority="195" operator="equal">
      <formula>"T'Sede AVIANCA'!"</formula>
    </cfRule>
    <cfRule type="cellIs" dxfId="117" priority="202" operator="equal">
      <formula>"MEDIANAMENTE ACEPTABLE"</formula>
    </cfRule>
    <cfRule type="cellIs" dxfId="116" priority="203" operator="equal">
      <formula>"ACEPTABLE"</formula>
    </cfRule>
    <cfRule type="cellIs" dxfId="115" priority="204" operator="equal">
      <formula>"NO ACEPTABLE"</formula>
    </cfRule>
    <cfRule type="cellIs" dxfId="114" priority="205" stopIfTrue="1" operator="equal">
      <formula>"BAJO"</formula>
    </cfRule>
    <cfRule type="cellIs" dxfId="113" priority="206" stopIfTrue="1" operator="equal">
      <formula>"MEDIO"</formula>
    </cfRule>
    <cfRule type="cellIs" dxfId="112" priority="207" stopIfTrue="1" operator="equal">
      <formula>"ALTO"</formula>
    </cfRule>
  </conditionalFormatting>
  <conditionalFormatting sqref="U25:V25 AG25:AH25">
    <cfRule type="cellIs" dxfId="111" priority="200" operator="equal">
      <formula>"MEDIO"</formula>
    </cfRule>
    <cfRule type="cellIs" dxfId="110" priority="201" operator="equal">
      <formula>"MEDIO"</formula>
    </cfRule>
  </conditionalFormatting>
  <conditionalFormatting sqref="U25:V25 AG25:AH25">
    <cfRule type="cellIs" dxfId="109" priority="198" operator="equal">
      <formula>"ALTO"</formula>
    </cfRule>
    <cfRule type="cellIs" dxfId="108" priority="199" operator="equal">
      <formula>"MEDIO"</formula>
    </cfRule>
  </conditionalFormatting>
  <conditionalFormatting sqref="U25:V25 AG25:AH25">
    <cfRule type="cellIs" dxfId="107" priority="197" operator="equal">
      <formula>"BAJO"</formula>
    </cfRule>
  </conditionalFormatting>
  <conditionalFormatting sqref="U25:V25 AG25:AH25">
    <cfRule type="cellIs" dxfId="106" priority="196" operator="equal">
      <formula>"MEDIO"</formula>
    </cfRule>
  </conditionalFormatting>
  <conditionalFormatting sqref="U25:V25 AG25:AH25">
    <cfRule type="cellIs" dxfId="105" priority="208" operator="equal">
      <formula>#REF!</formula>
    </cfRule>
  </conditionalFormatting>
  <conditionalFormatting sqref="T25 AF25">
    <cfRule type="cellIs" dxfId="104" priority="189" operator="equal">
      <formula>0</formula>
    </cfRule>
  </conditionalFormatting>
  <conditionalFormatting sqref="U25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:AH25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">
    <cfRule type="cellIs" dxfId="103" priority="140" operator="equal">
      <formula>FALSE</formula>
    </cfRule>
  </conditionalFormatting>
  <conditionalFormatting sqref="AG29:AH29 U29:V29">
    <cfRule type="cellIs" dxfId="102" priority="142" operator="equal">
      <formula>FALSE</formula>
    </cfRule>
    <cfRule type="cellIs" dxfId="101" priority="143" operator="equal">
      <formula>"IMPORTANTE"</formula>
    </cfRule>
    <cfRule type="cellIs" dxfId="100" priority="144" operator="equal">
      <formula>"MODERADO"</formula>
    </cfRule>
    <cfRule type="cellIs" dxfId="99" priority="145" operator="equal">
      <formula>"TOLERABLE"</formula>
    </cfRule>
    <cfRule type="cellIs" dxfId="98" priority="146" operator="equal">
      <formula>"TRIVIAL"</formula>
    </cfRule>
    <cfRule type="cellIs" dxfId="97" priority="147" operator="equal">
      <formula>"T'Sede AVIANCA'!"</formula>
    </cfRule>
    <cfRule type="cellIs" dxfId="96" priority="154" operator="equal">
      <formula>"MEDIANAMENTE ACEPTABLE"</formula>
    </cfRule>
    <cfRule type="cellIs" dxfId="95" priority="155" operator="equal">
      <formula>"ACEPTABLE"</formula>
    </cfRule>
    <cfRule type="cellIs" dxfId="94" priority="156" operator="equal">
      <formula>"NO ACEPTABLE"</formula>
    </cfRule>
    <cfRule type="cellIs" dxfId="93" priority="157" stopIfTrue="1" operator="equal">
      <formula>"BAJO"</formula>
    </cfRule>
    <cfRule type="cellIs" dxfId="92" priority="158" stopIfTrue="1" operator="equal">
      <formula>"MEDIO"</formula>
    </cfRule>
    <cfRule type="cellIs" dxfId="91" priority="159" stopIfTrue="1" operator="equal">
      <formula>"ALTO"</formula>
    </cfRule>
  </conditionalFormatting>
  <conditionalFormatting sqref="AG29:AH29 U29:V29">
    <cfRule type="cellIs" dxfId="90" priority="152" operator="equal">
      <formula>"MEDIO"</formula>
    </cfRule>
    <cfRule type="cellIs" dxfId="89" priority="153" operator="equal">
      <formula>"MEDIO"</formula>
    </cfRule>
  </conditionalFormatting>
  <conditionalFormatting sqref="AG29:AH29 U29:V29">
    <cfRule type="cellIs" dxfId="88" priority="150" operator="equal">
      <formula>"ALTO"</formula>
    </cfRule>
    <cfRule type="cellIs" dxfId="87" priority="151" operator="equal">
      <formula>"MEDIO"</formula>
    </cfRule>
  </conditionalFormatting>
  <conditionalFormatting sqref="AG29:AH29 U29:V29">
    <cfRule type="cellIs" dxfId="86" priority="149" operator="equal">
      <formula>"BAJO"</formula>
    </cfRule>
  </conditionalFormatting>
  <conditionalFormatting sqref="AG29:AH29 U29:V29">
    <cfRule type="cellIs" dxfId="85" priority="148" operator="equal">
      <formula>"MEDIO"</formula>
    </cfRule>
  </conditionalFormatting>
  <conditionalFormatting sqref="AG29:AH29 U29:V29">
    <cfRule type="cellIs" dxfId="84" priority="160" operator="equal">
      <formula>#REF!</formula>
    </cfRule>
  </conditionalFormatting>
  <conditionalFormatting sqref="T29 AF29">
    <cfRule type="cellIs" dxfId="83" priority="141" operator="equal">
      <formula>0</formula>
    </cfRule>
  </conditionalFormatting>
  <conditionalFormatting sqref="U29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29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">
    <cfRule type="cellIs" dxfId="82" priority="139" operator="equal">
      <formula>FALSE</formula>
    </cfRule>
  </conditionalFormatting>
  <conditionalFormatting sqref="AG16:AH16 U16:V16">
    <cfRule type="cellIs" dxfId="81" priority="117" operator="equal">
      <formula>FALSE</formula>
    </cfRule>
    <cfRule type="cellIs" dxfId="80" priority="118" operator="equal">
      <formula>"IMPORTANTE"</formula>
    </cfRule>
    <cfRule type="cellIs" dxfId="79" priority="119" operator="equal">
      <formula>"MODERADO"</formula>
    </cfRule>
    <cfRule type="cellIs" dxfId="78" priority="120" operator="equal">
      <formula>"TOLERABLE"</formula>
    </cfRule>
    <cfRule type="cellIs" dxfId="77" priority="121" operator="equal">
      <formula>"TRIVIAL"</formula>
    </cfRule>
    <cfRule type="cellIs" dxfId="76" priority="122" operator="equal">
      <formula>"T'Sede AVIANCA'!"</formula>
    </cfRule>
    <cfRule type="cellIs" dxfId="75" priority="129" operator="equal">
      <formula>"MEDIANAMENTE ACEPTABLE"</formula>
    </cfRule>
    <cfRule type="cellIs" dxfId="74" priority="130" operator="equal">
      <formula>"ACEPTABLE"</formula>
    </cfRule>
    <cfRule type="cellIs" dxfId="73" priority="131" operator="equal">
      <formula>"NO ACEPTABLE"</formula>
    </cfRule>
    <cfRule type="cellIs" dxfId="72" priority="132" stopIfTrue="1" operator="equal">
      <formula>"BAJO"</formula>
    </cfRule>
    <cfRule type="cellIs" dxfId="71" priority="133" stopIfTrue="1" operator="equal">
      <formula>"MEDIO"</formula>
    </cfRule>
    <cfRule type="cellIs" dxfId="70" priority="134" stopIfTrue="1" operator="equal">
      <formula>"ALTO"</formula>
    </cfRule>
  </conditionalFormatting>
  <conditionalFormatting sqref="AG16:AH16 U16:V16">
    <cfRule type="cellIs" dxfId="69" priority="127" operator="equal">
      <formula>"MEDIO"</formula>
    </cfRule>
    <cfRule type="cellIs" dxfId="68" priority="128" operator="equal">
      <formula>"MEDIO"</formula>
    </cfRule>
  </conditionalFormatting>
  <conditionalFormatting sqref="AG16:AH16 U16:V16">
    <cfRule type="cellIs" dxfId="67" priority="125" operator="equal">
      <formula>"ALTO"</formula>
    </cfRule>
    <cfRule type="cellIs" dxfId="66" priority="126" operator="equal">
      <formula>"MEDIO"</formula>
    </cfRule>
  </conditionalFormatting>
  <conditionalFormatting sqref="AG16:AH16 U16:V16">
    <cfRule type="cellIs" dxfId="65" priority="124" operator="equal">
      <formula>"BAJO"</formula>
    </cfRule>
  </conditionalFormatting>
  <conditionalFormatting sqref="AG16:AH16 U16:V16">
    <cfRule type="cellIs" dxfId="64" priority="123" operator="equal">
      <formula>"MEDIO"</formula>
    </cfRule>
  </conditionalFormatting>
  <conditionalFormatting sqref="AG16:AH16 U16:V16">
    <cfRule type="cellIs" dxfId="63" priority="135" operator="equal">
      <formula>#REF!</formula>
    </cfRule>
  </conditionalFormatting>
  <conditionalFormatting sqref="AF16 T16">
    <cfRule type="cellIs" dxfId="62" priority="116" operator="equal">
      <formula>0</formula>
    </cfRule>
  </conditionalFormatting>
  <conditionalFormatting sqref="U16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6:AH16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6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 U22:V22">
    <cfRule type="cellIs" dxfId="61" priority="94" operator="equal">
      <formula>FALSE</formula>
    </cfRule>
    <cfRule type="cellIs" dxfId="60" priority="95" operator="equal">
      <formula>"IMPORTANTE"</formula>
    </cfRule>
    <cfRule type="cellIs" dxfId="59" priority="96" operator="equal">
      <formula>"MODERADO"</formula>
    </cfRule>
    <cfRule type="cellIs" dxfId="58" priority="97" operator="equal">
      <formula>"TOLERABLE"</formula>
    </cfRule>
    <cfRule type="cellIs" dxfId="57" priority="98" operator="equal">
      <formula>"TRIVIAL"</formula>
    </cfRule>
    <cfRule type="cellIs" dxfId="56" priority="99" operator="equal">
      <formula>"T'Sede AVIANCA'!"</formula>
    </cfRule>
    <cfRule type="cellIs" dxfId="55" priority="106" operator="equal">
      <formula>"MEDIANAMENTE ACEPTABLE"</formula>
    </cfRule>
    <cfRule type="cellIs" dxfId="54" priority="107" operator="equal">
      <formula>"ACEPTABLE"</formula>
    </cfRule>
    <cfRule type="cellIs" dxfId="53" priority="108" operator="equal">
      <formula>"NO ACEPTABLE"</formula>
    </cfRule>
    <cfRule type="cellIs" dxfId="52" priority="109" stopIfTrue="1" operator="equal">
      <formula>"BAJO"</formula>
    </cfRule>
    <cfRule type="cellIs" dxfId="51" priority="110" stopIfTrue="1" operator="equal">
      <formula>"MEDIO"</formula>
    </cfRule>
    <cfRule type="cellIs" dxfId="50" priority="111" stopIfTrue="1" operator="equal">
      <formula>"ALTO"</formula>
    </cfRule>
  </conditionalFormatting>
  <conditionalFormatting sqref="AG22:AH22 U22:V22">
    <cfRule type="cellIs" dxfId="49" priority="104" operator="equal">
      <formula>"MEDIO"</formula>
    </cfRule>
    <cfRule type="cellIs" dxfId="48" priority="105" operator="equal">
      <formula>"MEDIO"</formula>
    </cfRule>
  </conditionalFormatting>
  <conditionalFormatting sqref="AG22:AH22 U22:V22">
    <cfRule type="cellIs" dxfId="47" priority="102" operator="equal">
      <formula>"ALTO"</formula>
    </cfRule>
    <cfRule type="cellIs" dxfId="46" priority="103" operator="equal">
      <formula>"MEDIO"</formula>
    </cfRule>
  </conditionalFormatting>
  <conditionalFormatting sqref="AG22:AH22 U22:V22">
    <cfRule type="cellIs" dxfId="45" priority="101" operator="equal">
      <formula>"BAJO"</formula>
    </cfRule>
  </conditionalFormatting>
  <conditionalFormatting sqref="AG22:AH22 U22:V22">
    <cfRule type="cellIs" dxfId="44" priority="100" operator="equal">
      <formula>"MEDIO"</formula>
    </cfRule>
  </conditionalFormatting>
  <conditionalFormatting sqref="AG22:AH22 U22:V22">
    <cfRule type="cellIs" dxfId="43" priority="112" operator="equal">
      <formula>#REF!</formula>
    </cfRule>
  </conditionalFormatting>
  <conditionalFormatting sqref="T22 AF22">
    <cfRule type="cellIs" dxfId="42" priority="93" operator="equal">
      <formula>0</formula>
    </cfRule>
  </conditionalFormatting>
  <conditionalFormatting sqref="G22">
    <cfRule type="cellIs" dxfId="41" priority="92" operator="equal">
      <formula>FALSE</formula>
    </cfRule>
  </conditionalFormatting>
  <conditionalFormatting sqref="U22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ellIs" dxfId="40" priority="25" operator="equal">
      <formula>FALSE</formula>
    </cfRule>
    <cfRule type="cellIs" dxfId="39" priority="26" operator="equal">
      <formula>"IMPORTANTE"</formula>
    </cfRule>
    <cfRule type="cellIs" dxfId="38" priority="27" operator="equal">
      <formula>"MODERADO"</formula>
    </cfRule>
    <cfRule type="cellIs" dxfId="37" priority="28" operator="equal">
      <formula>"TOLERABLE"</formula>
    </cfRule>
    <cfRule type="cellIs" dxfId="36" priority="29" operator="equal">
      <formula>"TRIVIAL"</formula>
    </cfRule>
    <cfRule type="cellIs" dxfId="35" priority="30" operator="equal">
      <formula>"T'Sede AVIANCA'!"</formula>
    </cfRule>
    <cfRule type="cellIs" dxfId="34" priority="37" operator="equal">
      <formula>"MEDIANAMENTE ACEPTABLE"</formula>
    </cfRule>
    <cfRule type="cellIs" dxfId="33" priority="38" operator="equal">
      <formula>"ACEPTABLE"</formula>
    </cfRule>
    <cfRule type="cellIs" dxfId="32" priority="39" operator="equal">
      <formula>"NO ACEPTABLE"</formula>
    </cfRule>
    <cfRule type="cellIs" dxfId="31" priority="40" stopIfTrue="1" operator="equal">
      <formula>"BAJO"</formula>
    </cfRule>
    <cfRule type="cellIs" dxfId="30" priority="41" stopIfTrue="1" operator="equal">
      <formula>"MEDIO"</formula>
    </cfRule>
    <cfRule type="cellIs" dxfId="29" priority="42" stopIfTrue="1" operator="equal">
      <formula>"ALTO"</formula>
    </cfRule>
  </conditionalFormatting>
  <conditionalFormatting sqref="AG24:AH24">
    <cfRule type="cellIs" dxfId="28" priority="35" operator="equal">
      <formula>"MEDIO"</formula>
    </cfRule>
    <cfRule type="cellIs" dxfId="27" priority="36" operator="equal">
      <formula>"MEDIO"</formula>
    </cfRule>
  </conditionalFormatting>
  <conditionalFormatting sqref="AG24:AH24">
    <cfRule type="cellIs" dxfId="26" priority="33" operator="equal">
      <formula>"ALTO"</formula>
    </cfRule>
    <cfRule type="cellIs" dxfId="25" priority="34" operator="equal">
      <formula>"MEDIO"</formula>
    </cfRule>
  </conditionalFormatting>
  <conditionalFormatting sqref="AG24:AH24">
    <cfRule type="cellIs" dxfId="24" priority="32" operator="equal">
      <formula>"BAJO"</formula>
    </cfRule>
  </conditionalFormatting>
  <conditionalFormatting sqref="AG24:AH24">
    <cfRule type="cellIs" dxfId="23" priority="31" operator="equal">
      <formula>"MEDIO"</formula>
    </cfRule>
  </conditionalFormatting>
  <conditionalFormatting sqref="AG24:AH24">
    <cfRule type="cellIs" dxfId="22" priority="43" operator="equal">
      <formula>#REF!</formula>
    </cfRule>
  </conditionalFormatting>
  <conditionalFormatting sqref="AF24">
    <cfRule type="cellIs" dxfId="21" priority="24" operator="equal">
      <formula>0</formula>
    </cfRule>
  </conditionalFormatting>
  <conditionalFormatting sqref="G24">
    <cfRule type="cellIs" dxfId="20" priority="23" operator="equal">
      <formula>FALSE</formula>
    </cfRule>
  </conditionalFormatting>
  <conditionalFormatting sqref="AG24:AH24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4:V24">
    <cfRule type="cellIs" dxfId="19" priority="2" operator="equal">
      <formula>FALSE</formula>
    </cfRule>
    <cfRule type="cellIs" dxfId="18" priority="3" operator="equal">
      <formula>"IMPORTANTE"</formula>
    </cfRule>
    <cfRule type="cellIs" dxfId="17" priority="4" operator="equal">
      <formula>"MODERADO"</formula>
    </cfRule>
    <cfRule type="cellIs" dxfId="16" priority="5" operator="equal">
      <formula>"TOLERABLE"</formula>
    </cfRule>
    <cfRule type="cellIs" dxfId="15" priority="6" operator="equal">
      <formula>"TRIVIAL"</formula>
    </cfRule>
    <cfRule type="cellIs" dxfId="14" priority="7" operator="equal">
      <formula>"T'Sede AVIANCA'!"</formula>
    </cfRule>
    <cfRule type="cellIs" dxfId="13" priority="14" operator="equal">
      <formula>"MEDIANAMENTE ACEPTABLE"</formula>
    </cfRule>
    <cfRule type="cellIs" dxfId="12" priority="15" operator="equal">
      <formula>"ACEPTABLE"</formula>
    </cfRule>
    <cfRule type="cellIs" dxfId="11" priority="16" operator="equal">
      <formula>"NO ACEPTABLE"</formula>
    </cfRule>
    <cfRule type="cellIs" dxfId="10" priority="17" stopIfTrue="1" operator="equal">
      <formula>"BAJO"</formula>
    </cfRule>
    <cfRule type="cellIs" dxfId="9" priority="18" stopIfTrue="1" operator="equal">
      <formula>"MEDIO"</formula>
    </cfRule>
    <cfRule type="cellIs" dxfId="8" priority="19" stopIfTrue="1" operator="equal">
      <formula>"ALTO"</formula>
    </cfRule>
  </conditionalFormatting>
  <conditionalFormatting sqref="U24:V24">
    <cfRule type="cellIs" dxfId="7" priority="12" operator="equal">
      <formula>"MEDIO"</formula>
    </cfRule>
    <cfRule type="cellIs" dxfId="6" priority="13" operator="equal">
      <formula>"MEDIO"</formula>
    </cfRule>
  </conditionalFormatting>
  <conditionalFormatting sqref="U24:V24">
    <cfRule type="cellIs" dxfId="5" priority="10" operator="equal">
      <formula>"ALTO"</formula>
    </cfRule>
    <cfRule type="cellIs" dxfId="4" priority="11" operator="equal">
      <formula>"MEDIO"</formula>
    </cfRule>
  </conditionalFormatting>
  <conditionalFormatting sqref="U24:V24">
    <cfRule type="cellIs" dxfId="3" priority="9" operator="equal">
      <formula>"BAJO"</formula>
    </cfRule>
  </conditionalFormatting>
  <conditionalFormatting sqref="U24:V24">
    <cfRule type="cellIs" dxfId="2" priority="8" operator="equal">
      <formula>"MEDIO"</formula>
    </cfRule>
  </conditionalFormatting>
  <conditionalFormatting sqref="U24:V24">
    <cfRule type="cellIs" dxfId="1" priority="20" operator="equal">
      <formula>#REF!</formula>
    </cfRule>
  </conditionalFormatting>
  <conditionalFormatting sqref="T24">
    <cfRule type="cellIs" dxfId="0" priority="1" operator="equal">
      <formula>0</formula>
    </cfRule>
  </conditionalFormatting>
  <conditionalFormatting sqref="U2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Hoja1!$F$5:$F$67</xm:f>
          </x14:formula1>
          <xm:sqref>F9:F15 F21 F17:F19 F23 F25:F58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AC9:AC15 Q9:Q15 Q17:Q21 AC17:AC21 Q25:Q57 Q23 AC23 AC25:AC57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AD9:AD15 R9:R15 R17:R21 AD17:AD21 R25:R57 R23 AD23 AD25:AD57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AE9:AE15 S9:S15 S17:S21 AE17:AE21 S25:S57 S23 AE23 AE25:AE57</xm:sqref>
        </x14:dataValidation>
        <x14:dataValidation type="list" allowBlank="1" showInputMessage="1" showErrorMessage="1" xr:uid="{00000000-0002-0000-0100-000004000000}">
          <x14:formula1>
            <xm:f>Hoja1!#REF!</xm:f>
          </x14:formula1>
          <xm:sqref>F16 AC22:AE22 E22:F22 Q16:S16 AC16:AE16 Q22:S22 F20</xm:sqref>
        </x14:dataValidation>
        <x14:dataValidation type="list" allowBlank="1" showInputMessage="1" showErrorMessage="1" xr:uid="{00000000-0002-0000-0100-000005000000}">
          <x14:formula1>
            <xm:f>Hoja1!$G$6:$G$7</xm:f>
          </x14:formula1>
          <xm:sqref>E9:E21 E23 E25:E57</xm:sqref>
        </x14:dataValidation>
        <x14:dataValidation type="list" allowBlank="1" showInputMessage="1" showErrorMessage="1" xr:uid="{00000000-0002-0000-0100-000006000000}">
          <x14:formula1>
            <xm:f>'https://unidadvictimas-my.sharepoint.com/Users/User/Desktop/Asesoria/Unidad de Victimas/Mocoa/[Mocoa MATRIZ.xlsx]Hoja1'!#REF!</xm:f>
          </x14:formula1>
          <xm:sqref>E24 Q24:S24 AC24:AE24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Y65"/>
  <sheetViews>
    <sheetView showGridLines="0" topLeftCell="A69" zoomScale="80" zoomScaleNormal="80" workbookViewId="0">
      <selection activeCell="J70" sqref="J70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190" t="s">
        <v>45</v>
      </c>
      <c r="D2" s="190"/>
      <c r="E2" s="8" t="s">
        <v>46</v>
      </c>
      <c r="O2" s="189" t="s">
        <v>68</v>
      </c>
      <c r="P2" s="189"/>
      <c r="Q2" s="189"/>
      <c r="R2" s="189"/>
      <c r="S2" s="189"/>
      <c r="T2" s="189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189" t="s">
        <v>73</v>
      </c>
      <c r="P4" s="189"/>
      <c r="Q4" s="189"/>
      <c r="R4" s="189"/>
      <c r="S4" s="189"/>
      <c r="T4" s="189"/>
      <c r="U4" s="189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195" t="s">
        <v>61</v>
      </c>
      <c r="B10" s="195"/>
      <c r="C10" s="195" t="s">
        <v>62</v>
      </c>
      <c r="D10" s="195"/>
      <c r="E10" s="195" t="s">
        <v>63</v>
      </c>
      <c r="F10" s="195"/>
    </row>
    <row r="11" spans="1:25" x14ac:dyDescent="0.2">
      <c r="A11" s="196"/>
      <c r="B11" s="196"/>
      <c r="C11" s="197"/>
      <c r="D11" s="197"/>
      <c r="E11" s="198"/>
      <c r="F11" s="198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193" t="s">
        <v>64</v>
      </c>
      <c r="G13" s="193"/>
      <c r="H13" s="193"/>
      <c r="I13" s="193"/>
      <c r="J13" s="193"/>
      <c r="K13" s="193"/>
      <c r="L13" s="193"/>
      <c r="M13" s="193"/>
      <c r="N13" s="193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193"/>
      <c r="G14" s="193"/>
      <c r="H14" s="193"/>
      <c r="I14" s="193"/>
      <c r="J14" s="193"/>
      <c r="K14" s="193"/>
      <c r="L14" s="193"/>
      <c r="M14" s="193"/>
      <c r="N14" s="193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193"/>
      <c r="G15" s="193"/>
      <c r="H15" s="193"/>
      <c r="I15" s="193"/>
      <c r="J15" s="193"/>
      <c r="K15" s="193"/>
      <c r="L15" s="193"/>
      <c r="M15" s="193"/>
      <c r="N15" s="193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194"/>
      <c r="D16" s="194"/>
      <c r="F16" s="19"/>
      <c r="P16" s="186" t="s">
        <v>14</v>
      </c>
      <c r="Q16" s="186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199" t="s">
        <v>66</v>
      </c>
      <c r="B17" s="20" t="s">
        <v>67</v>
      </c>
      <c r="C17" s="191" t="s">
        <v>7</v>
      </c>
      <c r="D17" s="191"/>
      <c r="F17" s="19"/>
      <c r="Q17" s="189"/>
      <c r="R17" s="189"/>
      <c r="S17" s="189"/>
      <c r="T17" s="189"/>
      <c r="U17" s="189"/>
      <c r="V17" s="189"/>
      <c r="W17" s="21"/>
      <c r="X17" s="22"/>
      <c r="Y17" s="16"/>
    </row>
    <row r="18" spans="1:25" ht="18" x14ac:dyDescent="0.25">
      <c r="A18" s="200"/>
      <c r="B18" s="20" t="s">
        <v>69</v>
      </c>
      <c r="C18" s="191" t="s">
        <v>70</v>
      </c>
      <c r="D18" s="191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00"/>
      <c r="B19" s="20" t="s">
        <v>71</v>
      </c>
      <c r="C19" s="191" t="s">
        <v>72</v>
      </c>
      <c r="D19" s="191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00"/>
      <c r="B20" s="25" t="s">
        <v>74</v>
      </c>
      <c r="C20" s="191" t="s">
        <v>75</v>
      </c>
      <c r="D20" s="191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00"/>
      <c r="B21" s="25" t="s">
        <v>76</v>
      </c>
      <c r="C21" s="192"/>
      <c r="D21" s="192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00"/>
      <c r="B22" s="25" t="s">
        <v>77</v>
      </c>
      <c r="C22" s="192"/>
      <c r="D22" s="192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00"/>
      <c r="B23" s="25" t="s">
        <v>78</v>
      </c>
      <c r="C23" s="192"/>
      <c r="D23" s="192"/>
      <c r="P23" s="187" t="s">
        <v>117</v>
      </c>
      <c r="Q23" s="187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00"/>
      <c r="B24" s="25" t="s">
        <v>79</v>
      </c>
      <c r="C24" s="192"/>
      <c r="D24" s="192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00"/>
      <c r="B25" s="25" t="s">
        <v>80</v>
      </c>
      <c r="C25" s="192"/>
      <c r="D25" s="192"/>
      <c r="P25" s="187" t="s">
        <v>118</v>
      </c>
      <c r="Q25" s="187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01"/>
      <c r="B26" s="25" t="s">
        <v>81</v>
      </c>
      <c r="C26" s="192"/>
      <c r="D26" s="192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202" t="s">
        <v>82</v>
      </c>
      <c r="B27" s="25" t="s">
        <v>83</v>
      </c>
      <c r="C27" s="192"/>
      <c r="D27" s="192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202"/>
      <c r="B28" s="25" t="s">
        <v>84</v>
      </c>
      <c r="C28" s="192"/>
      <c r="D28" s="192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202"/>
      <c r="B29" s="25" t="s">
        <v>83</v>
      </c>
      <c r="C29" s="192"/>
      <c r="D29" s="192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202"/>
      <c r="B30" s="25" t="s">
        <v>85</v>
      </c>
      <c r="C30" s="192"/>
      <c r="D30" s="192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202"/>
      <c r="B31" s="25" t="s">
        <v>86</v>
      </c>
      <c r="C31" s="192"/>
      <c r="D31" s="192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203" t="s">
        <v>87</v>
      </c>
      <c r="B32" s="25" t="s">
        <v>88</v>
      </c>
      <c r="C32" s="192"/>
      <c r="D32" s="192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204"/>
      <c r="B33" s="25" t="s">
        <v>89</v>
      </c>
      <c r="C33" s="192"/>
      <c r="D33" s="192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205" t="s">
        <v>90</v>
      </c>
      <c r="B34" s="25" t="s">
        <v>91</v>
      </c>
      <c r="C34" s="192"/>
      <c r="D34" s="192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06"/>
      <c r="B35" s="25" t="s">
        <v>92</v>
      </c>
      <c r="C35" s="192"/>
      <c r="D35" s="192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06"/>
      <c r="B36" s="25" t="s">
        <v>84</v>
      </c>
      <c r="C36" s="192"/>
      <c r="D36" s="192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06"/>
      <c r="B37" s="25" t="s">
        <v>83</v>
      </c>
      <c r="C37" s="192"/>
      <c r="D37" s="192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06"/>
      <c r="B38" s="25" t="s">
        <v>93</v>
      </c>
      <c r="C38" s="192"/>
      <c r="D38" s="192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192"/>
      <c r="D39" s="192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192"/>
      <c r="D40" s="192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192"/>
      <c r="B41" s="192"/>
      <c r="C41" s="192"/>
      <c r="D41" s="192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192"/>
      <c r="B42" s="192"/>
      <c r="C42" s="192"/>
      <c r="D42" s="192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192"/>
      <c r="B43" s="192"/>
      <c r="C43" s="192"/>
      <c r="D43" s="192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192"/>
      <c r="B44" s="192"/>
      <c r="C44" s="192"/>
      <c r="D44" s="192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192"/>
      <c r="B45" s="192"/>
      <c r="C45" s="192"/>
      <c r="D45" s="192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210"/>
      <c r="B46" s="210"/>
      <c r="C46" s="210"/>
      <c r="D46" s="210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208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209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207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207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188" t="s">
        <v>106</v>
      </c>
      <c r="E56" s="188"/>
      <c r="F56" s="188"/>
      <c r="G56" s="188"/>
      <c r="H56" s="188" t="s">
        <v>111</v>
      </c>
      <c r="I56" s="188"/>
      <c r="J56" s="188"/>
      <c r="K56" s="188"/>
      <c r="L56" s="188"/>
      <c r="M56" s="188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188"/>
      <c r="I58" s="188"/>
      <c r="J58" s="188"/>
      <c r="K58" s="188"/>
      <c r="L58" s="188"/>
      <c r="M58" s="188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188"/>
      <c r="I59" s="188"/>
      <c r="J59" s="188"/>
      <c r="K59" s="188"/>
      <c r="L59" s="188"/>
      <c r="M59" s="188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188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188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188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188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  <mergeCell ref="C39:D39"/>
    <mergeCell ref="C40:D40"/>
    <mergeCell ref="A41:B41"/>
    <mergeCell ref="A42:B42"/>
    <mergeCell ref="C42:D42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DE779-A654-47EC-997F-CD4F0DE2A18E}">
  <dimension ref="A1:C7"/>
  <sheetViews>
    <sheetView workbookViewId="0">
      <selection sqref="A1:XFD1048576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34" t="s">
        <v>336</v>
      </c>
      <c r="B1" s="234" t="s">
        <v>337</v>
      </c>
      <c r="C1" s="234" t="s">
        <v>338</v>
      </c>
    </row>
    <row r="2" spans="1:3" x14ac:dyDescent="0.2">
      <c r="A2" s="234"/>
      <c r="B2" s="234"/>
      <c r="C2" s="234"/>
    </row>
    <row r="3" spans="1:3" x14ac:dyDescent="0.2">
      <c r="A3" s="235">
        <v>1</v>
      </c>
      <c r="B3" s="236">
        <v>42271</v>
      </c>
      <c r="C3" s="235" t="s">
        <v>339</v>
      </c>
    </row>
    <row r="4" spans="1:3" ht="67.5" x14ac:dyDescent="0.2">
      <c r="A4" s="235">
        <v>2</v>
      </c>
      <c r="B4" s="237">
        <v>43636</v>
      </c>
      <c r="C4" s="238" t="s">
        <v>340</v>
      </c>
    </row>
    <row r="5" spans="1:3" ht="45" x14ac:dyDescent="0.2">
      <c r="A5" s="239">
        <v>3</v>
      </c>
      <c r="B5" s="237">
        <v>44032</v>
      </c>
      <c r="C5" s="238" t="s">
        <v>341</v>
      </c>
    </row>
    <row r="7" spans="1:3" x14ac:dyDescent="0.2">
      <c r="A7" s="240" t="s">
        <v>342</v>
      </c>
      <c r="B7" s="241"/>
      <c r="C7" s="24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Referencias</vt:lpstr>
      <vt:lpstr>Control de Cambios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2020-07-26T17:45:36Z</dcterms:modified>
</cp:coreProperties>
</file>